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Projektování\2023\Revitalizace veřejného prostranství ZŠ Na Kopcích\Výstupy\G. VÝKAZ VÝMĚR_listopad 2025\Město Třebíč\"/>
    </mc:Choice>
  </mc:AlternateContent>
  <bookViews>
    <workbookView xWindow="-120" yWindow="-120" windowWidth="29040" windowHeight="15840" tabRatio="886" firstSheet="1" activeTab="1"/>
  </bookViews>
  <sheets>
    <sheet name="Pokyny pro vyplnění" sheetId="11" state="hidden" r:id="rId1"/>
    <sheet name="Stavba" sheetId="1" r:id="rId2"/>
    <sheet name="VzorPolozky" sheetId="10" state="hidden" r:id="rId3"/>
    <sheet name="Dílčí části" sheetId="12" r:id="rId4"/>
    <sheet name="VRN" sheetId="13" r:id="rId5"/>
    <sheet name="SO01 PHV" sheetId="14" r:id="rId6"/>
    <sheet name="SO01 PDV" sheetId="15" r:id="rId7"/>
    <sheet name="SO01 NV" sheetId="16" r:id="rId8"/>
    <sheet name="SO02 PHV" sheetId="17" r:id="rId9"/>
    <sheet name="SO02 PDV" sheetId="18" r:id="rId10"/>
    <sheet name="SO03 PDV" sheetId="19" r:id="rId11"/>
    <sheet name="SO04 PDV" sheetId="32" r:id="rId12"/>
    <sheet name="SO05 PHV" sheetId="21" r:id="rId13"/>
    <sheet name="SO05 PDV" sheetId="22" r:id="rId14"/>
    <sheet name="SO06 PHV" sheetId="23" r:id="rId15"/>
    <sheet name="SO08 PDV" sheetId="24" r:id="rId16"/>
    <sheet name="SO09 PDV" sheetId="33" r:id="rId17"/>
    <sheet name="SO11 PHV" sheetId="26" r:id="rId18"/>
    <sheet name="SO11 NV" sheetId="27" r:id="rId19"/>
    <sheet name="SO12 PHV" sheetId="28" r:id="rId20"/>
    <sheet name="SO12 PDV" sheetId="29" r:id="rId21"/>
    <sheet name="SO12 NV" sheetId="30" r:id="rId22"/>
    <sheet name="SO13 PHV" sheetId="3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xlnm._FilterDatabase" localSheetId="18" hidden="1">'SO11 NV'!$C$93:$K$500</definedName>
    <definedName name="_xlnm._FilterDatabase" localSheetId="17" hidden="1">'SO11 PHV'!$C$97:$K$740</definedName>
    <definedName name="CelkemDPHVypocet" localSheetId="1">Stavba!$H$40</definedName>
    <definedName name="CenaCelkem">Stavba!$G$29</definedName>
    <definedName name="CenaCelkemBezDPH">Stavba!$G$28</definedName>
    <definedName name="CenaCelkemVypocet" localSheetId="1">Stavba!$I$40</definedName>
    <definedName name="cisloobjektu">Stavba!$C$3</definedName>
    <definedName name="CisloRozpoctu">'[1]Krycí list'!$C$2</definedName>
    <definedName name="CisloStavby" localSheetId="1">Stavba!$C$2</definedName>
    <definedName name="cislostavby">'[1]Krycí list'!$A$7</definedName>
    <definedName name="CisloStavebnihoRozpoctu">Stavba!$D$4</definedName>
    <definedName name="dadresa">Stavba!$D$12:$G$12</definedName>
    <definedName name="DIČ" localSheetId="1">Stavba!$I$12</definedName>
    <definedName name="dmisto">Stavba!$D$13:$G$13</definedName>
    <definedName name="DPHSni" localSheetId="7">[2]Stavba!$G$24</definedName>
    <definedName name="DPHSni" localSheetId="6">[3]Stavba!$G$24</definedName>
    <definedName name="DPHSni" localSheetId="5">[4]Stavba!$G$24</definedName>
    <definedName name="DPHSni" localSheetId="9">[5]Stavba!$G$24</definedName>
    <definedName name="DPHSni" localSheetId="8">[6]Stavba!$G$24</definedName>
    <definedName name="DPHSni" localSheetId="10">[7]Stavba!$G$24</definedName>
    <definedName name="DPHSni" localSheetId="11">[8]Stavba!$G$24</definedName>
    <definedName name="DPHSni" localSheetId="13">[9]Stavba!$G$24</definedName>
    <definedName name="DPHSni" localSheetId="12">[10]Stavba!$G$24</definedName>
    <definedName name="DPHSni" localSheetId="14">[11]Stavba!$G$24</definedName>
    <definedName name="DPHSni" localSheetId="15">[12]Stavba!$G$24</definedName>
    <definedName name="DPHSni" localSheetId="16">[13]Stavba!$G$24</definedName>
    <definedName name="DPHSni" localSheetId="21">[14]Stavba!$G$24</definedName>
    <definedName name="DPHSni" localSheetId="20">[15]Stavba!$G$24</definedName>
    <definedName name="DPHSni" localSheetId="19">[16]Stavba!$G$24</definedName>
    <definedName name="DPHSni" localSheetId="22">[17]Stavba!$G$24</definedName>
    <definedName name="DPHSni" localSheetId="4">[18]Stavba!$G$24</definedName>
    <definedName name="DPHSni">Stavba!$G$24</definedName>
    <definedName name="DPHZakl" localSheetId="7">[2]Stavba!$G$26</definedName>
    <definedName name="DPHZakl" localSheetId="6">[3]Stavba!$G$26</definedName>
    <definedName name="DPHZakl" localSheetId="5">[4]Stavba!$G$26</definedName>
    <definedName name="DPHZakl" localSheetId="9">[5]Stavba!$G$26</definedName>
    <definedName name="DPHZakl" localSheetId="8">[6]Stavba!$G$26</definedName>
    <definedName name="DPHZakl" localSheetId="10">[7]Stavba!$G$26</definedName>
    <definedName name="DPHZakl" localSheetId="11">[8]Stavba!$G$26</definedName>
    <definedName name="DPHZakl" localSheetId="13">[9]Stavba!$G$26</definedName>
    <definedName name="DPHZakl" localSheetId="12">[10]Stavba!$G$26</definedName>
    <definedName name="DPHZakl" localSheetId="14">[11]Stavba!$G$26</definedName>
    <definedName name="DPHZakl" localSheetId="15">[12]Stavba!$G$26</definedName>
    <definedName name="DPHZakl" localSheetId="16">[13]Stavba!$G$26</definedName>
    <definedName name="DPHZakl" localSheetId="21">[14]Stavba!$G$26</definedName>
    <definedName name="DPHZakl" localSheetId="20">[15]Stavba!$G$26</definedName>
    <definedName name="DPHZakl" localSheetId="19">[16]Stavba!$G$26</definedName>
    <definedName name="DPHZakl" localSheetId="22">[17]Stavba!$G$26</definedName>
    <definedName name="DPHZakl" localSheetId="4">[18]Stavba!$G$26</definedName>
    <definedName name="DPHZakl">Stavba!$G$26</definedName>
    <definedName name="dpsc" localSheetId="1">Stavba!$C$13</definedName>
    <definedName name="IČO" localSheetId="1">Stavba!$I$11</definedName>
    <definedName name="Mena" localSheetId="7">[2]Stavba!$J$29</definedName>
    <definedName name="Mena" localSheetId="6">[3]Stavba!$J$29</definedName>
    <definedName name="Mena" localSheetId="5">[4]Stavba!$J$29</definedName>
    <definedName name="Mena" localSheetId="9">[5]Stavba!$J$29</definedName>
    <definedName name="Mena" localSheetId="8">[6]Stavba!$J$29</definedName>
    <definedName name="Mena" localSheetId="10">[7]Stavba!$J$29</definedName>
    <definedName name="Mena" localSheetId="11">[8]Stavba!$J$29</definedName>
    <definedName name="Mena" localSheetId="13">[9]Stavba!$J$29</definedName>
    <definedName name="Mena" localSheetId="12">[10]Stavba!$J$29</definedName>
    <definedName name="Mena" localSheetId="14">[11]Stavba!$J$29</definedName>
    <definedName name="Mena" localSheetId="15">[12]Stavba!$J$29</definedName>
    <definedName name="Mena" localSheetId="16">[13]Stavba!$J$29</definedName>
    <definedName name="Mena" localSheetId="21">[14]Stavba!$J$29</definedName>
    <definedName name="Mena" localSheetId="20">[15]Stavba!$J$29</definedName>
    <definedName name="Mena" localSheetId="19">[16]Stavba!$J$29</definedName>
    <definedName name="Mena" localSheetId="22">[17]Stavba!$J$29</definedName>
    <definedName name="Mena" localSheetId="4">[18]Stavba!$J$29</definedName>
    <definedName name="Mena">Stavba!$J$29</definedName>
    <definedName name="MistoStavby">Stavba!$D$4</definedName>
    <definedName name="nazevobjektu">Stavba!$D$3</definedName>
    <definedName name="NazevRozpoctu">'[1]Krycí list'!$D$2</definedName>
    <definedName name="NazevStavby" localSheetId="1">Stavba!$D$2</definedName>
    <definedName name="nazevstavby">'[1]Krycí list'!$C$7</definedName>
    <definedName name="NazevStavebnihoRozpoctu">Stavba!$E$4</definedName>
    <definedName name="_xlnm.Print_Titles" localSheetId="18">'SO11 NV'!$93:$93</definedName>
    <definedName name="_xlnm.Print_Titles" localSheetId="17">'SO11 PHV'!$97:$97</definedName>
    <definedName name="oadresa">Stavba!$D$6</definedName>
    <definedName name="Objednatel" localSheetId="1">Stavba!$D$5</definedName>
    <definedName name="Objekt" localSheetId="1">Stavba!$B$38</definedName>
    <definedName name="_xlnm.Print_Area" localSheetId="3">'Dílčí části'!$A$1:$U$43</definedName>
    <definedName name="_xlnm.Print_Area" localSheetId="7">'SO01 NV'!$A$1:$U$106</definedName>
    <definedName name="_xlnm.Print_Area" localSheetId="6">'SO01 PDV'!$A$1:$U$402</definedName>
    <definedName name="_xlnm.Print_Area" localSheetId="5">'SO01 PHV'!$A$1:$U$50</definedName>
    <definedName name="_xlnm.Print_Area" localSheetId="9">'SO02 PDV'!$A$1:$U$403</definedName>
    <definedName name="_xlnm.Print_Area" localSheetId="8">'SO02 PHV'!$A$1:$U$168</definedName>
    <definedName name="_xlnm.Print_Area" localSheetId="10">'SO03 PDV'!$A$1:$U$57</definedName>
    <definedName name="_xlnm.Print_Area" localSheetId="11">'SO04 PDV'!$A$1:$U$148</definedName>
    <definedName name="_xlnm.Print_Area" localSheetId="13">'SO05 PDV'!$A$1:$U$72</definedName>
    <definedName name="_xlnm.Print_Area" localSheetId="12">'SO05 PHV'!$A$1:$U$148</definedName>
    <definedName name="_xlnm.Print_Area" localSheetId="14">'SO06 PHV'!$A$1:$U$85</definedName>
    <definedName name="_xlnm.Print_Area" localSheetId="15">'SO08 PDV'!$A$1:$U$71</definedName>
    <definedName name="_xlnm.Print_Area" localSheetId="16">'SO09 PDV'!$A$1:$U$87</definedName>
    <definedName name="_xlnm.Print_Area" localSheetId="18">'SO11 NV'!$C$4:$J$41,'SO11 NV'!$C$47:$J$73,'SO11 NV'!$C$79:$K$500</definedName>
    <definedName name="_xlnm.Print_Area" localSheetId="17">'SO11 PHV'!$C$4:$J$41,'SO11 PHV'!$C$47:$J$77,'SO11 PHV'!$C$83:$K$740</definedName>
    <definedName name="_xlnm.Print_Area" localSheetId="21">'SO12 NV'!$A$1:$U$110</definedName>
    <definedName name="_xlnm.Print_Area" localSheetId="20">'SO12 PDV'!$A$1:$U$153</definedName>
    <definedName name="_xlnm.Print_Area" localSheetId="19">'SO12 PHV'!$A$1:$U$42</definedName>
    <definedName name="_xlnm.Print_Area" localSheetId="22">'SO13 PHV'!$A$1:$U$131</definedName>
    <definedName name="_xlnm.Print_Area" localSheetId="1">Stavba!$A$1:$J$59</definedName>
    <definedName name="_xlnm.Print_Area" localSheetId="4">VRN!$A$1:$U$63</definedName>
    <definedName name="odic" localSheetId="1">Stavba!$I$6</definedName>
    <definedName name="oico" localSheetId="1">Stavba!$I$5</definedName>
    <definedName name="omisto" localSheetId="1">Stavba!$D$7</definedName>
    <definedName name="onazev" localSheetId="1">Stavba!$D$6</definedName>
    <definedName name="opsc" localSheetId="1">Stavba!$C$7</definedName>
    <definedName name="padresa">Stavba!$D$9</definedName>
    <definedName name="pdic">Stavba!$I$9</definedName>
    <definedName name="pico">Stavba!$I$8</definedName>
    <definedName name="pmisto">Stavba!$D$10</definedName>
    <definedName name="PocetMJ" localSheetId="11">#REF!</definedName>
    <definedName name="PocetMJ" localSheetId="16">#REF!</definedName>
    <definedName name="PocetMJ" localSheetId="22">#REF!</definedName>
    <definedName name="PocetMJ">#REF!</definedName>
    <definedName name="PoptavkaID">Stavba!$A$1</definedName>
    <definedName name="pPSC">Stavba!$C$10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 localSheetId="11">#REF!</definedName>
    <definedName name="SloupecCC" localSheetId="16">#REF!</definedName>
    <definedName name="SloupecCC" localSheetId="22">#REF!</definedName>
    <definedName name="SloupecCC">#REF!</definedName>
    <definedName name="SloupecCisloPol" localSheetId="11">#REF!</definedName>
    <definedName name="SloupecCisloPol" localSheetId="16">#REF!</definedName>
    <definedName name="SloupecCisloPol" localSheetId="22">#REF!</definedName>
    <definedName name="SloupecCisloPol">#REF!</definedName>
    <definedName name="SloupecJC" localSheetId="11">#REF!</definedName>
    <definedName name="SloupecJC" localSheetId="16">#REF!</definedName>
    <definedName name="SloupecJC" localSheetId="22">#REF!</definedName>
    <definedName name="SloupecJC">#REF!</definedName>
    <definedName name="SloupecMJ" localSheetId="11">#REF!</definedName>
    <definedName name="SloupecMJ" localSheetId="16">#REF!</definedName>
    <definedName name="SloupecMJ" localSheetId="22">#REF!</definedName>
    <definedName name="SloupecMJ">#REF!</definedName>
    <definedName name="SloupecMnozstvi" localSheetId="11">#REF!</definedName>
    <definedName name="SloupecMnozstvi" localSheetId="16">#REF!</definedName>
    <definedName name="SloupecMnozstvi" localSheetId="22">#REF!</definedName>
    <definedName name="SloupecMnozstvi">#REF!</definedName>
    <definedName name="SloupecNazPol" localSheetId="11">#REF!</definedName>
    <definedName name="SloupecNazPol" localSheetId="16">#REF!</definedName>
    <definedName name="SloupecNazPol" localSheetId="22">#REF!</definedName>
    <definedName name="SloupecNazPol">#REF!</definedName>
    <definedName name="SloupecPC" localSheetId="11">#REF!</definedName>
    <definedName name="SloupecPC" localSheetId="16">#REF!</definedName>
    <definedName name="SloupecPC" localSheetId="22">#REF!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 localSheetId="7">[2]Stavba!$G$23</definedName>
    <definedName name="ZakladDPHSni" localSheetId="6">[3]Stavba!$G$23</definedName>
    <definedName name="ZakladDPHSni" localSheetId="5">[4]Stavba!$G$23</definedName>
    <definedName name="ZakladDPHSni" localSheetId="9">[5]Stavba!$G$23</definedName>
    <definedName name="ZakladDPHSni" localSheetId="8">[6]Stavba!$G$23</definedName>
    <definedName name="ZakladDPHSni" localSheetId="10">[7]Stavba!$G$23</definedName>
    <definedName name="ZakladDPHSni" localSheetId="11">[8]Stavba!$G$23</definedName>
    <definedName name="ZakladDPHSni" localSheetId="13">[9]Stavba!$G$23</definedName>
    <definedName name="ZakladDPHSni" localSheetId="12">[10]Stavba!$G$23</definedName>
    <definedName name="ZakladDPHSni" localSheetId="14">[11]Stavba!$G$23</definedName>
    <definedName name="ZakladDPHSni" localSheetId="15">[12]Stavba!$G$23</definedName>
    <definedName name="ZakladDPHSni" localSheetId="16">[13]Stavba!$G$23</definedName>
    <definedName name="ZakladDPHSni" localSheetId="21">[14]Stavba!$G$23</definedName>
    <definedName name="ZakladDPHSni" localSheetId="20">[15]Stavba!$G$23</definedName>
    <definedName name="ZakladDPHSni" localSheetId="19">[16]Stavba!$G$23</definedName>
    <definedName name="ZakladDPHSni" localSheetId="22">[17]Stavba!$G$23</definedName>
    <definedName name="ZakladDPHSni" localSheetId="4">[18]Stavba!$G$23</definedName>
    <definedName name="ZakladDPHSni">Stavba!$G$23</definedName>
    <definedName name="ZakladDPHSniVypocet" localSheetId="1">Stavba!$F$40</definedName>
    <definedName name="ZakladDPHZakl" localSheetId="7">[2]Stavba!$G$25</definedName>
    <definedName name="ZakladDPHZakl" localSheetId="6">[3]Stavba!$G$25</definedName>
    <definedName name="ZakladDPHZakl" localSheetId="5">[4]Stavba!$G$25</definedName>
    <definedName name="ZakladDPHZakl" localSheetId="9">[5]Stavba!$G$25</definedName>
    <definedName name="ZakladDPHZakl" localSheetId="8">[6]Stavba!$G$25</definedName>
    <definedName name="ZakladDPHZakl" localSheetId="10">[7]Stavba!$G$25</definedName>
    <definedName name="ZakladDPHZakl" localSheetId="11">[8]Stavba!$G$25</definedName>
    <definedName name="ZakladDPHZakl" localSheetId="13">[9]Stavba!$G$25</definedName>
    <definedName name="ZakladDPHZakl" localSheetId="12">[10]Stavba!$G$25</definedName>
    <definedName name="ZakladDPHZakl" localSheetId="14">[11]Stavba!$G$25</definedName>
    <definedName name="ZakladDPHZakl" localSheetId="15">[12]Stavba!$G$25</definedName>
    <definedName name="ZakladDPHZakl" localSheetId="16">[13]Stavba!$G$25</definedName>
    <definedName name="ZakladDPHZakl" localSheetId="21">[14]Stavba!$G$25</definedName>
    <definedName name="ZakladDPHZakl" localSheetId="20">[15]Stavba!$G$25</definedName>
    <definedName name="ZakladDPHZakl" localSheetId="19">[16]Stavba!$G$25</definedName>
    <definedName name="ZakladDPHZakl" localSheetId="22">[17]Stavba!$G$25</definedName>
    <definedName name="ZakladDPHZakl" localSheetId="4">[18]Stavba!$G$25</definedName>
    <definedName name="ZakladDPHZakl">Stavba!$G$25</definedName>
    <definedName name="ZakladDPHZaklVypocet" localSheetId="1">Stavba!$G$40</definedName>
    <definedName name="ZaObjednatele">Stavba!$G$34</definedName>
    <definedName name="Zaokrouhleni" localSheetId="7">[2]Stavba!$G$27</definedName>
    <definedName name="Zaokrouhleni" localSheetId="6">[3]Stavba!$G$27</definedName>
    <definedName name="Zaokrouhleni" localSheetId="5">[4]Stavba!$G$27</definedName>
    <definedName name="Zaokrouhleni" localSheetId="9">[5]Stavba!$G$27</definedName>
    <definedName name="Zaokrouhleni" localSheetId="8">[6]Stavba!$G$27</definedName>
    <definedName name="Zaokrouhleni" localSheetId="10">[7]Stavba!$G$27</definedName>
    <definedName name="Zaokrouhleni" localSheetId="11">[8]Stavba!$G$27</definedName>
    <definedName name="Zaokrouhleni" localSheetId="13">[9]Stavba!$G$27</definedName>
    <definedName name="Zaokrouhleni" localSheetId="12">[10]Stavba!$G$27</definedName>
    <definedName name="Zaokrouhleni" localSheetId="14">[11]Stavba!$G$27</definedName>
    <definedName name="Zaokrouhleni" localSheetId="15">[12]Stavba!$G$27</definedName>
    <definedName name="Zaokrouhleni" localSheetId="16">[13]Stavba!$G$27</definedName>
    <definedName name="Zaokrouhleni" localSheetId="21">[14]Stavba!$G$27</definedName>
    <definedName name="Zaokrouhleni" localSheetId="20">[15]Stavba!$G$27</definedName>
    <definedName name="Zaokrouhleni" localSheetId="19">[16]Stavba!$G$27</definedName>
    <definedName name="Zaokrouhleni" localSheetId="22">[17]Stavba!$G$27</definedName>
    <definedName name="Zaokrouhleni" localSheetId="4">[18]Stavba!$G$27</definedName>
    <definedName name="Zaokrouhleni">Stavba!$G$27</definedName>
    <definedName name="ZaZhotovitele">Stavba!$D$34</definedName>
    <definedName name="Zhotovitel">Stavba!$D$11:$G$11</definedName>
  </definedNames>
  <calcPr calcId="162913"/>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F49" i="12" l="1"/>
  <c r="F37" i="12"/>
  <c r="F24" i="12"/>
  <c r="F9" i="34"/>
  <c r="G9" i="34" s="1"/>
  <c r="I9" i="34"/>
  <c r="I8" i="34" s="1"/>
  <c r="K9" i="34"/>
  <c r="K8" i="34" s="1"/>
  <c r="O9" i="34"/>
  <c r="O8" i="34" s="1"/>
  <c r="Q9" i="34"/>
  <c r="Q8" i="34" s="1"/>
  <c r="U9" i="34"/>
  <c r="U8" i="34" s="1"/>
  <c r="F10" i="34"/>
  <c r="G10" i="34" s="1"/>
  <c r="M10" i="34" s="1"/>
  <c r="I10" i="34"/>
  <c r="K10" i="34"/>
  <c r="O10" i="34"/>
  <c r="Q10" i="34"/>
  <c r="U10" i="34"/>
  <c r="F11" i="34"/>
  <c r="G11" i="34" s="1"/>
  <c r="M11" i="34" s="1"/>
  <c r="I11" i="34"/>
  <c r="K11" i="34"/>
  <c r="O11" i="34"/>
  <c r="Q11" i="34"/>
  <c r="U11" i="34"/>
  <c r="BA12" i="34"/>
  <c r="F14" i="34"/>
  <c r="G14" i="34" s="1"/>
  <c r="M14" i="34" s="1"/>
  <c r="I14" i="34"/>
  <c r="K14" i="34"/>
  <c r="O14" i="34"/>
  <c r="Q14" i="34"/>
  <c r="U14" i="34"/>
  <c r="BA15" i="34"/>
  <c r="F18" i="34"/>
  <c r="G18" i="34" s="1"/>
  <c r="I18" i="34"/>
  <c r="I17" i="34" s="1"/>
  <c r="K18" i="34"/>
  <c r="K17" i="34" s="1"/>
  <c r="O18" i="34"/>
  <c r="O17" i="34" s="1"/>
  <c r="Q18" i="34"/>
  <c r="Q17" i="34" s="1"/>
  <c r="U18" i="34"/>
  <c r="U17" i="34" s="1"/>
  <c r="F19" i="34"/>
  <c r="G19" i="34" s="1"/>
  <c r="M19" i="34" s="1"/>
  <c r="I19" i="34"/>
  <c r="K19" i="34"/>
  <c r="O19" i="34"/>
  <c r="Q19" i="34"/>
  <c r="U19" i="34"/>
  <c r="F20" i="34"/>
  <c r="G20" i="34" s="1"/>
  <c r="M20" i="34" s="1"/>
  <c r="I20" i="34"/>
  <c r="K20" i="34"/>
  <c r="O20" i="34"/>
  <c r="Q20" i="34"/>
  <c r="U20" i="34"/>
  <c r="F21" i="34"/>
  <c r="G21" i="34" s="1"/>
  <c r="M21" i="34" s="1"/>
  <c r="I21" i="34"/>
  <c r="K21" i="34"/>
  <c r="O21" i="34"/>
  <c r="Q21" i="34"/>
  <c r="U21" i="34"/>
  <c r="F22" i="34"/>
  <c r="G22" i="34" s="1"/>
  <c r="M22" i="34" s="1"/>
  <c r="I22" i="34"/>
  <c r="K22" i="34"/>
  <c r="O22" i="34"/>
  <c r="Q22" i="34"/>
  <c r="U22" i="34"/>
  <c r="BA23" i="34"/>
  <c r="F24" i="34"/>
  <c r="G24" i="34" s="1"/>
  <c r="M24" i="34" s="1"/>
  <c r="I24" i="34"/>
  <c r="K24" i="34"/>
  <c r="O24" i="34"/>
  <c r="Q24" i="34"/>
  <c r="U24" i="34"/>
  <c r="BA25" i="34"/>
  <c r="F26" i="34"/>
  <c r="G26" i="34"/>
  <c r="M26" i="34" s="1"/>
  <c r="I26" i="34"/>
  <c r="K26" i="34"/>
  <c r="O26" i="34"/>
  <c r="Q26" i="34"/>
  <c r="U26" i="34"/>
  <c r="BA27" i="34"/>
  <c r="F28" i="34"/>
  <c r="G28" i="34" s="1"/>
  <c r="M28" i="34" s="1"/>
  <c r="I28" i="34"/>
  <c r="K28" i="34"/>
  <c r="O28" i="34"/>
  <c r="Q28" i="34"/>
  <c r="U28" i="34"/>
  <c r="F29" i="34"/>
  <c r="G29" i="34" s="1"/>
  <c r="M29" i="34" s="1"/>
  <c r="I29" i="34"/>
  <c r="K29" i="34"/>
  <c r="O29" i="34"/>
  <c r="Q29" i="34"/>
  <c r="U29" i="34"/>
  <c r="F30" i="34"/>
  <c r="G30" i="34" s="1"/>
  <c r="M30" i="34" s="1"/>
  <c r="I30" i="34"/>
  <c r="K30" i="34"/>
  <c r="O30" i="34"/>
  <c r="Q30" i="34"/>
  <c r="U30" i="34"/>
  <c r="BA31" i="34"/>
  <c r="F32" i="34"/>
  <c r="G32" i="34" s="1"/>
  <c r="M32" i="34" s="1"/>
  <c r="I32" i="34"/>
  <c r="K32" i="34"/>
  <c r="O32" i="34"/>
  <c r="Q32" i="34"/>
  <c r="U32" i="34"/>
  <c r="F33" i="34"/>
  <c r="G33" i="34" s="1"/>
  <c r="M33" i="34" s="1"/>
  <c r="I33" i="34"/>
  <c r="K33" i="34"/>
  <c r="O33" i="34"/>
  <c r="Q33" i="34"/>
  <c r="U33" i="34"/>
  <c r="BA34" i="34"/>
  <c r="F35" i="34"/>
  <c r="G35" i="34" s="1"/>
  <c r="M35" i="34" s="1"/>
  <c r="I35" i="34"/>
  <c r="K35" i="34"/>
  <c r="O35" i="34"/>
  <c r="Q35" i="34"/>
  <c r="U35" i="34"/>
  <c r="F36" i="34"/>
  <c r="G36" i="34" s="1"/>
  <c r="M36" i="34" s="1"/>
  <c r="I36" i="34"/>
  <c r="K36" i="34"/>
  <c r="O36" i="34"/>
  <c r="Q36" i="34"/>
  <c r="U36" i="34"/>
  <c r="F38" i="34"/>
  <c r="G38" i="34" s="1"/>
  <c r="I38" i="34"/>
  <c r="I37" i="34" s="1"/>
  <c r="K38" i="34"/>
  <c r="K37" i="34" s="1"/>
  <c r="O38" i="34"/>
  <c r="O37" i="34" s="1"/>
  <c r="Q38" i="34"/>
  <c r="Q37" i="34" s="1"/>
  <c r="U38" i="34"/>
  <c r="U37" i="34" s="1"/>
  <c r="BA39" i="34"/>
  <c r="F40" i="34"/>
  <c r="G40" i="34" s="1"/>
  <c r="M40" i="34" s="1"/>
  <c r="I40" i="34"/>
  <c r="K40" i="34"/>
  <c r="O40" i="34"/>
  <c r="Q40" i="34"/>
  <c r="U40" i="34"/>
  <c r="F41" i="34"/>
  <c r="G41" i="34" s="1"/>
  <c r="M41" i="34" s="1"/>
  <c r="I41" i="34"/>
  <c r="K41" i="34"/>
  <c r="O41" i="34"/>
  <c r="Q41" i="34"/>
  <c r="U41" i="34"/>
  <c r="F42" i="34"/>
  <c r="G42" i="34" s="1"/>
  <c r="M42" i="34" s="1"/>
  <c r="I42" i="34"/>
  <c r="K42" i="34"/>
  <c r="O42" i="34"/>
  <c r="Q42" i="34"/>
  <c r="U42" i="34"/>
  <c r="BA43" i="34"/>
  <c r="F44" i="34"/>
  <c r="G44" i="34"/>
  <c r="M44" i="34" s="1"/>
  <c r="I44" i="34"/>
  <c r="K44" i="34"/>
  <c r="O44" i="34"/>
  <c r="Q44" i="34"/>
  <c r="U44" i="34"/>
  <c r="BA45" i="34"/>
  <c r="F46" i="34"/>
  <c r="G46" i="34" s="1"/>
  <c r="M46" i="34" s="1"/>
  <c r="I46" i="34"/>
  <c r="K46" i="34"/>
  <c r="O46" i="34"/>
  <c r="Q46" i="34"/>
  <c r="U46" i="34"/>
  <c r="F48" i="34"/>
  <c r="G48" i="34"/>
  <c r="M48" i="34" s="1"/>
  <c r="I48" i="34"/>
  <c r="I47" i="34" s="1"/>
  <c r="K48" i="34"/>
  <c r="K47" i="34" s="1"/>
  <c r="O48" i="34"/>
  <c r="O47" i="34" s="1"/>
  <c r="Q48" i="34"/>
  <c r="Q47" i="34" s="1"/>
  <c r="U48" i="34"/>
  <c r="U47" i="34" s="1"/>
  <c r="BA49" i="34"/>
  <c r="F50" i="34"/>
  <c r="G50" i="34" s="1"/>
  <c r="I50" i="34"/>
  <c r="K50" i="34"/>
  <c r="O50" i="34"/>
  <c r="Q50" i="34"/>
  <c r="U50" i="34"/>
  <c r="BA51" i="34"/>
  <c r="F52" i="34"/>
  <c r="G52" i="34" s="1"/>
  <c r="M52" i="34" s="1"/>
  <c r="I52" i="34"/>
  <c r="K52" i="34"/>
  <c r="O52" i="34"/>
  <c r="Q52" i="34"/>
  <c r="U52" i="34"/>
  <c r="BA53" i="34"/>
  <c r="F54" i="34"/>
  <c r="G54" i="34" s="1"/>
  <c r="M54" i="34" s="1"/>
  <c r="I54" i="34"/>
  <c r="K54" i="34"/>
  <c r="O54" i="34"/>
  <c r="Q54" i="34"/>
  <c r="U54" i="34"/>
  <c r="BA55" i="34"/>
  <c r="F57" i="34"/>
  <c r="G57" i="34"/>
  <c r="M57" i="34" s="1"/>
  <c r="I57" i="34"/>
  <c r="I56" i="34" s="1"/>
  <c r="K57" i="34"/>
  <c r="K56" i="34" s="1"/>
  <c r="O57" i="34"/>
  <c r="O56" i="34" s="1"/>
  <c r="Q57" i="34"/>
  <c r="Q56" i="34" s="1"/>
  <c r="U57" i="34"/>
  <c r="U56" i="34" s="1"/>
  <c r="BA58" i="34"/>
  <c r="F59" i="34"/>
  <c r="G59" i="34"/>
  <c r="M59" i="34" s="1"/>
  <c r="I59" i="34"/>
  <c r="K59" i="34"/>
  <c r="O59" i="34"/>
  <c r="Q59" i="34"/>
  <c r="U59" i="34"/>
  <c r="F60" i="34"/>
  <c r="G60" i="34"/>
  <c r="M60" i="34" s="1"/>
  <c r="I60" i="34"/>
  <c r="K60" i="34"/>
  <c r="O60" i="34"/>
  <c r="Q60" i="34"/>
  <c r="U60" i="34"/>
  <c r="F61" i="34"/>
  <c r="G61" i="34"/>
  <c r="M61" i="34" s="1"/>
  <c r="I61" i="34"/>
  <c r="K61" i="34"/>
  <c r="O61" i="34"/>
  <c r="Q61" i="34"/>
  <c r="U61" i="34"/>
  <c r="F62" i="34"/>
  <c r="G62" i="34"/>
  <c r="M62" i="34" s="1"/>
  <c r="I62" i="34"/>
  <c r="K62" i="34"/>
  <c r="O62" i="34"/>
  <c r="Q62" i="34"/>
  <c r="U62" i="34"/>
  <c r="F63" i="34"/>
  <c r="G63" i="34"/>
  <c r="M63" i="34" s="1"/>
  <c r="I63" i="34"/>
  <c r="K63" i="34"/>
  <c r="O63" i="34"/>
  <c r="Q63" i="34"/>
  <c r="U63" i="34"/>
  <c r="F64" i="34"/>
  <c r="G64" i="34"/>
  <c r="M64" i="34" s="1"/>
  <c r="I64" i="34"/>
  <c r="K64" i="34"/>
  <c r="O64" i="34"/>
  <c r="Q64" i="34"/>
  <c r="U64" i="34"/>
  <c r="F65" i="34"/>
  <c r="G65" i="34"/>
  <c r="M65" i="34" s="1"/>
  <c r="I65" i="34"/>
  <c r="K65" i="34"/>
  <c r="O65" i="34"/>
  <c r="Q65" i="34"/>
  <c r="U65" i="34"/>
  <c r="F66" i="34"/>
  <c r="G66" i="34"/>
  <c r="M66" i="34" s="1"/>
  <c r="I66" i="34"/>
  <c r="K66" i="34"/>
  <c r="O66" i="34"/>
  <c r="Q66" i="34"/>
  <c r="U66" i="34"/>
  <c r="F67" i="34"/>
  <c r="G67" i="34"/>
  <c r="M67" i="34" s="1"/>
  <c r="I67" i="34"/>
  <c r="K67" i="34"/>
  <c r="O67" i="34"/>
  <c r="Q67" i="34"/>
  <c r="U67" i="34"/>
  <c r="F68" i="34"/>
  <c r="G68" i="34"/>
  <c r="M68" i="34" s="1"/>
  <c r="I68" i="34"/>
  <c r="K68" i="34"/>
  <c r="O68" i="34"/>
  <c r="Q68" i="34"/>
  <c r="U68" i="34"/>
  <c r="BA69" i="34"/>
  <c r="F70" i="34"/>
  <c r="G70" i="34" s="1"/>
  <c r="M70" i="34" s="1"/>
  <c r="I70" i="34"/>
  <c r="K70" i="34"/>
  <c r="O70" i="34"/>
  <c r="Q70" i="34"/>
  <c r="U70" i="34"/>
  <c r="F71" i="34"/>
  <c r="G71" i="34" s="1"/>
  <c r="M71" i="34" s="1"/>
  <c r="I71" i="34"/>
  <c r="K71" i="34"/>
  <c r="O71" i="34"/>
  <c r="Q71" i="34"/>
  <c r="U71" i="34"/>
  <c r="BA72" i="34"/>
  <c r="F73" i="34"/>
  <c r="G73" i="34" s="1"/>
  <c r="M73" i="34" s="1"/>
  <c r="I73" i="34"/>
  <c r="K73" i="34"/>
  <c r="O73" i="34"/>
  <c r="Q73" i="34"/>
  <c r="U73" i="34"/>
  <c r="F74" i="34"/>
  <c r="G74" i="34"/>
  <c r="M74" i="34" s="1"/>
  <c r="I74" i="34"/>
  <c r="K74" i="34"/>
  <c r="O74" i="34"/>
  <c r="Q74" i="34"/>
  <c r="U74" i="34"/>
  <c r="F76" i="34"/>
  <c r="G76" i="34" s="1"/>
  <c r="I76" i="34"/>
  <c r="I75" i="34" s="1"/>
  <c r="K76" i="34"/>
  <c r="K75" i="34" s="1"/>
  <c r="O76" i="34"/>
  <c r="O75" i="34" s="1"/>
  <c r="Q76" i="34"/>
  <c r="Q75" i="34" s="1"/>
  <c r="U76" i="34"/>
  <c r="U75" i="34" s="1"/>
  <c r="BA77" i="34"/>
  <c r="F78" i="34"/>
  <c r="G78" i="34" s="1"/>
  <c r="M78" i="34" s="1"/>
  <c r="I78" i="34"/>
  <c r="K78" i="34"/>
  <c r="O78" i="34"/>
  <c r="Q78" i="34"/>
  <c r="U78" i="34"/>
  <c r="BA79" i="34"/>
  <c r="F80" i="34"/>
  <c r="G80" i="34" s="1"/>
  <c r="M80" i="34" s="1"/>
  <c r="I80" i="34"/>
  <c r="K80" i="34"/>
  <c r="O80" i="34"/>
  <c r="Q80" i="34"/>
  <c r="U80" i="34"/>
  <c r="BA81" i="34"/>
  <c r="F82" i="34"/>
  <c r="G82" i="34"/>
  <c r="M82" i="34" s="1"/>
  <c r="I82" i="34"/>
  <c r="K82" i="34"/>
  <c r="O82" i="34"/>
  <c r="Q82" i="34"/>
  <c r="U82" i="34"/>
  <c r="BA83" i="34"/>
  <c r="F84" i="34"/>
  <c r="G84" i="34" s="1"/>
  <c r="M84" i="34" s="1"/>
  <c r="I84" i="34"/>
  <c r="K84" i="34"/>
  <c r="O84" i="34"/>
  <c r="Q84" i="34"/>
  <c r="U84" i="34"/>
  <c r="BA85" i="34"/>
  <c r="F86" i="34"/>
  <c r="G86" i="34" s="1"/>
  <c r="M86" i="34" s="1"/>
  <c r="I86" i="34"/>
  <c r="K86" i="34"/>
  <c r="O86" i="34"/>
  <c r="Q86" i="34"/>
  <c r="U86" i="34"/>
  <c r="F87" i="34"/>
  <c r="G87" i="34" s="1"/>
  <c r="M87" i="34" s="1"/>
  <c r="I87" i="34"/>
  <c r="K87" i="34"/>
  <c r="O87" i="34"/>
  <c r="Q87" i="34"/>
  <c r="U87" i="34"/>
  <c r="F88" i="34"/>
  <c r="G88" i="34"/>
  <c r="M88" i="34" s="1"/>
  <c r="I88" i="34"/>
  <c r="K88" i="34"/>
  <c r="O88" i="34"/>
  <c r="Q88" i="34"/>
  <c r="U88" i="34"/>
  <c r="BA89" i="34"/>
  <c r="F90" i="34"/>
  <c r="G90" i="34" s="1"/>
  <c r="M90" i="34" s="1"/>
  <c r="I90" i="34"/>
  <c r="K90" i="34"/>
  <c r="O90" i="34"/>
  <c r="Q90" i="34"/>
  <c r="U90" i="34"/>
  <c r="BA91" i="34"/>
  <c r="F92" i="34"/>
  <c r="G92" i="34"/>
  <c r="M92" i="34" s="1"/>
  <c r="I92" i="34"/>
  <c r="K92" i="34"/>
  <c r="O92" i="34"/>
  <c r="Q92" i="34"/>
  <c r="U92" i="34"/>
  <c r="BA93" i="34"/>
  <c r="F94" i="34"/>
  <c r="G94" i="34" s="1"/>
  <c r="M94" i="34" s="1"/>
  <c r="I94" i="34"/>
  <c r="K94" i="34"/>
  <c r="O94" i="34"/>
  <c r="Q94" i="34"/>
  <c r="U94" i="34"/>
  <c r="BA95" i="34"/>
  <c r="F97" i="34"/>
  <c r="G97" i="34" s="1"/>
  <c r="I97" i="34"/>
  <c r="I96" i="34" s="1"/>
  <c r="K97" i="34"/>
  <c r="K96" i="34" s="1"/>
  <c r="O97" i="34"/>
  <c r="O96" i="34" s="1"/>
  <c r="Q97" i="34"/>
  <c r="Q96" i="34" s="1"/>
  <c r="U97" i="34"/>
  <c r="U96" i="34" s="1"/>
  <c r="F98" i="34"/>
  <c r="G98" i="34" s="1"/>
  <c r="M98" i="34" s="1"/>
  <c r="I98" i="34"/>
  <c r="K98" i="34"/>
  <c r="O98" i="34"/>
  <c r="Q98" i="34"/>
  <c r="U98" i="34"/>
  <c r="F99" i="34"/>
  <c r="G99" i="34" s="1"/>
  <c r="M99" i="34" s="1"/>
  <c r="I99" i="34"/>
  <c r="K99" i="34"/>
  <c r="O99" i="34"/>
  <c r="Q99" i="34"/>
  <c r="U99" i="34"/>
  <c r="F100" i="34"/>
  <c r="G100" i="34" s="1"/>
  <c r="M100" i="34" s="1"/>
  <c r="I100" i="34"/>
  <c r="K100" i="34"/>
  <c r="O100" i="34"/>
  <c r="Q100" i="34"/>
  <c r="U100" i="34"/>
  <c r="F101" i="34"/>
  <c r="G101" i="34" s="1"/>
  <c r="M101" i="34" s="1"/>
  <c r="I101" i="34"/>
  <c r="K101" i="34"/>
  <c r="O101" i="34"/>
  <c r="Q101" i="34"/>
  <c r="U101" i="34"/>
  <c r="F102" i="34"/>
  <c r="G102" i="34" s="1"/>
  <c r="M102" i="34" s="1"/>
  <c r="I102" i="34"/>
  <c r="K102" i="34"/>
  <c r="O102" i="34"/>
  <c r="Q102" i="34"/>
  <c r="U102" i="34"/>
  <c r="F103" i="34"/>
  <c r="G103" i="34" s="1"/>
  <c r="M103" i="34" s="1"/>
  <c r="I103" i="34"/>
  <c r="K103" i="34"/>
  <c r="O103" i="34"/>
  <c r="Q103" i="34"/>
  <c r="U103" i="34"/>
  <c r="F104" i="34"/>
  <c r="G104" i="34" s="1"/>
  <c r="M104" i="34" s="1"/>
  <c r="I104" i="34"/>
  <c r="K104" i="34"/>
  <c r="O104" i="34"/>
  <c r="Q104" i="34"/>
  <c r="U104" i="34"/>
  <c r="F105" i="34"/>
  <c r="G105" i="34" s="1"/>
  <c r="M105" i="34" s="1"/>
  <c r="I105" i="34"/>
  <c r="K105" i="34"/>
  <c r="O105" i="34"/>
  <c r="Q105" i="34"/>
  <c r="U105" i="34"/>
  <c r="F106" i="34"/>
  <c r="G106" i="34" s="1"/>
  <c r="M106" i="34" s="1"/>
  <c r="I106" i="34"/>
  <c r="K106" i="34"/>
  <c r="O106" i="34"/>
  <c r="Q106" i="34"/>
  <c r="U106" i="34"/>
  <c r="F107" i="34"/>
  <c r="G107" i="34" s="1"/>
  <c r="M107" i="34" s="1"/>
  <c r="I107" i="34"/>
  <c r="K107" i="34"/>
  <c r="O107" i="34"/>
  <c r="Q107" i="34"/>
  <c r="U107" i="34"/>
  <c r="F108" i="34"/>
  <c r="G108" i="34" s="1"/>
  <c r="M108" i="34" s="1"/>
  <c r="I108" i="34"/>
  <c r="K108" i="34"/>
  <c r="O108" i="34"/>
  <c r="Q108" i="34"/>
  <c r="U108" i="34"/>
  <c r="F109" i="34"/>
  <c r="G109" i="34" s="1"/>
  <c r="M109" i="34" s="1"/>
  <c r="I109" i="34"/>
  <c r="K109" i="34"/>
  <c r="O109" i="34"/>
  <c r="Q109" i="34"/>
  <c r="U109" i="34"/>
  <c r="F111" i="34"/>
  <c r="G111" i="34"/>
  <c r="M111" i="34" s="1"/>
  <c r="I111" i="34"/>
  <c r="I110" i="34" s="1"/>
  <c r="K111" i="34"/>
  <c r="K110" i="34" s="1"/>
  <c r="O111" i="34"/>
  <c r="O110" i="34" s="1"/>
  <c r="Q111" i="34"/>
  <c r="Q110" i="34" s="1"/>
  <c r="U111" i="34"/>
  <c r="U110" i="34" s="1"/>
  <c r="BA112" i="34"/>
  <c r="F113" i="34"/>
  <c r="G113" i="34" s="1"/>
  <c r="I113" i="34"/>
  <c r="K113" i="34"/>
  <c r="O113" i="34"/>
  <c r="Q113" i="34"/>
  <c r="U113" i="34"/>
  <c r="BA114" i="34"/>
  <c r="F116" i="34"/>
  <c r="G116" i="34" s="1"/>
  <c r="I116" i="34"/>
  <c r="I115" i="34" s="1"/>
  <c r="K116" i="34"/>
  <c r="K115" i="34" s="1"/>
  <c r="O116" i="34"/>
  <c r="O115" i="34" s="1"/>
  <c r="Q116" i="34"/>
  <c r="Q115" i="34" s="1"/>
  <c r="U116" i="34"/>
  <c r="U115" i="34" s="1"/>
  <c r="F117" i="34"/>
  <c r="G117" i="34" s="1"/>
  <c r="M117" i="34" s="1"/>
  <c r="I117" i="34"/>
  <c r="K117" i="34"/>
  <c r="O117" i="34"/>
  <c r="Q117" i="34"/>
  <c r="U117" i="34"/>
  <c r="F118" i="34"/>
  <c r="G118" i="34" s="1"/>
  <c r="M118" i="34" s="1"/>
  <c r="I118" i="34"/>
  <c r="K118" i="34"/>
  <c r="O118" i="34"/>
  <c r="Q118" i="34"/>
  <c r="U118" i="34"/>
  <c r="F119" i="34"/>
  <c r="G119" i="34" s="1"/>
  <c r="M119" i="34" s="1"/>
  <c r="I119" i="34"/>
  <c r="K119" i="34"/>
  <c r="O119" i="34"/>
  <c r="Q119" i="34"/>
  <c r="U119" i="34"/>
  <c r="AC121" i="34"/>
  <c r="M113" i="34" l="1"/>
  <c r="M110" i="34" s="1"/>
  <c r="G110" i="34"/>
  <c r="G75" i="34"/>
  <c r="M76" i="34"/>
  <c r="M75" i="34" s="1"/>
  <c r="M56" i="34"/>
  <c r="M18" i="34"/>
  <c r="M17" i="34" s="1"/>
  <c r="G17" i="34"/>
  <c r="G115" i="34"/>
  <c r="M116" i="34"/>
  <c r="M115" i="34" s="1"/>
  <c r="M47" i="34"/>
  <c r="G96" i="34"/>
  <c r="M97" i="34"/>
  <c r="M96" i="34" s="1"/>
  <c r="M50" i="34"/>
  <c r="G47" i="34"/>
  <c r="M38" i="34"/>
  <c r="M37" i="34" s="1"/>
  <c r="G37" i="34"/>
  <c r="G8" i="34"/>
  <c r="AD121" i="34"/>
  <c r="M9" i="34"/>
  <c r="M8" i="34" s="1"/>
  <c r="G56" i="34"/>
  <c r="G121" i="34" l="1"/>
  <c r="F9" i="33" l="1"/>
  <c r="G9" i="33"/>
  <c r="I9" i="33"/>
  <c r="I8" i="33" s="1"/>
  <c r="K9" i="33"/>
  <c r="K8" i="33" s="1"/>
  <c r="O9" i="33"/>
  <c r="O8" i="33" s="1"/>
  <c r="Q9" i="33"/>
  <c r="Q8" i="33" s="1"/>
  <c r="U9" i="33"/>
  <c r="U8" i="33" s="1"/>
  <c r="BA10" i="33"/>
  <c r="F11" i="33"/>
  <c r="G11" i="33" s="1"/>
  <c r="I11" i="33"/>
  <c r="K11" i="33"/>
  <c r="O11" i="33"/>
  <c r="Q11" i="33"/>
  <c r="U11" i="33"/>
  <c r="BA12" i="33"/>
  <c r="F13" i="33"/>
  <c r="G13" i="33"/>
  <c r="M13" i="33" s="1"/>
  <c r="I13" i="33"/>
  <c r="K13" i="33"/>
  <c r="O13" i="33"/>
  <c r="Q13" i="33"/>
  <c r="U13" i="33"/>
  <c r="BA14" i="33"/>
  <c r="F15" i="33"/>
  <c r="G15" i="33" s="1"/>
  <c r="M15" i="33" s="1"/>
  <c r="I15" i="33"/>
  <c r="K15" i="33"/>
  <c r="O15" i="33"/>
  <c r="Q15" i="33"/>
  <c r="U15" i="33"/>
  <c r="BA16" i="33"/>
  <c r="F17" i="33"/>
  <c r="G17" i="33"/>
  <c r="M17" i="33" s="1"/>
  <c r="I17" i="33"/>
  <c r="K17" i="33"/>
  <c r="O17" i="33"/>
  <c r="Q17" i="33"/>
  <c r="U17" i="33"/>
  <c r="F19" i="33"/>
  <c r="G19" i="33" s="1"/>
  <c r="I19" i="33"/>
  <c r="I18" i="33" s="1"/>
  <c r="K19" i="33"/>
  <c r="K18" i="33" s="1"/>
  <c r="O19" i="33"/>
  <c r="O18" i="33" s="1"/>
  <c r="Q19" i="33"/>
  <c r="Q18" i="33" s="1"/>
  <c r="U19" i="33"/>
  <c r="U18" i="33" s="1"/>
  <c r="BA20" i="33"/>
  <c r="F21" i="33"/>
  <c r="G21" i="33"/>
  <c r="M21" i="33" s="1"/>
  <c r="I21" i="33"/>
  <c r="K21" i="33"/>
  <c r="O21" i="33"/>
  <c r="Q21" i="33"/>
  <c r="U21" i="33"/>
  <c r="BA22" i="33"/>
  <c r="F23" i="33"/>
  <c r="G23" i="33" s="1"/>
  <c r="M23" i="33" s="1"/>
  <c r="I23" i="33"/>
  <c r="K23" i="33"/>
  <c r="O23" i="33"/>
  <c r="Q23" i="33"/>
  <c r="U23" i="33"/>
  <c r="BA24" i="33"/>
  <c r="F25" i="33"/>
  <c r="G25" i="33"/>
  <c r="M25" i="33" s="1"/>
  <c r="I25" i="33"/>
  <c r="K25" i="33"/>
  <c r="O25" i="33"/>
  <c r="Q25" i="33"/>
  <c r="U25" i="33"/>
  <c r="F26" i="33"/>
  <c r="G26" i="33"/>
  <c r="M26" i="33" s="1"/>
  <c r="I26" i="33"/>
  <c r="K26" i="33"/>
  <c r="O26" i="33"/>
  <c r="Q26" i="33"/>
  <c r="U26" i="33"/>
  <c r="F27" i="33"/>
  <c r="G27" i="33"/>
  <c r="M27" i="33" s="1"/>
  <c r="I27" i="33"/>
  <c r="K27" i="33"/>
  <c r="O27" i="33"/>
  <c r="Q27" i="33"/>
  <c r="U27" i="33"/>
  <c r="F28" i="33"/>
  <c r="G28" i="33"/>
  <c r="M28" i="33" s="1"/>
  <c r="I28" i="33"/>
  <c r="K28" i="33"/>
  <c r="O28" i="33"/>
  <c r="Q28" i="33"/>
  <c r="U28" i="33"/>
  <c r="F29" i="33"/>
  <c r="G29" i="33"/>
  <c r="M29" i="33" s="1"/>
  <c r="I29" i="33"/>
  <c r="K29" i="33"/>
  <c r="O29" i="33"/>
  <c r="Q29" i="33"/>
  <c r="U29" i="33"/>
  <c r="F30" i="33"/>
  <c r="G30" i="33"/>
  <c r="M30" i="33" s="1"/>
  <c r="I30" i="33"/>
  <c r="K30" i="33"/>
  <c r="O30" i="33"/>
  <c r="Q30" i="33"/>
  <c r="U30" i="33"/>
  <c r="F31" i="33"/>
  <c r="G31" i="33"/>
  <c r="M31" i="33" s="1"/>
  <c r="I31" i="33"/>
  <c r="K31" i="33"/>
  <c r="O31" i="33"/>
  <c r="Q31" i="33"/>
  <c r="U31" i="33"/>
  <c r="F32" i="33"/>
  <c r="G32" i="33"/>
  <c r="M32" i="33" s="1"/>
  <c r="I32" i="33"/>
  <c r="K32" i="33"/>
  <c r="O32" i="33"/>
  <c r="Q32" i="33"/>
  <c r="U32" i="33"/>
  <c r="F33" i="33"/>
  <c r="G33" i="33"/>
  <c r="M33" i="33" s="1"/>
  <c r="I33" i="33"/>
  <c r="K33" i="33"/>
  <c r="O33" i="33"/>
  <c r="Q33" i="33"/>
  <c r="U33" i="33"/>
  <c r="F34" i="33"/>
  <c r="G34" i="33"/>
  <c r="M34" i="33" s="1"/>
  <c r="I34" i="33"/>
  <c r="K34" i="33"/>
  <c r="O34" i="33"/>
  <c r="Q34" i="33"/>
  <c r="U34" i="33"/>
  <c r="F35" i="33"/>
  <c r="G35" i="33"/>
  <c r="M35" i="33" s="1"/>
  <c r="I35" i="33"/>
  <c r="K35" i="33"/>
  <c r="O35" i="33"/>
  <c r="Q35" i="33"/>
  <c r="U35" i="33"/>
  <c r="F37" i="33"/>
  <c r="G37" i="33" s="1"/>
  <c r="I37" i="33"/>
  <c r="I36" i="33" s="1"/>
  <c r="K37" i="33"/>
  <c r="K36" i="33" s="1"/>
  <c r="O37" i="33"/>
  <c r="O36" i="33" s="1"/>
  <c r="Q37" i="33"/>
  <c r="Q36" i="33" s="1"/>
  <c r="U37" i="33"/>
  <c r="U36" i="33" s="1"/>
  <c r="BA38" i="33"/>
  <c r="F39" i="33"/>
  <c r="G39" i="33"/>
  <c r="M39" i="33" s="1"/>
  <c r="I39" i="33"/>
  <c r="K39" i="33"/>
  <c r="O39" i="33"/>
  <c r="Q39" i="33"/>
  <c r="U39" i="33"/>
  <c r="F40" i="33"/>
  <c r="G40" i="33"/>
  <c r="M40" i="33" s="1"/>
  <c r="I40" i="33"/>
  <c r="K40" i="33"/>
  <c r="O40" i="33"/>
  <c r="Q40" i="33"/>
  <c r="U40" i="33"/>
  <c r="BA41" i="33"/>
  <c r="F43" i="33"/>
  <c r="G43" i="33"/>
  <c r="M43" i="33" s="1"/>
  <c r="I43" i="33"/>
  <c r="I42" i="33" s="1"/>
  <c r="K43" i="33"/>
  <c r="K42" i="33" s="1"/>
  <c r="O43" i="33"/>
  <c r="O42" i="33" s="1"/>
  <c r="Q43" i="33"/>
  <c r="Q42" i="33" s="1"/>
  <c r="U43" i="33"/>
  <c r="U42" i="33" s="1"/>
  <c r="BA44" i="33"/>
  <c r="BA45" i="33"/>
  <c r="F46" i="33"/>
  <c r="G46" i="33"/>
  <c r="M46" i="33" s="1"/>
  <c r="I46" i="33"/>
  <c r="K46" i="33"/>
  <c r="O46" i="33"/>
  <c r="Q46" i="33"/>
  <c r="U46" i="33"/>
  <c r="BA47" i="33"/>
  <c r="F48" i="33"/>
  <c r="G48" i="33" s="1"/>
  <c r="I48" i="33"/>
  <c r="K48" i="33"/>
  <c r="O48" i="33"/>
  <c r="Q48" i="33"/>
  <c r="U48" i="33"/>
  <c r="BA49" i="33"/>
  <c r="F51" i="33"/>
  <c r="G51" i="33" s="1"/>
  <c r="I51" i="33"/>
  <c r="I50" i="33" s="1"/>
  <c r="K51" i="33"/>
  <c r="K50" i="33" s="1"/>
  <c r="O51" i="33"/>
  <c r="O50" i="33" s="1"/>
  <c r="Q51" i="33"/>
  <c r="Q50" i="33" s="1"/>
  <c r="U51" i="33"/>
  <c r="U50" i="33" s="1"/>
  <c r="BA52" i="33"/>
  <c r="F53" i="33"/>
  <c r="G53" i="33"/>
  <c r="M53" i="33" s="1"/>
  <c r="I53" i="33"/>
  <c r="K53" i="33"/>
  <c r="O53" i="33"/>
  <c r="Q53" i="33"/>
  <c r="U53" i="33"/>
  <c r="F54" i="33"/>
  <c r="G54" i="33"/>
  <c r="M54" i="33" s="1"/>
  <c r="I54" i="33"/>
  <c r="K54" i="33"/>
  <c r="O54" i="33"/>
  <c r="Q54" i="33"/>
  <c r="U54" i="33"/>
  <c r="F56" i="33"/>
  <c r="G56" i="33" s="1"/>
  <c r="I56" i="33"/>
  <c r="I55" i="33" s="1"/>
  <c r="K56" i="33"/>
  <c r="K55" i="33" s="1"/>
  <c r="O56" i="33"/>
  <c r="O55" i="33" s="1"/>
  <c r="Q56" i="33"/>
  <c r="Q55" i="33" s="1"/>
  <c r="U56" i="33"/>
  <c r="U55" i="33" s="1"/>
  <c r="BA57" i="33"/>
  <c r="F58" i="33"/>
  <c r="G58" i="33"/>
  <c r="M58" i="33" s="1"/>
  <c r="I58" i="33"/>
  <c r="K58" i="33"/>
  <c r="O58" i="33"/>
  <c r="Q58" i="33"/>
  <c r="U58" i="33"/>
  <c r="F59" i="33"/>
  <c r="G59" i="33"/>
  <c r="M59" i="33" s="1"/>
  <c r="I59" i="33"/>
  <c r="K59" i="33"/>
  <c r="O59" i="33"/>
  <c r="Q59" i="33"/>
  <c r="U59" i="33"/>
  <c r="F60" i="33"/>
  <c r="G60" i="33"/>
  <c r="M60" i="33" s="1"/>
  <c r="I60" i="33"/>
  <c r="K60" i="33"/>
  <c r="O60" i="33"/>
  <c r="Q60" i="33"/>
  <c r="U60" i="33"/>
  <c r="BA61" i="33"/>
  <c r="F62" i="33"/>
  <c r="G62" i="33" s="1"/>
  <c r="M62" i="33" s="1"/>
  <c r="I62" i="33"/>
  <c r="K62" i="33"/>
  <c r="O62" i="33"/>
  <c r="Q62" i="33"/>
  <c r="U62" i="33"/>
  <c r="F63" i="33"/>
  <c r="G63" i="33" s="1"/>
  <c r="M63" i="33" s="1"/>
  <c r="I63" i="33"/>
  <c r="K63" i="33"/>
  <c r="O63" i="33"/>
  <c r="Q63" i="33"/>
  <c r="U63" i="33"/>
  <c r="F64" i="33"/>
  <c r="G64" i="33" s="1"/>
  <c r="M64" i="33" s="1"/>
  <c r="I64" i="33"/>
  <c r="K64" i="33"/>
  <c r="O64" i="33"/>
  <c r="Q64" i="33"/>
  <c r="U64" i="33"/>
  <c r="F65" i="33"/>
  <c r="G65" i="33" s="1"/>
  <c r="M65" i="33" s="1"/>
  <c r="I65" i="33"/>
  <c r="K65" i="33"/>
  <c r="O65" i="33"/>
  <c r="Q65" i="33"/>
  <c r="U65" i="33"/>
  <c r="F66" i="33"/>
  <c r="G66" i="33" s="1"/>
  <c r="M66" i="33" s="1"/>
  <c r="I66" i="33"/>
  <c r="K66" i="33"/>
  <c r="O66" i="33"/>
  <c r="Q66" i="33"/>
  <c r="U66" i="33"/>
  <c r="F67" i="33"/>
  <c r="G67" i="33" s="1"/>
  <c r="M67" i="33" s="1"/>
  <c r="I67" i="33"/>
  <c r="K67" i="33"/>
  <c r="O67" i="33"/>
  <c r="Q67" i="33"/>
  <c r="U67" i="33"/>
  <c r="BA68" i="33"/>
  <c r="F69" i="33"/>
  <c r="G69" i="33"/>
  <c r="M69" i="33" s="1"/>
  <c r="I69" i="33"/>
  <c r="K69" i="33"/>
  <c r="O69" i="33"/>
  <c r="Q69" i="33"/>
  <c r="U69" i="33"/>
  <c r="BA70" i="33"/>
  <c r="F71" i="33"/>
  <c r="G71" i="33" s="1"/>
  <c r="M71" i="33" s="1"/>
  <c r="I71" i="33"/>
  <c r="K71" i="33"/>
  <c r="O71" i="33"/>
  <c r="Q71" i="33"/>
  <c r="U71" i="33"/>
  <c r="BA72" i="33"/>
  <c r="F73" i="33"/>
  <c r="G73" i="33"/>
  <c r="M73" i="33" s="1"/>
  <c r="I73" i="33"/>
  <c r="K73" i="33"/>
  <c r="O73" i="33"/>
  <c r="Q73" i="33"/>
  <c r="U73" i="33"/>
  <c r="BA74" i="33"/>
  <c r="BA75" i="33"/>
  <c r="AC77" i="33"/>
  <c r="M56" i="33" l="1"/>
  <c r="M55" i="33" s="1"/>
  <c r="G55" i="33"/>
  <c r="M48" i="33"/>
  <c r="G42" i="33"/>
  <c r="M51" i="33"/>
  <c r="M50" i="33" s="1"/>
  <c r="G50" i="33"/>
  <c r="M19" i="33"/>
  <c r="M18" i="33" s="1"/>
  <c r="G18" i="33"/>
  <c r="G8" i="33"/>
  <c r="M42" i="33"/>
  <c r="M37" i="33"/>
  <c r="M36" i="33" s="1"/>
  <c r="G36" i="33"/>
  <c r="M11" i="33"/>
  <c r="AD77" i="33"/>
  <c r="M9" i="33"/>
  <c r="M8" i="33" l="1"/>
  <c r="G77" i="33"/>
  <c r="F9" i="32" l="1"/>
  <c r="G9" i="32"/>
  <c r="I9" i="32"/>
  <c r="I8" i="32" s="1"/>
  <c r="K9" i="32"/>
  <c r="K8" i="32" s="1"/>
  <c r="O9" i="32"/>
  <c r="O8" i="32" s="1"/>
  <c r="Q9" i="32"/>
  <c r="Q8" i="32" s="1"/>
  <c r="U9" i="32"/>
  <c r="U8" i="32" s="1"/>
  <c r="BA10" i="32"/>
  <c r="F11" i="32"/>
  <c r="G11" i="32" s="1"/>
  <c r="I11" i="32"/>
  <c r="K11" i="32"/>
  <c r="O11" i="32"/>
  <c r="Q11" i="32"/>
  <c r="U11" i="32"/>
  <c r="BA12" i="32"/>
  <c r="F13" i="32"/>
  <c r="G13" i="32"/>
  <c r="M13" i="32" s="1"/>
  <c r="I13" i="32"/>
  <c r="K13" i="32"/>
  <c r="O13" i="32"/>
  <c r="Q13" i="32"/>
  <c r="U13" i="32"/>
  <c r="BA14" i="32"/>
  <c r="F15" i="32"/>
  <c r="G15" i="32" s="1"/>
  <c r="M15" i="32" s="1"/>
  <c r="I15" i="32"/>
  <c r="K15" i="32"/>
  <c r="O15" i="32"/>
  <c r="Q15" i="32"/>
  <c r="U15" i="32"/>
  <c r="BA16" i="32"/>
  <c r="F17" i="32"/>
  <c r="G17" i="32"/>
  <c r="M17" i="32" s="1"/>
  <c r="I17" i="32"/>
  <c r="K17" i="32"/>
  <c r="O17" i="32"/>
  <c r="Q17" i="32"/>
  <c r="U17" i="32"/>
  <c r="BA18" i="32"/>
  <c r="F19" i="32"/>
  <c r="G19" i="32" s="1"/>
  <c r="M19" i="32" s="1"/>
  <c r="I19" i="32"/>
  <c r="K19" i="32"/>
  <c r="O19" i="32"/>
  <c r="Q19" i="32"/>
  <c r="U19" i="32"/>
  <c r="F20" i="32"/>
  <c r="G20" i="32" s="1"/>
  <c r="M20" i="32" s="1"/>
  <c r="I20" i="32"/>
  <c r="K20" i="32"/>
  <c r="O20" i="32"/>
  <c r="Q20" i="32"/>
  <c r="U20" i="32"/>
  <c r="BA21" i="32"/>
  <c r="F22" i="32"/>
  <c r="G22" i="32"/>
  <c r="M22" i="32" s="1"/>
  <c r="I22" i="32"/>
  <c r="K22" i="32"/>
  <c r="O22" i="32"/>
  <c r="Q22" i="32"/>
  <c r="U22" i="32"/>
  <c r="BA23" i="32"/>
  <c r="F24" i="32"/>
  <c r="G24" i="32" s="1"/>
  <c r="M24" i="32" s="1"/>
  <c r="I24" i="32"/>
  <c r="K24" i="32"/>
  <c r="O24" i="32"/>
  <c r="Q24" i="32"/>
  <c r="U24" i="32"/>
  <c r="BA25" i="32"/>
  <c r="F26" i="32"/>
  <c r="G26" i="32"/>
  <c r="M26" i="32" s="1"/>
  <c r="I26" i="32"/>
  <c r="K26" i="32"/>
  <c r="O26" i="32"/>
  <c r="Q26" i="32"/>
  <c r="U26" i="32"/>
  <c r="F28" i="32"/>
  <c r="G28" i="32" s="1"/>
  <c r="I28" i="32"/>
  <c r="I27" i="32" s="1"/>
  <c r="K28" i="32"/>
  <c r="K27" i="32" s="1"/>
  <c r="O28" i="32"/>
  <c r="O27" i="32" s="1"/>
  <c r="Q28" i="32"/>
  <c r="Q27" i="32" s="1"/>
  <c r="U28" i="32"/>
  <c r="U27" i="32" s="1"/>
  <c r="BA29" i="32"/>
  <c r="F30" i="32"/>
  <c r="G30" i="32"/>
  <c r="M30" i="32" s="1"/>
  <c r="I30" i="32"/>
  <c r="K30" i="32"/>
  <c r="O30" i="32"/>
  <c r="Q30" i="32"/>
  <c r="U30" i="32"/>
  <c r="BA31" i="32"/>
  <c r="F33" i="32"/>
  <c r="G33" i="32"/>
  <c r="I33" i="32"/>
  <c r="I32" i="32" s="1"/>
  <c r="K33" i="32"/>
  <c r="K32" i="32" s="1"/>
  <c r="O33" i="32"/>
  <c r="O32" i="32" s="1"/>
  <c r="Q33" i="32"/>
  <c r="Q32" i="32" s="1"/>
  <c r="U33" i="32"/>
  <c r="U32" i="32" s="1"/>
  <c r="BA34" i="32"/>
  <c r="F35" i="32"/>
  <c r="G35" i="32" s="1"/>
  <c r="M35" i="32" s="1"/>
  <c r="I35" i="32"/>
  <c r="K35" i="32"/>
  <c r="O35" i="32"/>
  <c r="Q35" i="32"/>
  <c r="U35" i="32"/>
  <c r="BA36" i="32"/>
  <c r="F37" i="32"/>
  <c r="G37" i="32"/>
  <c r="M37" i="32" s="1"/>
  <c r="I37" i="32"/>
  <c r="K37" i="32"/>
  <c r="O37" i="32"/>
  <c r="Q37" i="32"/>
  <c r="U37" i="32"/>
  <c r="BA38" i="32"/>
  <c r="F39" i="32"/>
  <c r="G39" i="32" s="1"/>
  <c r="M39" i="32" s="1"/>
  <c r="I39" i="32"/>
  <c r="K39" i="32"/>
  <c r="O39" i="32"/>
  <c r="Q39" i="32"/>
  <c r="U39" i="32"/>
  <c r="F40" i="32"/>
  <c r="G40" i="32" s="1"/>
  <c r="M40" i="32" s="1"/>
  <c r="I40" i="32"/>
  <c r="K40" i="32"/>
  <c r="O40" i="32"/>
  <c r="Q40" i="32"/>
  <c r="U40" i="32"/>
  <c r="BA41" i="32"/>
  <c r="F42" i="32"/>
  <c r="G42" i="32"/>
  <c r="M42" i="32" s="1"/>
  <c r="I42" i="32"/>
  <c r="K42" i="32"/>
  <c r="O42" i="32"/>
  <c r="Q42" i="32"/>
  <c r="U42" i="32"/>
  <c r="F43" i="32"/>
  <c r="G43" i="32"/>
  <c r="M43" i="32" s="1"/>
  <c r="I43" i="32"/>
  <c r="K43" i="32"/>
  <c r="O43" i="32"/>
  <c r="Q43" i="32"/>
  <c r="U43" i="32"/>
  <c r="BA44" i="32"/>
  <c r="F45" i="32"/>
  <c r="G45" i="32" s="1"/>
  <c r="M45" i="32" s="1"/>
  <c r="I45" i="32"/>
  <c r="K45" i="32"/>
  <c r="O45" i="32"/>
  <c r="Q45" i="32"/>
  <c r="U45" i="32"/>
  <c r="F46" i="32"/>
  <c r="G46" i="32" s="1"/>
  <c r="M46" i="32" s="1"/>
  <c r="I46" i="32"/>
  <c r="K46" i="32"/>
  <c r="O46" i="32"/>
  <c r="Q46" i="32"/>
  <c r="U46" i="32"/>
  <c r="BA47" i="32"/>
  <c r="F48" i="32"/>
  <c r="G48" i="32"/>
  <c r="M48" i="32" s="1"/>
  <c r="I48" i="32"/>
  <c r="K48" i="32"/>
  <c r="O48" i="32"/>
  <c r="Q48" i="32"/>
  <c r="U48" i="32"/>
  <c r="BA49" i="32"/>
  <c r="F50" i="32"/>
  <c r="G50" i="32" s="1"/>
  <c r="M50" i="32" s="1"/>
  <c r="I50" i="32"/>
  <c r="K50" i="32"/>
  <c r="O50" i="32"/>
  <c r="Q50" i="32"/>
  <c r="U50" i="32"/>
  <c r="F53" i="32"/>
  <c r="G53" i="32" s="1"/>
  <c r="M53" i="32" s="1"/>
  <c r="I53" i="32"/>
  <c r="K53" i="32"/>
  <c r="O53" i="32"/>
  <c r="Q53" i="32"/>
  <c r="U53" i="32"/>
  <c r="BA54" i="32"/>
  <c r="F55" i="32"/>
  <c r="G55" i="32"/>
  <c r="M55" i="32" s="1"/>
  <c r="I55" i="32"/>
  <c r="K55" i="32"/>
  <c r="O55" i="32"/>
  <c r="Q55" i="32"/>
  <c r="U55" i="32"/>
  <c r="BA56" i="32"/>
  <c r="F57" i="32"/>
  <c r="G57" i="32" s="1"/>
  <c r="M57" i="32" s="1"/>
  <c r="I57" i="32"/>
  <c r="K57" i="32"/>
  <c r="O57" i="32"/>
  <c r="Q57" i="32"/>
  <c r="U57" i="32"/>
  <c r="F58" i="32"/>
  <c r="G58" i="32" s="1"/>
  <c r="M58" i="32" s="1"/>
  <c r="I58" i="32"/>
  <c r="K58" i="32"/>
  <c r="O58" i="32"/>
  <c r="Q58" i="32"/>
  <c r="U58" i="32"/>
  <c r="BA59" i="32"/>
  <c r="F60" i="32"/>
  <c r="G60" i="32"/>
  <c r="M60" i="32" s="1"/>
  <c r="I60" i="32"/>
  <c r="K60" i="32"/>
  <c r="O60" i="32"/>
  <c r="Q60" i="32"/>
  <c r="U60" i="32"/>
  <c r="F61" i="32"/>
  <c r="G61" i="32"/>
  <c r="M61" i="32" s="1"/>
  <c r="I61" i="32"/>
  <c r="K61" i="32"/>
  <c r="O61" i="32"/>
  <c r="Q61" i="32"/>
  <c r="U61" i="32"/>
  <c r="BA62" i="32"/>
  <c r="F63" i="32"/>
  <c r="G63" i="32" s="1"/>
  <c r="M63" i="32" s="1"/>
  <c r="I63" i="32"/>
  <c r="K63" i="32"/>
  <c r="O63" i="32"/>
  <c r="Q63" i="32"/>
  <c r="U63" i="32"/>
  <c r="BA64" i="32"/>
  <c r="F65" i="32"/>
  <c r="G65" i="32"/>
  <c r="M65" i="32" s="1"/>
  <c r="I65" i="32"/>
  <c r="K65" i="32"/>
  <c r="O65" i="32"/>
  <c r="Q65" i="32"/>
  <c r="U65" i="32"/>
  <c r="BA66" i="32"/>
  <c r="F67" i="32"/>
  <c r="G67" i="32" s="1"/>
  <c r="M67" i="32" s="1"/>
  <c r="I67" i="32"/>
  <c r="K67" i="32"/>
  <c r="O67" i="32"/>
  <c r="Q67" i="32"/>
  <c r="U67" i="32"/>
  <c r="F68" i="32"/>
  <c r="G68" i="32" s="1"/>
  <c r="M68" i="32" s="1"/>
  <c r="I68" i="32"/>
  <c r="K68" i="32"/>
  <c r="O68" i="32"/>
  <c r="Q68" i="32"/>
  <c r="U68" i="32"/>
  <c r="F69" i="32"/>
  <c r="G69" i="32" s="1"/>
  <c r="M69" i="32" s="1"/>
  <c r="I69" i="32"/>
  <c r="K69" i="32"/>
  <c r="O69" i="32"/>
  <c r="Q69" i="32"/>
  <c r="U69" i="32"/>
  <c r="F70" i="32"/>
  <c r="G70" i="32" s="1"/>
  <c r="M70" i="32" s="1"/>
  <c r="I70" i="32"/>
  <c r="K70" i="32"/>
  <c r="O70" i="32"/>
  <c r="Q70" i="32"/>
  <c r="U70" i="32"/>
  <c r="F71" i="32"/>
  <c r="G71" i="32" s="1"/>
  <c r="M71" i="32" s="1"/>
  <c r="I71" i="32"/>
  <c r="K71" i="32"/>
  <c r="O71" i="32"/>
  <c r="Q71" i="32"/>
  <c r="U71" i="32"/>
  <c r="F72" i="32"/>
  <c r="G72" i="32" s="1"/>
  <c r="M72" i="32" s="1"/>
  <c r="I72" i="32"/>
  <c r="K72" i="32"/>
  <c r="O72" i="32"/>
  <c r="Q72" i="32"/>
  <c r="U72" i="32"/>
  <c r="F73" i="32"/>
  <c r="G73" i="32" s="1"/>
  <c r="M73" i="32" s="1"/>
  <c r="I73" i="32"/>
  <c r="K73" i="32"/>
  <c r="O73" i="32"/>
  <c r="Q73" i="32"/>
  <c r="U73" i="32"/>
  <c r="F74" i="32"/>
  <c r="G74" i="32" s="1"/>
  <c r="M74" i="32" s="1"/>
  <c r="I74" i="32"/>
  <c r="K74" i="32"/>
  <c r="O74" i="32"/>
  <c r="Q74" i="32"/>
  <c r="U74" i="32"/>
  <c r="F75" i="32"/>
  <c r="G75" i="32" s="1"/>
  <c r="M75" i="32" s="1"/>
  <c r="I75" i="32"/>
  <c r="K75" i="32"/>
  <c r="O75" i="32"/>
  <c r="Q75" i="32"/>
  <c r="U75" i="32"/>
  <c r="F76" i="32"/>
  <c r="G76" i="32" s="1"/>
  <c r="M76" i="32" s="1"/>
  <c r="I76" i="32"/>
  <c r="K76" i="32"/>
  <c r="O76" i="32"/>
  <c r="Q76" i="32"/>
  <c r="U76" i="32"/>
  <c r="BA77" i="32"/>
  <c r="F78" i="32"/>
  <c r="G78" i="32"/>
  <c r="M78" i="32" s="1"/>
  <c r="I78" i="32"/>
  <c r="K78" i="32"/>
  <c r="O78" i="32"/>
  <c r="Q78" i="32"/>
  <c r="U78" i="32"/>
  <c r="F79" i="32"/>
  <c r="G79" i="32"/>
  <c r="M79" i="32" s="1"/>
  <c r="I79" i="32"/>
  <c r="K79" i="32"/>
  <c r="O79" i="32"/>
  <c r="Q79" i="32"/>
  <c r="U79" i="32"/>
  <c r="F80" i="32"/>
  <c r="G80" i="32"/>
  <c r="M80" i="32" s="1"/>
  <c r="I80" i="32"/>
  <c r="K80" i="32"/>
  <c r="O80" i="32"/>
  <c r="Q80" i="32"/>
  <c r="U80" i="32"/>
  <c r="F82" i="32"/>
  <c r="G82" i="32" s="1"/>
  <c r="I82" i="32"/>
  <c r="I81" i="32" s="1"/>
  <c r="K82" i="32"/>
  <c r="K81" i="32" s="1"/>
  <c r="O82" i="32"/>
  <c r="O81" i="32" s="1"/>
  <c r="Q82" i="32"/>
  <c r="Q81" i="32" s="1"/>
  <c r="U82" i="32"/>
  <c r="U81" i="32" s="1"/>
  <c r="BA83" i="32"/>
  <c r="F84" i="32"/>
  <c r="G84" i="32"/>
  <c r="M84" i="32" s="1"/>
  <c r="I84" i="32"/>
  <c r="K84" i="32"/>
  <c r="O84" i="32"/>
  <c r="Q84" i="32"/>
  <c r="U84" i="32"/>
  <c r="F85" i="32"/>
  <c r="G85" i="32"/>
  <c r="M85" i="32" s="1"/>
  <c r="I85" i="32"/>
  <c r="K85" i="32"/>
  <c r="O85" i="32"/>
  <c r="Q85" i="32"/>
  <c r="U85" i="32"/>
  <c r="BA86" i="32"/>
  <c r="F87" i="32"/>
  <c r="G87" i="32" s="1"/>
  <c r="M87" i="32" s="1"/>
  <c r="I87" i="32"/>
  <c r="K87" i="32"/>
  <c r="O87" i="32"/>
  <c r="Q87" i="32"/>
  <c r="U87" i="32"/>
  <c r="F88" i="32"/>
  <c r="G88" i="32" s="1"/>
  <c r="M88" i="32" s="1"/>
  <c r="I88" i="32"/>
  <c r="K88" i="32"/>
  <c r="O88" i="32"/>
  <c r="Q88" i="32"/>
  <c r="U88" i="32"/>
  <c r="BA89" i="32"/>
  <c r="F90" i="32"/>
  <c r="G90" i="32"/>
  <c r="M90" i="32" s="1"/>
  <c r="I90" i="32"/>
  <c r="K90" i="32"/>
  <c r="O90" i="32"/>
  <c r="Q90" i="32"/>
  <c r="U90" i="32"/>
  <c r="BA91" i="32"/>
  <c r="F93" i="32"/>
  <c r="G93" i="32"/>
  <c r="G92" i="32" s="1"/>
  <c r="I93" i="32"/>
  <c r="I92" i="32" s="1"/>
  <c r="K93" i="32"/>
  <c r="K92" i="32" s="1"/>
  <c r="O93" i="32"/>
  <c r="O92" i="32" s="1"/>
  <c r="Q93" i="32"/>
  <c r="Q92" i="32" s="1"/>
  <c r="U93" i="32"/>
  <c r="U92" i="32" s="1"/>
  <c r="BA94" i="32"/>
  <c r="BA95" i="32"/>
  <c r="F96" i="32"/>
  <c r="G96" i="32"/>
  <c r="M96" i="32" s="1"/>
  <c r="I96" i="32"/>
  <c r="K96" i="32"/>
  <c r="O96" i="32"/>
  <c r="Q96" i="32"/>
  <c r="U96" i="32"/>
  <c r="BA97" i="32"/>
  <c r="F98" i="32"/>
  <c r="G98" i="32" s="1"/>
  <c r="M98" i="32" s="1"/>
  <c r="I98" i="32"/>
  <c r="K98" i="32"/>
  <c r="O98" i="32"/>
  <c r="Q98" i="32"/>
  <c r="U98" i="32"/>
  <c r="F99" i="32"/>
  <c r="G99" i="32" s="1"/>
  <c r="M99" i="32" s="1"/>
  <c r="I99" i="32"/>
  <c r="K99" i="32"/>
  <c r="O99" i="32"/>
  <c r="Q99" i="32"/>
  <c r="U99" i="32"/>
  <c r="BA100" i="32"/>
  <c r="F101" i="32"/>
  <c r="G101" i="32"/>
  <c r="M101" i="32" s="1"/>
  <c r="I101" i="32"/>
  <c r="K101" i="32"/>
  <c r="O101" i="32"/>
  <c r="Q101" i="32"/>
  <c r="U101" i="32"/>
  <c r="BA102" i="32"/>
  <c r="F104" i="32"/>
  <c r="G104" i="32"/>
  <c r="I104" i="32"/>
  <c r="I103" i="32" s="1"/>
  <c r="K104" i="32"/>
  <c r="K103" i="32" s="1"/>
  <c r="O104" i="32"/>
  <c r="O103" i="32" s="1"/>
  <c r="Q104" i="32"/>
  <c r="Q103" i="32" s="1"/>
  <c r="U104" i="32"/>
  <c r="U103" i="32" s="1"/>
  <c r="F105" i="32"/>
  <c r="G105" i="32"/>
  <c r="M105" i="32" s="1"/>
  <c r="I105" i="32"/>
  <c r="K105" i="32"/>
  <c r="O105" i="32"/>
  <c r="Q105" i="32"/>
  <c r="U105" i="32"/>
  <c r="BA106" i="32"/>
  <c r="F107" i="32"/>
  <c r="G107" i="32" s="1"/>
  <c r="M107" i="32" s="1"/>
  <c r="I107" i="32"/>
  <c r="K107" i="32"/>
  <c r="O107" i="32"/>
  <c r="Q107" i="32"/>
  <c r="U107" i="32"/>
  <c r="BA108" i="32"/>
  <c r="F109" i="32"/>
  <c r="G109" i="32"/>
  <c r="M109" i="32" s="1"/>
  <c r="I109" i="32"/>
  <c r="K109" i="32"/>
  <c r="O109" i="32"/>
  <c r="Q109" i="32"/>
  <c r="U109" i="32"/>
  <c r="F110" i="32"/>
  <c r="G110" i="32"/>
  <c r="M110" i="32" s="1"/>
  <c r="I110" i="32"/>
  <c r="K110" i="32"/>
  <c r="O110" i="32"/>
  <c r="Q110" i="32"/>
  <c r="U110" i="32"/>
  <c r="F111" i="32"/>
  <c r="G111" i="32"/>
  <c r="M111" i="32" s="1"/>
  <c r="I111" i="32"/>
  <c r="K111" i="32"/>
  <c r="O111" i="32"/>
  <c r="Q111" i="32"/>
  <c r="U111" i="32"/>
  <c r="BA112" i="32"/>
  <c r="F114" i="32"/>
  <c r="G114" i="32"/>
  <c r="M114" i="32" s="1"/>
  <c r="I114" i="32"/>
  <c r="I113" i="32" s="1"/>
  <c r="K114" i="32"/>
  <c r="K113" i="32" s="1"/>
  <c r="O114" i="32"/>
  <c r="O113" i="32" s="1"/>
  <c r="Q114" i="32"/>
  <c r="Q113" i="32" s="1"/>
  <c r="U114" i="32"/>
  <c r="U113" i="32" s="1"/>
  <c r="BA115" i="32"/>
  <c r="F116" i="32"/>
  <c r="G116" i="32" s="1"/>
  <c r="I116" i="32"/>
  <c r="K116" i="32"/>
  <c r="O116" i="32"/>
  <c r="Q116" i="32"/>
  <c r="U116" i="32"/>
  <c r="F117" i="32"/>
  <c r="G117" i="32" s="1"/>
  <c r="M117" i="32" s="1"/>
  <c r="I117" i="32"/>
  <c r="K117" i="32"/>
  <c r="O117" i="32"/>
  <c r="Q117" i="32"/>
  <c r="U117" i="32"/>
  <c r="BA118" i="32"/>
  <c r="F119" i="32"/>
  <c r="G119" i="32"/>
  <c r="M119" i="32" s="1"/>
  <c r="I119" i="32"/>
  <c r="K119" i="32"/>
  <c r="O119" i="32"/>
  <c r="Q119" i="32"/>
  <c r="U119" i="32"/>
  <c r="F120" i="32"/>
  <c r="G120" i="32"/>
  <c r="M120" i="32" s="1"/>
  <c r="I120" i="32"/>
  <c r="K120" i="32"/>
  <c r="O120" i="32"/>
  <c r="Q120" i="32"/>
  <c r="U120" i="32"/>
  <c r="F121" i="32"/>
  <c r="G121" i="32"/>
  <c r="M121" i="32" s="1"/>
  <c r="I121" i="32"/>
  <c r="K121" i="32"/>
  <c r="O121" i="32"/>
  <c r="Q121" i="32"/>
  <c r="U121" i="32"/>
  <c r="BA122" i="32"/>
  <c r="F123" i="32"/>
  <c r="G123" i="32" s="1"/>
  <c r="M123" i="32" s="1"/>
  <c r="I123" i="32"/>
  <c r="K123" i="32"/>
  <c r="O123" i="32"/>
  <c r="Q123" i="32"/>
  <c r="U123" i="32"/>
  <c r="F124" i="32"/>
  <c r="G124" i="32" s="1"/>
  <c r="M124" i="32" s="1"/>
  <c r="I124" i="32"/>
  <c r="K124" i="32"/>
  <c r="O124" i="32"/>
  <c r="Q124" i="32"/>
  <c r="U124" i="32"/>
  <c r="F125" i="32"/>
  <c r="G125" i="32" s="1"/>
  <c r="M125" i="32" s="1"/>
  <c r="I125" i="32"/>
  <c r="K125" i="32"/>
  <c r="O125" i="32"/>
  <c r="Q125" i="32"/>
  <c r="U125" i="32"/>
  <c r="F126" i="32"/>
  <c r="G126" i="32" s="1"/>
  <c r="M126" i="32" s="1"/>
  <c r="I126" i="32"/>
  <c r="K126" i="32"/>
  <c r="O126" i="32"/>
  <c r="Q126" i="32"/>
  <c r="U126" i="32"/>
  <c r="F127" i="32"/>
  <c r="G127" i="32" s="1"/>
  <c r="M127" i="32" s="1"/>
  <c r="I127" i="32"/>
  <c r="K127" i="32"/>
  <c r="O127" i="32"/>
  <c r="Q127" i="32"/>
  <c r="U127" i="32"/>
  <c r="F128" i="32"/>
  <c r="G128" i="32" s="1"/>
  <c r="M128" i="32" s="1"/>
  <c r="I128" i="32"/>
  <c r="K128" i="32"/>
  <c r="O128" i="32"/>
  <c r="Q128" i="32"/>
  <c r="U128" i="32"/>
  <c r="BA129" i="32"/>
  <c r="F130" i="32"/>
  <c r="G130" i="32"/>
  <c r="M130" i="32" s="1"/>
  <c r="I130" i="32"/>
  <c r="K130" i="32"/>
  <c r="O130" i="32"/>
  <c r="Q130" i="32"/>
  <c r="U130" i="32"/>
  <c r="BA131" i="32"/>
  <c r="F132" i="32"/>
  <c r="G132" i="32" s="1"/>
  <c r="M132" i="32" s="1"/>
  <c r="I132" i="32"/>
  <c r="K132" i="32"/>
  <c r="O132" i="32"/>
  <c r="Q132" i="32"/>
  <c r="U132" i="32"/>
  <c r="BA133" i="32"/>
  <c r="F134" i="32"/>
  <c r="G134" i="32"/>
  <c r="M134" i="32" s="1"/>
  <c r="I134" i="32"/>
  <c r="K134" i="32"/>
  <c r="O134" i="32"/>
  <c r="Q134" i="32"/>
  <c r="U134" i="32"/>
  <c r="BA135" i="32"/>
  <c r="BA136" i="32"/>
  <c r="AC138" i="32"/>
  <c r="M116" i="32" l="1"/>
  <c r="G113" i="32"/>
  <c r="M82" i="32"/>
  <c r="M81" i="32" s="1"/>
  <c r="G81" i="32"/>
  <c r="G32" i="32"/>
  <c r="M28" i="32"/>
  <c r="M27" i="32" s="1"/>
  <c r="G27" i="32"/>
  <c r="G8" i="32"/>
  <c r="G138" i="32" s="1"/>
  <c r="M113" i="32"/>
  <c r="G103" i="32"/>
  <c r="M11" i="32"/>
  <c r="AD138" i="32"/>
  <c r="M104" i="32"/>
  <c r="M103" i="32" s="1"/>
  <c r="M93" i="32"/>
  <c r="M92" i="32" s="1"/>
  <c r="M33" i="32"/>
  <c r="M32" i="32" s="1"/>
  <c r="M9" i="32"/>
  <c r="M8" i="32" s="1"/>
  <c r="F18" i="14" l="1"/>
  <c r="F50" i="13"/>
  <c r="F32" i="14"/>
  <c r="F36" i="14"/>
  <c r="F9" i="15"/>
  <c r="F13" i="15"/>
  <c r="F15" i="15"/>
  <c r="F17" i="15"/>
  <c r="F192" i="15"/>
  <c r="F301" i="15"/>
  <c r="F303" i="15"/>
  <c r="F390" i="15"/>
  <c r="F89" i="16"/>
  <c r="F93" i="16"/>
  <c r="F9" i="17"/>
  <c r="F13" i="17"/>
  <c r="F16" i="17"/>
  <c r="F78" i="17"/>
  <c r="F82" i="17"/>
  <c r="F84" i="17"/>
  <c r="F155" i="17"/>
  <c r="F156" i="17"/>
  <c r="F9" i="18"/>
  <c r="F247" i="18"/>
  <c r="F25" i="19"/>
  <c r="F134" i="21"/>
  <c r="F135" i="21"/>
  <c r="F9" i="21"/>
  <c r="F32" i="21"/>
  <c r="F62" i="21"/>
  <c r="F90" i="21"/>
  <c r="F126" i="21"/>
  <c r="F11" i="22"/>
  <c r="F9" i="23"/>
  <c r="F13" i="23"/>
  <c r="F71" i="23"/>
  <c r="F72" i="23"/>
  <c r="F9" i="24"/>
  <c r="F13" i="24"/>
  <c r="F57" i="24"/>
  <c r="F58" i="24"/>
  <c r="F20" i="28"/>
  <c r="F15" i="28"/>
  <c r="F9" i="28"/>
  <c r="F9" i="29"/>
  <c r="F93" i="29"/>
  <c r="F96" i="29"/>
  <c r="F100" i="29"/>
  <c r="F117" i="29"/>
  <c r="F141" i="29"/>
  <c r="F91" i="30"/>
  <c r="F97" i="30"/>
  <c r="F98" i="30"/>
  <c r="F9" i="30"/>
  <c r="F45" i="13"/>
  <c r="G9" i="30" l="1"/>
  <c r="I9" i="30"/>
  <c r="K9" i="30"/>
  <c r="O9" i="30"/>
  <c r="Q9" i="30"/>
  <c r="U9" i="30"/>
  <c r="BA10" i="30"/>
  <c r="BA11" i="30"/>
  <c r="F13" i="30"/>
  <c r="G13" i="30" s="1"/>
  <c r="M13" i="30" s="1"/>
  <c r="I13" i="30"/>
  <c r="K13" i="30"/>
  <c r="O13" i="30"/>
  <c r="Q13" i="30"/>
  <c r="U13" i="30"/>
  <c r="F15" i="30"/>
  <c r="G15" i="30"/>
  <c r="M15" i="30" s="1"/>
  <c r="I15" i="30"/>
  <c r="K15" i="30"/>
  <c r="O15" i="30"/>
  <c r="Q15" i="30"/>
  <c r="U15" i="30"/>
  <c r="BA16" i="30"/>
  <c r="F18" i="30"/>
  <c r="G18" i="30"/>
  <c r="M18" i="30" s="1"/>
  <c r="I18" i="30"/>
  <c r="K18" i="30"/>
  <c r="O18" i="30"/>
  <c r="Q18" i="30"/>
  <c r="U18" i="30"/>
  <c r="BA19" i="30"/>
  <c r="F21" i="30"/>
  <c r="G21" i="30" s="1"/>
  <c r="M21" i="30" s="1"/>
  <c r="I21" i="30"/>
  <c r="K21" i="30"/>
  <c r="O21" i="30"/>
  <c r="Q21" i="30"/>
  <c r="U21" i="30"/>
  <c r="F23" i="30"/>
  <c r="G23" i="30" s="1"/>
  <c r="M23" i="30" s="1"/>
  <c r="I23" i="30"/>
  <c r="K23" i="30"/>
  <c r="O23" i="30"/>
  <c r="Q23" i="30"/>
  <c r="U23" i="30"/>
  <c r="BA24" i="30"/>
  <c r="F26" i="30"/>
  <c r="G26" i="30" s="1"/>
  <c r="M26" i="30" s="1"/>
  <c r="I26" i="30"/>
  <c r="K26" i="30"/>
  <c r="O26" i="30"/>
  <c r="Q26" i="30"/>
  <c r="U26" i="30"/>
  <c r="F30" i="30"/>
  <c r="G30" i="30" s="1"/>
  <c r="M30" i="30" s="1"/>
  <c r="I30" i="30"/>
  <c r="K30" i="30"/>
  <c r="O30" i="30"/>
  <c r="Q30" i="30"/>
  <c r="U30" i="30"/>
  <c r="BA31" i="30"/>
  <c r="F33" i="30"/>
  <c r="G33" i="30"/>
  <c r="M33" i="30" s="1"/>
  <c r="I33" i="30"/>
  <c r="K33" i="30"/>
  <c r="O33" i="30"/>
  <c r="Q33" i="30"/>
  <c r="U33" i="30"/>
  <c r="BA34" i="30"/>
  <c r="F38" i="30"/>
  <c r="G38" i="30"/>
  <c r="M38" i="30" s="1"/>
  <c r="I38" i="30"/>
  <c r="K38" i="30"/>
  <c r="O38" i="30"/>
  <c r="Q38" i="30"/>
  <c r="U38" i="30"/>
  <c r="F40" i="30"/>
  <c r="G40" i="30" s="1"/>
  <c r="M40" i="30" s="1"/>
  <c r="I40" i="30"/>
  <c r="K40" i="30"/>
  <c r="O40" i="30"/>
  <c r="Q40" i="30"/>
  <c r="U40" i="30"/>
  <c r="BA41" i="30"/>
  <c r="F46" i="30"/>
  <c r="G46" i="30" s="1"/>
  <c r="M46" i="30" s="1"/>
  <c r="I46" i="30"/>
  <c r="K46" i="30"/>
  <c r="O46" i="30"/>
  <c r="Q46" i="30"/>
  <c r="U46" i="30"/>
  <c r="F51" i="30"/>
  <c r="G51" i="30" s="1"/>
  <c r="M51" i="30" s="1"/>
  <c r="I51" i="30"/>
  <c r="K51" i="30"/>
  <c r="O51" i="30"/>
  <c r="Q51" i="30"/>
  <c r="U51" i="30"/>
  <c r="F56" i="30"/>
  <c r="G56" i="30" s="1"/>
  <c r="M56" i="30" s="1"/>
  <c r="I56" i="30"/>
  <c r="K56" i="30"/>
  <c r="O56" i="30"/>
  <c r="Q56" i="30"/>
  <c r="U56" i="30"/>
  <c r="F58" i="30"/>
  <c r="G58" i="30" s="1"/>
  <c r="M58" i="30" s="1"/>
  <c r="I58" i="30"/>
  <c r="K58" i="30"/>
  <c r="O58" i="30"/>
  <c r="Q58" i="30"/>
  <c r="U58" i="30"/>
  <c r="F61" i="30"/>
  <c r="G61" i="30" s="1"/>
  <c r="M61" i="30" s="1"/>
  <c r="I61" i="30"/>
  <c r="K61" i="30"/>
  <c r="O61" i="30"/>
  <c r="Q61" i="30"/>
  <c r="U61" i="30"/>
  <c r="F63" i="30"/>
  <c r="G63" i="30"/>
  <c r="M63" i="30" s="1"/>
  <c r="I63" i="30"/>
  <c r="K63" i="30"/>
  <c r="O63" i="30"/>
  <c r="Q63" i="30"/>
  <c r="U63" i="30"/>
  <c r="F65" i="30"/>
  <c r="G65" i="30" s="1"/>
  <c r="M65" i="30" s="1"/>
  <c r="I65" i="30"/>
  <c r="K65" i="30"/>
  <c r="O65" i="30"/>
  <c r="Q65" i="30"/>
  <c r="U65" i="30"/>
  <c r="F67" i="30"/>
  <c r="G67" i="30"/>
  <c r="M67" i="30" s="1"/>
  <c r="I67" i="30"/>
  <c r="K67" i="30"/>
  <c r="O67" i="30"/>
  <c r="Q67" i="30"/>
  <c r="U67" i="30"/>
  <c r="F69" i="30"/>
  <c r="G69" i="30" s="1"/>
  <c r="M69" i="30" s="1"/>
  <c r="I69" i="30"/>
  <c r="K69" i="30"/>
  <c r="O69" i="30"/>
  <c r="Q69" i="30"/>
  <c r="U69" i="30"/>
  <c r="BA70" i="30"/>
  <c r="F72" i="30"/>
  <c r="G72" i="30" s="1"/>
  <c r="I72" i="30"/>
  <c r="K72" i="30"/>
  <c r="O72" i="30"/>
  <c r="Q72" i="30"/>
  <c r="U72" i="30"/>
  <c r="BA73" i="30"/>
  <c r="F75" i="30"/>
  <c r="G75" i="30" s="1"/>
  <c r="M75" i="30" s="1"/>
  <c r="I75" i="30"/>
  <c r="K75" i="30"/>
  <c r="O75" i="30"/>
  <c r="Q75" i="30"/>
  <c r="U75" i="30"/>
  <c r="BA76" i="30"/>
  <c r="F78" i="30"/>
  <c r="G78" i="30" s="1"/>
  <c r="I78" i="30"/>
  <c r="K78" i="30"/>
  <c r="O78" i="30"/>
  <c r="Q78" i="30"/>
  <c r="U78" i="30"/>
  <c r="F80" i="30"/>
  <c r="G80" i="30" s="1"/>
  <c r="M80" i="30" s="1"/>
  <c r="I80" i="30"/>
  <c r="K80" i="30"/>
  <c r="O80" i="30"/>
  <c r="Q80" i="30"/>
  <c r="U80" i="30"/>
  <c r="F81" i="30"/>
  <c r="G81" i="30" s="1"/>
  <c r="M81" i="30" s="1"/>
  <c r="I81" i="30"/>
  <c r="K81" i="30"/>
  <c r="O81" i="30"/>
  <c r="Q81" i="30"/>
  <c r="U81" i="30"/>
  <c r="F82" i="30"/>
  <c r="G82" i="30" s="1"/>
  <c r="M82" i="30" s="1"/>
  <c r="I82" i="30"/>
  <c r="K82" i="30"/>
  <c r="O82" i="30"/>
  <c r="Q82" i="30"/>
  <c r="U82" i="30"/>
  <c r="F84" i="30"/>
  <c r="G84" i="30" s="1"/>
  <c r="I84" i="30"/>
  <c r="I83" i="30" s="1"/>
  <c r="K84" i="30"/>
  <c r="K83" i="30" s="1"/>
  <c r="O84" i="30"/>
  <c r="O83" i="30" s="1"/>
  <c r="Q84" i="30"/>
  <c r="Q83" i="30" s="1"/>
  <c r="U84" i="30"/>
  <c r="U83" i="30" s="1"/>
  <c r="F87" i="30"/>
  <c r="G87" i="30" s="1"/>
  <c r="M87" i="30" s="1"/>
  <c r="M86" i="30" s="1"/>
  <c r="I87" i="30"/>
  <c r="I86" i="30" s="1"/>
  <c r="K87" i="30"/>
  <c r="K86" i="30" s="1"/>
  <c r="O87" i="30"/>
  <c r="O86" i="30" s="1"/>
  <c r="Q87" i="30"/>
  <c r="Q86" i="30" s="1"/>
  <c r="U87" i="30"/>
  <c r="U86" i="30" s="1"/>
  <c r="F89" i="30"/>
  <c r="G89" i="30" s="1"/>
  <c r="I89" i="30"/>
  <c r="K89" i="30"/>
  <c r="K88" i="30" s="1"/>
  <c r="O89" i="30"/>
  <c r="O88" i="30" s="1"/>
  <c r="Q89" i="30"/>
  <c r="U89" i="30"/>
  <c r="G91" i="30"/>
  <c r="M91" i="30" s="1"/>
  <c r="I91" i="30"/>
  <c r="K91" i="30"/>
  <c r="O91" i="30"/>
  <c r="Q91" i="30"/>
  <c r="U91" i="30"/>
  <c r="F92" i="30"/>
  <c r="G92" i="30"/>
  <c r="M92" i="30" s="1"/>
  <c r="I92" i="30"/>
  <c r="K92" i="30"/>
  <c r="O92" i="30"/>
  <c r="Q92" i="30"/>
  <c r="U92" i="30"/>
  <c r="F95" i="30"/>
  <c r="G95" i="30" s="1"/>
  <c r="I95" i="30"/>
  <c r="K95" i="30"/>
  <c r="O95" i="30"/>
  <c r="Q95" i="30"/>
  <c r="U95" i="30"/>
  <c r="F96" i="30"/>
  <c r="G96" i="30" s="1"/>
  <c r="M96" i="30" s="1"/>
  <c r="I96" i="30"/>
  <c r="K96" i="30"/>
  <c r="O96" i="30"/>
  <c r="Q96" i="30"/>
  <c r="U96" i="30"/>
  <c r="G97" i="30"/>
  <c r="M97" i="30" s="1"/>
  <c r="I97" i="30"/>
  <c r="K97" i="30"/>
  <c r="O97" i="30"/>
  <c r="Q97" i="30"/>
  <c r="U97" i="30"/>
  <c r="G98" i="30"/>
  <c r="M98" i="30" s="1"/>
  <c r="I98" i="30"/>
  <c r="K98" i="30"/>
  <c r="O98" i="30"/>
  <c r="Q98" i="30"/>
  <c r="U98" i="30"/>
  <c r="AC100" i="30"/>
  <c r="M89" i="30" l="1"/>
  <c r="M88" i="30" s="1"/>
  <c r="G88" i="30"/>
  <c r="U77" i="30"/>
  <c r="I77" i="30"/>
  <c r="K60" i="30"/>
  <c r="O8" i="30"/>
  <c r="O94" i="30"/>
  <c r="K77" i="30"/>
  <c r="O60" i="30"/>
  <c r="Q8" i="30"/>
  <c r="K94" i="30"/>
  <c r="U94" i="30"/>
  <c r="I94" i="30"/>
  <c r="U88" i="30"/>
  <c r="I88" i="30"/>
  <c r="Q77" i="30"/>
  <c r="U60" i="30"/>
  <c r="I60" i="30"/>
  <c r="K8" i="30"/>
  <c r="Q94" i="30"/>
  <c r="Q88" i="30"/>
  <c r="O77" i="30"/>
  <c r="Q60" i="30"/>
  <c r="U8" i="30"/>
  <c r="I8" i="30"/>
  <c r="M95" i="30"/>
  <c r="M94" i="30" s="1"/>
  <c r="G94" i="30"/>
  <c r="G60" i="30"/>
  <c r="M72" i="30"/>
  <c r="M60" i="30" s="1"/>
  <c r="G8" i="30"/>
  <c r="AD100" i="30"/>
  <c r="M9" i="30"/>
  <c r="M8" i="30" s="1"/>
  <c r="G83" i="30"/>
  <c r="M84" i="30"/>
  <c r="M83" i="30" s="1"/>
  <c r="M78" i="30"/>
  <c r="M77" i="30" s="1"/>
  <c r="G77" i="30"/>
  <c r="G86" i="30"/>
  <c r="G9" i="29"/>
  <c r="I9" i="29"/>
  <c r="K9" i="29"/>
  <c r="O9" i="29"/>
  <c r="Q9" i="29"/>
  <c r="U9" i="29"/>
  <c r="F11" i="29"/>
  <c r="G11" i="29" s="1"/>
  <c r="M11" i="29" s="1"/>
  <c r="I11" i="29"/>
  <c r="K11" i="29"/>
  <c r="O11" i="29"/>
  <c r="Q11" i="29"/>
  <c r="U11" i="29"/>
  <c r="BA12" i="29"/>
  <c r="F14" i="29"/>
  <c r="G14" i="29" s="1"/>
  <c r="M14" i="29" s="1"/>
  <c r="I14" i="29"/>
  <c r="K14" i="29"/>
  <c r="O14" i="29"/>
  <c r="Q14" i="29"/>
  <c r="U14" i="29"/>
  <c r="BA15" i="29"/>
  <c r="F17" i="29"/>
  <c r="G17" i="29" s="1"/>
  <c r="M17" i="29" s="1"/>
  <c r="I17" i="29"/>
  <c r="K17" i="29"/>
  <c r="O17" i="29"/>
  <c r="Q17" i="29"/>
  <c r="U17" i="29"/>
  <c r="F21" i="29"/>
  <c r="G21" i="29"/>
  <c r="M21" i="29" s="1"/>
  <c r="I21" i="29"/>
  <c r="K21" i="29"/>
  <c r="O21" i="29"/>
  <c r="Q21" i="29"/>
  <c r="U21" i="29"/>
  <c r="BA22" i="29"/>
  <c r="F24" i="29"/>
  <c r="G24" i="29"/>
  <c r="M24" i="29" s="1"/>
  <c r="I24" i="29"/>
  <c r="K24" i="29"/>
  <c r="O24" i="29"/>
  <c r="Q24" i="29"/>
  <c r="U24" i="29"/>
  <c r="F31" i="29"/>
  <c r="G31" i="29"/>
  <c r="M31" i="29" s="1"/>
  <c r="I31" i="29"/>
  <c r="K31" i="29"/>
  <c r="O31" i="29"/>
  <c r="Q31" i="29"/>
  <c r="U31" i="29"/>
  <c r="F33" i="29"/>
  <c r="G33" i="29"/>
  <c r="M33" i="29" s="1"/>
  <c r="I33" i="29"/>
  <c r="K33" i="29"/>
  <c r="O33" i="29"/>
  <c r="Q33" i="29"/>
  <c r="U33" i="29"/>
  <c r="BA34" i="29"/>
  <c r="F36" i="29"/>
  <c r="G36" i="29" s="1"/>
  <c r="M36" i="29" s="1"/>
  <c r="I36" i="29"/>
  <c r="K36" i="29"/>
  <c r="O36" i="29"/>
  <c r="Q36" i="29"/>
  <c r="U36" i="29"/>
  <c r="F39" i="29"/>
  <c r="G39" i="29" s="1"/>
  <c r="M39" i="29" s="1"/>
  <c r="I39" i="29"/>
  <c r="K39" i="29"/>
  <c r="O39" i="29"/>
  <c r="Q39" i="29"/>
  <c r="U39" i="29"/>
  <c r="BA40" i="29"/>
  <c r="F43" i="29"/>
  <c r="G43" i="29" s="1"/>
  <c r="M43" i="29" s="1"/>
  <c r="I43" i="29"/>
  <c r="K43" i="29"/>
  <c r="O43" i="29"/>
  <c r="Q43" i="29"/>
  <c r="U43" i="29"/>
  <c r="BA44" i="29"/>
  <c r="F53" i="29"/>
  <c r="G53" i="29"/>
  <c r="M53" i="29" s="1"/>
  <c r="I53" i="29"/>
  <c r="K53" i="29"/>
  <c r="O53" i="29"/>
  <c r="Q53" i="29"/>
  <c r="U53" i="29"/>
  <c r="F62" i="29"/>
  <c r="G62" i="29" s="1"/>
  <c r="M62" i="29" s="1"/>
  <c r="I62" i="29"/>
  <c r="K62" i="29"/>
  <c r="O62" i="29"/>
  <c r="Q62" i="29"/>
  <c r="U62" i="29"/>
  <c r="F71" i="29"/>
  <c r="G71" i="29"/>
  <c r="M71" i="29" s="1"/>
  <c r="I71" i="29"/>
  <c r="K71" i="29"/>
  <c r="O71" i="29"/>
  <c r="Q71" i="29"/>
  <c r="U71" i="29"/>
  <c r="F73" i="29"/>
  <c r="G73" i="29"/>
  <c r="M73" i="29" s="1"/>
  <c r="I73" i="29"/>
  <c r="K73" i="29"/>
  <c r="O73" i="29"/>
  <c r="Q73" i="29"/>
  <c r="U73" i="29"/>
  <c r="F76" i="29"/>
  <c r="G76" i="29" s="1"/>
  <c r="I76" i="29"/>
  <c r="I75" i="29" s="1"/>
  <c r="K76" i="29"/>
  <c r="K75" i="29" s="1"/>
  <c r="O76" i="29"/>
  <c r="O75" i="29" s="1"/>
  <c r="Q76" i="29"/>
  <c r="Q75" i="29" s="1"/>
  <c r="U76" i="29"/>
  <c r="U75" i="29" s="1"/>
  <c r="F81" i="29"/>
  <c r="G81" i="29" s="1"/>
  <c r="I81" i="29"/>
  <c r="I80" i="29" s="1"/>
  <c r="K81" i="29"/>
  <c r="O81" i="29"/>
  <c r="Q81" i="29"/>
  <c r="Q80" i="29" s="1"/>
  <c r="U81" i="29"/>
  <c r="U80" i="29" s="1"/>
  <c r="BA82" i="29"/>
  <c r="F84" i="29"/>
  <c r="G84" i="29" s="1"/>
  <c r="M84" i="29" s="1"/>
  <c r="I84" i="29"/>
  <c r="K84" i="29"/>
  <c r="O84" i="29"/>
  <c r="Q84" i="29"/>
  <c r="U84" i="29"/>
  <c r="BA85" i="29"/>
  <c r="F88" i="29"/>
  <c r="G88" i="29" s="1"/>
  <c r="I88" i="29"/>
  <c r="K88" i="29"/>
  <c r="O88" i="29"/>
  <c r="O87" i="29" s="1"/>
  <c r="Q88" i="29"/>
  <c r="U88" i="29"/>
  <c r="F90" i="29"/>
  <c r="G90" i="29" s="1"/>
  <c r="M90" i="29" s="1"/>
  <c r="I90" i="29"/>
  <c r="K90" i="29"/>
  <c r="O90" i="29"/>
  <c r="Q90" i="29"/>
  <c r="U90" i="29"/>
  <c r="G93" i="29"/>
  <c r="I93" i="29"/>
  <c r="K93" i="29"/>
  <c r="O93" i="29"/>
  <c r="O92" i="29" s="1"/>
  <c r="Q93" i="29"/>
  <c r="U93" i="29"/>
  <c r="BA94" i="29"/>
  <c r="G96" i="29"/>
  <c r="M96" i="29" s="1"/>
  <c r="I96" i="29"/>
  <c r="K96" i="29"/>
  <c r="O96" i="29"/>
  <c r="Q96" i="29"/>
  <c r="U96" i="29"/>
  <c r="BA97" i="29"/>
  <c r="G100" i="29"/>
  <c r="I100" i="29"/>
  <c r="I99" i="29" s="1"/>
  <c r="K100" i="29"/>
  <c r="K99" i="29" s="1"/>
  <c r="O100" i="29"/>
  <c r="O99" i="29" s="1"/>
  <c r="Q100" i="29"/>
  <c r="Q99" i="29" s="1"/>
  <c r="U100" i="29"/>
  <c r="U99" i="29" s="1"/>
  <c r="F102" i="29"/>
  <c r="G102" i="29" s="1"/>
  <c r="I102" i="29"/>
  <c r="K102" i="29"/>
  <c r="O102" i="29"/>
  <c r="Q102" i="29"/>
  <c r="U102" i="29"/>
  <c r="F103" i="29"/>
  <c r="G103" i="29" s="1"/>
  <c r="M103" i="29" s="1"/>
  <c r="I103" i="29"/>
  <c r="K103" i="29"/>
  <c r="O103" i="29"/>
  <c r="Q103" i="29"/>
  <c r="U103" i="29"/>
  <c r="F104" i="29"/>
  <c r="G104" i="29" s="1"/>
  <c r="M104" i="29" s="1"/>
  <c r="I104" i="29"/>
  <c r="K104" i="29"/>
  <c r="O104" i="29"/>
  <c r="Q104" i="29"/>
  <c r="U104" i="29"/>
  <c r="F105" i="29"/>
  <c r="G105" i="29" s="1"/>
  <c r="M105" i="29" s="1"/>
  <c r="I105" i="29"/>
  <c r="K105" i="29"/>
  <c r="O105" i="29"/>
  <c r="Q105" i="29"/>
  <c r="U105" i="29"/>
  <c r="F106" i="29"/>
  <c r="G106" i="29" s="1"/>
  <c r="M106" i="29" s="1"/>
  <c r="I106" i="29"/>
  <c r="K106" i="29"/>
  <c r="O106" i="29"/>
  <c r="Q106" i="29"/>
  <c r="U106" i="29"/>
  <c r="F107" i="29"/>
  <c r="G107" i="29" s="1"/>
  <c r="M107" i="29" s="1"/>
  <c r="I107" i="29"/>
  <c r="K107" i="29"/>
  <c r="O107" i="29"/>
  <c r="Q107" i="29"/>
  <c r="U107" i="29"/>
  <c r="BA108" i="29"/>
  <c r="F109" i="29"/>
  <c r="G109" i="29" s="1"/>
  <c r="M109" i="29" s="1"/>
  <c r="I109" i="29"/>
  <c r="K109" i="29"/>
  <c r="O109" i="29"/>
  <c r="Q109" i="29"/>
  <c r="U109" i="29"/>
  <c r="BA110" i="29"/>
  <c r="F111" i="29"/>
  <c r="G111" i="29"/>
  <c r="M111" i="29" s="1"/>
  <c r="I111" i="29"/>
  <c r="K111" i="29"/>
  <c r="O111" i="29"/>
  <c r="Q111" i="29"/>
  <c r="U111" i="29"/>
  <c r="BA112" i="29"/>
  <c r="F113" i="29"/>
  <c r="G113" i="29"/>
  <c r="M113" i="29" s="1"/>
  <c r="I113" i="29"/>
  <c r="K113" i="29"/>
  <c r="O113" i="29"/>
  <c r="Q113" i="29"/>
  <c r="U113" i="29"/>
  <c r="BA114" i="29"/>
  <c r="F115" i="29"/>
  <c r="G115" i="29" s="1"/>
  <c r="M115" i="29" s="1"/>
  <c r="I115" i="29"/>
  <c r="K115" i="29"/>
  <c r="O115" i="29"/>
  <c r="Q115" i="29"/>
  <c r="U115" i="29"/>
  <c r="G117" i="29"/>
  <c r="I117" i="29"/>
  <c r="I116" i="29" s="1"/>
  <c r="K117" i="29"/>
  <c r="K116" i="29" s="1"/>
  <c r="O117" i="29"/>
  <c r="O116" i="29" s="1"/>
  <c r="Q117" i="29"/>
  <c r="Q116" i="29" s="1"/>
  <c r="U117" i="29"/>
  <c r="U116" i="29" s="1"/>
  <c r="BA118" i="29"/>
  <c r="F131" i="29"/>
  <c r="G131" i="29" s="1"/>
  <c r="M131" i="29" s="1"/>
  <c r="M130" i="29" s="1"/>
  <c r="I131" i="29"/>
  <c r="K131" i="29"/>
  <c r="O131" i="29"/>
  <c r="O130" i="29" s="1"/>
  <c r="Q131" i="29"/>
  <c r="U131" i="29"/>
  <c r="F133" i="29"/>
  <c r="G133" i="29"/>
  <c r="M133" i="29" s="1"/>
  <c r="I133" i="29"/>
  <c r="K133" i="29"/>
  <c r="O133" i="29"/>
  <c r="Q133" i="29"/>
  <c r="U133" i="29"/>
  <c r="F134" i="29"/>
  <c r="G134" i="29"/>
  <c r="M134" i="29" s="1"/>
  <c r="I134" i="29"/>
  <c r="K134" i="29"/>
  <c r="O134" i="29"/>
  <c r="Q134" i="29"/>
  <c r="U134" i="29"/>
  <c r="F137" i="29"/>
  <c r="G137" i="29"/>
  <c r="M137" i="29" s="1"/>
  <c r="I137" i="29"/>
  <c r="K137" i="29"/>
  <c r="O137" i="29"/>
  <c r="Q137" i="29"/>
  <c r="U137" i="29"/>
  <c r="F138" i="29"/>
  <c r="G138" i="29" s="1"/>
  <c r="M138" i="29" s="1"/>
  <c r="I138" i="29"/>
  <c r="K138" i="29"/>
  <c r="O138" i="29"/>
  <c r="Q138" i="29"/>
  <c r="U138" i="29"/>
  <c r="F139" i="29"/>
  <c r="G139" i="29"/>
  <c r="M139" i="29" s="1"/>
  <c r="I139" i="29"/>
  <c r="K139" i="29"/>
  <c r="O139" i="29"/>
  <c r="Q139" i="29"/>
  <c r="U139" i="29"/>
  <c r="F140" i="29"/>
  <c r="G140" i="29"/>
  <c r="M140" i="29" s="1"/>
  <c r="I140" i="29"/>
  <c r="K140" i="29"/>
  <c r="O140" i="29"/>
  <c r="Q140" i="29"/>
  <c r="U140" i="29"/>
  <c r="G141" i="29"/>
  <c r="M141" i="29" s="1"/>
  <c r="I141" i="29"/>
  <c r="K141" i="29"/>
  <c r="O141" i="29"/>
  <c r="Q141" i="29"/>
  <c r="U141" i="29"/>
  <c r="AC143" i="29"/>
  <c r="M117" i="29" l="1"/>
  <c r="M116" i="29" s="1"/>
  <c r="G116" i="29"/>
  <c r="K136" i="29"/>
  <c r="O101" i="29"/>
  <c r="U136" i="29"/>
  <c r="I136" i="29"/>
  <c r="K130" i="29"/>
  <c r="K101" i="29"/>
  <c r="K92" i="29"/>
  <c r="K87" i="29"/>
  <c r="O8" i="29"/>
  <c r="Q8" i="29"/>
  <c r="Q136" i="29"/>
  <c r="U130" i="29"/>
  <c r="I130" i="29"/>
  <c r="U101" i="29"/>
  <c r="I101" i="29"/>
  <c r="U92" i="29"/>
  <c r="I92" i="29"/>
  <c r="U87" i="29"/>
  <c r="I87" i="29"/>
  <c r="O80" i="29"/>
  <c r="K8" i="29"/>
  <c r="O136" i="29"/>
  <c r="Q130" i="29"/>
  <c r="Q101" i="29"/>
  <c r="Q92" i="29"/>
  <c r="Q87" i="29"/>
  <c r="K80" i="29"/>
  <c r="U8" i="29"/>
  <c r="I8" i="29"/>
  <c r="G100" i="30"/>
  <c r="F46" i="12" s="1"/>
  <c r="G92" i="29"/>
  <c r="M93" i="29"/>
  <c r="M92" i="29" s="1"/>
  <c r="M88" i="29"/>
  <c r="M87" i="29" s="1"/>
  <c r="G87" i="29"/>
  <c r="M76" i="29"/>
  <c r="M75" i="29" s="1"/>
  <c r="G75" i="29"/>
  <c r="G8" i="29"/>
  <c r="AD143" i="29"/>
  <c r="M9" i="29"/>
  <c r="M8" i="29" s="1"/>
  <c r="M100" i="29"/>
  <c r="M99" i="29" s="1"/>
  <c r="G99" i="29"/>
  <c r="G80" i="29"/>
  <c r="M81" i="29"/>
  <c r="M80" i="29" s="1"/>
  <c r="M136" i="29"/>
  <c r="G101" i="29"/>
  <c r="M102" i="29"/>
  <c r="M101" i="29" s="1"/>
  <c r="G130" i="29"/>
  <c r="G136" i="29"/>
  <c r="G143" i="29" l="1"/>
  <c r="F45" i="12" s="1"/>
  <c r="G9" i="28" l="1"/>
  <c r="I9" i="28"/>
  <c r="K9" i="28"/>
  <c r="O9" i="28"/>
  <c r="O8" i="28" s="1"/>
  <c r="Q9" i="28"/>
  <c r="U9" i="28"/>
  <c r="BA10" i="28"/>
  <c r="F12" i="28"/>
  <c r="G12" i="28" s="1"/>
  <c r="M12" i="28" s="1"/>
  <c r="I12" i="28"/>
  <c r="K12" i="28"/>
  <c r="O12" i="28"/>
  <c r="Q12" i="28"/>
  <c r="U12" i="28"/>
  <c r="BA13" i="28"/>
  <c r="G15" i="28"/>
  <c r="M15" i="28" s="1"/>
  <c r="I15" i="28"/>
  <c r="K15" i="28"/>
  <c r="O15" i="28"/>
  <c r="Q15" i="28"/>
  <c r="U15" i="28"/>
  <c r="BA16" i="28"/>
  <c r="F18" i="28"/>
  <c r="G18" i="28"/>
  <c r="M18" i="28" s="1"/>
  <c r="I18" i="28"/>
  <c r="K18" i="28"/>
  <c r="O18" i="28"/>
  <c r="Q18" i="28"/>
  <c r="U18" i="28"/>
  <c r="G20" i="28"/>
  <c r="M20" i="28" s="1"/>
  <c r="I20" i="28"/>
  <c r="K20" i="28"/>
  <c r="O20" i="28"/>
  <c r="Q20" i="28"/>
  <c r="U20" i="28"/>
  <c r="BA21" i="28"/>
  <c r="F23" i="28"/>
  <c r="G23" i="28" s="1"/>
  <c r="M23" i="28" s="1"/>
  <c r="I23" i="28"/>
  <c r="K23" i="28"/>
  <c r="O23" i="28"/>
  <c r="Q23" i="28"/>
  <c r="U23" i="28"/>
  <c r="F26" i="28"/>
  <c r="G26" i="28" s="1"/>
  <c r="I26" i="28"/>
  <c r="K26" i="28"/>
  <c r="O26" i="28"/>
  <c r="Q26" i="28"/>
  <c r="U26" i="28"/>
  <c r="F27" i="28"/>
  <c r="G27" i="28" s="1"/>
  <c r="M27" i="28" s="1"/>
  <c r="I27" i="28"/>
  <c r="K27" i="28"/>
  <c r="O27" i="28"/>
  <c r="Q27" i="28"/>
  <c r="U27" i="28"/>
  <c r="F28" i="28"/>
  <c r="G28" i="28"/>
  <c r="M28" i="28" s="1"/>
  <c r="I28" i="28"/>
  <c r="K28" i="28"/>
  <c r="O28" i="28"/>
  <c r="Q28" i="28"/>
  <c r="U28" i="28"/>
  <c r="F29" i="28"/>
  <c r="G29" i="28"/>
  <c r="M29" i="28" s="1"/>
  <c r="I29" i="28"/>
  <c r="K29" i="28"/>
  <c r="O29" i="28"/>
  <c r="Q29" i="28"/>
  <c r="U29" i="28"/>
  <c r="F30" i="28"/>
  <c r="G30" i="28" s="1"/>
  <c r="M30" i="28" s="1"/>
  <c r="I30" i="28"/>
  <c r="K30" i="28"/>
  <c r="O30" i="28"/>
  <c r="Q30" i="28"/>
  <c r="U30" i="28"/>
  <c r="AC32" i="28"/>
  <c r="M26" i="28" l="1"/>
  <c r="G25" i="28"/>
  <c r="U25" i="28"/>
  <c r="I25" i="28"/>
  <c r="K8" i="28"/>
  <c r="K25" i="28"/>
  <c r="Q25" i="28"/>
  <c r="U8" i="28"/>
  <c r="I8" i="28"/>
  <c r="O25" i="28"/>
  <c r="Q8" i="28"/>
  <c r="M25" i="28"/>
  <c r="G8" i="28"/>
  <c r="G32" i="28" s="1"/>
  <c r="F44" i="12" s="1"/>
  <c r="AD32" i="28"/>
  <c r="M9" i="28"/>
  <c r="M8" i="28" s="1"/>
  <c r="E50" i="27" l="1"/>
  <c r="F91" i="27"/>
  <c r="J37" i="27"/>
  <c r="J38" i="27"/>
  <c r="J39" i="27"/>
  <c r="E54" i="27"/>
  <c r="F56" i="27"/>
  <c r="J56" i="27"/>
  <c r="F58" i="27"/>
  <c r="J58" i="27"/>
  <c r="J59" i="27"/>
  <c r="E82" i="27"/>
  <c r="E86" i="27"/>
  <c r="F88" i="27"/>
  <c r="J88" i="27"/>
  <c r="F90" i="27"/>
  <c r="J90" i="27"/>
  <c r="J91" i="27"/>
  <c r="J96" i="27"/>
  <c r="P96" i="27"/>
  <c r="R96" i="27"/>
  <c r="T96" i="27"/>
  <c r="BE96" i="27"/>
  <c r="BF96" i="27"/>
  <c r="BG96" i="27"/>
  <c r="BH96" i="27"/>
  <c r="BI96" i="27"/>
  <c r="BK96" i="27"/>
  <c r="J109" i="27"/>
  <c r="P109" i="27"/>
  <c r="R109" i="27"/>
  <c r="T109" i="27"/>
  <c r="BE109" i="27"/>
  <c r="BF109" i="27"/>
  <c r="BG109" i="27"/>
  <c r="BH109" i="27"/>
  <c r="BI109" i="27"/>
  <c r="BK109" i="27"/>
  <c r="J120" i="27"/>
  <c r="P120" i="27"/>
  <c r="R120" i="27"/>
  <c r="T120" i="27"/>
  <c r="BE120" i="27"/>
  <c r="BF120" i="27"/>
  <c r="BG120" i="27"/>
  <c r="BH120" i="27"/>
  <c r="BI120" i="27"/>
  <c r="BK120" i="27"/>
  <c r="J122" i="27"/>
  <c r="P122" i="27"/>
  <c r="R122" i="27"/>
  <c r="T122" i="27"/>
  <c r="BE122" i="27"/>
  <c r="BF122" i="27"/>
  <c r="BG122" i="27"/>
  <c r="BH122" i="27"/>
  <c r="BI122" i="27"/>
  <c r="BK122" i="27"/>
  <c r="J131" i="27"/>
  <c r="P131" i="27"/>
  <c r="R131" i="27"/>
  <c r="T131" i="27"/>
  <c r="BE131" i="27"/>
  <c r="BF131" i="27"/>
  <c r="BG131" i="27"/>
  <c r="BH131" i="27"/>
  <c r="BI131" i="27"/>
  <c r="BK131" i="27"/>
  <c r="J143" i="27"/>
  <c r="P143" i="27"/>
  <c r="R143" i="27"/>
  <c r="T143" i="27"/>
  <c r="BE143" i="27"/>
  <c r="BF143" i="27"/>
  <c r="BG143" i="27"/>
  <c r="BH143" i="27"/>
  <c r="BI143" i="27"/>
  <c r="BK143" i="27"/>
  <c r="J150" i="27"/>
  <c r="P150" i="27"/>
  <c r="R150" i="27"/>
  <c r="T150" i="27"/>
  <c r="BE150" i="27"/>
  <c r="BF150" i="27"/>
  <c r="BG150" i="27"/>
  <c r="BH150" i="27"/>
  <c r="BI150" i="27"/>
  <c r="BK150" i="27"/>
  <c r="J157" i="27"/>
  <c r="P157" i="27"/>
  <c r="R157" i="27"/>
  <c r="T157" i="27"/>
  <c r="BE157" i="27"/>
  <c r="BF157" i="27"/>
  <c r="BG157" i="27"/>
  <c r="BH157" i="27"/>
  <c r="BI157" i="27"/>
  <c r="BK157" i="27"/>
  <c r="J159" i="27"/>
  <c r="P159" i="27"/>
  <c r="R159" i="27"/>
  <c r="T159" i="27"/>
  <c r="BE159" i="27"/>
  <c r="BF159" i="27"/>
  <c r="BG159" i="27"/>
  <c r="BH159" i="27"/>
  <c r="BI159" i="27"/>
  <c r="BK159" i="27"/>
  <c r="J164" i="27"/>
  <c r="P164" i="27"/>
  <c r="R164" i="27"/>
  <c r="T164" i="27"/>
  <c r="BE164" i="27"/>
  <c r="BF164" i="27"/>
  <c r="BG164" i="27"/>
  <c r="BH164" i="27"/>
  <c r="BI164" i="27"/>
  <c r="BK164" i="27"/>
  <c r="J167" i="27"/>
  <c r="P167" i="27"/>
  <c r="R167" i="27"/>
  <c r="R166" i="27" s="1"/>
  <c r="T167" i="27"/>
  <c r="BE167" i="27"/>
  <c r="BF167" i="27"/>
  <c r="BG167" i="27"/>
  <c r="BH167" i="27"/>
  <c r="BI167" i="27"/>
  <c r="BK167" i="27"/>
  <c r="J180" i="27"/>
  <c r="P180" i="27"/>
  <c r="R180" i="27"/>
  <c r="T180" i="27"/>
  <c r="BE180" i="27"/>
  <c r="BF180" i="27"/>
  <c r="BG180" i="27"/>
  <c r="BH180" i="27"/>
  <c r="BI180" i="27"/>
  <c r="BK180" i="27"/>
  <c r="J193" i="27"/>
  <c r="P193" i="27"/>
  <c r="R193" i="27"/>
  <c r="T193" i="27"/>
  <c r="BE193" i="27"/>
  <c r="BF193" i="27"/>
  <c r="BG193" i="27"/>
  <c r="BH193" i="27"/>
  <c r="BI193" i="27"/>
  <c r="BK193" i="27"/>
  <c r="J202" i="27"/>
  <c r="P202" i="27"/>
  <c r="R202" i="27"/>
  <c r="T202" i="27"/>
  <c r="BE202" i="27"/>
  <c r="BF202" i="27"/>
  <c r="BG202" i="27"/>
  <c r="BH202" i="27"/>
  <c r="BI202" i="27"/>
  <c r="BK202" i="27"/>
  <c r="J209" i="27"/>
  <c r="P209" i="27"/>
  <c r="R209" i="27"/>
  <c r="T209" i="27"/>
  <c r="BE209" i="27"/>
  <c r="BF209" i="27"/>
  <c r="BG209" i="27"/>
  <c r="BH209" i="27"/>
  <c r="BI209" i="27"/>
  <c r="BK209" i="27"/>
  <c r="J211" i="27"/>
  <c r="P211" i="27"/>
  <c r="R211" i="27"/>
  <c r="T211" i="27"/>
  <c r="BE211" i="27"/>
  <c r="BF211" i="27"/>
  <c r="BG211" i="27"/>
  <c r="BH211" i="27"/>
  <c r="BI211" i="27"/>
  <c r="BK211" i="27"/>
  <c r="J224" i="27"/>
  <c r="P224" i="27"/>
  <c r="R224" i="27"/>
  <c r="T224" i="27"/>
  <c r="BE224" i="27"/>
  <c r="BF224" i="27"/>
  <c r="BG224" i="27"/>
  <c r="BH224" i="27"/>
  <c r="BI224" i="27"/>
  <c r="BK224" i="27"/>
  <c r="J226" i="27"/>
  <c r="P226" i="27"/>
  <c r="R226" i="27"/>
  <c r="T226" i="27"/>
  <c r="BE226" i="27"/>
  <c r="BF226" i="27"/>
  <c r="BG226" i="27"/>
  <c r="BH226" i="27"/>
  <c r="BI226" i="27"/>
  <c r="BK226" i="27"/>
  <c r="J239" i="27"/>
  <c r="BE239" i="27" s="1"/>
  <c r="P239" i="27"/>
  <c r="R239" i="27"/>
  <c r="T239" i="27"/>
  <c r="BF239" i="27"/>
  <c r="BG239" i="27"/>
  <c r="BH239" i="27"/>
  <c r="BI239" i="27"/>
  <c r="BK239" i="27"/>
  <c r="J241" i="27"/>
  <c r="P241" i="27"/>
  <c r="R241" i="27"/>
  <c r="T241" i="27"/>
  <c r="BE241" i="27"/>
  <c r="BF241" i="27"/>
  <c r="BG241" i="27"/>
  <c r="BH241" i="27"/>
  <c r="BI241" i="27"/>
  <c r="BK241" i="27"/>
  <c r="J244" i="27"/>
  <c r="P244" i="27"/>
  <c r="R244" i="27"/>
  <c r="T244" i="27"/>
  <c r="BE244" i="27"/>
  <c r="BF244" i="27"/>
  <c r="BG244" i="27"/>
  <c r="BH244" i="27"/>
  <c r="BI244" i="27"/>
  <c r="BK244" i="27"/>
  <c r="J249" i="27"/>
  <c r="P249" i="27"/>
  <c r="R249" i="27"/>
  <c r="T249" i="27"/>
  <c r="BE249" i="27"/>
  <c r="BF249" i="27"/>
  <c r="BG249" i="27"/>
  <c r="BH249" i="27"/>
  <c r="BI249" i="27"/>
  <c r="BK249" i="27"/>
  <c r="J262" i="27"/>
  <c r="P262" i="27"/>
  <c r="R262" i="27"/>
  <c r="T262" i="27"/>
  <c r="BE262" i="27"/>
  <c r="BF262" i="27"/>
  <c r="BG262" i="27"/>
  <c r="BH262" i="27"/>
  <c r="BI262" i="27"/>
  <c r="BK262" i="27"/>
  <c r="J271" i="27"/>
  <c r="BE271" i="27" s="1"/>
  <c r="P271" i="27"/>
  <c r="R271" i="27"/>
  <c r="T271" i="27"/>
  <c r="BF271" i="27"/>
  <c r="BG271" i="27"/>
  <c r="BH271" i="27"/>
  <c r="BI271" i="27"/>
  <c r="BK271" i="27"/>
  <c r="J273" i="27"/>
  <c r="P273" i="27"/>
  <c r="R273" i="27"/>
  <c r="T273" i="27"/>
  <c r="BE273" i="27"/>
  <c r="BF273" i="27"/>
  <c r="BG273" i="27"/>
  <c r="BH273" i="27"/>
  <c r="BI273" i="27"/>
  <c r="BK273" i="27"/>
  <c r="J286" i="27"/>
  <c r="P286" i="27"/>
  <c r="R286" i="27"/>
  <c r="T286" i="27"/>
  <c r="BE286" i="27"/>
  <c r="BF286" i="27"/>
  <c r="BG286" i="27"/>
  <c r="BH286" i="27"/>
  <c r="BI286" i="27"/>
  <c r="BK286" i="27"/>
  <c r="J289" i="27"/>
  <c r="P289" i="27"/>
  <c r="R289" i="27"/>
  <c r="T289" i="27"/>
  <c r="BE289" i="27"/>
  <c r="BF289" i="27"/>
  <c r="BG289" i="27"/>
  <c r="BH289" i="27"/>
  <c r="BI289" i="27"/>
  <c r="BK289" i="27"/>
  <c r="J301" i="27"/>
  <c r="P301" i="27"/>
  <c r="R301" i="27"/>
  <c r="T301" i="27"/>
  <c r="BE301" i="27"/>
  <c r="BF301" i="27"/>
  <c r="BG301" i="27"/>
  <c r="BH301" i="27"/>
  <c r="BI301" i="27"/>
  <c r="BK301" i="27"/>
  <c r="J313" i="27"/>
  <c r="P313" i="27"/>
  <c r="R313" i="27"/>
  <c r="T313" i="27"/>
  <c r="BE313" i="27"/>
  <c r="BF313" i="27"/>
  <c r="BG313" i="27"/>
  <c r="BH313" i="27"/>
  <c r="BI313" i="27"/>
  <c r="BK313" i="27"/>
  <c r="J316" i="27"/>
  <c r="P316" i="27"/>
  <c r="R316" i="27"/>
  <c r="R315" i="27" s="1"/>
  <c r="T316" i="27"/>
  <c r="BE316" i="27"/>
  <c r="BF316" i="27"/>
  <c r="BG316" i="27"/>
  <c r="BH316" i="27"/>
  <c r="BI316" i="27"/>
  <c r="BK316" i="27"/>
  <c r="J329" i="27"/>
  <c r="P329" i="27"/>
  <c r="R329" i="27"/>
  <c r="T329" i="27"/>
  <c r="BE329" i="27"/>
  <c r="BF329" i="27"/>
  <c r="BG329" i="27"/>
  <c r="BH329" i="27"/>
  <c r="BI329" i="27"/>
  <c r="BK329" i="27"/>
  <c r="J332" i="27"/>
  <c r="P332" i="27"/>
  <c r="R332" i="27"/>
  <c r="T332" i="27"/>
  <c r="BE332" i="27"/>
  <c r="BF332" i="27"/>
  <c r="BG332" i="27"/>
  <c r="BH332" i="27"/>
  <c r="BI332" i="27"/>
  <c r="BK332" i="27"/>
  <c r="J338" i="27"/>
  <c r="P338" i="27"/>
  <c r="R338" i="27"/>
  <c r="T338" i="27"/>
  <c r="BE338" i="27"/>
  <c r="BF338" i="27"/>
  <c r="BG338" i="27"/>
  <c r="BH338" i="27"/>
  <c r="BI338" i="27"/>
  <c r="BK338" i="27"/>
  <c r="J344" i="27"/>
  <c r="P344" i="27"/>
  <c r="R344" i="27"/>
  <c r="T344" i="27"/>
  <c r="BE344" i="27"/>
  <c r="BF344" i="27"/>
  <c r="BG344" i="27"/>
  <c r="BH344" i="27"/>
  <c r="BI344" i="27"/>
  <c r="BK344" i="27"/>
  <c r="BK346" i="27"/>
  <c r="J346" i="27" s="1"/>
  <c r="J68" i="27" s="1"/>
  <c r="J347" i="27"/>
  <c r="P347" i="27"/>
  <c r="P346" i="27" s="1"/>
  <c r="R347" i="27"/>
  <c r="R346" i="27" s="1"/>
  <c r="T347" i="27"/>
  <c r="T346" i="27" s="1"/>
  <c r="BE347" i="27"/>
  <c r="BF347" i="27"/>
  <c r="BG347" i="27"/>
  <c r="BH347" i="27"/>
  <c r="BI347" i="27"/>
  <c r="BK347" i="27"/>
  <c r="BK360" i="27"/>
  <c r="J360" i="27" s="1"/>
  <c r="J69" i="27" s="1"/>
  <c r="J361" i="27"/>
  <c r="P361" i="27"/>
  <c r="P360" i="27" s="1"/>
  <c r="R361" i="27"/>
  <c r="R360" i="27" s="1"/>
  <c r="T361" i="27"/>
  <c r="T360" i="27" s="1"/>
  <c r="BE361" i="27"/>
  <c r="BF361" i="27"/>
  <c r="BG361" i="27"/>
  <c r="BH361" i="27"/>
  <c r="BI361" i="27"/>
  <c r="BK361" i="27"/>
  <c r="J375" i="27"/>
  <c r="P375" i="27"/>
  <c r="R375" i="27"/>
  <c r="T375" i="27"/>
  <c r="BE375" i="27"/>
  <c r="BF375" i="27"/>
  <c r="BG375" i="27"/>
  <c r="BH375" i="27"/>
  <c r="BI375" i="27"/>
  <c r="BK375" i="27"/>
  <c r="J388" i="27"/>
  <c r="P388" i="27"/>
  <c r="R388" i="27"/>
  <c r="T388" i="27"/>
  <c r="BE388" i="27"/>
  <c r="BF388" i="27"/>
  <c r="BG388" i="27"/>
  <c r="BH388" i="27"/>
  <c r="BI388" i="27"/>
  <c r="BK388" i="27"/>
  <c r="J391" i="27"/>
  <c r="P391" i="27"/>
  <c r="R391" i="27"/>
  <c r="T391" i="27"/>
  <c r="BE391" i="27"/>
  <c r="BF391" i="27"/>
  <c r="BG391" i="27"/>
  <c r="BH391" i="27"/>
  <c r="BI391" i="27"/>
  <c r="BK391" i="27"/>
  <c r="J397" i="27"/>
  <c r="P397" i="27"/>
  <c r="R397" i="27"/>
  <c r="T397" i="27"/>
  <c r="BE397" i="27"/>
  <c r="BF397" i="27"/>
  <c r="BG397" i="27"/>
  <c r="BH397" i="27"/>
  <c r="BI397" i="27"/>
  <c r="BK397" i="27"/>
  <c r="J403" i="27"/>
  <c r="P403" i="27"/>
  <c r="R403" i="27"/>
  <c r="T403" i="27"/>
  <c r="BE403" i="27"/>
  <c r="BF403" i="27"/>
  <c r="BG403" i="27"/>
  <c r="BH403" i="27"/>
  <c r="BI403" i="27"/>
  <c r="BK403" i="27"/>
  <c r="J406" i="27"/>
  <c r="P406" i="27"/>
  <c r="R406" i="27"/>
  <c r="T406" i="27"/>
  <c r="BE406" i="27"/>
  <c r="BF406" i="27"/>
  <c r="BG406" i="27"/>
  <c r="BH406" i="27"/>
  <c r="BI406" i="27"/>
  <c r="BK406" i="27"/>
  <c r="J419" i="27"/>
  <c r="P419" i="27"/>
  <c r="R419" i="27"/>
  <c r="T419" i="27"/>
  <c r="BE419" i="27"/>
  <c r="BF419" i="27"/>
  <c r="BG419" i="27"/>
  <c r="BH419" i="27"/>
  <c r="BI419" i="27"/>
  <c r="BK419" i="27"/>
  <c r="J422" i="27"/>
  <c r="P422" i="27"/>
  <c r="R422" i="27"/>
  <c r="T422" i="27"/>
  <c r="BE422" i="27"/>
  <c r="BF422" i="27"/>
  <c r="BG422" i="27"/>
  <c r="BH422" i="27"/>
  <c r="BI422" i="27"/>
  <c r="BK422" i="27"/>
  <c r="J428" i="27"/>
  <c r="P428" i="27"/>
  <c r="R428" i="27"/>
  <c r="T428" i="27"/>
  <c r="BE428" i="27"/>
  <c r="BF428" i="27"/>
  <c r="BG428" i="27"/>
  <c r="BH428" i="27"/>
  <c r="BI428" i="27"/>
  <c r="BK428" i="27"/>
  <c r="J434" i="27"/>
  <c r="P434" i="27"/>
  <c r="R434" i="27"/>
  <c r="T434" i="27"/>
  <c r="BE434" i="27"/>
  <c r="BF434" i="27"/>
  <c r="BG434" i="27"/>
  <c r="BH434" i="27"/>
  <c r="BI434" i="27"/>
  <c r="BK434" i="27"/>
  <c r="J437" i="27"/>
  <c r="P437" i="27"/>
  <c r="R437" i="27"/>
  <c r="T437" i="27"/>
  <c r="BE437" i="27"/>
  <c r="BF437" i="27"/>
  <c r="BG437" i="27"/>
  <c r="BH437" i="27"/>
  <c r="BI437" i="27"/>
  <c r="BK437" i="27"/>
  <c r="J450" i="27"/>
  <c r="P450" i="27"/>
  <c r="R450" i="27"/>
  <c r="T450" i="27"/>
  <c r="BE450" i="27"/>
  <c r="BF450" i="27"/>
  <c r="BG450" i="27"/>
  <c r="BH450" i="27"/>
  <c r="BI450" i="27"/>
  <c r="BK450" i="27"/>
  <c r="J452" i="27"/>
  <c r="P452" i="27"/>
  <c r="R452" i="27"/>
  <c r="T452" i="27"/>
  <c r="BE452" i="27"/>
  <c r="BF452" i="27"/>
  <c r="BG452" i="27"/>
  <c r="BH452" i="27"/>
  <c r="BI452" i="27"/>
  <c r="BK452" i="27"/>
  <c r="J465" i="27"/>
  <c r="P465" i="27"/>
  <c r="R465" i="27"/>
  <c r="T465" i="27"/>
  <c r="BE465" i="27"/>
  <c r="BF465" i="27"/>
  <c r="BG465" i="27"/>
  <c r="BH465" i="27"/>
  <c r="BI465" i="27"/>
  <c r="BK465" i="27"/>
  <c r="J467" i="27"/>
  <c r="P467" i="27"/>
  <c r="R467" i="27"/>
  <c r="T467" i="27"/>
  <c r="BE467" i="27"/>
  <c r="BF467" i="27"/>
  <c r="BG467" i="27"/>
  <c r="BH467" i="27"/>
  <c r="BI467" i="27"/>
  <c r="BK467" i="27"/>
  <c r="J474" i="27"/>
  <c r="P474" i="27"/>
  <c r="R474" i="27"/>
  <c r="T474" i="27"/>
  <c r="BE474" i="27"/>
  <c r="BF474" i="27"/>
  <c r="BG474" i="27"/>
  <c r="BH474" i="27"/>
  <c r="BI474" i="27"/>
  <c r="BK474" i="27"/>
  <c r="J476" i="27"/>
  <c r="P476" i="27"/>
  <c r="R476" i="27"/>
  <c r="T476" i="27"/>
  <c r="BE476" i="27"/>
  <c r="BF476" i="27"/>
  <c r="BG476" i="27"/>
  <c r="BH476" i="27"/>
  <c r="BI476" i="27"/>
  <c r="BK476" i="27"/>
  <c r="J483" i="27"/>
  <c r="BE483" i="27" s="1"/>
  <c r="P483" i="27"/>
  <c r="R483" i="27"/>
  <c r="T483" i="27"/>
  <c r="BF483" i="27"/>
  <c r="BG483" i="27"/>
  <c r="BH483" i="27"/>
  <c r="BI483" i="27"/>
  <c r="BK483" i="27"/>
  <c r="J485" i="27"/>
  <c r="P485" i="27"/>
  <c r="R485" i="27"/>
  <c r="T485" i="27"/>
  <c r="BE485" i="27"/>
  <c r="BF485" i="27"/>
  <c r="BG485" i="27"/>
  <c r="BH485" i="27"/>
  <c r="BI485" i="27"/>
  <c r="BK485" i="27"/>
  <c r="J490" i="27"/>
  <c r="BE490" i="27" s="1"/>
  <c r="P490" i="27"/>
  <c r="R490" i="27"/>
  <c r="T490" i="27"/>
  <c r="BF490" i="27"/>
  <c r="BG490" i="27"/>
  <c r="BH490" i="27"/>
  <c r="BI490" i="27"/>
  <c r="BK490" i="27"/>
  <c r="J492" i="27"/>
  <c r="BE492" i="27" s="1"/>
  <c r="P492" i="27"/>
  <c r="R492" i="27"/>
  <c r="T492" i="27"/>
  <c r="BF492" i="27"/>
  <c r="BG492" i="27"/>
  <c r="BH492" i="27"/>
  <c r="BI492" i="27"/>
  <c r="BK492" i="27"/>
  <c r="J497" i="27"/>
  <c r="P497" i="27"/>
  <c r="R497" i="27"/>
  <c r="T497" i="27"/>
  <c r="BE497" i="27"/>
  <c r="BF497" i="27"/>
  <c r="BG497" i="27"/>
  <c r="BH497" i="27"/>
  <c r="BI497" i="27"/>
  <c r="BK497" i="27"/>
  <c r="J499" i="27"/>
  <c r="BE499" i="27" s="1"/>
  <c r="P499" i="27"/>
  <c r="R499" i="27"/>
  <c r="T499" i="27"/>
  <c r="BF499" i="27"/>
  <c r="BG499" i="27"/>
  <c r="BH499" i="27"/>
  <c r="BI499" i="27"/>
  <c r="BK499" i="27"/>
  <c r="T95" i="27" l="1"/>
  <c r="T436" i="27"/>
  <c r="P374" i="27"/>
  <c r="R405" i="27"/>
  <c r="P243" i="27"/>
  <c r="BK405" i="27"/>
  <c r="J405" i="27" s="1"/>
  <c r="J71" i="27" s="1"/>
  <c r="P436" i="27"/>
  <c r="T374" i="27"/>
  <c r="BK243" i="27"/>
  <c r="J243" i="27" s="1"/>
  <c r="J66" i="27" s="1"/>
  <c r="BK95" i="27"/>
  <c r="F38" i="27"/>
  <c r="R374" i="27"/>
  <c r="T315" i="27"/>
  <c r="BK315" i="27"/>
  <c r="J315" i="27" s="1"/>
  <c r="J67" i="27" s="1"/>
  <c r="P315" i="27"/>
  <c r="R243" i="27"/>
  <c r="R94" i="27" s="1"/>
  <c r="T166" i="27"/>
  <c r="BK166" i="27"/>
  <c r="J166" i="27" s="1"/>
  <c r="J65" i="27" s="1"/>
  <c r="P166" i="27"/>
  <c r="F39" i="27"/>
  <c r="F35" i="27"/>
  <c r="F37" i="27"/>
  <c r="R95" i="27"/>
  <c r="R436" i="27"/>
  <c r="T405" i="27"/>
  <c r="P405" i="27"/>
  <c r="P94" i="27" s="1"/>
  <c r="BK436" i="27"/>
  <c r="J436" i="27" s="1"/>
  <c r="J72" i="27" s="1"/>
  <c r="BK374" i="27"/>
  <c r="J374" i="27" s="1"/>
  <c r="J70" i="27" s="1"/>
  <c r="T243" i="27"/>
  <c r="F36" i="27"/>
  <c r="P95" i="27"/>
  <c r="F59" i="27"/>
  <c r="J95" i="27"/>
  <c r="J64" i="27" s="1"/>
  <c r="J35" i="27"/>
  <c r="J36" i="27"/>
  <c r="T94" i="27" l="1"/>
  <c r="BK94" i="27"/>
  <c r="J94" i="27" s="1"/>
  <c r="J63" i="27" s="1"/>
  <c r="J32" i="27" l="1"/>
  <c r="J41" i="27" s="1"/>
  <c r="E50" i="26"/>
  <c r="F95" i="26"/>
  <c r="J37" i="26"/>
  <c r="J38" i="26"/>
  <c r="J39" i="26"/>
  <c r="E54" i="26"/>
  <c r="F56" i="26"/>
  <c r="J56" i="26"/>
  <c r="F58" i="26"/>
  <c r="J58" i="26"/>
  <c r="J59" i="26"/>
  <c r="E86" i="26"/>
  <c r="E90" i="26"/>
  <c r="F92" i="26"/>
  <c r="J92" i="26"/>
  <c r="F94" i="26"/>
  <c r="J94" i="26"/>
  <c r="J95" i="26"/>
  <c r="J100" i="26"/>
  <c r="BE100" i="26" s="1"/>
  <c r="P100" i="26"/>
  <c r="R100" i="26"/>
  <c r="R99" i="26" s="1"/>
  <c r="T100" i="26"/>
  <c r="T99" i="26" s="1"/>
  <c r="BF100" i="26"/>
  <c r="BG100" i="26"/>
  <c r="BH100" i="26"/>
  <c r="BI100" i="26"/>
  <c r="BK100" i="26"/>
  <c r="J105" i="26"/>
  <c r="P105" i="26"/>
  <c r="R105" i="26"/>
  <c r="T105" i="26"/>
  <c r="BE105" i="26"/>
  <c r="BF105" i="26"/>
  <c r="BG105" i="26"/>
  <c r="BH105" i="26"/>
  <c r="BI105" i="26"/>
  <c r="BK105" i="26"/>
  <c r="J136" i="26"/>
  <c r="P136" i="26"/>
  <c r="R136" i="26"/>
  <c r="T136" i="26"/>
  <c r="BE136" i="26"/>
  <c r="BF136" i="26"/>
  <c r="BG136" i="26"/>
  <c r="BH136" i="26"/>
  <c r="BI136" i="26"/>
  <c r="BK136" i="26"/>
  <c r="J153" i="26"/>
  <c r="P153" i="26"/>
  <c r="R153" i="26"/>
  <c r="T153" i="26"/>
  <c r="BE153" i="26"/>
  <c r="BF153" i="26"/>
  <c r="BG153" i="26"/>
  <c r="BH153" i="26"/>
  <c r="BI153" i="26"/>
  <c r="BK153" i="26"/>
  <c r="J168" i="26"/>
  <c r="P168" i="26"/>
  <c r="R168" i="26"/>
  <c r="T168" i="26"/>
  <c r="BE168" i="26"/>
  <c r="BF168" i="26"/>
  <c r="BG168" i="26"/>
  <c r="BH168" i="26"/>
  <c r="BI168" i="26"/>
  <c r="BK168" i="26"/>
  <c r="J175" i="26"/>
  <c r="P175" i="26"/>
  <c r="R175" i="26"/>
  <c r="T175" i="26"/>
  <c r="BE175" i="26"/>
  <c r="BF175" i="26"/>
  <c r="BG175" i="26"/>
  <c r="BH175" i="26"/>
  <c r="BI175" i="26"/>
  <c r="BK175" i="26"/>
  <c r="J177" i="26"/>
  <c r="P177" i="26"/>
  <c r="R177" i="26"/>
  <c r="T177" i="26"/>
  <c r="BE177" i="26"/>
  <c r="BF177" i="26"/>
  <c r="BG177" i="26"/>
  <c r="BH177" i="26"/>
  <c r="BI177" i="26"/>
  <c r="BK177" i="26"/>
  <c r="J179" i="26"/>
  <c r="P179" i="26"/>
  <c r="R179" i="26"/>
  <c r="T179" i="26"/>
  <c r="BE179" i="26"/>
  <c r="BF179" i="26"/>
  <c r="BG179" i="26"/>
  <c r="BH179" i="26"/>
  <c r="BI179" i="26"/>
  <c r="BK179" i="26"/>
  <c r="J181" i="26"/>
  <c r="P181" i="26"/>
  <c r="R181" i="26"/>
  <c r="T181" i="26"/>
  <c r="BE181" i="26"/>
  <c r="BF181" i="26"/>
  <c r="BG181" i="26"/>
  <c r="BH181" i="26"/>
  <c r="BI181" i="26"/>
  <c r="BK181" i="26"/>
  <c r="J184" i="26"/>
  <c r="P184" i="26"/>
  <c r="R184" i="26"/>
  <c r="T184" i="26"/>
  <c r="BE184" i="26"/>
  <c r="BF184" i="26"/>
  <c r="BG184" i="26"/>
  <c r="BH184" i="26"/>
  <c r="BI184" i="26"/>
  <c r="BK184" i="26"/>
  <c r="J191" i="26"/>
  <c r="P191" i="26"/>
  <c r="R191" i="26"/>
  <c r="T191" i="26"/>
  <c r="BE191" i="26"/>
  <c r="BF191" i="26"/>
  <c r="BG191" i="26"/>
  <c r="BH191" i="26"/>
  <c r="BI191" i="26"/>
  <c r="BK191" i="26"/>
  <c r="J196" i="26"/>
  <c r="P196" i="26"/>
  <c r="R196" i="26"/>
  <c r="T196" i="26"/>
  <c r="BE196" i="26"/>
  <c r="BF196" i="26"/>
  <c r="BG196" i="26"/>
  <c r="BH196" i="26"/>
  <c r="BI196" i="26"/>
  <c r="BK196" i="26"/>
  <c r="J198" i="26"/>
  <c r="P198" i="26"/>
  <c r="R198" i="26"/>
  <c r="T198" i="26"/>
  <c r="BE198" i="26"/>
  <c r="BF198" i="26"/>
  <c r="BG198" i="26"/>
  <c r="BH198" i="26"/>
  <c r="BI198" i="26"/>
  <c r="BK198" i="26"/>
  <c r="J200" i="26"/>
  <c r="P200" i="26"/>
  <c r="R200" i="26"/>
  <c r="T200" i="26"/>
  <c r="BE200" i="26"/>
  <c r="BF200" i="26"/>
  <c r="BG200" i="26"/>
  <c r="BH200" i="26"/>
  <c r="BI200" i="26"/>
  <c r="BK200" i="26"/>
  <c r="J202" i="26"/>
  <c r="P202" i="26"/>
  <c r="R202" i="26"/>
  <c r="T202" i="26"/>
  <c r="BE202" i="26"/>
  <c r="BF202" i="26"/>
  <c r="BG202" i="26"/>
  <c r="BH202" i="26"/>
  <c r="BI202" i="26"/>
  <c r="BK202" i="26"/>
  <c r="J205" i="26"/>
  <c r="P205" i="26"/>
  <c r="R205" i="26"/>
  <c r="T205" i="26"/>
  <c r="BE205" i="26"/>
  <c r="BF205" i="26"/>
  <c r="BG205" i="26"/>
  <c r="BH205" i="26"/>
  <c r="BI205" i="26"/>
  <c r="BK205" i="26"/>
  <c r="J209" i="26"/>
  <c r="P209" i="26"/>
  <c r="R209" i="26"/>
  <c r="T209" i="26"/>
  <c r="BE209" i="26"/>
  <c r="BF209" i="26"/>
  <c r="BG209" i="26"/>
  <c r="BH209" i="26"/>
  <c r="BI209" i="26"/>
  <c r="BK209" i="26"/>
  <c r="J211" i="26"/>
  <c r="P211" i="26"/>
  <c r="R211" i="26"/>
  <c r="T211" i="26"/>
  <c r="BE211" i="26"/>
  <c r="BF211" i="26"/>
  <c r="BG211" i="26"/>
  <c r="BH211" i="26"/>
  <c r="BI211" i="26"/>
  <c r="BK211" i="26"/>
  <c r="J215" i="26"/>
  <c r="P215" i="26"/>
  <c r="R215" i="26"/>
  <c r="T215" i="26"/>
  <c r="BE215" i="26"/>
  <c r="BF215" i="26"/>
  <c r="BG215" i="26"/>
  <c r="BH215" i="26"/>
  <c r="BI215" i="26"/>
  <c r="BK215" i="26"/>
  <c r="J217" i="26"/>
  <c r="P217" i="26"/>
  <c r="R217" i="26"/>
  <c r="T217" i="26"/>
  <c r="BE217" i="26"/>
  <c r="BF217" i="26"/>
  <c r="BG217" i="26"/>
  <c r="BH217" i="26"/>
  <c r="BI217" i="26"/>
  <c r="BK217" i="26"/>
  <c r="J218" i="26"/>
  <c r="P218" i="26"/>
  <c r="R218" i="26"/>
  <c r="T218" i="26"/>
  <c r="BE218" i="26"/>
  <c r="BF218" i="26"/>
  <c r="BG218" i="26"/>
  <c r="BH218" i="26"/>
  <c r="BI218" i="26"/>
  <c r="BK218" i="26"/>
  <c r="J220" i="26"/>
  <c r="P220" i="26"/>
  <c r="R220" i="26"/>
  <c r="T220" i="26"/>
  <c r="BE220" i="26"/>
  <c r="BF220" i="26"/>
  <c r="BG220" i="26"/>
  <c r="BH220" i="26"/>
  <c r="BI220" i="26"/>
  <c r="BK220" i="26"/>
  <c r="J296" i="26"/>
  <c r="P296" i="26"/>
  <c r="R296" i="26"/>
  <c r="R295" i="26" s="1"/>
  <c r="T296" i="26"/>
  <c r="BE296" i="26"/>
  <c r="BF296" i="26"/>
  <c r="BG296" i="26"/>
  <c r="BH296" i="26"/>
  <c r="BI296" i="26"/>
  <c r="BK296" i="26"/>
  <c r="J298" i="26"/>
  <c r="P298" i="26"/>
  <c r="R298" i="26"/>
  <c r="T298" i="26"/>
  <c r="BE298" i="26"/>
  <c r="BF298" i="26"/>
  <c r="BG298" i="26"/>
  <c r="BH298" i="26"/>
  <c r="BI298" i="26"/>
  <c r="BK298" i="26"/>
  <c r="J300" i="26"/>
  <c r="P300" i="26"/>
  <c r="R300" i="26"/>
  <c r="T300" i="26"/>
  <c r="BE300" i="26"/>
  <c r="BF300" i="26"/>
  <c r="BG300" i="26"/>
  <c r="BH300" i="26"/>
  <c r="BI300" i="26"/>
  <c r="BK300" i="26"/>
  <c r="J303" i="26"/>
  <c r="P303" i="26"/>
  <c r="R303" i="26"/>
  <c r="T303" i="26"/>
  <c r="T302" i="26" s="1"/>
  <c r="BE303" i="26"/>
  <c r="BF303" i="26"/>
  <c r="BG303" i="26"/>
  <c r="BH303" i="26"/>
  <c r="BI303" i="26"/>
  <c r="BK303" i="26"/>
  <c r="J312" i="26"/>
  <c r="P312" i="26"/>
  <c r="R312" i="26"/>
  <c r="T312" i="26"/>
  <c r="BE312" i="26"/>
  <c r="BF312" i="26"/>
  <c r="BG312" i="26"/>
  <c r="BH312" i="26"/>
  <c r="BI312" i="26"/>
  <c r="BK312" i="26"/>
  <c r="J317" i="26"/>
  <c r="P317" i="26"/>
  <c r="R317" i="26"/>
  <c r="T317" i="26"/>
  <c r="BE317" i="26"/>
  <c r="BF317" i="26"/>
  <c r="BG317" i="26"/>
  <c r="BH317" i="26"/>
  <c r="BI317" i="26"/>
  <c r="BK317" i="26"/>
  <c r="J322" i="26"/>
  <c r="P322" i="26"/>
  <c r="R322" i="26"/>
  <c r="T322" i="26"/>
  <c r="BE322" i="26"/>
  <c r="BF322" i="26"/>
  <c r="BG322" i="26"/>
  <c r="BH322" i="26"/>
  <c r="BI322" i="26"/>
  <c r="BK322" i="26"/>
  <c r="J326" i="26"/>
  <c r="P326" i="26"/>
  <c r="R326" i="26"/>
  <c r="T326" i="26"/>
  <c r="BE326" i="26"/>
  <c r="BF326" i="26"/>
  <c r="BG326" i="26"/>
  <c r="BH326" i="26"/>
  <c r="BI326" i="26"/>
  <c r="BK326" i="26"/>
  <c r="J331" i="26"/>
  <c r="P331" i="26"/>
  <c r="R331" i="26"/>
  <c r="T331" i="26"/>
  <c r="BE331" i="26"/>
  <c r="BF331" i="26"/>
  <c r="BG331" i="26"/>
  <c r="BH331" i="26"/>
  <c r="BI331" i="26"/>
  <c r="BK331" i="26"/>
  <c r="J334" i="26"/>
  <c r="P334" i="26"/>
  <c r="R334" i="26"/>
  <c r="R333" i="26" s="1"/>
  <c r="T334" i="26"/>
  <c r="BE334" i="26"/>
  <c r="BF334" i="26"/>
  <c r="BG334" i="26"/>
  <c r="BH334" i="26"/>
  <c r="BI334" i="26"/>
  <c r="BK334" i="26"/>
  <c r="J336" i="26"/>
  <c r="P336" i="26"/>
  <c r="R336" i="26"/>
  <c r="T336" i="26"/>
  <c r="BE336" i="26"/>
  <c r="BF336" i="26"/>
  <c r="BG336" i="26"/>
  <c r="BH336" i="26"/>
  <c r="BI336" i="26"/>
  <c r="BK336" i="26"/>
  <c r="J338" i="26"/>
  <c r="P338" i="26"/>
  <c r="R338" i="26"/>
  <c r="T338" i="26"/>
  <c r="BE338" i="26"/>
  <c r="BF338" i="26"/>
  <c r="BG338" i="26"/>
  <c r="BH338" i="26"/>
  <c r="BI338" i="26"/>
  <c r="BK338" i="26"/>
  <c r="J340" i="26"/>
  <c r="P340" i="26"/>
  <c r="R340" i="26"/>
  <c r="T340" i="26"/>
  <c r="BE340" i="26"/>
  <c r="BF340" i="26"/>
  <c r="BG340" i="26"/>
  <c r="BH340" i="26"/>
  <c r="BI340" i="26"/>
  <c r="BK340" i="26"/>
  <c r="J342" i="26"/>
  <c r="P342" i="26"/>
  <c r="R342" i="26"/>
  <c r="T342" i="26"/>
  <c r="BE342" i="26"/>
  <c r="BF342" i="26"/>
  <c r="BG342" i="26"/>
  <c r="BH342" i="26"/>
  <c r="BI342" i="26"/>
  <c r="BK342" i="26"/>
  <c r="J344" i="26"/>
  <c r="P344" i="26"/>
  <c r="R344" i="26"/>
  <c r="T344" i="26"/>
  <c r="BE344" i="26"/>
  <c r="BF344" i="26"/>
  <c r="BG344" i="26"/>
  <c r="BH344" i="26"/>
  <c r="BI344" i="26"/>
  <c r="BK344" i="26"/>
  <c r="J345" i="26"/>
  <c r="P345" i="26"/>
  <c r="R345" i="26"/>
  <c r="T345" i="26"/>
  <c r="BE345" i="26"/>
  <c r="BF345" i="26"/>
  <c r="BG345" i="26"/>
  <c r="BH345" i="26"/>
  <c r="BI345" i="26"/>
  <c r="BK345" i="26"/>
  <c r="J346" i="26"/>
  <c r="P346" i="26"/>
  <c r="R346" i="26"/>
  <c r="T346" i="26"/>
  <c r="BE346" i="26"/>
  <c r="BF346" i="26"/>
  <c r="BG346" i="26"/>
  <c r="BH346" i="26"/>
  <c r="BI346" i="26"/>
  <c r="BK346" i="26"/>
  <c r="J347" i="26"/>
  <c r="P347" i="26"/>
  <c r="R347" i="26"/>
  <c r="T347" i="26"/>
  <c r="BE347" i="26"/>
  <c r="BF347" i="26"/>
  <c r="BG347" i="26"/>
  <c r="BH347" i="26"/>
  <c r="BI347" i="26"/>
  <c r="BK347" i="26"/>
  <c r="J348" i="26"/>
  <c r="P348" i="26"/>
  <c r="R348" i="26"/>
  <c r="T348" i="26"/>
  <c r="BE348" i="26"/>
  <c r="BF348" i="26"/>
  <c r="BG348" i="26"/>
  <c r="BH348" i="26"/>
  <c r="BI348" i="26"/>
  <c r="BK348" i="26"/>
  <c r="J349" i="26"/>
  <c r="P349" i="26"/>
  <c r="R349" i="26"/>
  <c r="T349" i="26"/>
  <c r="BE349" i="26"/>
  <c r="BF349" i="26"/>
  <c r="BG349" i="26"/>
  <c r="BH349" i="26"/>
  <c r="BI349" i="26"/>
  <c r="BK349" i="26"/>
  <c r="J350" i="26"/>
  <c r="P350" i="26"/>
  <c r="R350" i="26"/>
  <c r="T350" i="26"/>
  <c r="BE350" i="26"/>
  <c r="BF350" i="26"/>
  <c r="BG350" i="26"/>
  <c r="BH350" i="26"/>
  <c r="BI350" i="26"/>
  <c r="BK350" i="26"/>
  <c r="J352" i="26"/>
  <c r="P352" i="26"/>
  <c r="R352" i="26"/>
  <c r="T352" i="26"/>
  <c r="BE352" i="26"/>
  <c r="BF352" i="26"/>
  <c r="BG352" i="26"/>
  <c r="BH352" i="26"/>
  <c r="BI352" i="26"/>
  <c r="BK352" i="26"/>
  <c r="J354" i="26"/>
  <c r="P354" i="26"/>
  <c r="R354" i="26"/>
  <c r="T354" i="26"/>
  <c r="BE354" i="26"/>
  <c r="BF354" i="26"/>
  <c r="BG354" i="26"/>
  <c r="BH354" i="26"/>
  <c r="BI354" i="26"/>
  <c r="BK354" i="26"/>
  <c r="J355" i="26"/>
  <c r="P355" i="26"/>
  <c r="R355" i="26"/>
  <c r="T355" i="26"/>
  <c r="BE355" i="26"/>
  <c r="BF355" i="26"/>
  <c r="BG355" i="26"/>
  <c r="BH355" i="26"/>
  <c r="BI355" i="26"/>
  <c r="BK355" i="26"/>
  <c r="J357" i="26"/>
  <c r="P357" i="26"/>
  <c r="R357" i="26"/>
  <c r="T357" i="26"/>
  <c r="BE357" i="26"/>
  <c r="BF357" i="26"/>
  <c r="BG357" i="26"/>
  <c r="BH357" i="26"/>
  <c r="BI357" i="26"/>
  <c r="BK357" i="26"/>
  <c r="J361" i="26"/>
  <c r="P361" i="26"/>
  <c r="R361" i="26"/>
  <c r="T361" i="26"/>
  <c r="BE361" i="26"/>
  <c r="BF361" i="26"/>
  <c r="BG361" i="26"/>
  <c r="BH361" i="26"/>
  <c r="BI361" i="26"/>
  <c r="BK361" i="26"/>
  <c r="J375" i="26"/>
  <c r="P375" i="26"/>
  <c r="R375" i="26"/>
  <c r="T375" i="26"/>
  <c r="BE375" i="26"/>
  <c r="BF375" i="26"/>
  <c r="BG375" i="26"/>
  <c r="BH375" i="26"/>
  <c r="BI375" i="26"/>
  <c r="BK375" i="26"/>
  <c r="J380" i="26"/>
  <c r="P380" i="26"/>
  <c r="R380" i="26"/>
  <c r="T380" i="26"/>
  <c r="BE380" i="26"/>
  <c r="BF380" i="26"/>
  <c r="BG380" i="26"/>
  <c r="BH380" i="26"/>
  <c r="BI380" i="26"/>
  <c r="BK380" i="26"/>
  <c r="J385" i="26"/>
  <c r="P385" i="26"/>
  <c r="R385" i="26"/>
  <c r="T385" i="26"/>
  <c r="BE385" i="26"/>
  <c r="BF385" i="26"/>
  <c r="BG385" i="26"/>
  <c r="BH385" i="26"/>
  <c r="BI385" i="26"/>
  <c r="BK385" i="26"/>
  <c r="J387" i="26"/>
  <c r="P387" i="26"/>
  <c r="R387" i="26"/>
  <c r="T387" i="26"/>
  <c r="BE387" i="26"/>
  <c r="BF387" i="26"/>
  <c r="BG387" i="26"/>
  <c r="BH387" i="26"/>
  <c r="BI387" i="26"/>
  <c r="BK387" i="26"/>
  <c r="J389" i="26"/>
  <c r="P389" i="26"/>
  <c r="R389" i="26"/>
  <c r="T389" i="26"/>
  <c r="BE389" i="26"/>
  <c r="BF389" i="26"/>
  <c r="BG389" i="26"/>
  <c r="BH389" i="26"/>
  <c r="BI389" i="26"/>
  <c r="BK389" i="26"/>
  <c r="J392" i="26"/>
  <c r="P392" i="26"/>
  <c r="P391" i="26" s="1"/>
  <c r="R392" i="26"/>
  <c r="T392" i="26"/>
  <c r="BE392" i="26"/>
  <c r="BF392" i="26"/>
  <c r="BG392" i="26"/>
  <c r="BH392" i="26"/>
  <c r="BI392" i="26"/>
  <c r="BK392" i="26"/>
  <c r="J394" i="26"/>
  <c r="P394" i="26"/>
  <c r="R394" i="26"/>
  <c r="T394" i="26"/>
  <c r="BE394" i="26"/>
  <c r="BF394" i="26"/>
  <c r="BG394" i="26"/>
  <c r="BH394" i="26"/>
  <c r="BI394" i="26"/>
  <c r="BK394" i="26"/>
  <c r="J396" i="26"/>
  <c r="P396" i="26"/>
  <c r="R396" i="26"/>
  <c r="T396" i="26"/>
  <c r="BE396" i="26"/>
  <c r="BF396" i="26"/>
  <c r="BG396" i="26"/>
  <c r="BH396" i="26"/>
  <c r="BI396" i="26"/>
  <c r="BK396" i="26"/>
  <c r="J398" i="26"/>
  <c r="P398" i="26"/>
  <c r="R398" i="26"/>
  <c r="T398" i="26"/>
  <c r="BE398" i="26"/>
  <c r="BF398" i="26"/>
  <c r="BG398" i="26"/>
  <c r="BH398" i="26"/>
  <c r="BI398" i="26"/>
  <c r="BK398" i="26"/>
  <c r="J400" i="26"/>
  <c r="P400" i="26"/>
  <c r="R400" i="26"/>
  <c r="T400" i="26"/>
  <c r="BE400" i="26"/>
  <c r="BF400" i="26"/>
  <c r="BG400" i="26"/>
  <c r="BH400" i="26"/>
  <c r="BI400" i="26"/>
  <c r="BK400" i="26"/>
  <c r="J402" i="26"/>
  <c r="P402" i="26"/>
  <c r="R402" i="26"/>
  <c r="T402" i="26"/>
  <c r="BE402" i="26"/>
  <c r="BF402" i="26"/>
  <c r="BG402" i="26"/>
  <c r="BH402" i="26"/>
  <c r="BI402" i="26"/>
  <c r="BK402" i="26"/>
  <c r="J404" i="26"/>
  <c r="P404" i="26"/>
  <c r="R404" i="26"/>
  <c r="T404" i="26"/>
  <c r="BE404" i="26"/>
  <c r="BF404" i="26"/>
  <c r="BG404" i="26"/>
  <c r="BH404" i="26"/>
  <c r="BI404" i="26"/>
  <c r="BK404" i="26"/>
  <c r="J405" i="26"/>
  <c r="P405" i="26"/>
  <c r="R405" i="26"/>
  <c r="T405" i="26"/>
  <c r="BE405" i="26"/>
  <c r="BF405" i="26"/>
  <c r="BG405" i="26"/>
  <c r="BH405" i="26"/>
  <c r="BI405" i="26"/>
  <c r="BK405" i="26"/>
  <c r="J406" i="26"/>
  <c r="P406" i="26"/>
  <c r="R406" i="26"/>
  <c r="T406" i="26"/>
  <c r="BE406" i="26"/>
  <c r="BF406" i="26"/>
  <c r="BG406" i="26"/>
  <c r="BH406" i="26"/>
  <c r="BI406" i="26"/>
  <c r="BK406" i="26"/>
  <c r="J407" i="26"/>
  <c r="P407" i="26"/>
  <c r="R407" i="26"/>
  <c r="T407" i="26"/>
  <c r="BE407" i="26"/>
  <c r="BF407" i="26"/>
  <c r="BG407" i="26"/>
  <c r="BH407" i="26"/>
  <c r="BI407" i="26"/>
  <c r="BK407" i="26"/>
  <c r="J408" i="26"/>
  <c r="P408" i="26"/>
  <c r="R408" i="26"/>
  <c r="T408" i="26"/>
  <c r="BE408" i="26"/>
  <c r="BF408" i="26"/>
  <c r="BG408" i="26"/>
  <c r="BH408" i="26"/>
  <c r="BI408" i="26"/>
  <c r="BK408" i="26"/>
  <c r="J409" i="26"/>
  <c r="P409" i="26"/>
  <c r="R409" i="26"/>
  <c r="T409" i="26"/>
  <c r="BE409" i="26"/>
  <c r="BF409" i="26"/>
  <c r="BG409" i="26"/>
  <c r="BH409" i="26"/>
  <c r="BI409" i="26"/>
  <c r="BK409" i="26"/>
  <c r="J410" i="26"/>
  <c r="BE410" i="26" s="1"/>
  <c r="P410" i="26"/>
  <c r="R410" i="26"/>
  <c r="T410" i="26"/>
  <c r="BF410" i="26"/>
  <c r="BG410" i="26"/>
  <c r="BH410" i="26"/>
  <c r="BI410" i="26"/>
  <c r="BK410" i="26"/>
  <c r="J411" i="26"/>
  <c r="P411" i="26"/>
  <c r="R411" i="26"/>
  <c r="T411" i="26"/>
  <c r="BE411" i="26"/>
  <c r="BF411" i="26"/>
  <c r="BG411" i="26"/>
  <c r="BH411" i="26"/>
  <c r="BI411" i="26"/>
  <c r="BK411" i="26"/>
  <c r="J412" i="26"/>
  <c r="P412" i="26"/>
  <c r="R412" i="26"/>
  <c r="T412" i="26"/>
  <c r="BE412" i="26"/>
  <c r="BF412" i="26"/>
  <c r="BG412" i="26"/>
  <c r="BH412" i="26"/>
  <c r="BI412" i="26"/>
  <c r="BK412" i="26"/>
  <c r="J413" i="26"/>
  <c r="P413" i="26"/>
  <c r="R413" i="26"/>
  <c r="T413" i="26"/>
  <c r="BE413" i="26"/>
  <c r="BF413" i="26"/>
  <c r="BG413" i="26"/>
  <c r="BH413" i="26"/>
  <c r="BI413" i="26"/>
  <c r="BK413" i="26"/>
  <c r="J414" i="26"/>
  <c r="P414" i="26"/>
  <c r="R414" i="26"/>
  <c r="T414" i="26"/>
  <c r="BE414" i="26"/>
  <c r="BF414" i="26"/>
  <c r="BG414" i="26"/>
  <c r="BH414" i="26"/>
  <c r="BI414" i="26"/>
  <c r="BK414" i="26"/>
  <c r="J415" i="26"/>
  <c r="P415" i="26"/>
  <c r="R415" i="26"/>
  <c r="T415" i="26"/>
  <c r="BE415" i="26"/>
  <c r="BF415" i="26"/>
  <c r="BG415" i="26"/>
  <c r="BH415" i="26"/>
  <c r="BI415" i="26"/>
  <c r="BK415" i="26"/>
  <c r="J416" i="26"/>
  <c r="P416" i="26"/>
  <c r="R416" i="26"/>
  <c r="T416" i="26"/>
  <c r="BE416" i="26"/>
  <c r="BF416" i="26"/>
  <c r="BG416" i="26"/>
  <c r="BH416" i="26"/>
  <c r="BI416" i="26"/>
  <c r="BK416" i="26"/>
  <c r="J417" i="26"/>
  <c r="P417" i="26"/>
  <c r="R417" i="26"/>
  <c r="T417" i="26"/>
  <c r="BE417" i="26"/>
  <c r="BF417" i="26"/>
  <c r="BG417" i="26"/>
  <c r="BH417" i="26"/>
  <c r="BI417" i="26"/>
  <c r="BK417" i="26"/>
  <c r="J419" i="26"/>
  <c r="P419" i="26"/>
  <c r="R419" i="26"/>
  <c r="T419" i="26"/>
  <c r="BE419" i="26"/>
  <c r="BF419" i="26"/>
  <c r="BG419" i="26"/>
  <c r="BH419" i="26"/>
  <c r="BI419" i="26"/>
  <c r="BK419" i="26"/>
  <c r="J420" i="26"/>
  <c r="P420" i="26"/>
  <c r="R420" i="26"/>
  <c r="T420" i="26"/>
  <c r="BE420" i="26"/>
  <c r="BF420" i="26"/>
  <c r="BG420" i="26"/>
  <c r="BH420" i="26"/>
  <c r="BI420" i="26"/>
  <c r="BK420" i="26"/>
  <c r="J422" i="26"/>
  <c r="P422" i="26"/>
  <c r="R422" i="26"/>
  <c r="T422" i="26"/>
  <c r="BE422" i="26"/>
  <c r="BF422" i="26"/>
  <c r="BG422" i="26"/>
  <c r="BH422" i="26"/>
  <c r="BI422" i="26"/>
  <c r="BK422" i="26"/>
  <c r="J423" i="26"/>
  <c r="P423" i="26"/>
  <c r="R423" i="26"/>
  <c r="T423" i="26"/>
  <c r="BE423" i="26"/>
  <c r="BF423" i="26"/>
  <c r="BG423" i="26"/>
  <c r="BH423" i="26"/>
  <c r="BI423" i="26"/>
  <c r="BK423" i="26"/>
  <c r="J425" i="26"/>
  <c r="P425" i="26"/>
  <c r="R425" i="26"/>
  <c r="T425" i="26"/>
  <c r="BE425" i="26"/>
  <c r="BF425" i="26"/>
  <c r="BG425" i="26"/>
  <c r="BH425" i="26"/>
  <c r="BI425" i="26"/>
  <c r="BK425" i="26"/>
  <c r="J427" i="26"/>
  <c r="P427" i="26"/>
  <c r="R427" i="26"/>
  <c r="T427" i="26"/>
  <c r="BE427" i="26"/>
  <c r="BF427" i="26"/>
  <c r="BG427" i="26"/>
  <c r="BH427" i="26"/>
  <c r="BI427" i="26"/>
  <c r="BK427" i="26"/>
  <c r="J428" i="26"/>
  <c r="P428" i="26"/>
  <c r="R428" i="26"/>
  <c r="T428" i="26"/>
  <c r="BE428" i="26"/>
  <c r="BF428" i="26"/>
  <c r="BG428" i="26"/>
  <c r="BH428" i="26"/>
  <c r="BI428" i="26"/>
  <c r="BK428" i="26"/>
  <c r="J458" i="26"/>
  <c r="P458" i="26"/>
  <c r="R458" i="26"/>
  <c r="T458" i="26"/>
  <c r="BE458" i="26"/>
  <c r="BF458" i="26"/>
  <c r="BG458" i="26"/>
  <c r="BH458" i="26"/>
  <c r="BI458" i="26"/>
  <c r="BK458" i="26"/>
  <c r="J460" i="26"/>
  <c r="P460" i="26"/>
  <c r="R460" i="26"/>
  <c r="T460" i="26"/>
  <c r="BE460" i="26"/>
  <c r="BF460" i="26"/>
  <c r="BG460" i="26"/>
  <c r="BH460" i="26"/>
  <c r="BI460" i="26"/>
  <c r="BK460" i="26"/>
  <c r="J463" i="26"/>
  <c r="P463" i="26"/>
  <c r="R463" i="26"/>
  <c r="T463" i="26"/>
  <c r="BE463" i="26"/>
  <c r="BF463" i="26"/>
  <c r="BG463" i="26"/>
  <c r="BH463" i="26"/>
  <c r="BI463" i="26"/>
  <c r="BK463" i="26"/>
  <c r="J465" i="26"/>
  <c r="P465" i="26"/>
  <c r="R465" i="26"/>
  <c r="T465" i="26"/>
  <c r="BE465" i="26"/>
  <c r="BF465" i="26"/>
  <c r="BG465" i="26"/>
  <c r="BH465" i="26"/>
  <c r="BI465" i="26"/>
  <c r="BK465" i="26"/>
  <c r="R467" i="26"/>
  <c r="J468" i="26"/>
  <c r="P468" i="26"/>
  <c r="R468" i="26"/>
  <c r="T468" i="26"/>
  <c r="BE468" i="26"/>
  <c r="BF468" i="26"/>
  <c r="BG468" i="26"/>
  <c r="BH468" i="26"/>
  <c r="BI468" i="26"/>
  <c r="BK468" i="26"/>
  <c r="J470" i="26"/>
  <c r="P470" i="26"/>
  <c r="R470" i="26"/>
  <c r="T470" i="26"/>
  <c r="BE470" i="26"/>
  <c r="BF470" i="26"/>
  <c r="BG470" i="26"/>
  <c r="BH470" i="26"/>
  <c r="BI470" i="26"/>
  <c r="BK470" i="26"/>
  <c r="J472" i="26"/>
  <c r="P472" i="26"/>
  <c r="R472" i="26"/>
  <c r="T472" i="26"/>
  <c r="BE472" i="26"/>
  <c r="BF472" i="26"/>
  <c r="BG472" i="26"/>
  <c r="BH472" i="26"/>
  <c r="BI472" i="26"/>
  <c r="BK472" i="26"/>
  <c r="J474" i="26"/>
  <c r="P474" i="26"/>
  <c r="R474" i="26"/>
  <c r="T474" i="26"/>
  <c r="BE474" i="26"/>
  <c r="BF474" i="26"/>
  <c r="BG474" i="26"/>
  <c r="BH474" i="26"/>
  <c r="BI474" i="26"/>
  <c r="BK474" i="26"/>
  <c r="J476" i="26"/>
  <c r="P476" i="26"/>
  <c r="R476" i="26"/>
  <c r="T476" i="26"/>
  <c r="BE476" i="26"/>
  <c r="BF476" i="26"/>
  <c r="BG476" i="26"/>
  <c r="BH476" i="26"/>
  <c r="BI476" i="26"/>
  <c r="BK476" i="26"/>
  <c r="J478" i="26"/>
  <c r="P478" i="26"/>
  <c r="R478" i="26"/>
  <c r="T478" i="26"/>
  <c r="BE478" i="26"/>
  <c r="BF478" i="26"/>
  <c r="BG478" i="26"/>
  <c r="BH478" i="26"/>
  <c r="BI478" i="26"/>
  <c r="BK478" i="26"/>
  <c r="J479" i="26"/>
  <c r="P479" i="26"/>
  <c r="R479" i="26"/>
  <c r="T479" i="26"/>
  <c r="BE479" i="26"/>
  <c r="BF479" i="26"/>
  <c r="BG479" i="26"/>
  <c r="BH479" i="26"/>
  <c r="BI479" i="26"/>
  <c r="BK479" i="26"/>
  <c r="J480" i="26"/>
  <c r="P480" i="26"/>
  <c r="R480" i="26"/>
  <c r="T480" i="26"/>
  <c r="BE480" i="26"/>
  <c r="BF480" i="26"/>
  <c r="BG480" i="26"/>
  <c r="BH480" i="26"/>
  <c r="BI480" i="26"/>
  <c r="BK480" i="26"/>
  <c r="J481" i="26"/>
  <c r="P481" i="26"/>
  <c r="R481" i="26"/>
  <c r="T481" i="26"/>
  <c r="BE481" i="26"/>
  <c r="BF481" i="26"/>
  <c r="BG481" i="26"/>
  <c r="BH481" i="26"/>
  <c r="BI481" i="26"/>
  <c r="BK481" i="26"/>
  <c r="J482" i="26"/>
  <c r="P482" i="26"/>
  <c r="R482" i="26"/>
  <c r="T482" i="26"/>
  <c r="BE482" i="26"/>
  <c r="BF482" i="26"/>
  <c r="BG482" i="26"/>
  <c r="BH482" i="26"/>
  <c r="BI482" i="26"/>
  <c r="BK482" i="26"/>
  <c r="J483" i="26"/>
  <c r="P483" i="26"/>
  <c r="R483" i="26"/>
  <c r="T483" i="26"/>
  <c r="BE483" i="26"/>
  <c r="BF483" i="26"/>
  <c r="BG483" i="26"/>
  <c r="BH483" i="26"/>
  <c r="BI483" i="26"/>
  <c r="BK483" i="26"/>
  <c r="J484" i="26"/>
  <c r="P484" i="26"/>
  <c r="R484" i="26"/>
  <c r="T484" i="26"/>
  <c r="BE484" i="26"/>
  <c r="BF484" i="26"/>
  <c r="BG484" i="26"/>
  <c r="BH484" i="26"/>
  <c r="BI484" i="26"/>
  <c r="BK484" i="26"/>
  <c r="J485" i="26"/>
  <c r="P485" i="26"/>
  <c r="R485" i="26"/>
  <c r="T485" i="26"/>
  <c r="BE485" i="26"/>
  <c r="BF485" i="26"/>
  <c r="BG485" i="26"/>
  <c r="BH485" i="26"/>
  <c r="BI485" i="26"/>
  <c r="BK485" i="26"/>
  <c r="J486" i="26"/>
  <c r="P486" i="26"/>
  <c r="R486" i="26"/>
  <c r="T486" i="26"/>
  <c r="BE486" i="26"/>
  <c r="BF486" i="26"/>
  <c r="BG486" i="26"/>
  <c r="BH486" i="26"/>
  <c r="BI486" i="26"/>
  <c r="BK486" i="26"/>
  <c r="J487" i="26"/>
  <c r="P487" i="26"/>
  <c r="R487" i="26"/>
  <c r="T487" i="26"/>
  <c r="BE487" i="26"/>
  <c r="BF487" i="26"/>
  <c r="BG487" i="26"/>
  <c r="BH487" i="26"/>
  <c r="BI487" i="26"/>
  <c r="BK487" i="26"/>
  <c r="J488" i="26"/>
  <c r="P488" i="26"/>
  <c r="R488" i="26"/>
  <c r="T488" i="26"/>
  <c r="BE488" i="26"/>
  <c r="BF488" i="26"/>
  <c r="BG488" i="26"/>
  <c r="BH488" i="26"/>
  <c r="BI488" i="26"/>
  <c r="BK488" i="26"/>
  <c r="J489" i="26"/>
  <c r="P489" i="26"/>
  <c r="R489" i="26"/>
  <c r="T489" i="26"/>
  <c r="BE489" i="26"/>
  <c r="BF489" i="26"/>
  <c r="BG489" i="26"/>
  <c r="BH489" i="26"/>
  <c r="BI489" i="26"/>
  <c r="BK489" i="26"/>
  <c r="J490" i="26"/>
  <c r="P490" i="26"/>
  <c r="R490" i="26"/>
  <c r="T490" i="26"/>
  <c r="BE490" i="26"/>
  <c r="BF490" i="26"/>
  <c r="BG490" i="26"/>
  <c r="BH490" i="26"/>
  <c r="BI490" i="26"/>
  <c r="BK490" i="26"/>
  <c r="J491" i="26"/>
  <c r="P491" i="26"/>
  <c r="R491" i="26"/>
  <c r="T491" i="26"/>
  <c r="BE491" i="26"/>
  <c r="BF491" i="26"/>
  <c r="BG491" i="26"/>
  <c r="BH491" i="26"/>
  <c r="BI491" i="26"/>
  <c r="BK491" i="26"/>
  <c r="J492" i="26"/>
  <c r="P492" i="26"/>
  <c r="R492" i="26"/>
  <c r="T492" i="26"/>
  <c r="BE492" i="26"/>
  <c r="BF492" i="26"/>
  <c r="BG492" i="26"/>
  <c r="BH492" i="26"/>
  <c r="BI492" i="26"/>
  <c r="BK492" i="26"/>
  <c r="J494" i="26"/>
  <c r="P494" i="26"/>
  <c r="R494" i="26"/>
  <c r="T494" i="26"/>
  <c r="BE494" i="26"/>
  <c r="BF494" i="26"/>
  <c r="BG494" i="26"/>
  <c r="BH494" i="26"/>
  <c r="BI494" i="26"/>
  <c r="BK494" i="26"/>
  <c r="J496" i="26"/>
  <c r="P496" i="26"/>
  <c r="R496" i="26"/>
  <c r="T496" i="26"/>
  <c r="BE496" i="26"/>
  <c r="BF496" i="26"/>
  <c r="BG496" i="26"/>
  <c r="BH496" i="26"/>
  <c r="BI496" i="26"/>
  <c r="BK496" i="26"/>
  <c r="J498" i="26"/>
  <c r="P498" i="26"/>
  <c r="R498" i="26"/>
  <c r="T498" i="26"/>
  <c r="BE498" i="26"/>
  <c r="BF498" i="26"/>
  <c r="BG498" i="26"/>
  <c r="BH498" i="26"/>
  <c r="BI498" i="26"/>
  <c r="BK498" i="26"/>
  <c r="J502" i="26"/>
  <c r="P502" i="26"/>
  <c r="R502" i="26"/>
  <c r="T502" i="26"/>
  <c r="BE502" i="26"/>
  <c r="BF502" i="26"/>
  <c r="BG502" i="26"/>
  <c r="BH502" i="26"/>
  <c r="BI502" i="26"/>
  <c r="BK502" i="26"/>
  <c r="J505" i="26"/>
  <c r="P505" i="26"/>
  <c r="P504" i="26" s="1"/>
  <c r="R505" i="26"/>
  <c r="T505" i="26"/>
  <c r="BE505" i="26"/>
  <c r="BF505" i="26"/>
  <c r="BG505" i="26"/>
  <c r="BH505" i="26"/>
  <c r="BI505" i="26"/>
  <c r="BK505" i="26"/>
  <c r="J507" i="26"/>
  <c r="P507" i="26"/>
  <c r="R507" i="26"/>
  <c r="T507" i="26"/>
  <c r="BE507" i="26"/>
  <c r="BF507" i="26"/>
  <c r="BG507" i="26"/>
  <c r="BH507" i="26"/>
  <c r="BI507" i="26"/>
  <c r="BK507" i="26"/>
  <c r="J509" i="26"/>
  <c r="P509" i="26"/>
  <c r="R509" i="26"/>
  <c r="T509" i="26"/>
  <c r="BE509" i="26"/>
  <c r="BF509" i="26"/>
  <c r="BG509" i="26"/>
  <c r="BH509" i="26"/>
  <c r="BI509" i="26"/>
  <c r="BK509" i="26"/>
  <c r="J511" i="26"/>
  <c r="P511" i="26"/>
  <c r="R511" i="26"/>
  <c r="T511" i="26"/>
  <c r="BE511" i="26"/>
  <c r="BF511" i="26"/>
  <c r="BG511" i="26"/>
  <c r="BH511" i="26"/>
  <c r="BI511" i="26"/>
  <c r="BK511" i="26"/>
  <c r="J513" i="26"/>
  <c r="P513" i="26"/>
  <c r="R513" i="26"/>
  <c r="T513" i="26"/>
  <c r="BE513" i="26"/>
  <c r="BF513" i="26"/>
  <c r="BG513" i="26"/>
  <c r="BH513" i="26"/>
  <c r="BI513" i="26"/>
  <c r="BK513" i="26"/>
  <c r="J515" i="26"/>
  <c r="P515" i="26"/>
  <c r="R515" i="26"/>
  <c r="T515" i="26"/>
  <c r="BE515" i="26"/>
  <c r="BF515" i="26"/>
  <c r="BG515" i="26"/>
  <c r="BH515" i="26"/>
  <c r="BI515" i="26"/>
  <c r="BK515" i="26"/>
  <c r="J517" i="26"/>
  <c r="P517" i="26"/>
  <c r="R517" i="26"/>
  <c r="T517" i="26"/>
  <c r="BE517" i="26"/>
  <c r="BF517" i="26"/>
  <c r="BG517" i="26"/>
  <c r="BH517" i="26"/>
  <c r="BI517" i="26"/>
  <c r="BK517" i="26"/>
  <c r="J519" i="26"/>
  <c r="P519" i="26"/>
  <c r="R519" i="26"/>
  <c r="T519" i="26"/>
  <c r="BE519" i="26"/>
  <c r="BF519" i="26"/>
  <c r="BG519" i="26"/>
  <c r="BH519" i="26"/>
  <c r="BI519" i="26"/>
  <c r="BK519" i="26"/>
  <c r="J521" i="26"/>
  <c r="P521" i="26"/>
  <c r="R521" i="26"/>
  <c r="T521" i="26"/>
  <c r="BE521" i="26"/>
  <c r="BF521" i="26"/>
  <c r="BG521" i="26"/>
  <c r="BH521" i="26"/>
  <c r="BI521" i="26"/>
  <c r="BK521" i="26"/>
  <c r="J524" i="26"/>
  <c r="P524" i="26"/>
  <c r="R524" i="26"/>
  <c r="T524" i="26"/>
  <c r="BE524" i="26"/>
  <c r="BF524" i="26"/>
  <c r="BG524" i="26"/>
  <c r="BH524" i="26"/>
  <c r="BI524" i="26"/>
  <c r="BK524" i="26"/>
  <c r="J527" i="26"/>
  <c r="P527" i="26"/>
  <c r="R527" i="26"/>
  <c r="T527" i="26"/>
  <c r="BE527" i="26"/>
  <c r="BF527" i="26"/>
  <c r="BG527" i="26"/>
  <c r="BH527" i="26"/>
  <c r="BI527" i="26"/>
  <c r="BK527" i="26"/>
  <c r="J529" i="26"/>
  <c r="P529" i="26"/>
  <c r="R529" i="26"/>
  <c r="T529" i="26"/>
  <c r="BE529" i="26"/>
  <c r="BF529" i="26"/>
  <c r="BG529" i="26"/>
  <c r="BH529" i="26"/>
  <c r="BI529" i="26"/>
  <c r="BK529" i="26"/>
  <c r="J532" i="26"/>
  <c r="P532" i="26"/>
  <c r="R532" i="26"/>
  <c r="T532" i="26"/>
  <c r="BE532" i="26"/>
  <c r="BF532" i="26"/>
  <c r="BG532" i="26"/>
  <c r="BH532" i="26"/>
  <c r="BI532" i="26"/>
  <c r="BK532" i="26"/>
  <c r="J534" i="26"/>
  <c r="P534" i="26"/>
  <c r="R534" i="26"/>
  <c r="T534" i="26"/>
  <c r="BE534" i="26"/>
  <c r="BF534" i="26"/>
  <c r="BG534" i="26"/>
  <c r="BH534" i="26"/>
  <c r="BI534" i="26"/>
  <c r="BK534" i="26"/>
  <c r="J536" i="26"/>
  <c r="P536" i="26"/>
  <c r="R536" i="26"/>
  <c r="T536" i="26"/>
  <c r="BE536" i="26"/>
  <c r="BF536" i="26"/>
  <c r="BG536" i="26"/>
  <c r="BH536" i="26"/>
  <c r="BI536" i="26"/>
  <c r="BK536" i="26"/>
  <c r="J538" i="26"/>
  <c r="P538" i="26"/>
  <c r="R538" i="26"/>
  <c r="T538" i="26"/>
  <c r="BE538" i="26"/>
  <c r="BF538" i="26"/>
  <c r="BG538" i="26"/>
  <c r="BH538" i="26"/>
  <c r="BI538" i="26"/>
  <c r="BK538" i="26"/>
  <c r="J540" i="26"/>
  <c r="P540" i="26"/>
  <c r="R540" i="26"/>
  <c r="T540" i="26"/>
  <c r="BE540" i="26"/>
  <c r="BF540" i="26"/>
  <c r="BG540" i="26"/>
  <c r="BH540" i="26"/>
  <c r="BI540" i="26"/>
  <c r="BK540" i="26"/>
  <c r="J542" i="26"/>
  <c r="P542" i="26"/>
  <c r="R542" i="26"/>
  <c r="T542" i="26"/>
  <c r="BE542" i="26"/>
  <c r="BF542" i="26"/>
  <c r="BG542" i="26"/>
  <c r="BH542" i="26"/>
  <c r="BI542" i="26"/>
  <c r="BK542" i="26"/>
  <c r="J544" i="26"/>
  <c r="P544" i="26"/>
  <c r="R544" i="26"/>
  <c r="T544" i="26"/>
  <c r="BE544" i="26"/>
  <c r="BF544" i="26"/>
  <c r="BG544" i="26"/>
  <c r="BH544" i="26"/>
  <c r="BI544" i="26"/>
  <c r="BK544" i="26"/>
  <c r="J546" i="26"/>
  <c r="P546" i="26"/>
  <c r="R546" i="26"/>
  <c r="T546" i="26"/>
  <c r="BE546" i="26"/>
  <c r="BF546" i="26"/>
  <c r="BG546" i="26"/>
  <c r="BH546" i="26"/>
  <c r="BI546" i="26"/>
  <c r="BK546" i="26"/>
  <c r="J548" i="26"/>
  <c r="P548" i="26"/>
  <c r="R548" i="26"/>
  <c r="T548" i="26"/>
  <c r="BE548" i="26"/>
  <c r="BF548" i="26"/>
  <c r="BG548" i="26"/>
  <c r="BH548" i="26"/>
  <c r="BI548" i="26"/>
  <c r="BK548" i="26"/>
  <c r="J550" i="26"/>
  <c r="P550" i="26"/>
  <c r="R550" i="26"/>
  <c r="T550" i="26"/>
  <c r="BE550" i="26"/>
  <c r="BF550" i="26"/>
  <c r="BG550" i="26"/>
  <c r="BH550" i="26"/>
  <c r="BI550" i="26"/>
  <c r="BK550" i="26"/>
  <c r="J553" i="26"/>
  <c r="P553" i="26"/>
  <c r="R553" i="26"/>
  <c r="T553" i="26"/>
  <c r="BE553" i="26"/>
  <c r="BF553" i="26"/>
  <c r="BG553" i="26"/>
  <c r="BH553" i="26"/>
  <c r="BI553" i="26"/>
  <c r="BK553" i="26"/>
  <c r="J556" i="26"/>
  <c r="P556" i="26"/>
  <c r="R556" i="26"/>
  <c r="T556" i="26"/>
  <c r="BE556" i="26"/>
  <c r="BF556" i="26"/>
  <c r="BG556" i="26"/>
  <c r="BH556" i="26"/>
  <c r="BI556" i="26"/>
  <c r="BK556" i="26"/>
  <c r="J558" i="26"/>
  <c r="P558" i="26"/>
  <c r="R558" i="26"/>
  <c r="T558" i="26"/>
  <c r="BE558" i="26"/>
  <c r="BF558" i="26"/>
  <c r="BG558" i="26"/>
  <c r="BH558" i="26"/>
  <c r="BI558" i="26"/>
  <c r="BK558" i="26"/>
  <c r="J561" i="26"/>
  <c r="P561" i="26"/>
  <c r="R561" i="26"/>
  <c r="T561" i="26"/>
  <c r="BE561" i="26"/>
  <c r="BF561" i="26"/>
  <c r="BG561" i="26"/>
  <c r="BH561" i="26"/>
  <c r="BI561" i="26"/>
  <c r="BK561" i="26"/>
  <c r="J563" i="26"/>
  <c r="P563" i="26"/>
  <c r="P560" i="26" s="1"/>
  <c r="R563" i="26"/>
  <c r="T563" i="26"/>
  <c r="BE563" i="26"/>
  <c r="BF563" i="26"/>
  <c r="BG563" i="26"/>
  <c r="BH563" i="26"/>
  <c r="BI563" i="26"/>
  <c r="BK563" i="26"/>
  <c r="J565" i="26"/>
  <c r="P565" i="26"/>
  <c r="R565" i="26"/>
  <c r="T565" i="26"/>
  <c r="BE565" i="26"/>
  <c r="BF565" i="26"/>
  <c r="BG565" i="26"/>
  <c r="BH565" i="26"/>
  <c r="BI565" i="26"/>
  <c r="BK565" i="26"/>
  <c r="J567" i="26"/>
  <c r="P567" i="26"/>
  <c r="R567" i="26"/>
  <c r="T567" i="26"/>
  <c r="BE567" i="26"/>
  <c r="BF567" i="26"/>
  <c r="BG567" i="26"/>
  <c r="BH567" i="26"/>
  <c r="BI567" i="26"/>
  <c r="BK567" i="26"/>
  <c r="J569" i="26"/>
  <c r="P569" i="26"/>
  <c r="R569" i="26"/>
  <c r="T569" i="26"/>
  <c r="BE569" i="26"/>
  <c r="BF569" i="26"/>
  <c r="BG569" i="26"/>
  <c r="BH569" i="26"/>
  <c r="BI569" i="26"/>
  <c r="BK569" i="26"/>
  <c r="J571" i="26"/>
  <c r="P571" i="26"/>
  <c r="R571" i="26"/>
  <c r="T571" i="26"/>
  <c r="BE571" i="26"/>
  <c r="BF571" i="26"/>
  <c r="BG571" i="26"/>
  <c r="BH571" i="26"/>
  <c r="BI571" i="26"/>
  <c r="BK571" i="26"/>
  <c r="J573" i="26"/>
  <c r="P573" i="26"/>
  <c r="R573" i="26"/>
  <c r="T573" i="26"/>
  <c r="BE573" i="26"/>
  <c r="BF573" i="26"/>
  <c r="BG573" i="26"/>
  <c r="BH573" i="26"/>
  <c r="BI573" i="26"/>
  <c r="BK573" i="26"/>
  <c r="J575" i="26"/>
  <c r="P575" i="26"/>
  <c r="R575" i="26"/>
  <c r="T575" i="26"/>
  <c r="BE575" i="26"/>
  <c r="BF575" i="26"/>
  <c r="BG575" i="26"/>
  <c r="BH575" i="26"/>
  <c r="BI575" i="26"/>
  <c r="BK575" i="26"/>
  <c r="J577" i="26"/>
  <c r="P577" i="26"/>
  <c r="R577" i="26"/>
  <c r="T577" i="26"/>
  <c r="BE577" i="26"/>
  <c r="BF577" i="26"/>
  <c r="BG577" i="26"/>
  <c r="BH577" i="26"/>
  <c r="BI577" i="26"/>
  <c r="BK577" i="26"/>
  <c r="J580" i="26"/>
  <c r="P580" i="26"/>
  <c r="R580" i="26"/>
  <c r="T580" i="26"/>
  <c r="BE580" i="26"/>
  <c r="BF580" i="26"/>
  <c r="BG580" i="26"/>
  <c r="BH580" i="26"/>
  <c r="BI580" i="26"/>
  <c r="BK580" i="26"/>
  <c r="J583" i="26"/>
  <c r="P583" i="26"/>
  <c r="R583" i="26"/>
  <c r="T583" i="26"/>
  <c r="BE583" i="26"/>
  <c r="BF583" i="26"/>
  <c r="BG583" i="26"/>
  <c r="BH583" i="26"/>
  <c r="BI583" i="26"/>
  <c r="BK583" i="26"/>
  <c r="J585" i="26"/>
  <c r="P585" i="26"/>
  <c r="R585" i="26"/>
  <c r="T585" i="26"/>
  <c r="BE585" i="26"/>
  <c r="BF585" i="26"/>
  <c r="BG585" i="26"/>
  <c r="BH585" i="26"/>
  <c r="BI585" i="26"/>
  <c r="BK585" i="26"/>
  <c r="J588" i="26"/>
  <c r="P588" i="26"/>
  <c r="R588" i="26"/>
  <c r="T588" i="26"/>
  <c r="BE588" i="26"/>
  <c r="BF588" i="26"/>
  <c r="BG588" i="26"/>
  <c r="BH588" i="26"/>
  <c r="BI588" i="26"/>
  <c r="BK588" i="26"/>
  <c r="J592" i="26"/>
  <c r="P592" i="26"/>
  <c r="R592" i="26"/>
  <c r="T592" i="26"/>
  <c r="BE592" i="26"/>
  <c r="BF592" i="26"/>
  <c r="BG592" i="26"/>
  <c r="BH592" i="26"/>
  <c r="BI592" i="26"/>
  <c r="BK592" i="26"/>
  <c r="J594" i="26"/>
  <c r="P594" i="26"/>
  <c r="R594" i="26"/>
  <c r="T594" i="26"/>
  <c r="BE594" i="26"/>
  <c r="BF594" i="26"/>
  <c r="BG594" i="26"/>
  <c r="BH594" i="26"/>
  <c r="BI594" i="26"/>
  <c r="BK594" i="26"/>
  <c r="J597" i="26"/>
  <c r="P597" i="26"/>
  <c r="R597" i="26"/>
  <c r="T597" i="26"/>
  <c r="BE597" i="26"/>
  <c r="BF597" i="26"/>
  <c r="BG597" i="26"/>
  <c r="BH597" i="26"/>
  <c r="BI597" i="26"/>
  <c r="BK597" i="26"/>
  <c r="J599" i="26"/>
  <c r="P599" i="26"/>
  <c r="R599" i="26"/>
  <c r="T599" i="26"/>
  <c r="BE599" i="26"/>
  <c r="BF599" i="26"/>
  <c r="BG599" i="26"/>
  <c r="BH599" i="26"/>
  <c r="BI599" i="26"/>
  <c r="BK599" i="26"/>
  <c r="J601" i="26"/>
  <c r="P601" i="26"/>
  <c r="R601" i="26"/>
  <c r="T601" i="26"/>
  <c r="BE601" i="26"/>
  <c r="BF601" i="26"/>
  <c r="BG601" i="26"/>
  <c r="BH601" i="26"/>
  <c r="BI601" i="26"/>
  <c r="BK601" i="26"/>
  <c r="J603" i="26"/>
  <c r="P603" i="26"/>
  <c r="R603" i="26"/>
  <c r="T603" i="26"/>
  <c r="BE603" i="26"/>
  <c r="BF603" i="26"/>
  <c r="BG603" i="26"/>
  <c r="BH603" i="26"/>
  <c r="BI603" i="26"/>
  <c r="BK603" i="26"/>
  <c r="J605" i="26"/>
  <c r="P605" i="26"/>
  <c r="R605" i="26"/>
  <c r="T605" i="26"/>
  <c r="BE605" i="26"/>
  <c r="BF605" i="26"/>
  <c r="BG605" i="26"/>
  <c r="BH605" i="26"/>
  <c r="BI605" i="26"/>
  <c r="BK605" i="26"/>
  <c r="J607" i="26"/>
  <c r="P607" i="26"/>
  <c r="R607" i="26"/>
  <c r="T607" i="26"/>
  <c r="BE607" i="26"/>
  <c r="BF607" i="26"/>
  <c r="BG607" i="26"/>
  <c r="BH607" i="26"/>
  <c r="BI607" i="26"/>
  <c r="BK607" i="26"/>
  <c r="J609" i="26"/>
  <c r="P609" i="26"/>
  <c r="R609" i="26"/>
  <c r="T609" i="26"/>
  <c r="BE609" i="26"/>
  <c r="BF609" i="26"/>
  <c r="BG609" i="26"/>
  <c r="BH609" i="26"/>
  <c r="BI609" i="26"/>
  <c r="BK609" i="26"/>
  <c r="J611" i="26"/>
  <c r="P611" i="26"/>
  <c r="R611" i="26"/>
  <c r="T611" i="26"/>
  <c r="BE611" i="26"/>
  <c r="BF611" i="26"/>
  <c r="BG611" i="26"/>
  <c r="BH611" i="26"/>
  <c r="BI611" i="26"/>
  <c r="BK611" i="26"/>
  <c r="J613" i="26"/>
  <c r="P613" i="26"/>
  <c r="R613" i="26"/>
  <c r="T613" i="26"/>
  <c r="BE613" i="26"/>
  <c r="BF613" i="26"/>
  <c r="BG613" i="26"/>
  <c r="BH613" i="26"/>
  <c r="BI613" i="26"/>
  <c r="BK613" i="26"/>
  <c r="J616" i="26"/>
  <c r="P616" i="26"/>
  <c r="R616" i="26"/>
  <c r="T616" i="26"/>
  <c r="BE616" i="26"/>
  <c r="BF616" i="26"/>
  <c r="BG616" i="26"/>
  <c r="BH616" i="26"/>
  <c r="BI616" i="26"/>
  <c r="BK616" i="26"/>
  <c r="J619" i="26"/>
  <c r="P619" i="26"/>
  <c r="R619" i="26"/>
  <c r="T619" i="26"/>
  <c r="BE619" i="26"/>
  <c r="BF619" i="26"/>
  <c r="BG619" i="26"/>
  <c r="BH619" i="26"/>
  <c r="BI619" i="26"/>
  <c r="BK619" i="26"/>
  <c r="J621" i="26"/>
  <c r="P621" i="26"/>
  <c r="R621" i="26"/>
  <c r="T621" i="26"/>
  <c r="BE621" i="26"/>
  <c r="BF621" i="26"/>
  <c r="BG621" i="26"/>
  <c r="BH621" i="26"/>
  <c r="BI621" i="26"/>
  <c r="BK621" i="26"/>
  <c r="J622" i="26"/>
  <c r="P622" i="26"/>
  <c r="R622" i="26"/>
  <c r="T622" i="26"/>
  <c r="BE622" i="26"/>
  <c r="BF622" i="26"/>
  <c r="BG622" i="26"/>
  <c r="BH622" i="26"/>
  <c r="BI622" i="26"/>
  <c r="BK622" i="26"/>
  <c r="J625" i="26"/>
  <c r="P625" i="26"/>
  <c r="R625" i="26"/>
  <c r="T625" i="26"/>
  <c r="T624" i="26" s="1"/>
  <c r="BE625" i="26"/>
  <c r="BF625" i="26"/>
  <c r="BG625" i="26"/>
  <c r="BH625" i="26"/>
  <c r="BI625" i="26"/>
  <c r="BK625" i="26"/>
  <c r="J629" i="26"/>
  <c r="P629" i="26"/>
  <c r="R629" i="26"/>
  <c r="T629" i="26"/>
  <c r="BE629" i="26"/>
  <c r="BF629" i="26"/>
  <c r="BG629" i="26"/>
  <c r="BH629" i="26"/>
  <c r="BI629" i="26"/>
  <c r="BK629" i="26"/>
  <c r="J633" i="26"/>
  <c r="P633" i="26"/>
  <c r="R633" i="26"/>
  <c r="T633" i="26"/>
  <c r="BE633" i="26"/>
  <c r="BF633" i="26"/>
  <c r="BG633" i="26"/>
  <c r="BH633" i="26"/>
  <c r="BI633" i="26"/>
  <c r="BK633" i="26"/>
  <c r="J635" i="26"/>
  <c r="P635" i="26"/>
  <c r="R635" i="26"/>
  <c r="T635" i="26"/>
  <c r="BE635" i="26"/>
  <c r="BF635" i="26"/>
  <c r="BG635" i="26"/>
  <c r="BH635" i="26"/>
  <c r="BI635" i="26"/>
  <c r="BK635" i="26"/>
  <c r="J638" i="26"/>
  <c r="P638" i="26"/>
  <c r="R638" i="26"/>
  <c r="T638" i="26"/>
  <c r="BE638" i="26"/>
  <c r="BF638" i="26"/>
  <c r="BG638" i="26"/>
  <c r="BH638" i="26"/>
  <c r="BI638" i="26"/>
  <c r="BK638" i="26"/>
  <c r="J642" i="26"/>
  <c r="P642" i="26"/>
  <c r="R642" i="26"/>
  <c r="T642" i="26"/>
  <c r="BE642" i="26"/>
  <c r="BF642" i="26"/>
  <c r="BG642" i="26"/>
  <c r="BH642" i="26"/>
  <c r="BI642" i="26"/>
  <c r="BK642" i="26"/>
  <c r="J644" i="26"/>
  <c r="P644" i="26"/>
  <c r="R644" i="26"/>
  <c r="T644" i="26"/>
  <c r="BE644" i="26"/>
  <c r="BF644" i="26"/>
  <c r="BG644" i="26"/>
  <c r="BH644" i="26"/>
  <c r="BI644" i="26"/>
  <c r="BK644" i="26"/>
  <c r="J648" i="26"/>
  <c r="P648" i="26"/>
  <c r="R648" i="26"/>
  <c r="T648" i="26"/>
  <c r="BE648" i="26"/>
  <c r="BF648" i="26"/>
  <c r="BG648" i="26"/>
  <c r="BH648" i="26"/>
  <c r="BI648" i="26"/>
  <c r="BK648" i="26"/>
  <c r="J650" i="26"/>
  <c r="P650" i="26"/>
  <c r="R650" i="26"/>
  <c r="T650" i="26"/>
  <c r="BE650" i="26"/>
  <c r="BF650" i="26"/>
  <c r="BG650" i="26"/>
  <c r="BH650" i="26"/>
  <c r="BI650" i="26"/>
  <c r="BK650" i="26"/>
  <c r="J652" i="26"/>
  <c r="P652" i="26"/>
  <c r="R652" i="26"/>
  <c r="T652" i="26"/>
  <c r="BE652" i="26"/>
  <c r="BF652" i="26"/>
  <c r="BG652" i="26"/>
  <c r="BH652" i="26"/>
  <c r="BI652" i="26"/>
  <c r="BK652" i="26"/>
  <c r="J654" i="26"/>
  <c r="P654" i="26"/>
  <c r="R654" i="26"/>
  <c r="T654" i="26"/>
  <c r="BE654" i="26"/>
  <c r="BF654" i="26"/>
  <c r="BG654" i="26"/>
  <c r="BH654" i="26"/>
  <c r="BI654" i="26"/>
  <c r="BK654" i="26"/>
  <c r="J656" i="26"/>
  <c r="P656" i="26"/>
  <c r="R656" i="26"/>
  <c r="T656" i="26"/>
  <c r="BE656" i="26"/>
  <c r="BF656" i="26"/>
  <c r="BG656" i="26"/>
  <c r="BH656" i="26"/>
  <c r="BI656" i="26"/>
  <c r="BK656" i="26"/>
  <c r="J658" i="26"/>
  <c r="P658" i="26"/>
  <c r="R658" i="26"/>
  <c r="T658" i="26"/>
  <c r="BE658" i="26"/>
  <c r="BF658" i="26"/>
  <c r="BG658" i="26"/>
  <c r="BH658" i="26"/>
  <c r="BI658" i="26"/>
  <c r="BK658" i="26"/>
  <c r="J660" i="26"/>
  <c r="P660" i="26"/>
  <c r="R660" i="26"/>
  <c r="T660" i="26"/>
  <c r="BE660" i="26"/>
  <c r="BF660" i="26"/>
  <c r="BG660" i="26"/>
  <c r="BH660" i="26"/>
  <c r="BI660" i="26"/>
  <c r="BK660" i="26"/>
  <c r="J662" i="26"/>
  <c r="P662" i="26"/>
  <c r="R662" i="26"/>
  <c r="T662" i="26"/>
  <c r="BE662" i="26"/>
  <c r="BF662" i="26"/>
  <c r="BG662" i="26"/>
  <c r="BH662" i="26"/>
  <c r="BI662" i="26"/>
  <c r="BK662" i="26"/>
  <c r="J664" i="26"/>
  <c r="P664" i="26"/>
  <c r="R664" i="26"/>
  <c r="T664" i="26"/>
  <c r="BE664" i="26"/>
  <c r="BF664" i="26"/>
  <c r="BG664" i="26"/>
  <c r="BH664" i="26"/>
  <c r="BI664" i="26"/>
  <c r="BK664" i="26"/>
  <c r="J666" i="26"/>
  <c r="P666" i="26"/>
  <c r="R666" i="26"/>
  <c r="T666" i="26"/>
  <c r="BE666" i="26"/>
  <c r="BF666" i="26"/>
  <c r="BG666" i="26"/>
  <c r="BH666" i="26"/>
  <c r="BI666" i="26"/>
  <c r="BK666" i="26"/>
  <c r="J669" i="26"/>
  <c r="P669" i="26"/>
  <c r="R669" i="26"/>
  <c r="T669" i="26"/>
  <c r="BE669" i="26"/>
  <c r="BF669" i="26"/>
  <c r="BG669" i="26"/>
  <c r="BH669" i="26"/>
  <c r="BI669" i="26"/>
  <c r="BK669" i="26"/>
  <c r="J672" i="26"/>
  <c r="P672" i="26"/>
  <c r="R672" i="26"/>
  <c r="T672" i="26"/>
  <c r="BE672" i="26"/>
  <c r="BF672" i="26"/>
  <c r="BG672" i="26"/>
  <c r="BH672" i="26"/>
  <c r="BI672" i="26"/>
  <c r="BK672" i="26"/>
  <c r="J674" i="26"/>
  <c r="P674" i="26"/>
  <c r="R674" i="26"/>
  <c r="T674" i="26"/>
  <c r="BE674" i="26"/>
  <c r="BF674" i="26"/>
  <c r="BG674" i="26"/>
  <c r="BH674" i="26"/>
  <c r="BI674" i="26"/>
  <c r="BK674" i="26"/>
  <c r="J677" i="26"/>
  <c r="P677" i="26"/>
  <c r="R677" i="26"/>
  <c r="T677" i="26"/>
  <c r="BE677" i="26"/>
  <c r="BF677" i="26"/>
  <c r="BG677" i="26"/>
  <c r="BH677" i="26"/>
  <c r="BI677" i="26"/>
  <c r="BK677" i="26"/>
  <c r="J686" i="26"/>
  <c r="P686" i="26"/>
  <c r="R686" i="26"/>
  <c r="R676" i="26" s="1"/>
  <c r="T686" i="26"/>
  <c r="BE686" i="26"/>
  <c r="BF686" i="26"/>
  <c r="BG686" i="26"/>
  <c r="BH686" i="26"/>
  <c r="BI686" i="26"/>
  <c r="BK686" i="26"/>
  <c r="J695" i="26"/>
  <c r="P695" i="26"/>
  <c r="R695" i="26"/>
  <c r="T695" i="26"/>
  <c r="BE695" i="26"/>
  <c r="BF695" i="26"/>
  <c r="BG695" i="26"/>
  <c r="BH695" i="26"/>
  <c r="BI695" i="26"/>
  <c r="BK695" i="26"/>
  <c r="J697" i="26"/>
  <c r="P697" i="26"/>
  <c r="R697" i="26"/>
  <c r="T697" i="26"/>
  <c r="BE697" i="26"/>
  <c r="BF697" i="26"/>
  <c r="BG697" i="26"/>
  <c r="BH697" i="26"/>
  <c r="BI697" i="26"/>
  <c r="BK697" i="26"/>
  <c r="J699" i="26"/>
  <c r="P699" i="26"/>
  <c r="R699" i="26"/>
  <c r="T699" i="26"/>
  <c r="BE699" i="26"/>
  <c r="BF699" i="26"/>
  <c r="BG699" i="26"/>
  <c r="BH699" i="26"/>
  <c r="BI699" i="26"/>
  <c r="BK699" i="26"/>
  <c r="J701" i="26"/>
  <c r="P701" i="26"/>
  <c r="R701" i="26"/>
  <c r="T701" i="26"/>
  <c r="BE701" i="26"/>
  <c r="BF701" i="26"/>
  <c r="BG701" i="26"/>
  <c r="BH701" i="26"/>
  <c r="BI701" i="26"/>
  <c r="BK701" i="26"/>
  <c r="J703" i="26"/>
  <c r="P703" i="26"/>
  <c r="R703" i="26"/>
  <c r="T703" i="26"/>
  <c r="BE703" i="26"/>
  <c r="BF703" i="26"/>
  <c r="BG703" i="26"/>
  <c r="BH703" i="26"/>
  <c r="BI703" i="26"/>
  <c r="BK703" i="26"/>
  <c r="J705" i="26"/>
  <c r="P705" i="26"/>
  <c r="R705" i="26"/>
  <c r="T705" i="26"/>
  <c r="BE705" i="26"/>
  <c r="BF705" i="26"/>
  <c r="BG705" i="26"/>
  <c r="BH705" i="26"/>
  <c r="BI705" i="26"/>
  <c r="BK705" i="26"/>
  <c r="J707" i="26"/>
  <c r="P707" i="26"/>
  <c r="R707" i="26"/>
  <c r="T707" i="26"/>
  <c r="BE707" i="26"/>
  <c r="BF707" i="26"/>
  <c r="BG707" i="26"/>
  <c r="BH707" i="26"/>
  <c r="BI707" i="26"/>
  <c r="BK707" i="26"/>
  <c r="J710" i="26"/>
  <c r="P710" i="26"/>
  <c r="R710" i="26"/>
  <c r="T710" i="26"/>
  <c r="BE710" i="26"/>
  <c r="BF710" i="26"/>
  <c r="BG710" i="26"/>
  <c r="BH710" i="26"/>
  <c r="BI710" i="26"/>
  <c r="BK710" i="26"/>
  <c r="J713" i="26"/>
  <c r="P713" i="26"/>
  <c r="R713" i="26"/>
  <c r="T713" i="26"/>
  <c r="BE713" i="26"/>
  <c r="BF713" i="26"/>
  <c r="BG713" i="26"/>
  <c r="BH713" i="26"/>
  <c r="BI713" i="26"/>
  <c r="BK713" i="26"/>
  <c r="J715" i="26"/>
  <c r="P715" i="26"/>
  <c r="R715" i="26"/>
  <c r="T715" i="26"/>
  <c r="BE715" i="26"/>
  <c r="BF715" i="26"/>
  <c r="BG715" i="26"/>
  <c r="BH715" i="26"/>
  <c r="BI715" i="26"/>
  <c r="BK715" i="26"/>
  <c r="J718" i="26"/>
  <c r="P718" i="26"/>
  <c r="R718" i="26"/>
  <c r="T718" i="26"/>
  <c r="BE718" i="26"/>
  <c r="BF718" i="26"/>
  <c r="BG718" i="26"/>
  <c r="BH718" i="26"/>
  <c r="BI718" i="26"/>
  <c r="BK718" i="26"/>
  <c r="J719" i="26"/>
  <c r="P719" i="26"/>
  <c r="P717" i="26" s="1"/>
  <c r="R719" i="26"/>
  <c r="T719" i="26"/>
  <c r="BE719" i="26"/>
  <c r="BF719" i="26"/>
  <c r="BG719" i="26"/>
  <c r="BH719" i="26"/>
  <c r="BI719" i="26"/>
  <c r="BK719" i="26"/>
  <c r="J722" i="26"/>
  <c r="P722" i="26"/>
  <c r="R722" i="26"/>
  <c r="T722" i="26"/>
  <c r="BE722" i="26"/>
  <c r="BF722" i="26"/>
  <c r="BG722" i="26"/>
  <c r="BH722" i="26"/>
  <c r="BI722" i="26"/>
  <c r="BK722" i="26"/>
  <c r="J723" i="26"/>
  <c r="P723" i="26"/>
  <c r="R723" i="26"/>
  <c r="T723" i="26"/>
  <c r="BE723" i="26"/>
  <c r="BF723" i="26"/>
  <c r="BG723" i="26"/>
  <c r="BH723" i="26"/>
  <c r="BI723" i="26"/>
  <c r="BK723" i="26"/>
  <c r="J725" i="26"/>
  <c r="P725" i="26"/>
  <c r="R725" i="26"/>
  <c r="T725" i="26"/>
  <c r="BE725" i="26"/>
  <c r="BF725" i="26"/>
  <c r="BG725" i="26"/>
  <c r="BH725" i="26"/>
  <c r="BI725" i="26"/>
  <c r="BK725" i="26"/>
  <c r="J727" i="26"/>
  <c r="P727" i="26"/>
  <c r="R727" i="26"/>
  <c r="T727" i="26"/>
  <c r="BE727" i="26"/>
  <c r="BF727" i="26"/>
  <c r="BG727" i="26"/>
  <c r="BH727" i="26"/>
  <c r="BI727" i="26"/>
  <c r="BK727" i="26"/>
  <c r="J728" i="26"/>
  <c r="P728" i="26"/>
  <c r="R728" i="26"/>
  <c r="T728" i="26"/>
  <c r="BE728" i="26"/>
  <c r="BF728" i="26"/>
  <c r="BG728" i="26"/>
  <c r="BH728" i="26"/>
  <c r="BI728" i="26"/>
  <c r="BK728" i="26"/>
  <c r="J730" i="26"/>
  <c r="P730" i="26"/>
  <c r="R730" i="26"/>
  <c r="T730" i="26"/>
  <c r="BE730" i="26"/>
  <c r="BF730" i="26"/>
  <c r="BG730" i="26"/>
  <c r="BH730" i="26"/>
  <c r="BI730" i="26"/>
  <c r="BK730" i="26"/>
  <c r="J735" i="26"/>
  <c r="P735" i="26"/>
  <c r="R735" i="26"/>
  <c r="T735" i="26"/>
  <c r="BE735" i="26"/>
  <c r="BF735" i="26"/>
  <c r="BG735" i="26"/>
  <c r="BH735" i="26"/>
  <c r="BI735" i="26"/>
  <c r="BK735" i="26"/>
  <c r="J737" i="26"/>
  <c r="P737" i="26"/>
  <c r="R737" i="26"/>
  <c r="T737" i="26"/>
  <c r="BE737" i="26"/>
  <c r="BF737" i="26"/>
  <c r="BG737" i="26"/>
  <c r="BH737" i="26"/>
  <c r="BI737" i="26"/>
  <c r="BK737" i="26"/>
  <c r="J739" i="26"/>
  <c r="BE739" i="26" s="1"/>
  <c r="P739" i="26"/>
  <c r="R739" i="26"/>
  <c r="T739" i="26"/>
  <c r="BF739" i="26"/>
  <c r="BG739" i="26"/>
  <c r="BH739" i="26"/>
  <c r="BI739" i="26"/>
  <c r="BK739" i="26"/>
  <c r="F41" i="12" l="1"/>
  <c r="P676" i="26"/>
  <c r="R624" i="26"/>
  <c r="P587" i="26"/>
  <c r="T560" i="26"/>
  <c r="R531" i="26"/>
  <c r="BK391" i="26"/>
  <c r="J391" i="26" s="1"/>
  <c r="J68" i="26" s="1"/>
  <c r="T717" i="26"/>
  <c r="P624" i="26"/>
  <c r="R587" i="26"/>
  <c r="BK504" i="26"/>
  <c r="J504" i="26" s="1"/>
  <c r="J70" i="26" s="1"/>
  <c r="R391" i="26"/>
  <c r="BK333" i="26"/>
  <c r="J333" i="26" s="1"/>
  <c r="J67" i="26" s="1"/>
  <c r="P333" i="26"/>
  <c r="R302" i="26"/>
  <c r="BK295" i="26"/>
  <c r="J295" i="26" s="1"/>
  <c r="J65" i="26" s="1"/>
  <c r="P295" i="26"/>
  <c r="P98" i="26" s="1"/>
  <c r="P99" i="26"/>
  <c r="R717" i="26"/>
  <c r="T676" i="26"/>
  <c r="BK587" i="26"/>
  <c r="J587" i="26" s="1"/>
  <c r="J73" i="26" s="1"/>
  <c r="T587" i="26"/>
  <c r="BK560" i="26"/>
  <c r="J560" i="26" s="1"/>
  <c r="J72" i="26" s="1"/>
  <c r="R504" i="26"/>
  <c r="T467" i="26"/>
  <c r="T98" i="26" s="1"/>
  <c r="BK467" i="26"/>
  <c r="J467" i="26" s="1"/>
  <c r="J69" i="26" s="1"/>
  <c r="P467" i="26"/>
  <c r="T391" i="26"/>
  <c r="BK302" i="26"/>
  <c r="J302" i="26" s="1"/>
  <c r="J66" i="26" s="1"/>
  <c r="P302" i="26"/>
  <c r="BK676" i="26"/>
  <c r="J676" i="26" s="1"/>
  <c r="J75" i="26" s="1"/>
  <c r="BK717" i="26"/>
  <c r="J717" i="26" s="1"/>
  <c r="J76" i="26" s="1"/>
  <c r="BK624" i="26"/>
  <c r="J624" i="26" s="1"/>
  <c r="J74" i="26" s="1"/>
  <c r="R560" i="26"/>
  <c r="BK531" i="26"/>
  <c r="J531" i="26" s="1"/>
  <c r="J71" i="26" s="1"/>
  <c r="P531" i="26"/>
  <c r="T531" i="26"/>
  <c r="T504" i="26"/>
  <c r="T333" i="26"/>
  <c r="T295" i="26"/>
  <c r="F59" i="26"/>
  <c r="BK99" i="26"/>
  <c r="F38" i="26"/>
  <c r="F39" i="26"/>
  <c r="F37" i="26"/>
  <c r="F36" i="26"/>
  <c r="F35" i="26"/>
  <c r="R98" i="26"/>
  <c r="J99" i="26"/>
  <c r="J64" i="26" s="1"/>
  <c r="J35" i="26"/>
  <c r="J36" i="26"/>
  <c r="BK98" i="26" l="1"/>
  <c r="J98" i="26" s="1"/>
  <c r="J32" i="26" s="1"/>
  <c r="J63" i="26" l="1"/>
  <c r="J41" i="26"/>
  <c r="F40" i="12"/>
  <c r="G9" i="24"/>
  <c r="I9" i="24"/>
  <c r="K9" i="24"/>
  <c r="O9" i="24"/>
  <c r="O8" i="24" s="1"/>
  <c r="Q9" i="24"/>
  <c r="U9" i="24"/>
  <c r="F11" i="24"/>
  <c r="G11" i="24" s="1"/>
  <c r="M11" i="24" s="1"/>
  <c r="I11" i="24"/>
  <c r="K11" i="24"/>
  <c r="O11" i="24"/>
  <c r="Q11" i="24"/>
  <c r="U11" i="24"/>
  <c r="G13" i="24"/>
  <c r="M13" i="24" s="1"/>
  <c r="I13" i="24"/>
  <c r="K13" i="24"/>
  <c r="O13" i="24"/>
  <c r="Q13" i="24"/>
  <c r="U13" i="24"/>
  <c r="F16" i="24"/>
  <c r="G16" i="24"/>
  <c r="M16" i="24" s="1"/>
  <c r="M15" i="24" s="1"/>
  <c r="I16" i="24"/>
  <c r="I15" i="24" s="1"/>
  <c r="K16" i="24"/>
  <c r="K15" i="24" s="1"/>
  <c r="O16" i="24"/>
  <c r="O15" i="24" s="1"/>
  <c r="Q16" i="24"/>
  <c r="Q15" i="24" s="1"/>
  <c r="U16" i="24"/>
  <c r="U15" i="24" s="1"/>
  <c r="F19" i="24"/>
  <c r="G19" i="24"/>
  <c r="M19" i="24" s="1"/>
  <c r="I19" i="24"/>
  <c r="K19" i="24"/>
  <c r="O19" i="24"/>
  <c r="Q19" i="24"/>
  <c r="U19" i="24"/>
  <c r="F22" i="24"/>
  <c r="G22" i="24"/>
  <c r="M22" i="24" s="1"/>
  <c r="I22" i="24"/>
  <c r="K22" i="24"/>
  <c r="O22" i="24"/>
  <c r="Q22" i="24"/>
  <c r="U22" i="24"/>
  <c r="F23" i="24"/>
  <c r="G23" i="24" s="1"/>
  <c r="M23" i="24" s="1"/>
  <c r="I23" i="24"/>
  <c r="K23" i="24"/>
  <c r="O23" i="24"/>
  <c r="Q23" i="24"/>
  <c r="U23" i="24"/>
  <c r="F24" i="24"/>
  <c r="G24" i="24"/>
  <c r="M24" i="24" s="1"/>
  <c r="I24" i="24"/>
  <c r="K24" i="24"/>
  <c r="O24" i="24"/>
  <c r="Q24" i="24"/>
  <c r="U24" i="24"/>
  <c r="F25" i="24"/>
  <c r="G25" i="24"/>
  <c r="M25" i="24" s="1"/>
  <c r="I25" i="24"/>
  <c r="K25" i="24"/>
  <c r="O25" i="24"/>
  <c r="Q25" i="24"/>
  <c r="U25" i="24"/>
  <c r="BA26" i="24"/>
  <c r="F27" i="24"/>
  <c r="G27" i="24"/>
  <c r="M27" i="24" s="1"/>
  <c r="I27" i="24"/>
  <c r="K27" i="24"/>
  <c r="O27" i="24"/>
  <c r="Q27" i="24"/>
  <c r="U27" i="24"/>
  <c r="BA28" i="24"/>
  <c r="F29" i="24"/>
  <c r="G29" i="24" s="1"/>
  <c r="M29" i="24" s="1"/>
  <c r="I29" i="24"/>
  <c r="K29" i="24"/>
  <c r="O29" i="24"/>
  <c r="Q29" i="24"/>
  <c r="U29" i="24"/>
  <c r="F30" i="24"/>
  <c r="G30" i="24" s="1"/>
  <c r="M30" i="24" s="1"/>
  <c r="I30" i="24"/>
  <c r="K30" i="24"/>
  <c r="O30" i="24"/>
  <c r="Q30" i="24"/>
  <c r="U30" i="24"/>
  <c r="F31" i="24"/>
  <c r="G31" i="24" s="1"/>
  <c r="M31" i="24" s="1"/>
  <c r="I31" i="24"/>
  <c r="K31" i="24"/>
  <c r="O31" i="24"/>
  <c r="Q31" i="24"/>
  <c r="U31" i="24"/>
  <c r="F32" i="24"/>
  <c r="G32" i="24" s="1"/>
  <c r="M32" i="24" s="1"/>
  <c r="I32" i="24"/>
  <c r="K32" i="24"/>
  <c r="O32" i="24"/>
  <c r="Q32" i="24"/>
  <c r="U32" i="24"/>
  <c r="F33" i="24"/>
  <c r="G33" i="24" s="1"/>
  <c r="M33" i="24" s="1"/>
  <c r="I33" i="24"/>
  <c r="K33" i="24"/>
  <c r="O33" i="24"/>
  <c r="Q33" i="24"/>
  <c r="U33" i="24"/>
  <c r="F34" i="24"/>
  <c r="G34" i="24" s="1"/>
  <c r="M34" i="24" s="1"/>
  <c r="I34" i="24"/>
  <c r="K34" i="24"/>
  <c r="O34" i="24"/>
  <c r="Q34" i="24"/>
  <c r="U34" i="24"/>
  <c r="F35" i="24"/>
  <c r="G35" i="24" s="1"/>
  <c r="M35" i="24" s="1"/>
  <c r="I35" i="24"/>
  <c r="K35" i="24"/>
  <c r="O35" i="24"/>
  <c r="Q35" i="24"/>
  <c r="U35" i="24"/>
  <c r="F36" i="24"/>
  <c r="G36" i="24" s="1"/>
  <c r="M36" i="24" s="1"/>
  <c r="I36" i="24"/>
  <c r="K36" i="24"/>
  <c r="O36" i="24"/>
  <c r="Q36" i="24"/>
  <c r="U36" i="24"/>
  <c r="F37" i="24"/>
  <c r="G37" i="24" s="1"/>
  <c r="M37" i="24" s="1"/>
  <c r="I37" i="24"/>
  <c r="K37" i="24"/>
  <c r="O37" i="24"/>
  <c r="Q37" i="24"/>
  <c r="U37" i="24"/>
  <c r="F39" i="24"/>
  <c r="G39" i="24" s="1"/>
  <c r="M39" i="24" s="1"/>
  <c r="I39" i="24"/>
  <c r="K39" i="24"/>
  <c r="O39" i="24"/>
  <c r="Q39" i="24"/>
  <c r="U39" i="24"/>
  <c r="F42" i="24"/>
  <c r="G42" i="24" s="1"/>
  <c r="M42" i="24" s="1"/>
  <c r="I42" i="24"/>
  <c r="K42" i="24"/>
  <c r="O42" i="24"/>
  <c r="Q42" i="24"/>
  <c r="U42" i="24"/>
  <c r="BA43" i="24"/>
  <c r="F44" i="24"/>
  <c r="G44" i="24" s="1"/>
  <c r="M44" i="24" s="1"/>
  <c r="I44" i="24"/>
  <c r="K44" i="24"/>
  <c r="O44" i="24"/>
  <c r="Q44" i="24"/>
  <c r="U44" i="24"/>
  <c r="BA45" i="24"/>
  <c r="F46" i="24"/>
  <c r="G46" i="24" s="1"/>
  <c r="M46" i="24" s="1"/>
  <c r="I46" i="24"/>
  <c r="K46" i="24"/>
  <c r="O46" i="24"/>
  <c r="Q46" i="24"/>
  <c r="U46" i="24"/>
  <c r="BA47" i="24"/>
  <c r="G48" i="24"/>
  <c r="F49" i="24"/>
  <c r="G49" i="24"/>
  <c r="M49" i="24" s="1"/>
  <c r="M48" i="24" s="1"/>
  <c r="I49" i="24"/>
  <c r="I48" i="24" s="1"/>
  <c r="K49" i="24"/>
  <c r="K48" i="24" s="1"/>
  <c r="O49" i="24"/>
  <c r="O48" i="24" s="1"/>
  <c r="Q49" i="24"/>
  <c r="Q48" i="24" s="1"/>
  <c r="U49" i="24"/>
  <c r="U48" i="24" s="1"/>
  <c r="F51" i="24"/>
  <c r="G51" i="24" s="1"/>
  <c r="I51" i="24"/>
  <c r="K51" i="24"/>
  <c r="O51" i="24"/>
  <c r="Q51" i="24"/>
  <c r="U51" i="24"/>
  <c r="F52" i="24"/>
  <c r="G52" i="24" s="1"/>
  <c r="M52" i="24" s="1"/>
  <c r="I52" i="24"/>
  <c r="K52" i="24"/>
  <c r="O52" i="24"/>
  <c r="Q52" i="24"/>
  <c r="U52" i="24"/>
  <c r="F54" i="24"/>
  <c r="G54" i="24" s="1"/>
  <c r="M54" i="24" s="1"/>
  <c r="I54" i="24"/>
  <c r="K54" i="24"/>
  <c r="O54" i="24"/>
  <c r="Q54" i="24"/>
  <c r="U54" i="24"/>
  <c r="BA55" i="24"/>
  <c r="G57" i="24"/>
  <c r="I57" i="24"/>
  <c r="I56" i="24" s="1"/>
  <c r="K57" i="24"/>
  <c r="O57" i="24"/>
  <c r="Q57" i="24"/>
  <c r="Q56" i="24" s="1"/>
  <c r="U57" i="24"/>
  <c r="U56" i="24" s="1"/>
  <c r="G58" i="24"/>
  <c r="M58" i="24" s="1"/>
  <c r="I58" i="24"/>
  <c r="K58" i="24"/>
  <c r="O58" i="24"/>
  <c r="Q58" i="24"/>
  <c r="U58" i="24"/>
  <c r="AD61" i="24"/>
  <c r="I18" i="24" l="1"/>
  <c r="K50" i="24"/>
  <c r="K56" i="24"/>
  <c r="U50" i="24"/>
  <c r="I50" i="24"/>
  <c r="K18" i="24"/>
  <c r="U8" i="24"/>
  <c r="I8" i="24"/>
  <c r="Q50" i="24"/>
  <c r="U18" i="24"/>
  <c r="Q8" i="24"/>
  <c r="O50" i="24"/>
  <c r="Q18" i="24"/>
  <c r="O56" i="24"/>
  <c r="O18" i="24"/>
  <c r="G15" i="24"/>
  <c r="K8" i="24"/>
  <c r="M51" i="24"/>
  <c r="M50" i="24" s="1"/>
  <c r="G50" i="24"/>
  <c r="G8" i="24"/>
  <c r="AC61" i="24"/>
  <c r="M9" i="24"/>
  <c r="M8" i="24" s="1"/>
  <c r="M57" i="24"/>
  <c r="M56" i="24" s="1"/>
  <c r="G56" i="24"/>
  <c r="M18" i="24"/>
  <c r="G18" i="24"/>
  <c r="G61" i="24" l="1"/>
  <c r="F34" i="12" s="1"/>
  <c r="G9" i="23" l="1"/>
  <c r="I9" i="23"/>
  <c r="K9" i="23"/>
  <c r="O9" i="23"/>
  <c r="Q9" i="23"/>
  <c r="U9" i="23"/>
  <c r="G13" i="23"/>
  <c r="M13" i="23" s="1"/>
  <c r="I13" i="23"/>
  <c r="K13" i="23"/>
  <c r="O13" i="23"/>
  <c r="Q13" i="23"/>
  <c r="U13" i="23"/>
  <c r="F15" i="23"/>
  <c r="G15" i="23" s="1"/>
  <c r="M15" i="23" s="1"/>
  <c r="I15" i="23"/>
  <c r="K15" i="23"/>
  <c r="O15" i="23"/>
  <c r="Q15" i="23"/>
  <c r="U15" i="23"/>
  <c r="F18" i="23"/>
  <c r="G18" i="23" s="1"/>
  <c r="M18" i="23" s="1"/>
  <c r="I18" i="23"/>
  <c r="K18" i="23"/>
  <c r="O18" i="23"/>
  <c r="Q18" i="23"/>
  <c r="U18" i="23"/>
  <c r="F21" i="23"/>
  <c r="G21" i="23"/>
  <c r="G20" i="23" s="1"/>
  <c r="I21" i="23"/>
  <c r="I20" i="23" s="1"/>
  <c r="K21" i="23"/>
  <c r="K20" i="23" s="1"/>
  <c r="O21" i="23"/>
  <c r="O20" i="23" s="1"/>
  <c r="Q21" i="23"/>
  <c r="Q20" i="23" s="1"/>
  <c r="U21" i="23"/>
  <c r="U20" i="23" s="1"/>
  <c r="F25" i="23"/>
  <c r="G25" i="23"/>
  <c r="M25" i="23" s="1"/>
  <c r="I25" i="23"/>
  <c r="K25" i="23"/>
  <c r="O25" i="23"/>
  <c r="Q25" i="23"/>
  <c r="U25" i="23"/>
  <c r="F27" i="23"/>
  <c r="G27" i="23" s="1"/>
  <c r="M27" i="23" s="1"/>
  <c r="I27" i="23"/>
  <c r="K27" i="23"/>
  <c r="O27" i="23"/>
  <c r="Q27" i="23"/>
  <c r="U27" i="23"/>
  <c r="F28" i="23"/>
  <c r="G28" i="23" s="1"/>
  <c r="M28" i="23" s="1"/>
  <c r="I28" i="23"/>
  <c r="K28" i="23"/>
  <c r="O28" i="23"/>
  <c r="Q28" i="23"/>
  <c r="U28" i="23"/>
  <c r="F30" i="23"/>
  <c r="G30" i="23"/>
  <c r="M30" i="23" s="1"/>
  <c r="I30" i="23"/>
  <c r="K30" i="23"/>
  <c r="O30" i="23"/>
  <c r="Q30" i="23"/>
  <c r="U30" i="23"/>
  <c r="F32" i="23"/>
  <c r="G32" i="23"/>
  <c r="M32" i="23" s="1"/>
  <c r="I32" i="23"/>
  <c r="K32" i="23"/>
  <c r="O32" i="23"/>
  <c r="Q32" i="23"/>
  <c r="U32" i="23"/>
  <c r="BA33" i="23"/>
  <c r="F34" i="23"/>
  <c r="G34" i="23"/>
  <c r="M34" i="23" s="1"/>
  <c r="I34" i="23"/>
  <c r="K34" i="23"/>
  <c r="O34" i="23"/>
  <c r="Q34" i="23"/>
  <c r="U34" i="23"/>
  <c r="F35" i="23"/>
  <c r="G35" i="23" s="1"/>
  <c r="M35" i="23" s="1"/>
  <c r="I35" i="23"/>
  <c r="K35" i="23"/>
  <c r="O35" i="23"/>
  <c r="Q35" i="23"/>
  <c r="U35" i="23"/>
  <c r="BA36" i="23"/>
  <c r="F37" i="23"/>
  <c r="G37" i="23" s="1"/>
  <c r="M37" i="23" s="1"/>
  <c r="I37" i="23"/>
  <c r="K37" i="23"/>
  <c r="O37" i="23"/>
  <c r="Q37" i="23"/>
  <c r="U37" i="23"/>
  <c r="F38" i="23"/>
  <c r="G38" i="23" s="1"/>
  <c r="M38" i="23" s="1"/>
  <c r="I38" i="23"/>
  <c r="K38" i="23"/>
  <c r="O38" i="23"/>
  <c r="Q38" i="23"/>
  <c r="U38" i="23"/>
  <c r="F39" i="23"/>
  <c r="G39" i="23" s="1"/>
  <c r="M39" i="23" s="1"/>
  <c r="I39" i="23"/>
  <c r="K39" i="23"/>
  <c r="O39" i="23"/>
  <c r="Q39" i="23"/>
  <c r="U39" i="23"/>
  <c r="F40" i="23"/>
  <c r="G40" i="23" s="1"/>
  <c r="M40" i="23" s="1"/>
  <c r="I40" i="23"/>
  <c r="K40" i="23"/>
  <c r="O40" i="23"/>
  <c r="Q40" i="23"/>
  <c r="U40" i="23"/>
  <c r="F41" i="23"/>
  <c r="G41" i="23" s="1"/>
  <c r="M41" i="23" s="1"/>
  <c r="I41" i="23"/>
  <c r="K41" i="23"/>
  <c r="O41" i="23"/>
  <c r="Q41" i="23"/>
  <c r="U41" i="23"/>
  <c r="F42" i="23"/>
  <c r="G42" i="23" s="1"/>
  <c r="M42" i="23" s="1"/>
  <c r="I42" i="23"/>
  <c r="K42" i="23"/>
  <c r="O42" i="23"/>
  <c r="Q42" i="23"/>
  <c r="U42" i="23"/>
  <c r="F43" i="23"/>
  <c r="G43" i="23" s="1"/>
  <c r="M43" i="23" s="1"/>
  <c r="I43" i="23"/>
  <c r="K43" i="23"/>
  <c r="O43" i="23"/>
  <c r="Q43" i="23"/>
  <c r="U43" i="23"/>
  <c r="F44" i="23"/>
  <c r="G44" i="23" s="1"/>
  <c r="M44" i="23" s="1"/>
  <c r="I44" i="23"/>
  <c r="K44" i="23"/>
  <c r="O44" i="23"/>
  <c r="Q44" i="23"/>
  <c r="U44" i="23"/>
  <c r="F45" i="23"/>
  <c r="G45" i="23" s="1"/>
  <c r="M45" i="23" s="1"/>
  <c r="I45" i="23"/>
  <c r="K45" i="23"/>
  <c r="O45" i="23"/>
  <c r="Q45" i="23"/>
  <c r="U45" i="23"/>
  <c r="F46" i="23"/>
  <c r="G46" i="23" s="1"/>
  <c r="M46" i="23" s="1"/>
  <c r="I46" i="23"/>
  <c r="K46" i="23"/>
  <c r="O46" i="23"/>
  <c r="Q46" i="23"/>
  <c r="U46" i="23"/>
  <c r="BA47" i="23"/>
  <c r="F48" i="23"/>
  <c r="G48" i="23" s="1"/>
  <c r="M48" i="23" s="1"/>
  <c r="I48" i="23"/>
  <c r="K48" i="23"/>
  <c r="O48" i="23"/>
  <c r="Q48" i="23"/>
  <c r="U48" i="23"/>
  <c r="BA49" i="23"/>
  <c r="F50" i="23"/>
  <c r="G50" i="23" s="1"/>
  <c r="M50" i="23" s="1"/>
  <c r="I50" i="23"/>
  <c r="K50" i="23"/>
  <c r="O50" i="23"/>
  <c r="Q50" i="23"/>
  <c r="U50" i="23"/>
  <c r="BA51" i="23"/>
  <c r="F52" i="23"/>
  <c r="G52" i="23" s="1"/>
  <c r="M52" i="23" s="1"/>
  <c r="I52" i="23"/>
  <c r="K52" i="23"/>
  <c r="O52" i="23"/>
  <c r="Q52" i="23"/>
  <c r="U52" i="23"/>
  <c r="F54" i="23"/>
  <c r="G54" i="23" s="1"/>
  <c r="I54" i="23"/>
  <c r="I53" i="23" s="1"/>
  <c r="K54" i="23"/>
  <c r="K53" i="23" s="1"/>
  <c r="O54" i="23"/>
  <c r="O53" i="23" s="1"/>
  <c r="Q54" i="23"/>
  <c r="Q53" i="23" s="1"/>
  <c r="U54" i="23"/>
  <c r="U53" i="23" s="1"/>
  <c r="F56" i="23"/>
  <c r="G56" i="23" s="1"/>
  <c r="I56" i="23"/>
  <c r="I55" i="23" s="1"/>
  <c r="K56" i="23"/>
  <c r="K55" i="23" s="1"/>
  <c r="O56" i="23"/>
  <c r="O55" i="23" s="1"/>
  <c r="Q56" i="23"/>
  <c r="Q55" i="23" s="1"/>
  <c r="U56" i="23"/>
  <c r="U55" i="23" s="1"/>
  <c r="F58" i="23"/>
  <c r="G58" i="23" s="1"/>
  <c r="I58" i="23"/>
  <c r="I57" i="23" s="1"/>
  <c r="K58" i="23"/>
  <c r="K57" i="23" s="1"/>
  <c r="O58" i="23"/>
  <c r="O57" i="23" s="1"/>
  <c r="Q58" i="23"/>
  <c r="Q57" i="23" s="1"/>
  <c r="U58" i="23"/>
  <c r="U57" i="23" s="1"/>
  <c r="BA59" i="23"/>
  <c r="F61" i="23"/>
  <c r="G61" i="23" s="1"/>
  <c r="I61" i="23"/>
  <c r="K61" i="23"/>
  <c r="O61" i="23"/>
  <c r="Q61" i="23"/>
  <c r="U61" i="23"/>
  <c r="F62" i="23"/>
  <c r="G62" i="23" s="1"/>
  <c r="M62" i="23" s="1"/>
  <c r="I62" i="23"/>
  <c r="K62" i="23"/>
  <c r="O62" i="23"/>
  <c r="Q62" i="23"/>
  <c r="U62" i="23"/>
  <c r="F63" i="23"/>
  <c r="G63" i="23" s="1"/>
  <c r="M63" i="23" s="1"/>
  <c r="I63" i="23"/>
  <c r="K63" i="23"/>
  <c r="O63" i="23"/>
  <c r="Q63" i="23"/>
  <c r="U63" i="23"/>
  <c r="BA64" i="23"/>
  <c r="F65" i="23"/>
  <c r="G65" i="23" s="1"/>
  <c r="M65" i="23" s="1"/>
  <c r="I65" i="23"/>
  <c r="K65" i="23"/>
  <c r="O65" i="23"/>
  <c r="Q65" i="23"/>
  <c r="U65" i="23"/>
  <c r="F67" i="23"/>
  <c r="G67" i="23" s="1"/>
  <c r="I67" i="23"/>
  <c r="K67" i="23"/>
  <c r="O67" i="23"/>
  <c r="Q67" i="23"/>
  <c r="U67" i="23"/>
  <c r="F69" i="23"/>
  <c r="G69" i="23" s="1"/>
  <c r="M69" i="23" s="1"/>
  <c r="I69" i="23"/>
  <c r="K69" i="23"/>
  <c r="O69" i="23"/>
  <c r="Q69" i="23"/>
  <c r="U69" i="23"/>
  <c r="G71" i="23"/>
  <c r="M71" i="23" s="1"/>
  <c r="I71" i="23"/>
  <c r="K71" i="23"/>
  <c r="O71" i="23"/>
  <c r="Q71" i="23"/>
  <c r="U71" i="23"/>
  <c r="G72" i="23"/>
  <c r="M72" i="23" s="1"/>
  <c r="I72" i="23"/>
  <c r="K72" i="23"/>
  <c r="O72" i="23"/>
  <c r="Q72" i="23"/>
  <c r="U72" i="23"/>
  <c r="AD75" i="23"/>
  <c r="M54" i="23" l="1"/>
  <c r="M53" i="23" s="1"/>
  <c r="G53" i="23"/>
  <c r="I8" i="23"/>
  <c r="U66" i="23"/>
  <c r="I66" i="23"/>
  <c r="K60" i="23"/>
  <c r="Q24" i="23"/>
  <c r="Q8" i="23"/>
  <c r="K66" i="23"/>
  <c r="O60" i="23"/>
  <c r="U24" i="23"/>
  <c r="Q66" i="23"/>
  <c r="U60" i="23"/>
  <c r="I60" i="23"/>
  <c r="O24" i="23"/>
  <c r="O8" i="23"/>
  <c r="I24" i="23"/>
  <c r="U8" i="23"/>
  <c r="O66" i="23"/>
  <c r="Q60" i="23"/>
  <c r="K24" i="23"/>
  <c r="K8" i="23"/>
  <c r="M24" i="23"/>
  <c r="G8" i="23"/>
  <c r="AC75" i="23"/>
  <c r="M9" i="23"/>
  <c r="M8" i="23" s="1"/>
  <c r="G66" i="23"/>
  <c r="M67" i="23"/>
  <c r="M66" i="23" s="1"/>
  <c r="G57" i="23"/>
  <c r="M58" i="23"/>
  <c r="M57" i="23" s="1"/>
  <c r="G60" i="23"/>
  <c r="M61" i="23"/>
  <c r="M60" i="23" s="1"/>
  <c r="M56" i="23"/>
  <c r="M55" i="23" s="1"/>
  <c r="G55" i="23"/>
  <c r="G24" i="23"/>
  <c r="M21" i="23"/>
  <c r="M20" i="23" s="1"/>
  <c r="G75" i="23" l="1"/>
  <c r="F31" i="12" s="1"/>
  <c r="F9" i="22" l="1"/>
  <c r="G9" i="22" s="1"/>
  <c r="I9" i="22"/>
  <c r="K9" i="22"/>
  <c r="O9" i="22"/>
  <c r="Q9" i="22"/>
  <c r="U9" i="22"/>
  <c r="G11" i="22"/>
  <c r="M11" i="22" s="1"/>
  <c r="I11" i="22"/>
  <c r="K11" i="22"/>
  <c r="O11" i="22"/>
  <c r="Q11" i="22"/>
  <c r="U11" i="22"/>
  <c r="F13" i="22"/>
  <c r="G13" i="22" s="1"/>
  <c r="M13" i="22" s="1"/>
  <c r="I13" i="22"/>
  <c r="K13" i="22"/>
  <c r="O13" i="22"/>
  <c r="Q13" i="22"/>
  <c r="U13" i="22"/>
  <c r="F15" i="22"/>
  <c r="G15" i="22" s="1"/>
  <c r="M15" i="22" s="1"/>
  <c r="I15" i="22"/>
  <c r="K15" i="22"/>
  <c r="O15" i="22"/>
  <c r="Q15" i="22"/>
  <c r="U15" i="22"/>
  <c r="F17" i="22"/>
  <c r="G17" i="22"/>
  <c r="M17" i="22" s="1"/>
  <c r="M16" i="22" s="1"/>
  <c r="I17" i="22"/>
  <c r="I16" i="22" s="1"/>
  <c r="K17" i="22"/>
  <c r="K16" i="22" s="1"/>
  <c r="O17" i="22"/>
  <c r="O16" i="22" s="1"/>
  <c r="Q17" i="22"/>
  <c r="Q16" i="22" s="1"/>
  <c r="U17" i="22"/>
  <c r="U16" i="22" s="1"/>
  <c r="F20" i="22"/>
  <c r="G20" i="22" s="1"/>
  <c r="I20" i="22"/>
  <c r="K20" i="22"/>
  <c r="O20" i="22"/>
  <c r="Q20" i="22"/>
  <c r="U20" i="22"/>
  <c r="F21" i="22"/>
  <c r="G21" i="22" s="1"/>
  <c r="M21" i="22" s="1"/>
  <c r="I21" i="22"/>
  <c r="K21" i="22"/>
  <c r="O21" i="22"/>
  <c r="Q21" i="22"/>
  <c r="U21" i="22"/>
  <c r="F22" i="22"/>
  <c r="G22" i="22" s="1"/>
  <c r="M22" i="22" s="1"/>
  <c r="I22" i="22"/>
  <c r="K22" i="22"/>
  <c r="O22" i="22"/>
  <c r="Q22" i="22"/>
  <c r="U22" i="22"/>
  <c r="F23" i="22"/>
  <c r="G23" i="22" s="1"/>
  <c r="M23" i="22" s="1"/>
  <c r="I23" i="22"/>
  <c r="K23" i="22"/>
  <c r="O23" i="22"/>
  <c r="Q23" i="22"/>
  <c r="U23" i="22"/>
  <c r="F24" i="22"/>
  <c r="G24" i="22" s="1"/>
  <c r="M24" i="22" s="1"/>
  <c r="I24" i="22"/>
  <c r="K24" i="22"/>
  <c r="O24" i="22"/>
  <c r="Q24" i="22"/>
  <c r="U24" i="22"/>
  <c r="F26" i="22"/>
  <c r="G26" i="22" s="1"/>
  <c r="M26" i="22" s="1"/>
  <c r="I26" i="22"/>
  <c r="K26" i="22"/>
  <c r="O26" i="22"/>
  <c r="Q26" i="22"/>
  <c r="U26" i="22"/>
  <c r="F27" i="22"/>
  <c r="G27" i="22" s="1"/>
  <c r="M27" i="22" s="1"/>
  <c r="I27" i="22"/>
  <c r="K27" i="22"/>
  <c r="O27" i="22"/>
  <c r="Q27" i="22"/>
  <c r="U27" i="22"/>
  <c r="F28" i="22"/>
  <c r="G28" i="22" s="1"/>
  <c r="M28" i="22" s="1"/>
  <c r="I28" i="22"/>
  <c r="K28" i="22"/>
  <c r="O28" i="22"/>
  <c r="Q28" i="22"/>
  <c r="U28" i="22"/>
  <c r="F31" i="22"/>
  <c r="G31" i="22" s="1"/>
  <c r="M31" i="22" s="1"/>
  <c r="I31" i="22"/>
  <c r="K31" i="22"/>
  <c r="O31" i="22"/>
  <c r="Q31" i="22"/>
  <c r="U31" i="22"/>
  <c r="F32" i="22"/>
  <c r="G32" i="22" s="1"/>
  <c r="M32" i="22" s="1"/>
  <c r="I32" i="22"/>
  <c r="K32" i="22"/>
  <c r="O32" i="22"/>
  <c r="Q32" i="22"/>
  <c r="U32" i="22"/>
  <c r="F33" i="22"/>
  <c r="G33" i="22" s="1"/>
  <c r="M33" i="22" s="1"/>
  <c r="I33" i="22"/>
  <c r="K33" i="22"/>
  <c r="O33" i="22"/>
  <c r="Q33" i="22"/>
  <c r="U33" i="22"/>
  <c r="BA34" i="22"/>
  <c r="F36" i="22"/>
  <c r="G36" i="22" s="1"/>
  <c r="I36" i="22"/>
  <c r="I35" i="22" s="1"/>
  <c r="K36" i="22"/>
  <c r="O36" i="22"/>
  <c r="Q36" i="22"/>
  <c r="Q35" i="22" s="1"/>
  <c r="U36" i="22"/>
  <c r="U35" i="22" s="1"/>
  <c r="F38" i="22"/>
  <c r="G38" i="22" s="1"/>
  <c r="M38" i="22" s="1"/>
  <c r="I38" i="22"/>
  <c r="K38" i="22"/>
  <c r="O38" i="22"/>
  <c r="Q38" i="22"/>
  <c r="U38" i="22"/>
  <c r="F41" i="22"/>
  <c r="G41" i="22" s="1"/>
  <c r="I41" i="22"/>
  <c r="K41" i="22"/>
  <c r="O41" i="22"/>
  <c r="Q41" i="22"/>
  <c r="U41" i="22"/>
  <c r="F43" i="22"/>
  <c r="G43" i="22"/>
  <c r="M43" i="22" s="1"/>
  <c r="I43" i="22"/>
  <c r="K43" i="22"/>
  <c r="O43" i="22"/>
  <c r="Q43" i="22"/>
  <c r="U43" i="22"/>
  <c r="F45" i="22"/>
  <c r="G45" i="22"/>
  <c r="M45" i="22" s="1"/>
  <c r="I45" i="22"/>
  <c r="K45" i="22"/>
  <c r="O45" i="22"/>
  <c r="Q45" i="22"/>
  <c r="U45" i="22"/>
  <c r="F46" i="22"/>
  <c r="G46" i="22"/>
  <c r="M46" i="22" s="1"/>
  <c r="I46" i="22"/>
  <c r="K46" i="22"/>
  <c r="O46" i="22"/>
  <c r="Q46" i="22"/>
  <c r="U46" i="22"/>
  <c r="F48" i="22"/>
  <c r="G48" i="22" s="1"/>
  <c r="M48" i="22" s="1"/>
  <c r="I48" i="22"/>
  <c r="K48" i="22"/>
  <c r="O48" i="22"/>
  <c r="Q48" i="22"/>
  <c r="U48" i="22"/>
  <c r="F49" i="22"/>
  <c r="G49" i="22"/>
  <c r="M49" i="22" s="1"/>
  <c r="I49" i="22"/>
  <c r="K49" i="22"/>
  <c r="O49" i="22"/>
  <c r="Q49" i="22"/>
  <c r="U49" i="22"/>
  <c r="F51" i="22"/>
  <c r="G51" i="22" s="1"/>
  <c r="I51" i="22"/>
  <c r="I50" i="22" s="1"/>
  <c r="K51" i="22"/>
  <c r="K50" i="22" s="1"/>
  <c r="O51" i="22"/>
  <c r="O50" i="22" s="1"/>
  <c r="Q51" i="22"/>
  <c r="Q50" i="22" s="1"/>
  <c r="U51" i="22"/>
  <c r="U50" i="22" s="1"/>
  <c r="BA52" i="22"/>
  <c r="F54" i="22"/>
  <c r="G54" i="22" s="1"/>
  <c r="I54" i="22"/>
  <c r="I53" i="22" s="1"/>
  <c r="K54" i="22"/>
  <c r="K53" i="22" s="1"/>
  <c r="O54" i="22"/>
  <c r="O53" i="22" s="1"/>
  <c r="Q54" i="22"/>
  <c r="Q53" i="22" s="1"/>
  <c r="U54" i="22"/>
  <c r="U53" i="22" s="1"/>
  <c r="F56" i="22"/>
  <c r="G56" i="22" s="1"/>
  <c r="I56" i="22"/>
  <c r="K56" i="22"/>
  <c r="K55" i="22" s="1"/>
  <c r="O56" i="22"/>
  <c r="O55" i="22" s="1"/>
  <c r="Q56" i="22"/>
  <c r="U56" i="22"/>
  <c r="F58" i="22"/>
  <c r="G58" i="22"/>
  <c r="M58" i="22" s="1"/>
  <c r="I58" i="22"/>
  <c r="K58" i="22"/>
  <c r="O58" i="22"/>
  <c r="Q58" i="22"/>
  <c r="U58" i="22"/>
  <c r="F59" i="22"/>
  <c r="G59" i="22"/>
  <c r="M59" i="22" s="1"/>
  <c r="I59" i="22"/>
  <c r="K59" i="22"/>
  <c r="O59" i="22"/>
  <c r="Q59" i="22"/>
  <c r="U59" i="22"/>
  <c r="AD62" i="22"/>
  <c r="M56" i="22" l="1"/>
  <c r="G55" i="22"/>
  <c r="M41" i="22"/>
  <c r="M40" i="22" s="1"/>
  <c r="G40" i="22"/>
  <c r="O40" i="22"/>
  <c r="Q19" i="22"/>
  <c r="O19" i="22"/>
  <c r="K8" i="22"/>
  <c r="U55" i="22"/>
  <c r="I55" i="22"/>
  <c r="U40" i="22"/>
  <c r="I40" i="22"/>
  <c r="O35" i="22"/>
  <c r="K19" i="22"/>
  <c r="U8" i="22"/>
  <c r="I8" i="22"/>
  <c r="O8" i="22"/>
  <c r="K40" i="22"/>
  <c r="Q55" i="22"/>
  <c r="Q40" i="22"/>
  <c r="K35" i="22"/>
  <c r="U19" i="22"/>
  <c r="I19" i="22"/>
  <c r="Q8" i="22"/>
  <c r="M36" i="22"/>
  <c r="M35" i="22" s="1"/>
  <c r="G35" i="22"/>
  <c r="G50" i="22"/>
  <c r="M51" i="22"/>
  <c r="M50" i="22" s="1"/>
  <c r="M20" i="22"/>
  <c r="M19" i="22" s="1"/>
  <c r="G19" i="22"/>
  <c r="M55" i="22"/>
  <c r="G53" i="22"/>
  <c r="M54" i="22"/>
  <c r="M53" i="22" s="1"/>
  <c r="G8" i="22"/>
  <c r="M9" i="22"/>
  <c r="M8" i="22" s="1"/>
  <c r="AC62" i="22"/>
  <c r="G16" i="22"/>
  <c r="G62" i="22" l="1"/>
  <c r="F28" i="12" s="1"/>
  <c r="G9" i="21" l="1"/>
  <c r="I9" i="21"/>
  <c r="K9" i="21"/>
  <c r="O9" i="21"/>
  <c r="Q9" i="21"/>
  <c r="U9" i="21"/>
  <c r="F23" i="21"/>
  <c r="G23" i="21" s="1"/>
  <c r="M23" i="21" s="1"/>
  <c r="I23" i="21"/>
  <c r="K23" i="21"/>
  <c r="O23" i="21"/>
  <c r="Q23" i="21"/>
  <c r="U23" i="21"/>
  <c r="F28" i="21"/>
  <c r="G28" i="21" s="1"/>
  <c r="M28" i="21" s="1"/>
  <c r="I28" i="21"/>
  <c r="K28" i="21"/>
  <c r="O28" i="21"/>
  <c r="Q28" i="21"/>
  <c r="U28" i="21"/>
  <c r="F30" i="21"/>
  <c r="G30" i="21" s="1"/>
  <c r="M30" i="21" s="1"/>
  <c r="I30" i="21"/>
  <c r="K30" i="21"/>
  <c r="O30" i="21"/>
  <c r="Q30" i="21"/>
  <c r="U30" i="21"/>
  <c r="G32" i="21"/>
  <c r="M32" i="21" s="1"/>
  <c r="I32" i="21"/>
  <c r="K32" i="21"/>
  <c r="O32" i="21"/>
  <c r="Q32" i="21"/>
  <c r="U32" i="21"/>
  <c r="F37" i="21"/>
  <c r="G37" i="21"/>
  <c r="I37" i="21"/>
  <c r="K37" i="21"/>
  <c r="O37" i="21"/>
  <c r="Q37" i="21"/>
  <c r="Q36" i="21" s="1"/>
  <c r="U37" i="21"/>
  <c r="BA38" i="21"/>
  <c r="F39" i="21"/>
  <c r="G39" i="21" s="1"/>
  <c r="M39" i="21" s="1"/>
  <c r="I39" i="21"/>
  <c r="K39" i="21"/>
  <c r="O39" i="21"/>
  <c r="Q39" i="21"/>
  <c r="U39" i="21"/>
  <c r="BA40" i="21"/>
  <c r="F41" i="21"/>
  <c r="G41" i="21" s="1"/>
  <c r="M41" i="21" s="1"/>
  <c r="I41" i="21"/>
  <c r="K41" i="21"/>
  <c r="O41" i="21"/>
  <c r="Q41" i="21"/>
  <c r="U41" i="21"/>
  <c r="BA42" i="21"/>
  <c r="F43" i="21"/>
  <c r="G43" i="21"/>
  <c r="M43" i="21" s="1"/>
  <c r="I43" i="21"/>
  <c r="K43" i="21"/>
  <c r="O43" i="21"/>
  <c r="Q43" i="21"/>
  <c r="U43" i="21"/>
  <c r="F44" i="21"/>
  <c r="G44" i="21" s="1"/>
  <c r="M44" i="21" s="1"/>
  <c r="I44" i="21"/>
  <c r="K44" i="21"/>
  <c r="O44" i="21"/>
  <c r="Q44" i="21"/>
  <c r="U44" i="21"/>
  <c r="BA45" i="21"/>
  <c r="F46" i="21"/>
  <c r="G46" i="21" s="1"/>
  <c r="M46" i="21" s="1"/>
  <c r="I46" i="21"/>
  <c r="K46" i="21"/>
  <c r="O46" i="21"/>
  <c r="Q46" i="21"/>
  <c r="U46" i="21"/>
  <c r="BA47" i="21"/>
  <c r="F49" i="21"/>
  <c r="G49" i="21"/>
  <c r="M49" i="21" s="1"/>
  <c r="I49" i="21"/>
  <c r="I48" i="21" s="1"/>
  <c r="K49" i="21"/>
  <c r="K48" i="21" s="1"/>
  <c r="O49" i="21"/>
  <c r="Q49" i="21"/>
  <c r="Q48" i="21" s="1"/>
  <c r="U49" i="21"/>
  <c r="U48" i="21" s="1"/>
  <c r="G62" i="21"/>
  <c r="I62" i="21"/>
  <c r="K62" i="21"/>
  <c r="O62" i="21"/>
  <c r="Q62" i="21"/>
  <c r="U62" i="21"/>
  <c r="F66" i="21"/>
  <c r="G66" i="21"/>
  <c r="M66" i="21" s="1"/>
  <c r="I66" i="21"/>
  <c r="K66" i="21"/>
  <c r="O66" i="21"/>
  <c r="Q66" i="21"/>
  <c r="U66" i="21"/>
  <c r="F67" i="21"/>
  <c r="G67" i="21"/>
  <c r="M67" i="21" s="1"/>
  <c r="I67" i="21"/>
  <c r="K67" i="21"/>
  <c r="O67" i="21"/>
  <c r="Q67" i="21"/>
  <c r="U67" i="21"/>
  <c r="F68" i="21"/>
  <c r="G68" i="21"/>
  <c r="M68" i="21" s="1"/>
  <c r="I68" i="21"/>
  <c r="K68" i="21"/>
  <c r="O68" i="21"/>
  <c r="Q68" i="21"/>
  <c r="U68" i="21"/>
  <c r="F69" i="21"/>
  <c r="G69" i="21" s="1"/>
  <c r="M69" i="21" s="1"/>
  <c r="I69" i="21"/>
  <c r="K69" i="21"/>
  <c r="O69" i="21"/>
  <c r="Q69" i="21"/>
  <c r="U69" i="21"/>
  <c r="F70" i="21"/>
  <c r="G70" i="21"/>
  <c r="M70" i="21" s="1"/>
  <c r="I70" i="21"/>
  <c r="K70" i="21"/>
  <c r="O70" i="21"/>
  <c r="Q70" i="21"/>
  <c r="U70" i="21"/>
  <c r="F71" i="21"/>
  <c r="G71" i="21"/>
  <c r="M71" i="21" s="1"/>
  <c r="I71" i="21"/>
  <c r="K71" i="21"/>
  <c r="O71" i="21"/>
  <c r="Q71" i="21"/>
  <c r="U71" i="21"/>
  <c r="F72" i="21"/>
  <c r="G72" i="21"/>
  <c r="M72" i="21" s="1"/>
  <c r="I72" i="21"/>
  <c r="K72" i="21"/>
  <c r="O72" i="21"/>
  <c r="Q72" i="21"/>
  <c r="U72" i="21"/>
  <c r="F73" i="21"/>
  <c r="G73" i="21" s="1"/>
  <c r="M73" i="21" s="1"/>
  <c r="I73" i="21"/>
  <c r="K73" i="21"/>
  <c r="O73" i="21"/>
  <c r="Q73" i="21"/>
  <c r="U73" i="21"/>
  <c r="F74" i="21"/>
  <c r="G74" i="21"/>
  <c r="M74" i="21" s="1"/>
  <c r="I74" i="21"/>
  <c r="K74" i="21"/>
  <c r="O74" i="21"/>
  <c r="Q74" i="21"/>
  <c r="U74" i="21"/>
  <c r="F75" i="21"/>
  <c r="G75" i="21"/>
  <c r="M75" i="21" s="1"/>
  <c r="I75" i="21"/>
  <c r="K75" i="21"/>
  <c r="O75" i="21"/>
  <c r="Q75" i="21"/>
  <c r="U75" i="21"/>
  <c r="BA76" i="21"/>
  <c r="F77" i="21"/>
  <c r="G77" i="21"/>
  <c r="M77" i="21" s="1"/>
  <c r="I77" i="21"/>
  <c r="K77" i="21"/>
  <c r="O77" i="21"/>
  <c r="Q77" i="21"/>
  <c r="U77" i="21"/>
  <c r="BA78" i="21"/>
  <c r="F79" i="21"/>
  <c r="G79" i="21" s="1"/>
  <c r="M79" i="21" s="1"/>
  <c r="I79" i="21"/>
  <c r="K79" i="21"/>
  <c r="O79" i="21"/>
  <c r="Q79" i="21"/>
  <c r="U79" i="21"/>
  <c r="BA80" i="21"/>
  <c r="F81" i="21"/>
  <c r="G81" i="21" s="1"/>
  <c r="M81" i="21" s="1"/>
  <c r="I81" i="21"/>
  <c r="K81" i="21"/>
  <c r="O81" i="21"/>
  <c r="Q81" i="21"/>
  <c r="U81" i="21"/>
  <c r="F83" i="21"/>
  <c r="G83" i="21" s="1"/>
  <c r="M83" i="21" s="1"/>
  <c r="I83" i="21"/>
  <c r="K83" i="21"/>
  <c r="O83" i="21"/>
  <c r="Q83" i="21"/>
  <c r="U83" i="21"/>
  <c r="F85" i="21"/>
  <c r="G85" i="21"/>
  <c r="M85" i="21" s="1"/>
  <c r="I85" i="21"/>
  <c r="K85" i="21"/>
  <c r="O85" i="21"/>
  <c r="Q85" i="21"/>
  <c r="U85" i="21"/>
  <c r="F86" i="21"/>
  <c r="G86" i="21" s="1"/>
  <c r="M86" i="21" s="1"/>
  <c r="I86" i="21"/>
  <c r="K86" i="21"/>
  <c r="O86" i="21"/>
  <c r="Q86" i="21"/>
  <c r="U86" i="21"/>
  <c r="F87" i="21"/>
  <c r="G87" i="21"/>
  <c r="M87" i="21" s="1"/>
  <c r="I87" i="21"/>
  <c r="K87" i="21"/>
  <c r="O87" i="21"/>
  <c r="Q87" i="21"/>
  <c r="U87" i="21"/>
  <c r="F88" i="21"/>
  <c r="G88" i="21"/>
  <c r="M88" i="21" s="1"/>
  <c r="I88" i="21"/>
  <c r="K88" i="21"/>
  <c r="O88" i="21"/>
  <c r="Q88" i="21"/>
  <c r="U88" i="21"/>
  <c r="BA89" i="21"/>
  <c r="G90" i="21"/>
  <c r="M90" i="21" s="1"/>
  <c r="I90" i="21"/>
  <c r="K90" i="21"/>
  <c r="O90" i="21"/>
  <c r="Q90" i="21"/>
  <c r="U90" i="21"/>
  <c r="F93" i="21"/>
  <c r="G93" i="21"/>
  <c r="M93" i="21" s="1"/>
  <c r="I93" i="21"/>
  <c r="K93" i="21"/>
  <c r="O93" i="21"/>
  <c r="Q93" i="21"/>
  <c r="U93" i="21"/>
  <c r="F96" i="21"/>
  <c r="G96" i="21" s="1"/>
  <c r="M96" i="21" s="1"/>
  <c r="I96" i="21"/>
  <c r="K96" i="21"/>
  <c r="O96" i="21"/>
  <c r="Q96" i="21"/>
  <c r="U96" i="21"/>
  <c r="F99" i="21"/>
  <c r="G99" i="21"/>
  <c r="M99" i="21" s="1"/>
  <c r="I99" i="21"/>
  <c r="K99" i="21"/>
  <c r="O99" i="21"/>
  <c r="Q99" i="21"/>
  <c r="U99" i="21"/>
  <c r="F102" i="21"/>
  <c r="G102" i="21"/>
  <c r="M102" i="21" s="1"/>
  <c r="I102" i="21"/>
  <c r="K102" i="21"/>
  <c r="O102" i="21"/>
  <c r="Q102" i="21"/>
  <c r="U102" i="21"/>
  <c r="F104" i="21"/>
  <c r="G104" i="21"/>
  <c r="M104" i="21" s="1"/>
  <c r="I104" i="21"/>
  <c r="K104" i="21"/>
  <c r="O104" i="21"/>
  <c r="Q104" i="21"/>
  <c r="U104" i="21"/>
  <c r="BA105" i="21"/>
  <c r="F106" i="21"/>
  <c r="G106" i="21"/>
  <c r="M106" i="21" s="1"/>
  <c r="I106" i="21"/>
  <c r="K106" i="21"/>
  <c r="O106" i="21"/>
  <c r="Q106" i="21"/>
  <c r="U106" i="21"/>
  <c r="F110" i="21"/>
  <c r="G110" i="21" s="1"/>
  <c r="M110" i="21" s="1"/>
  <c r="I110" i="21"/>
  <c r="K110" i="21"/>
  <c r="O110" i="21"/>
  <c r="Q110" i="21"/>
  <c r="U110" i="21"/>
  <c r="F112" i="21"/>
  <c r="G112" i="21" s="1"/>
  <c r="I112" i="21"/>
  <c r="I111" i="21" s="1"/>
  <c r="K112" i="21"/>
  <c r="K111" i="21" s="1"/>
  <c r="O112" i="21"/>
  <c r="O111" i="21" s="1"/>
  <c r="Q112" i="21"/>
  <c r="Q111" i="21" s="1"/>
  <c r="U112" i="21"/>
  <c r="U111" i="21" s="1"/>
  <c r="F114" i="21"/>
  <c r="G114" i="21"/>
  <c r="M114" i="21" s="1"/>
  <c r="M113" i="21" s="1"/>
  <c r="I114" i="21"/>
  <c r="I113" i="21" s="1"/>
  <c r="K114" i="21"/>
  <c r="K113" i="21" s="1"/>
  <c r="O114" i="21"/>
  <c r="O113" i="21" s="1"/>
  <c r="Q114" i="21"/>
  <c r="Q113" i="21" s="1"/>
  <c r="U114" i="21"/>
  <c r="U113" i="21" s="1"/>
  <c r="F116" i="21"/>
  <c r="G116" i="21" s="1"/>
  <c r="I116" i="21"/>
  <c r="I115" i="21" s="1"/>
  <c r="K116" i="21"/>
  <c r="K115" i="21" s="1"/>
  <c r="O116" i="21"/>
  <c r="O115" i="21" s="1"/>
  <c r="Q116" i="21"/>
  <c r="Q115" i="21" s="1"/>
  <c r="U116" i="21"/>
  <c r="U115" i="21" s="1"/>
  <c r="G117" i="21"/>
  <c r="F118" i="21"/>
  <c r="G118" i="21"/>
  <c r="M118" i="21" s="1"/>
  <c r="M117" i="21" s="1"/>
  <c r="I118" i="21"/>
  <c r="I117" i="21" s="1"/>
  <c r="K118" i="21"/>
  <c r="K117" i="21" s="1"/>
  <c r="O118" i="21"/>
  <c r="O117" i="21" s="1"/>
  <c r="Q118" i="21"/>
  <c r="Q117" i="21" s="1"/>
  <c r="U118" i="21"/>
  <c r="U117" i="21" s="1"/>
  <c r="BA119" i="21"/>
  <c r="F121" i="21"/>
  <c r="G121" i="21"/>
  <c r="M121" i="21" s="1"/>
  <c r="I121" i="21"/>
  <c r="K121" i="21"/>
  <c r="O121" i="21"/>
  <c r="Q121" i="21"/>
  <c r="U121" i="21"/>
  <c r="G126" i="21"/>
  <c r="M126" i="21" s="1"/>
  <c r="I126" i="21"/>
  <c r="K126" i="21"/>
  <c r="O126" i="21"/>
  <c r="Q126" i="21"/>
  <c r="U126" i="21"/>
  <c r="F128" i="21"/>
  <c r="G128" i="21" s="1"/>
  <c r="M128" i="21" s="1"/>
  <c r="I128" i="21"/>
  <c r="K128" i="21"/>
  <c r="O128" i="21"/>
  <c r="Q128" i="21"/>
  <c r="U128" i="21"/>
  <c r="F130" i="21"/>
  <c r="G130" i="21"/>
  <c r="M130" i="21" s="1"/>
  <c r="I130" i="21"/>
  <c r="K130" i="21"/>
  <c r="O130" i="21"/>
  <c r="Q130" i="21"/>
  <c r="U130" i="21"/>
  <c r="F132" i="21"/>
  <c r="G132" i="21"/>
  <c r="M132" i="21" s="1"/>
  <c r="I132" i="21"/>
  <c r="K132" i="21"/>
  <c r="O132" i="21"/>
  <c r="Q132" i="21"/>
  <c r="U132" i="21"/>
  <c r="G134" i="21"/>
  <c r="M134" i="21" s="1"/>
  <c r="I134" i="21"/>
  <c r="K134" i="21"/>
  <c r="O134" i="21"/>
  <c r="Q134" i="21"/>
  <c r="U134" i="21"/>
  <c r="G135" i="21"/>
  <c r="M135" i="21" s="1"/>
  <c r="I135" i="21"/>
  <c r="K135" i="21"/>
  <c r="O135" i="21"/>
  <c r="Q135" i="21"/>
  <c r="U135" i="21"/>
  <c r="AD138" i="21"/>
  <c r="M112" i="21" l="1"/>
  <c r="M111" i="21" s="1"/>
  <c r="G111" i="21"/>
  <c r="M62" i="21"/>
  <c r="G48" i="21"/>
  <c r="G36" i="21"/>
  <c r="K8" i="21"/>
  <c r="U120" i="21"/>
  <c r="O65" i="21"/>
  <c r="O36" i="21"/>
  <c r="O120" i="21"/>
  <c r="K65" i="21"/>
  <c r="K36" i="21"/>
  <c r="U8" i="21"/>
  <c r="I8" i="21"/>
  <c r="I120" i="21"/>
  <c r="Q65" i="21"/>
  <c r="O8" i="21"/>
  <c r="Q120" i="21"/>
  <c r="K120" i="21"/>
  <c r="G120" i="21"/>
  <c r="U65" i="21"/>
  <c r="I65" i="21"/>
  <c r="O48" i="21"/>
  <c r="U36" i="21"/>
  <c r="I36" i="21"/>
  <c r="Q8" i="21"/>
  <c r="M120" i="21"/>
  <c r="M65" i="21"/>
  <c r="G115" i="21"/>
  <c r="M116" i="21"/>
  <c r="M115" i="21" s="1"/>
  <c r="M48" i="21"/>
  <c r="G8" i="21"/>
  <c r="M9" i="21"/>
  <c r="M8" i="21" s="1"/>
  <c r="AC138" i="21"/>
  <c r="G65" i="21"/>
  <c r="M37" i="21"/>
  <c r="M36" i="21" s="1"/>
  <c r="G113" i="21"/>
  <c r="G138" i="21" l="1"/>
  <c r="F27" i="12" s="1"/>
  <c r="F9" i="19" l="1"/>
  <c r="G9" i="19" s="1"/>
  <c r="I9" i="19"/>
  <c r="K9" i="19"/>
  <c r="O9" i="19"/>
  <c r="Q9" i="19"/>
  <c r="U9" i="19"/>
  <c r="BA10" i="19"/>
  <c r="F12" i="19"/>
  <c r="G12" i="19" s="1"/>
  <c r="M12" i="19" s="1"/>
  <c r="I12" i="19"/>
  <c r="K12" i="19"/>
  <c r="O12" i="19"/>
  <c r="Q12" i="19"/>
  <c r="U12" i="19"/>
  <c r="F14" i="19"/>
  <c r="G14" i="19" s="1"/>
  <c r="M14" i="19" s="1"/>
  <c r="I14" i="19"/>
  <c r="K14" i="19"/>
  <c r="O14" i="19"/>
  <c r="Q14" i="19"/>
  <c r="U14" i="19"/>
  <c r="BA15" i="19"/>
  <c r="F17" i="19"/>
  <c r="G17" i="19"/>
  <c r="M17" i="19" s="1"/>
  <c r="I17" i="19"/>
  <c r="K17" i="19"/>
  <c r="O17" i="19"/>
  <c r="Q17" i="19"/>
  <c r="U17" i="19"/>
  <c r="F19" i="19"/>
  <c r="G19" i="19" s="1"/>
  <c r="M19" i="19" s="1"/>
  <c r="I19" i="19"/>
  <c r="K19" i="19"/>
  <c r="O19" i="19"/>
  <c r="Q19" i="19"/>
  <c r="U19" i="19"/>
  <c r="F21" i="19"/>
  <c r="G21" i="19" s="1"/>
  <c r="M21" i="19" s="1"/>
  <c r="I21" i="19"/>
  <c r="K21" i="19"/>
  <c r="O21" i="19"/>
  <c r="Q21" i="19"/>
  <c r="U21" i="19"/>
  <c r="F23" i="19"/>
  <c r="G23" i="19" s="1"/>
  <c r="I23" i="19"/>
  <c r="I22" i="19" s="1"/>
  <c r="K23" i="19"/>
  <c r="O23" i="19"/>
  <c r="Q23" i="19"/>
  <c r="Q22" i="19" s="1"/>
  <c r="U23" i="19"/>
  <c r="U22" i="19" s="1"/>
  <c r="G25" i="19"/>
  <c r="M25" i="19" s="1"/>
  <c r="I25" i="19"/>
  <c r="K25" i="19"/>
  <c r="O25" i="19"/>
  <c r="Q25" i="19"/>
  <c r="U25" i="19"/>
  <c r="BA26" i="19"/>
  <c r="F29" i="19"/>
  <c r="G29" i="19" s="1"/>
  <c r="I29" i="19"/>
  <c r="K29" i="19"/>
  <c r="O29" i="19"/>
  <c r="Q29" i="19"/>
  <c r="U29" i="19"/>
  <c r="BA30" i="19"/>
  <c r="F32" i="19"/>
  <c r="G32" i="19"/>
  <c r="M32" i="19" s="1"/>
  <c r="I32" i="19"/>
  <c r="K32" i="19"/>
  <c r="O32" i="19"/>
  <c r="Q32" i="19"/>
  <c r="U32" i="19"/>
  <c r="F34" i="19"/>
  <c r="G34" i="19"/>
  <c r="M34" i="19" s="1"/>
  <c r="I34" i="19"/>
  <c r="K34" i="19"/>
  <c r="O34" i="19"/>
  <c r="Q34" i="19"/>
  <c r="U34" i="19"/>
  <c r="F37" i="19"/>
  <c r="G37" i="19" s="1"/>
  <c r="I37" i="19"/>
  <c r="K37" i="19"/>
  <c r="O37" i="19"/>
  <c r="Q37" i="19"/>
  <c r="U37" i="19"/>
  <c r="BA38" i="19"/>
  <c r="F39" i="19"/>
  <c r="G39" i="19" s="1"/>
  <c r="M39" i="19" s="1"/>
  <c r="I39" i="19"/>
  <c r="K39" i="19"/>
  <c r="O39" i="19"/>
  <c r="Q39" i="19"/>
  <c r="U39" i="19"/>
  <c r="BA40" i="19"/>
  <c r="F41" i="19"/>
  <c r="G41" i="19" s="1"/>
  <c r="M41" i="19" s="1"/>
  <c r="I41" i="19"/>
  <c r="K41" i="19"/>
  <c r="O41" i="19"/>
  <c r="Q41" i="19"/>
  <c r="U41" i="19"/>
  <c r="Q43" i="19"/>
  <c r="F44" i="19"/>
  <c r="G44" i="19"/>
  <c r="M44" i="19" s="1"/>
  <c r="I44" i="19"/>
  <c r="I43" i="19" s="1"/>
  <c r="K44" i="19"/>
  <c r="K43" i="19" s="1"/>
  <c r="O44" i="19"/>
  <c r="Q44" i="19"/>
  <c r="U44" i="19"/>
  <c r="U43" i="19" s="1"/>
  <c r="F45" i="19"/>
  <c r="G45" i="19" s="1"/>
  <c r="I45" i="19"/>
  <c r="K45" i="19"/>
  <c r="O45" i="19"/>
  <c r="Q45" i="19"/>
  <c r="U45" i="19"/>
  <c r="AC47" i="19"/>
  <c r="M45" i="19" l="1"/>
  <c r="G43" i="19"/>
  <c r="O36" i="19"/>
  <c r="Q28" i="19"/>
  <c r="K8" i="19"/>
  <c r="U8" i="19"/>
  <c r="U36" i="19"/>
  <c r="I36" i="19"/>
  <c r="K28" i="19"/>
  <c r="O22" i="19"/>
  <c r="Q8" i="19"/>
  <c r="K36" i="19"/>
  <c r="O28" i="19"/>
  <c r="I8" i="19"/>
  <c r="M43" i="19"/>
  <c r="O43" i="19"/>
  <c r="Q36" i="19"/>
  <c r="U28" i="19"/>
  <c r="I28" i="19"/>
  <c r="K22" i="19"/>
  <c r="O8" i="19"/>
  <c r="M23" i="19"/>
  <c r="M22" i="19" s="1"/>
  <c r="G22" i="19"/>
  <c r="G8" i="19"/>
  <c r="M9" i="19"/>
  <c r="M8" i="19" s="1"/>
  <c r="AD47" i="19"/>
  <c r="M37" i="19"/>
  <c r="M36" i="19" s="1"/>
  <c r="G36" i="19"/>
  <c r="M29" i="19"/>
  <c r="M28" i="19" s="1"/>
  <c r="G28" i="19"/>
  <c r="G47" i="19" l="1"/>
  <c r="F21" i="12" s="1"/>
  <c r="G9" i="18" l="1"/>
  <c r="I9" i="18"/>
  <c r="K9" i="18"/>
  <c r="O9" i="18"/>
  <c r="Q9" i="18"/>
  <c r="U9" i="18"/>
  <c r="BA10" i="18"/>
  <c r="F17" i="18"/>
  <c r="G17" i="18" s="1"/>
  <c r="M17" i="18" s="1"/>
  <c r="I17" i="18"/>
  <c r="K17" i="18"/>
  <c r="O17" i="18"/>
  <c r="Q17" i="18"/>
  <c r="U17" i="18"/>
  <c r="F23" i="18"/>
  <c r="G23" i="18" s="1"/>
  <c r="M23" i="18" s="1"/>
  <c r="I23" i="18"/>
  <c r="K23" i="18"/>
  <c r="O23" i="18"/>
  <c r="Q23" i="18"/>
  <c r="U23" i="18"/>
  <c r="BA24" i="18"/>
  <c r="F28" i="18"/>
  <c r="G28" i="18"/>
  <c r="M28" i="18" s="1"/>
  <c r="I28" i="18"/>
  <c r="K28" i="18"/>
  <c r="O28" i="18"/>
  <c r="Q28" i="18"/>
  <c r="U28" i="18"/>
  <c r="BA29" i="18"/>
  <c r="F54" i="18"/>
  <c r="G54" i="18"/>
  <c r="M54" i="18" s="1"/>
  <c r="I54" i="18"/>
  <c r="K54" i="18"/>
  <c r="O54" i="18"/>
  <c r="Q54" i="18"/>
  <c r="U54" i="18"/>
  <c r="BA55" i="18"/>
  <c r="F66" i="18"/>
  <c r="G66" i="18" s="1"/>
  <c r="M66" i="18" s="1"/>
  <c r="I66" i="18"/>
  <c r="K66" i="18"/>
  <c r="O66" i="18"/>
  <c r="Q66" i="18"/>
  <c r="U66" i="18"/>
  <c r="F71" i="18"/>
  <c r="G71" i="18" s="1"/>
  <c r="M71" i="18" s="1"/>
  <c r="I71" i="18"/>
  <c r="K71" i="18"/>
  <c r="O71" i="18"/>
  <c r="Q71" i="18"/>
  <c r="U71" i="18"/>
  <c r="BA72" i="18"/>
  <c r="F75" i="18"/>
  <c r="G75" i="18" s="1"/>
  <c r="M75" i="18" s="1"/>
  <c r="I75" i="18"/>
  <c r="K75" i="18"/>
  <c r="O75" i="18"/>
  <c r="Q75" i="18"/>
  <c r="U75" i="18"/>
  <c r="BA76" i="18"/>
  <c r="F81" i="18"/>
  <c r="G81" i="18"/>
  <c r="M81" i="18" s="1"/>
  <c r="I81" i="18"/>
  <c r="K81" i="18"/>
  <c r="O81" i="18"/>
  <c r="Q81" i="18"/>
  <c r="U81" i="18"/>
  <c r="F84" i="18"/>
  <c r="G84" i="18"/>
  <c r="M84" i="18" s="1"/>
  <c r="I84" i="18"/>
  <c r="K84" i="18"/>
  <c r="O84" i="18"/>
  <c r="Q84" i="18"/>
  <c r="U84" i="18"/>
  <c r="BA85" i="18"/>
  <c r="F92" i="18"/>
  <c r="G92" i="18"/>
  <c r="M92" i="18" s="1"/>
  <c r="I92" i="18"/>
  <c r="K92" i="18"/>
  <c r="O92" i="18"/>
  <c r="Q92" i="18"/>
  <c r="U92" i="18"/>
  <c r="F93" i="18"/>
  <c r="G93" i="18"/>
  <c r="M93" i="18" s="1"/>
  <c r="I93" i="18"/>
  <c r="K93" i="18"/>
  <c r="O93" i="18"/>
  <c r="Q93" i="18"/>
  <c r="U93" i="18"/>
  <c r="F94" i="18"/>
  <c r="G94" i="18" s="1"/>
  <c r="M94" i="18" s="1"/>
  <c r="I94" i="18"/>
  <c r="K94" i="18"/>
  <c r="O94" i="18"/>
  <c r="Q94" i="18"/>
  <c r="U94" i="18"/>
  <c r="F98" i="18"/>
  <c r="G98" i="18"/>
  <c r="M98" i="18" s="1"/>
  <c r="I98" i="18"/>
  <c r="K98" i="18"/>
  <c r="O98" i="18"/>
  <c r="Q98" i="18"/>
  <c r="U98" i="18"/>
  <c r="F99" i="18"/>
  <c r="G99" i="18"/>
  <c r="M99" i="18" s="1"/>
  <c r="I99" i="18"/>
  <c r="K99" i="18"/>
  <c r="O99" i="18"/>
  <c r="Q99" i="18"/>
  <c r="U99" i="18"/>
  <c r="BA100" i="18"/>
  <c r="F102" i="18"/>
  <c r="G102" i="18"/>
  <c r="M102" i="18" s="1"/>
  <c r="I102" i="18"/>
  <c r="K102" i="18"/>
  <c r="O102" i="18"/>
  <c r="O101" i="18" s="1"/>
  <c r="Q102" i="18"/>
  <c r="Q101" i="18" s="1"/>
  <c r="U102" i="18"/>
  <c r="F116" i="18"/>
  <c r="G116" i="18"/>
  <c r="M116" i="18" s="1"/>
  <c r="I116" i="18"/>
  <c r="K116" i="18"/>
  <c r="O116" i="18"/>
  <c r="Q116" i="18"/>
  <c r="U116" i="18"/>
  <c r="F136" i="18"/>
  <c r="G136" i="18" s="1"/>
  <c r="M136" i="18" s="1"/>
  <c r="I136" i="18"/>
  <c r="K136" i="18"/>
  <c r="O136" i="18"/>
  <c r="Q136" i="18"/>
  <c r="U136" i="18"/>
  <c r="BA137" i="18"/>
  <c r="F142" i="18"/>
  <c r="G142" i="18" s="1"/>
  <c r="M142" i="18" s="1"/>
  <c r="I142" i="18"/>
  <c r="K142" i="18"/>
  <c r="O142" i="18"/>
  <c r="Q142" i="18"/>
  <c r="U142" i="18"/>
  <c r="F145" i="18"/>
  <c r="G145" i="18" s="1"/>
  <c r="M145" i="18" s="1"/>
  <c r="I145" i="18"/>
  <c r="K145" i="18"/>
  <c r="O145" i="18"/>
  <c r="Q145" i="18"/>
  <c r="U145" i="18"/>
  <c r="F149" i="18"/>
  <c r="G149" i="18" s="1"/>
  <c r="M149" i="18" s="1"/>
  <c r="M148" i="18" s="1"/>
  <c r="I149" i="18"/>
  <c r="I148" i="18" s="1"/>
  <c r="K149" i="18"/>
  <c r="K148" i="18" s="1"/>
  <c r="O149" i="18"/>
  <c r="O148" i="18" s="1"/>
  <c r="Q149" i="18"/>
  <c r="Q148" i="18" s="1"/>
  <c r="U149" i="18"/>
  <c r="U148" i="18" s="1"/>
  <c r="BA150" i="18"/>
  <c r="F153" i="18"/>
  <c r="G153" i="18" s="1"/>
  <c r="M153" i="18" s="1"/>
  <c r="I153" i="18"/>
  <c r="K153" i="18"/>
  <c r="O153" i="18"/>
  <c r="Q153" i="18"/>
  <c r="U153" i="18"/>
  <c r="F156" i="18"/>
  <c r="G156" i="18" s="1"/>
  <c r="M156" i="18" s="1"/>
  <c r="I156" i="18"/>
  <c r="K156" i="18"/>
  <c r="O156" i="18"/>
  <c r="Q156" i="18"/>
  <c r="U156" i="18"/>
  <c r="F161" i="18"/>
  <c r="G161" i="18"/>
  <c r="M161" i="18" s="1"/>
  <c r="I161" i="18"/>
  <c r="K161" i="18"/>
  <c r="O161" i="18"/>
  <c r="Q161" i="18"/>
  <c r="U161" i="18"/>
  <c r="BA162" i="18"/>
  <c r="F164" i="18"/>
  <c r="G164" i="18" s="1"/>
  <c r="M164" i="18" s="1"/>
  <c r="I164" i="18"/>
  <c r="K164" i="18"/>
  <c r="O164" i="18"/>
  <c r="Q164" i="18"/>
  <c r="U164" i="18"/>
  <c r="BA165" i="18"/>
  <c r="BA166" i="18"/>
  <c r="BA167" i="18"/>
  <c r="BA168" i="18"/>
  <c r="F171" i="18"/>
  <c r="G171" i="18" s="1"/>
  <c r="M171" i="18" s="1"/>
  <c r="I171" i="18"/>
  <c r="K171" i="18"/>
  <c r="O171" i="18"/>
  <c r="Q171" i="18"/>
  <c r="U171" i="18"/>
  <c r="F173" i="18"/>
  <c r="G173" i="18" s="1"/>
  <c r="M173" i="18" s="1"/>
  <c r="I173" i="18"/>
  <c r="K173" i="18"/>
  <c r="O173" i="18"/>
  <c r="Q173" i="18"/>
  <c r="U173" i="18"/>
  <c r="BA174" i="18"/>
  <c r="F178" i="18"/>
  <c r="G178" i="18" s="1"/>
  <c r="M178" i="18" s="1"/>
  <c r="I178" i="18"/>
  <c r="K178" i="18"/>
  <c r="O178" i="18"/>
  <c r="Q178" i="18"/>
  <c r="U178" i="18"/>
  <c r="BA179" i="18"/>
  <c r="F183" i="18"/>
  <c r="G183" i="18" s="1"/>
  <c r="M183" i="18" s="1"/>
  <c r="I183" i="18"/>
  <c r="K183" i="18"/>
  <c r="O183" i="18"/>
  <c r="Q183" i="18"/>
  <c r="U183" i="18"/>
  <c r="BA184" i="18"/>
  <c r="F187" i="18"/>
  <c r="G187" i="18" s="1"/>
  <c r="M187" i="18" s="1"/>
  <c r="I187" i="18"/>
  <c r="K187" i="18"/>
  <c r="O187" i="18"/>
  <c r="Q187" i="18"/>
  <c r="U187" i="18"/>
  <c r="F189" i="18"/>
  <c r="G189" i="18" s="1"/>
  <c r="M189" i="18" s="1"/>
  <c r="I189" i="18"/>
  <c r="K189" i="18"/>
  <c r="O189" i="18"/>
  <c r="Q189" i="18"/>
  <c r="U189" i="18"/>
  <c r="F191" i="18"/>
  <c r="G191" i="18"/>
  <c r="M191" i="18" s="1"/>
  <c r="I191" i="18"/>
  <c r="K191" i="18"/>
  <c r="O191" i="18"/>
  <c r="Q191" i="18"/>
  <c r="U191" i="18"/>
  <c r="BA192" i="18"/>
  <c r="F194" i="18"/>
  <c r="G194" i="18" s="1"/>
  <c r="M194" i="18" s="1"/>
  <c r="I194" i="18"/>
  <c r="K194" i="18"/>
  <c r="O194" i="18"/>
  <c r="Q194" i="18"/>
  <c r="U194" i="18"/>
  <c r="F196" i="18"/>
  <c r="G196" i="18" s="1"/>
  <c r="M196" i="18" s="1"/>
  <c r="I196" i="18"/>
  <c r="K196" i="18"/>
  <c r="O196" i="18"/>
  <c r="Q196" i="18"/>
  <c r="U196" i="18"/>
  <c r="BA197" i="18"/>
  <c r="F200" i="18"/>
  <c r="G200" i="18" s="1"/>
  <c r="M200" i="18" s="1"/>
  <c r="I200" i="18"/>
  <c r="K200" i="18"/>
  <c r="O200" i="18"/>
  <c r="Q200" i="18"/>
  <c r="U200" i="18"/>
  <c r="F201" i="18"/>
  <c r="G201" i="18" s="1"/>
  <c r="M201" i="18" s="1"/>
  <c r="I201" i="18"/>
  <c r="K201" i="18"/>
  <c r="O201" i="18"/>
  <c r="Q201" i="18"/>
  <c r="U201" i="18"/>
  <c r="BA202" i="18"/>
  <c r="F203" i="18"/>
  <c r="G203" i="18" s="1"/>
  <c r="M203" i="18" s="1"/>
  <c r="I203" i="18"/>
  <c r="K203" i="18"/>
  <c r="O203" i="18"/>
  <c r="Q203" i="18"/>
  <c r="U203" i="18"/>
  <c r="BA204" i="18"/>
  <c r="F205" i="18"/>
  <c r="G205" i="18" s="1"/>
  <c r="M205" i="18" s="1"/>
  <c r="I205" i="18"/>
  <c r="K205" i="18"/>
  <c r="O205" i="18"/>
  <c r="Q205" i="18"/>
  <c r="U205" i="18"/>
  <c r="BA206" i="18"/>
  <c r="F207" i="18"/>
  <c r="G207" i="18" s="1"/>
  <c r="M207" i="18" s="1"/>
  <c r="I207" i="18"/>
  <c r="K207" i="18"/>
  <c r="O207" i="18"/>
  <c r="Q207" i="18"/>
  <c r="U207" i="18"/>
  <c r="F208" i="18"/>
  <c r="G208" i="18" s="1"/>
  <c r="M208" i="18" s="1"/>
  <c r="I208" i="18"/>
  <c r="K208" i="18"/>
  <c r="O208" i="18"/>
  <c r="Q208" i="18"/>
  <c r="U208" i="18"/>
  <c r="F209" i="18"/>
  <c r="G209" i="18" s="1"/>
  <c r="M209" i="18" s="1"/>
  <c r="I209" i="18"/>
  <c r="K209" i="18"/>
  <c r="O209" i="18"/>
  <c r="Q209" i="18"/>
  <c r="U209" i="18"/>
  <c r="F210" i="18"/>
  <c r="G210" i="18" s="1"/>
  <c r="M210" i="18" s="1"/>
  <c r="I210" i="18"/>
  <c r="K210" i="18"/>
  <c r="O210" i="18"/>
  <c r="Q210" i="18"/>
  <c r="U210" i="18"/>
  <c r="F211" i="18"/>
  <c r="G211" i="18" s="1"/>
  <c r="M211" i="18" s="1"/>
  <c r="I211" i="18"/>
  <c r="K211" i="18"/>
  <c r="O211" i="18"/>
  <c r="Q211" i="18"/>
  <c r="U211" i="18"/>
  <c r="F212" i="18"/>
  <c r="G212" i="18" s="1"/>
  <c r="M212" i="18" s="1"/>
  <c r="I212" i="18"/>
  <c r="K212" i="18"/>
  <c r="O212" i="18"/>
  <c r="Q212" i="18"/>
  <c r="U212" i="18"/>
  <c r="F213" i="18"/>
  <c r="G213" i="18" s="1"/>
  <c r="M213" i="18" s="1"/>
  <c r="I213" i="18"/>
  <c r="K213" i="18"/>
  <c r="O213" i="18"/>
  <c r="Q213" i="18"/>
  <c r="U213" i="18"/>
  <c r="F214" i="18"/>
  <c r="G214" i="18" s="1"/>
  <c r="M214" i="18" s="1"/>
  <c r="I214" i="18"/>
  <c r="K214" i="18"/>
  <c r="O214" i="18"/>
  <c r="Q214" i="18"/>
  <c r="U214" i="18"/>
  <c r="F215" i="18"/>
  <c r="G215" i="18" s="1"/>
  <c r="M215" i="18" s="1"/>
  <c r="I215" i="18"/>
  <c r="K215" i="18"/>
  <c r="O215" i="18"/>
  <c r="Q215" i="18"/>
  <c r="U215" i="18"/>
  <c r="F216" i="18"/>
  <c r="G216" i="18" s="1"/>
  <c r="M216" i="18" s="1"/>
  <c r="I216" i="18"/>
  <c r="K216" i="18"/>
  <c r="O216" i="18"/>
  <c r="Q216" i="18"/>
  <c r="U216" i="18"/>
  <c r="F217" i="18"/>
  <c r="G217" i="18" s="1"/>
  <c r="I217" i="18"/>
  <c r="K217" i="18"/>
  <c r="M217" i="18"/>
  <c r="O217" i="18"/>
  <c r="Q217" i="18"/>
  <c r="U217" i="18"/>
  <c r="F218" i="18"/>
  <c r="G218" i="18" s="1"/>
  <c r="M218" i="18" s="1"/>
  <c r="I218" i="18"/>
  <c r="K218" i="18"/>
  <c r="O218" i="18"/>
  <c r="Q218" i="18"/>
  <c r="U218" i="18"/>
  <c r="F219" i="18"/>
  <c r="G219" i="18" s="1"/>
  <c r="I219" i="18"/>
  <c r="K219" i="18"/>
  <c r="M219" i="18"/>
  <c r="O219" i="18"/>
  <c r="Q219" i="18"/>
  <c r="U219" i="18"/>
  <c r="F220" i="18"/>
  <c r="G220" i="18" s="1"/>
  <c r="M220" i="18" s="1"/>
  <c r="I220" i="18"/>
  <c r="K220" i="18"/>
  <c r="O220" i="18"/>
  <c r="Q220" i="18"/>
  <c r="U220" i="18"/>
  <c r="F222" i="18"/>
  <c r="G222" i="18"/>
  <c r="M222" i="18" s="1"/>
  <c r="M221" i="18" s="1"/>
  <c r="I222" i="18"/>
  <c r="K222" i="18"/>
  <c r="O222" i="18"/>
  <c r="Q222" i="18"/>
  <c r="Q221" i="18" s="1"/>
  <c r="U222" i="18"/>
  <c r="F224" i="18"/>
  <c r="G224" i="18"/>
  <c r="M224" i="18" s="1"/>
  <c r="I224" i="18"/>
  <c r="K224" i="18"/>
  <c r="O224" i="18"/>
  <c r="Q224" i="18"/>
  <c r="U224" i="18"/>
  <c r="F227" i="18"/>
  <c r="G227" i="18"/>
  <c r="M227" i="18" s="1"/>
  <c r="I227" i="18"/>
  <c r="K227" i="18"/>
  <c r="O227" i="18"/>
  <c r="Q227" i="18"/>
  <c r="Q226" i="18" s="1"/>
  <c r="U227" i="18"/>
  <c r="BA228" i="18"/>
  <c r="F230" i="18"/>
  <c r="G230" i="18"/>
  <c r="M230" i="18" s="1"/>
  <c r="I230" i="18"/>
  <c r="K230" i="18"/>
  <c r="O230" i="18"/>
  <c r="Q230" i="18"/>
  <c r="U230" i="18"/>
  <c r="F232" i="18"/>
  <c r="G232" i="18" s="1"/>
  <c r="M232" i="18" s="1"/>
  <c r="I232" i="18"/>
  <c r="K232" i="18"/>
  <c r="O232" i="18"/>
  <c r="Q232" i="18"/>
  <c r="U232" i="18"/>
  <c r="BA233" i="18"/>
  <c r="F238" i="18"/>
  <c r="G238" i="18" s="1"/>
  <c r="M238" i="18" s="1"/>
  <c r="I238" i="18"/>
  <c r="K238" i="18"/>
  <c r="O238" i="18"/>
  <c r="Q238" i="18"/>
  <c r="U238" i="18"/>
  <c r="F240" i="18"/>
  <c r="G240" i="18" s="1"/>
  <c r="M240" i="18" s="1"/>
  <c r="I240" i="18"/>
  <c r="K240" i="18"/>
  <c r="O240" i="18"/>
  <c r="Q240" i="18"/>
  <c r="U240" i="18"/>
  <c r="BA241" i="18"/>
  <c r="F244" i="18"/>
  <c r="G244" i="18" s="1"/>
  <c r="M244" i="18" s="1"/>
  <c r="I244" i="18"/>
  <c r="K244" i="18"/>
  <c r="O244" i="18"/>
  <c r="Q244" i="18"/>
  <c r="U244" i="18"/>
  <c r="BA245" i="18"/>
  <c r="G247" i="18"/>
  <c r="M247" i="18" s="1"/>
  <c r="I247" i="18"/>
  <c r="K247" i="18"/>
  <c r="O247" i="18"/>
  <c r="Q247" i="18"/>
  <c r="U247" i="18"/>
  <c r="F250" i="18"/>
  <c r="G250" i="18" s="1"/>
  <c r="M250" i="18" s="1"/>
  <c r="I250" i="18"/>
  <c r="K250" i="18"/>
  <c r="O250" i="18"/>
  <c r="Q250" i="18"/>
  <c r="U250" i="18"/>
  <c r="F254" i="18"/>
  <c r="G254" i="18" s="1"/>
  <c r="I254" i="18"/>
  <c r="K254" i="18"/>
  <c r="O254" i="18"/>
  <c r="Q254" i="18"/>
  <c r="U254" i="18"/>
  <c r="BA255" i="18"/>
  <c r="F256" i="18"/>
  <c r="G256" i="18"/>
  <c r="M256" i="18" s="1"/>
  <c r="I256" i="18"/>
  <c r="K256" i="18"/>
  <c r="O256" i="18"/>
  <c r="Q256" i="18"/>
  <c r="U256" i="18"/>
  <c r="BA257" i="18"/>
  <c r="F258" i="18"/>
  <c r="G258" i="18"/>
  <c r="M258" i="18" s="1"/>
  <c r="I258" i="18"/>
  <c r="K258" i="18"/>
  <c r="O258" i="18"/>
  <c r="Q258" i="18"/>
  <c r="U258" i="18"/>
  <c r="BA259" i="18"/>
  <c r="F260" i="18"/>
  <c r="G260" i="18" s="1"/>
  <c r="M260" i="18" s="1"/>
  <c r="I260" i="18"/>
  <c r="K260" i="18"/>
  <c r="O260" i="18"/>
  <c r="Q260" i="18"/>
  <c r="U260" i="18"/>
  <c r="BA261" i="18"/>
  <c r="F262" i="18"/>
  <c r="G262" i="18" s="1"/>
  <c r="M262" i="18" s="1"/>
  <c r="I262" i="18"/>
  <c r="K262" i="18"/>
  <c r="O262" i="18"/>
  <c r="Q262" i="18"/>
  <c r="U262" i="18"/>
  <c r="BA263" i="18"/>
  <c r="F264" i="18"/>
  <c r="G264" i="18"/>
  <c r="M264" i="18" s="1"/>
  <c r="I264" i="18"/>
  <c r="K264" i="18"/>
  <c r="O264" i="18"/>
  <c r="Q264" i="18"/>
  <c r="U264" i="18"/>
  <c r="BA265" i="18"/>
  <c r="F266" i="18"/>
  <c r="G266" i="18"/>
  <c r="M266" i="18" s="1"/>
  <c r="I266" i="18"/>
  <c r="K266" i="18"/>
  <c r="O266" i="18"/>
  <c r="Q266" i="18"/>
  <c r="U266" i="18"/>
  <c r="BA267" i="18"/>
  <c r="F268" i="18"/>
  <c r="G268" i="18" s="1"/>
  <c r="M268" i="18" s="1"/>
  <c r="I268" i="18"/>
  <c r="K268" i="18"/>
  <c r="O268" i="18"/>
  <c r="Q268" i="18"/>
  <c r="U268" i="18"/>
  <c r="BA269" i="18"/>
  <c r="F270" i="18"/>
  <c r="G270" i="18" s="1"/>
  <c r="M270" i="18" s="1"/>
  <c r="I270" i="18"/>
  <c r="K270" i="18"/>
  <c r="O270" i="18"/>
  <c r="Q270" i="18"/>
  <c r="U270" i="18"/>
  <c r="BA271" i="18"/>
  <c r="F272" i="18"/>
  <c r="G272" i="18" s="1"/>
  <c r="M272" i="18" s="1"/>
  <c r="I272" i="18"/>
  <c r="K272" i="18"/>
  <c r="O272" i="18"/>
  <c r="Q272" i="18"/>
  <c r="U272" i="18"/>
  <c r="BA273" i="18"/>
  <c r="F274" i="18"/>
  <c r="G274" i="18" s="1"/>
  <c r="M274" i="18" s="1"/>
  <c r="I274" i="18"/>
  <c r="K274" i="18"/>
  <c r="O274" i="18"/>
  <c r="Q274" i="18"/>
  <c r="U274" i="18"/>
  <c r="BA275" i="18"/>
  <c r="F276" i="18"/>
  <c r="G276" i="18" s="1"/>
  <c r="M276" i="18" s="1"/>
  <c r="I276" i="18"/>
  <c r="K276" i="18"/>
  <c r="O276" i="18"/>
  <c r="Q276" i="18"/>
  <c r="U276" i="18"/>
  <c r="BA277" i="18"/>
  <c r="F278" i="18"/>
  <c r="G278" i="18" s="1"/>
  <c r="M278" i="18" s="1"/>
  <c r="I278" i="18"/>
  <c r="K278" i="18"/>
  <c r="O278" i="18"/>
  <c r="Q278" i="18"/>
  <c r="U278" i="18"/>
  <c r="BA279" i="18"/>
  <c r="F280" i="18"/>
  <c r="G280" i="18"/>
  <c r="M280" i="18" s="1"/>
  <c r="I280" i="18"/>
  <c r="K280" i="18"/>
  <c r="O280" i="18"/>
  <c r="Q280" i="18"/>
  <c r="U280" i="18"/>
  <c r="BA281" i="18"/>
  <c r="F282" i="18"/>
  <c r="G282" i="18"/>
  <c r="M282" i="18" s="1"/>
  <c r="I282" i="18"/>
  <c r="K282" i="18"/>
  <c r="O282" i="18"/>
  <c r="Q282" i="18"/>
  <c r="U282" i="18"/>
  <c r="BA283" i="18"/>
  <c r="F284" i="18"/>
  <c r="G284" i="18" s="1"/>
  <c r="M284" i="18" s="1"/>
  <c r="I284" i="18"/>
  <c r="K284" i="18"/>
  <c r="O284" i="18"/>
  <c r="Q284" i="18"/>
  <c r="U284" i="18"/>
  <c r="BA285" i="18"/>
  <c r="F286" i="18"/>
  <c r="G286" i="18" s="1"/>
  <c r="M286" i="18" s="1"/>
  <c r="I286" i="18"/>
  <c r="K286" i="18"/>
  <c r="O286" i="18"/>
  <c r="Q286" i="18"/>
  <c r="U286" i="18"/>
  <c r="BA287" i="18"/>
  <c r="F288" i="18"/>
  <c r="G288" i="18"/>
  <c r="M288" i="18" s="1"/>
  <c r="I288" i="18"/>
  <c r="K288" i="18"/>
  <c r="O288" i="18"/>
  <c r="Q288" i="18"/>
  <c r="U288" i="18"/>
  <c r="BA289" i="18"/>
  <c r="F290" i="18"/>
  <c r="G290" i="18"/>
  <c r="M290" i="18" s="1"/>
  <c r="I290" i="18"/>
  <c r="K290" i="18"/>
  <c r="O290" i="18"/>
  <c r="Q290" i="18"/>
  <c r="U290" i="18"/>
  <c r="BA291" i="18"/>
  <c r="F292" i="18"/>
  <c r="G292" i="18" s="1"/>
  <c r="I292" i="18"/>
  <c r="K292" i="18"/>
  <c r="M292" i="18"/>
  <c r="O292" i="18"/>
  <c r="Q292" i="18"/>
  <c r="U292" i="18"/>
  <c r="BA293" i="18"/>
  <c r="F294" i="18"/>
  <c r="G294" i="18" s="1"/>
  <c r="M294" i="18" s="1"/>
  <c r="I294" i="18"/>
  <c r="K294" i="18"/>
  <c r="O294" i="18"/>
  <c r="Q294" i="18"/>
  <c r="U294" i="18"/>
  <c r="BA295" i="18"/>
  <c r="F296" i="18"/>
  <c r="G296" i="18" s="1"/>
  <c r="M296" i="18" s="1"/>
  <c r="I296" i="18"/>
  <c r="K296" i="18"/>
  <c r="O296" i="18"/>
  <c r="Q296" i="18"/>
  <c r="U296" i="18"/>
  <c r="BA297" i="18"/>
  <c r="F298" i="18"/>
  <c r="G298" i="18" s="1"/>
  <c r="M298" i="18" s="1"/>
  <c r="I298" i="18"/>
  <c r="K298" i="18"/>
  <c r="O298" i="18"/>
  <c r="Q298" i="18"/>
  <c r="U298" i="18"/>
  <c r="BA299" i="18"/>
  <c r="F300" i="18"/>
  <c r="G300" i="18" s="1"/>
  <c r="M300" i="18" s="1"/>
  <c r="I300" i="18"/>
  <c r="K300" i="18"/>
  <c r="O300" i="18"/>
  <c r="Q300" i="18"/>
  <c r="U300" i="18"/>
  <c r="BA301" i="18"/>
  <c r="F302" i="18"/>
  <c r="G302" i="18" s="1"/>
  <c r="M302" i="18" s="1"/>
  <c r="I302" i="18"/>
  <c r="K302" i="18"/>
  <c r="O302" i="18"/>
  <c r="Q302" i="18"/>
  <c r="U302" i="18"/>
  <c r="BA303" i="18"/>
  <c r="F304" i="18"/>
  <c r="G304" i="18"/>
  <c r="M304" i="18" s="1"/>
  <c r="I304" i="18"/>
  <c r="K304" i="18"/>
  <c r="O304" i="18"/>
  <c r="Q304" i="18"/>
  <c r="U304" i="18"/>
  <c r="BA305" i="18"/>
  <c r="F306" i="18"/>
  <c r="G306" i="18"/>
  <c r="M306" i="18" s="1"/>
  <c r="I306" i="18"/>
  <c r="K306" i="18"/>
  <c r="O306" i="18"/>
  <c r="Q306" i="18"/>
  <c r="U306" i="18"/>
  <c r="BA307" i="18"/>
  <c r="F308" i="18"/>
  <c r="G308" i="18" s="1"/>
  <c r="M308" i="18" s="1"/>
  <c r="I308" i="18"/>
  <c r="K308" i="18"/>
  <c r="O308" i="18"/>
  <c r="Q308" i="18"/>
  <c r="U308" i="18"/>
  <c r="BA309" i="18"/>
  <c r="F310" i="18"/>
  <c r="G310" i="18" s="1"/>
  <c r="M310" i="18" s="1"/>
  <c r="I310" i="18"/>
  <c r="K310" i="18"/>
  <c r="O310" i="18"/>
  <c r="Q310" i="18"/>
  <c r="U310" i="18"/>
  <c r="BA311" i="18"/>
  <c r="F312" i="18"/>
  <c r="G312" i="18"/>
  <c r="M312" i="18" s="1"/>
  <c r="I312" i="18"/>
  <c r="K312" i="18"/>
  <c r="O312" i="18"/>
  <c r="Q312" i="18"/>
  <c r="U312" i="18"/>
  <c r="BA313" i="18"/>
  <c r="F314" i="18"/>
  <c r="G314" i="18"/>
  <c r="M314" i="18" s="1"/>
  <c r="I314" i="18"/>
  <c r="K314" i="18"/>
  <c r="O314" i="18"/>
  <c r="Q314" i="18"/>
  <c r="U314" i="18"/>
  <c r="BA315" i="18"/>
  <c r="F316" i="18"/>
  <c r="G316" i="18" s="1"/>
  <c r="M316" i="18" s="1"/>
  <c r="I316" i="18"/>
  <c r="K316" i="18"/>
  <c r="O316" i="18"/>
  <c r="Q316" i="18"/>
  <c r="U316" i="18"/>
  <c r="BA317" i="18"/>
  <c r="F318" i="18"/>
  <c r="G318" i="18" s="1"/>
  <c r="M318" i="18" s="1"/>
  <c r="I318" i="18"/>
  <c r="K318" i="18"/>
  <c r="O318" i="18"/>
  <c r="Q318" i="18"/>
  <c r="U318" i="18"/>
  <c r="BA319" i="18"/>
  <c r="F320" i="18"/>
  <c r="G320" i="18"/>
  <c r="M320" i="18" s="1"/>
  <c r="I320" i="18"/>
  <c r="K320" i="18"/>
  <c r="O320" i="18"/>
  <c r="Q320" i="18"/>
  <c r="U320" i="18"/>
  <c r="BA321" i="18"/>
  <c r="F322" i="18"/>
  <c r="G322" i="18"/>
  <c r="M322" i="18" s="1"/>
  <c r="I322" i="18"/>
  <c r="K322" i="18"/>
  <c r="O322" i="18"/>
  <c r="Q322" i="18"/>
  <c r="U322" i="18"/>
  <c r="BA323" i="18"/>
  <c r="F324" i="18"/>
  <c r="G324" i="18" s="1"/>
  <c r="M324" i="18" s="1"/>
  <c r="I324" i="18"/>
  <c r="K324" i="18"/>
  <c r="O324" i="18"/>
  <c r="Q324" i="18"/>
  <c r="U324" i="18"/>
  <c r="BA325" i="18"/>
  <c r="F326" i="18"/>
  <c r="G326" i="18" s="1"/>
  <c r="M326" i="18" s="1"/>
  <c r="I326" i="18"/>
  <c r="K326" i="18"/>
  <c r="O326" i="18"/>
  <c r="Q326" i="18"/>
  <c r="U326" i="18"/>
  <c r="BA327" i="18"/>
  <c r="F328" i="18"/>
  <c r="G328" i="18"/>
  <c r="M328" i="18" s="1"/>
  <c r="I328" i="18"/>
  <c r="K328" i="18"/>
  <c r="O328" i="18"/>
  <c r="Q328" i="18"/>
  <c r="U328" i="18"/>
  <c r="BA329" i="18"/>
  <c r="F331" i="18"/>
  <c r="G331" i="18"/>
  <c r="M331" i="18" s="1"/>
  <c r="I331" i="18"/>
  <c r="K331" i="18"/>
  <c r="O331" i="18"/>
  <c r="Q331" i="18"/>
  <c r="Q330" i="18" s="1"/>
  <c r="U331" i="18"/>
  <c r="BA332" i="18"/>
  <c r="F347" i="18"/>
  <c r="G347" i="18"/>
  <c r="M347" i="18" s="1"/>
  <c r="I347" i="18"/>
  <c r="K347" i="18"/>
  <c r="O347" i="18"/>
  <c r="Q347" i="18"/>
  <c r="U347" i="18"/>
  <c r="BA348" i="18"/>
  <c r="F351" i="18"/>
  <c r="G351" i="18" s="1"/>
  <c r="I351" i="18"/>
  <c r="I350" i="18" s="1"/>
  <c r="K351" i="18"/>
  <c r="K350" i="18" s="1"/>
  <c r="O351" i="18"/>
  <c r="O350" i="18" s="1"/>
  <c r="Q351" i="18"/>
  <c r="Q350" i="18" s="1"/>
  <c r="U351" i="18"/>
  <c r="U350" i="18" s="1"/>
  <c r="F356" i="18"/>
  <c r="G356" i="18"/>
  <c r="M356" i="18" s="1"/>
  <c r="I356" i="18"/>
  <c r="K356" i="18"/>
  <c r="O356" i="18"/>
  <c r="Q356" i="18"/>
  <c r="U356" i="18"/>
  <c r="F357" i="18"/>
  <c r="G357" i="18"/>
  <c r="M357" i="18" s="1"/>
  <c r="I357" i="18"/>
  <c r="K357" i="18"/>
  <c r="O357" i="18"/>
  <c r="Q357" i="18"/>
  <c r="U357" i="18"/>
  <c r="F358" i="18"/>
  <c r="G358" i="18"/>
  <c r="M358" i="18" s="1"/>
  <c r="I358" i="18"/>
  <c r="K358" i="18"/>
  <c r="O358" i="18"/>
  <c r="Q358" i="18"/>
  <c r="U358" i="18"/>
  <c r="F359" i="18"/>
  <c r="G359" i="18" s="1"/>
  <c r="M359" i="18" s="1"/>
  <c r="I359" i="18"/>
  <c r="K359" i="18"/>
  <c r="O359" i="18"/>
  <c r="Q359" i="18"/>
  <c r="U359" i="18"/>
  <c r="F361" i="18"/>
  <c r="G361" i="18" s="1"/>
  <c r="I361" i="18"/>
  <c r="I360" i="18" s="1"/>
  <c r="K361" i="18"/>
  <c r="K360" i="18" s="1"/>
  <c r="O361" i="18"/>
  <c r="O360" i="18" s="1"/>
  <c r="Q361" i="18"/>
  <c r="Q360" i="18" s="1"/>
  <c r="U361" i="18"/>
  <c r="U360" i="18" s="1"/>
  <c r="F363" i="18"/>
  <c r="G363" i="18" s="1"/>
  <c r="I363" i="18"/>
  <c r="K363" i="18"/>
  <c r="O363" i="18"/>
  <c r="Q363" i="18"/>
  <c r="U363" i="18"/>
  <c r="F365" i="18"/>
  <c r="G365" i="18" s="1"/>
  <c r="M365" i="18" s="1"/>
  <c r="I365" i="18"/>
  <c r="K365" i="18"/>
  <c r="O365" i="18"/>
  <c r="Q365" i="18"/>
  <c r="U365" i="18"/>
  <c r="F368" i="18"/>
  <c r="G368" i="18" s="1"/>
  <c r="I368" i="18"/>
  <c r="K368" i="18"/>
  <c r="O368" i="18"/>
  <c r="Q368" i="18"/>
  <c r="U368" i="18"/>
  <c r="BA369" i="18"/>
  <c r="BA370" i="18"/>
  <c r="BA371" i="18"/>
  <c r="F372" i="18"/>
  <c r="G372" i="18"/>
  <c r="M372" i="18" s="1"/>
  <c r="I372" i="18"/>
  <c r="K372" i="18"/>
  <c r="O372" i="18"/>
  <c r="Q372" i="18"/>
  <c r="U372" i="18"/>
  <c r="F375" i="18"/>
  <c r="G375" i="18"/>
  <c r="M375" i="18" s="1"/>
  <c r="I375" i="18"/>
  <c r="K375" i="18"/>
  <c r="O375" i="18"/>
  <c r="Q375" i="18"/>
  <c r="U375" i="18"/>
  <c r="F377" i="18"/>
  <c r="G377" i="18"/>
  <c r="M377" i="18" s="1"/>
  <c r="I377" i="18"/>
  <c r="K377" i="18"/>
  <c r="O377" i="18"/>
  <c r="Q377" i="18"/>
  <c r="U377" i="18"/>
  <c r="F379" i="18"/>
  <c r="G379" i="18" s="1"/>
  <c r="M379" i="18" s="1"/>
  <c r="I379" i="18"/>
  <c r="K379" i="18"/>
  <c r="O379" i="18"/>
  <c r="Q379" i="18"/>
  <c r="U379" i="18"/>
  <c r="F381" i="18"/>
  <c r="G381" i="18" s="1"/>
  <c r="I381" i="18"/>
  <c r="K381" i="18"/>
  <c r="O381" i="18"/>
  <c r="Q381" i="18"/>
  <c r="U381" i="18"/>
  <c r="F384" i="18"/>
  <c r="G384" i="18"/>
  <c r="M384" i="18" s="1"/>
  <c r="I384" i="18"/>
  <c r="K384" i="18"/>
  <c r="O384" i="18"/>
  <c r="Q384" i="18"/>
  <c r="U384" i="18"/>
  <c r="F386" i="18"/>
  <c r="G386" i="18"/>
  <c r="M386" i="18" s="1"/>
  <c r="I386" i="18"/>
  <c r="K386" i="18"/>
  <c r="O386" i="18"/>
  <c r="Q386" i="18"/>
  <c r="U386" i="18"/>
  <c r="F388" i="18"/>
  <c r="G388" i="18"/>
  <c r="M388" i="18" s="1"/>
  <c r="I388" i="18"/>
  <c r="K388" i="18"/>
  <c r="O388" i="18"/>
  <c r="Q388" i="18"/>
  <c r="U388" i="18"/>
  <c r="F390" i="18"/>
  <c r="G390" i="18" s="1"/>
  <c r="M390" i="18" s="1"/>
  <c r="I390" i="18"/>
  <c r="K390" i="18"/>
  <c r="O390" i="18"/>
  <c r="Q390" i="18"/>
  <c r="U390" i="18"/>
  <c r="AC393" i="18"/>
  <c r="M351" i="18" l="1"/>
  <c r="M350" i="18" s="1"/>
  <c r="G350" i="18"/>
  <c r="M381" i="18"/>
  <c r="G380" i="18"/>
  <c r="O380" i="18"/>
  <c r="U253" i="18"/>
  <c r="I226" i="18"/>
  <c r="K152" i="18"/>
  <c r="Q380" i="18"/>
  <c r="K380" i="18"/>
  <c r="K362" i="18"/>
  <c r="I152" i="18"/>
  <c r="Q8" i="18"/>
  <c r="I380" i="18"/>
  <c r="AD393" i="18"/>
  <c r="U362" i="18"/>
  <c r="I362" i="18"/>
  <c r="Q355" i="18"/>
  <c r="K355" i="18"/>
  <c r="K330" i="18"/>
  <c r="K253" i="18"/>
  <c r="O221" i="18"/>
  <c r="K221" i="18"/>
  <c r="Q152" i="18"/>
  <c r="K101" i="18"/>
  <c r="O8" i="18"/>
  <c r="U8" i="18"/>
  <c r="I8" i="18"/>
  <c r="O355" i="18"/>
  <c r="U152" i="18"/>
  <c r="U380" i="18"/>
  <c r="Q362" i="18"/>
  <c r="U355" i="18"/>
  <c r="I355" i="18"/>
  <c r="U330" i="18"/>
  <c r="I330" i="18"/>
  <c r="K226" i="18"/>
  <c r="U221" i="18"/>
  <c r="I221" i="18"/>
  <c r="O152" i="18"/>
  <c r="U101" i="18"/>
  <c r="I101" i="18"/>
  <c r="K8" i="18"/>
  <c r="M152" i="18"/>
  <c r="M368" i="18"/>
  <c r="M361" i="18"/>
  <c r="M360" i="18" s="1"/>
  <c r="G360" i="18"/>
  <c r="M330" i="18"/>
  <c r="I253" i="18"/>
  <c r="U226" i="18"/>
  <c r="G221" i="18"/>
  <c r="G362" i="18"/>
  <c r="M355" i="18"/>
  <c r="O330" i="18"/>
  <c r="Q253" i="18"/>
  <c r="M254" i="18"/>
  <c r="M253" i="18" s="1"/>
  <c r="G253" i="18"/>
  <c r="M226" i="18"/>
  <c r="M101" i="18"/>
  <c r="M380" i="18"/>
  <c r="O362" i="18"/>
  <c r="M363" i="18"/>
  <c r="O253" i="18"/>
  <c r="O226" i="18"/>
  <c r="G8" i="18"/>
  <c r="M9" i="18"/>
  <c r="M8" i="18" s="1"/>
  <c r="G152" i="18"/>
  <c r="G148" i="18"/>
  <c r="G101" i="18"/>
  <c r="G355" i="18"/>
  <c r="G330" i="18"/>
  <c r="G226" i="18"/>
  <c r="G393" i="18" l="1"/>
  <c r="F18" i="12" s="1"/>
  <c r="M362" i="18"/>
  <c r="G9" i="17"/>
  <c r="I9" i="17"/>
  <c r="K9" i="17"/>
  <c r="O9" i="17"/>
  <c r="Q9" i="17"/>
  <c r="U9" i="17"/>
  <c r="BA10" i="17"/>
  <c r="G13" i="17"/>
  <c r="M13" i="17" s="1"/>
  <c r="I13" i="17"/>
  <c r="K13" i="17"/>
  <c r="O13" i="17"/>
  <c r="Q13" i="17"/>
  <c r="U13" i="17"/>
  <c r="G16" i="17"/>
  <c r="M16" i="17" s="1"/>
  <c r="I16" i="17"/>
  <c r="K16" i="17"/>
  <c r="O16" i="17"/>
  <c r="Q16" i="17"/>
  <c r="U16" i="17"/>
  <c r="BA17" i="17"/>
  <c r="F19" i="17"/>
  <c r="G19" i="17"/>
  <c r="M19" i="17" s="1"/>
  <c r="I19" i="17"/>
  <c r="K19" i="17"/>
  <c r="O19" i="17"/>
  <c r="Q19" i="17"/>
  <c r="U19" i="17"/>
  <c r="BA20" i="17"/>
  <c r="F23" i="17"/>
  <c r="G23" i="17"/>
  <c r="M23" i="17" s="1"/>
  <c r="I23" i="17"/>
  <c r="K23" i="17"/>
  <c r="O23" i="17"/>
  <c r="Q23" i="17"/>
  <c r="U23" i="17"/>
  <c r="F28" i="17"/>
  <c r="G28" i="17" s="1"/>
  <c r="M28" i="17" s="1"/>
  <c r="I28" i="17"/>
  <c r="K28" i="17"/>
  <c r="O28" i="17"/>
  <c r="Q28" i="17"/>
  <c r="U28" i="17"/>
  <c r="BA29" i="17"/>
  <c r="F34" i="17"/>
  <c r="G34" i="17" s="1"/>
  <c r="M34" i="17" s="1"/>
  <c r="I34" i="17"/>
  <c r="K34" i="17"/>
  <c r="O34" i="17"/>
  <c r="Q34" i="17"/>
  <c r="U34" i="17"/>
  <c r="BA35" i="17"/>
  <c r="F43" i="17"/>
  <c r="G43" i="17"/>
  <c r="M43" i="17" s="1"/>
  <c r="I43" i="17"/>
  <c r="K43" i="17"/>
  <c r="O43" i="17"/>
  <c r="Q43" i="17"/>
  <c r="U43" i="17"/>
  <c r="F48" i="17"/>
  <c r="G48" i="17"/>
  <c r="M48" i="17" s="1"/>
  <c r="I48" i="17"/>
  <c r="K48" i="17"/>
  <c r="O48" i="17"/>
  <c r="Q48" i="17"/>
  <c r="U48" i="17"/>
  <c r="BA49" i="17"/>
  <c r="F59" i="17"/>
  <c r="G59" i="17"/>
  <c r="M59" i="17" s="1"/>
  <c r="I59" i="17"/>
  <c r="K59" i="17"/>
  <c r="O59" i="17"/>
  <c r="Q59" i="17"/>
  <c r="U59" i="17"/>
  <c r="F60" i="17"/>
  <c r="G60" i="17"/>
  <c r="M60" i="17" s="1"/>
  <c r="I60" i="17"/>
  <c r="K60" i="17"/>
  <c r="O60" i="17"/>
  <c r="Q60" i="17"/>
  <c r="U60" i="17"/>
  <c r="F61" i="17"/>
  <c r="G61" i="17" s="1"/>
  <c r="M61" i="17" s="1"/>
  <c r="I61" i="17"/>
  <c r="K61" i="17"/>
  <c r="O61" i="17"/>
  <c r="Q61" i="17"/>
  <c r="U61" i="17"/>
  <c r="F65" i="17"/>
  <c r="G65" i="17"/>
  <c r="M65" i="17" s="1"/>
  <c r="I65" i="17"/>
  <c r="K65" i="17"/>
  <c r="O65" i="17"/>
  <c r="Q65" i="17"/>
  <c r="U65" i="17"/>
  <c r="F67" i="17"/>
  <c r="G67" i="17"/>
  <c r="M67" i="17" s="1"/>
  <c r="I67" i="17"/>
  <c r="K67" i="17"/>
  <c r="O67" i="17"/>
  <c r="Q67" i="17"/>
  <c r="U67" i="17"/>
  <c r="F69" i="17"/>
  <c r="G69" i="17"/>
  <c r="M69" i="17" s="1"/>
  <c r="I69" i="17"/>
  <c r="K69" i="17"/>
  <c r="O69" i="17"/>
  <c r="Q69" i="17"/>
  <c r="U69" i="17"/>
  <c r="F70" i="17"/>
  <c r="G70" i="17" s="1"/>
  <c r="M70" i="17" s="1"/>
  <c r="I70" i="17"/>
  <c r="K70" i="17"/>
  <c r="O70" i="17"/>
  <c r="Q70" i="17"/>
  <c r="U70" i="17"/>
  <c r="BA71" i="17"/>
  <c r="F73" i="17"/>
  <c r="G73" i="17" s="1"/>
  <c r="M73" i="17" s="1"/>
  <c r="I73" i="17"/>
  <c r="K73" i="17"/>
  <c r="O73" i="17"/>
  <c r="Q73" i="17"/>
  <c r="U73" i="17"/>
  <c r="I77" i="17"/>
  <c r="G78" i="17"/>
  <c r="M78" i="17" s="1"/>
  <c r="M77" i="17" s="1"/>
  <c r="I78" i="17"/>
  <c r="K78" i="17"/>
  <c r="K77" i="17" s="1"/>
  <c r="O78" i="17"/>
  <c r="O77" i="17" s="1"/>
  <c r="Q78" i="17"/>
  <c r="Q77" i="17" s="1"/>
  <c r="U78" i="17"/>
  <c r="U77" i="17" s="1"/>
  <c r="G82" i="17"/>
  <c r="M82" i="17" s="1"/>
  <c r="I82" i="17"/>
  <c r="K82" i="17"/>
  <c r="O82" i="17"/>
  <c r="O81" i="17" s="1"/>
  <c r="Q82" i="17"/>
  <c r="Q81" i="17" s="1"/>
  <c r="U82" i="17"/>
  <c r="G84" i="17"/>
  <c r="M84" i="17" s="1"/>
  <c r="I84" i="17"/>
  <c r="K84" i="17"/>
  <c r="O84" i="17"/>
  <c r="Q84" i="17"/>
  <c r="U84" i="17"/>
  <c r="U81" i="17" s="1"/>
  <c r="F86" i="17"/>
  <c r="G86" i="17"/>
  <c r="M86" i="17" s="1"/>
  <c r="I86" i="17"/>
  <c r="K86" i="17"/>
  <c r="O86" i="17"/>
  <c r="Q86" i="17"/>
  <c r="U86" i="17"/>
  <c r="F89" i="17"/>
  <c r="G89" i="17" s="1"/>
  <c r="M89" i="17" s="1"/>
  <c r="I89" i="17"/>
  <c r="K89" i="17"/>
  <c r="O89" i="17"/>
  <c r="Q89" i="17"/>
  <c r="U89" i="17"/>
  <c r="BA90" i="17"/>
  <c r="F93" i="17"/>
  <c r="G93" i="17" s="1"/>
  <c r="M93" i="17" s="1"/>
  <c r="I93" i="17"/>
  <c r="K93" i="17"/>
  <c r="O93" i="17"/>
  <c r="Q93" i="17"/>
  <c r="U93" i="17"/>
  <c r="F95" i="17"/>
  <c r="G95" i="17"/>
  <c r="M95" i="17" s="1"/>
  <c r="I95" i="17"/>
  <c r="K95" i="17"/>
  <c r="O95" i="17"/>
  <c r="Q95" i="17"/>
  <c r="U95" i="17"/>
  <c r="BA96" i="17"/>
  <c r="F97" i="17"/>
  <c r="G97" i="17"/>
  <c r="M97" i="17" s="1"/>
  <c r="I97" i="17"/>
  <c r="K97" i="17"/>
  <c r="O97" i="17"/>
  <c r="Q97" i="17"/>
  <c r="U97" i="17"/>
  <c r="F99" i="17"/>
  <c r="G99" i="17"/>
  <c r="M99" i="17" s="1"/>
  <c r="I99" i="17"/>
  <c r="K99" i="17"/>
  <c r="O99" i="17"/>
  <c r="Q99" i="17"/>
  <c r="U99" i="17"/>
  <c r="BA100" i="17"/>
  <c r="BA101" i="17"/>
  <c r="F103" i="17"/>
  <c r="G103" i="17" s="1"/>
  <c r="M103" i="17" s="1"/>
  <c r="I103" i="17"/>
  <c r="K103" i="17"/>
  <c r="O103" i="17"/>
  <c r="Q103" i="17"/>
  <c r="U103" i="17"/>
  <c r="BA104" i="17"/>
  <c r="F106" i="17"/>
  <c r="G106" i="17"/>
  <c r="M106" i="17" s="1"/>
  <c r="I106" i="17"/>
  <c r="K106" i="17"/>
  <c r="O106" i="17"/>
  <c r="Q106" i="17"/>
  <c r="U106" i="17"/>
  <c r="F108" i="17"/>
  <c r="G108" i="17"/>
  <c r="M108" i="17" s="1"/>
  <c r="I108" i="17"/>
  <c r="K108" i="17"/>
  <c r="O108" i="17"/>
  <c r="Q108" i="17"/>
  <c r="U108" i="17"/>
  <c r="BA109" i="17"/>
  <c r="F115" i="17"/>
  <c r="G115" i="17"/>
  <c r="M115" i="17" s="1"/>
  <c r="I115" i="17"/>
  <c r="K115" i="17"/>
  <c r="O115" i="17"/>
  <c r="Q115" i="17"/>
  <c r="U115" i="17"/>
  <c r="BA116" i="17"/>
  <c r="F120" i="17"/>
  <c r="G120" i="17"/>
  <c r="M120" i="17" s="1"/>
  <c r="I120" i="17"/>
  <c r="K120" i="17"/>
  <c r="O120" i="17"/>
  <c r="Q120" i="17"/>
  <c r="U120" i="17"/>
  <c r="BA121" i="17"/>
  <c r="F123" i="17"/>
  <c r="G123" i="17" s="1"/>
  <c r="M123" i="17" s="1"/>
  <c r="I123" i="17"/>
  <c r="K123" i="17"/>
  <c r="O123" i="17"/>
  <c r="Q123" i="17"/>
  <c r="U123" i="17"/>
  <c r="F125" i="17"/>
  <c r="G125" i="17" s="1"/>
  <c r="M125" i="17" s="1"/>
  <c r="I125" i="17"/>
  <c r="K125" i="17"/>
  <c r="O125" i="17"/>
  <c r="Q125" i="17"/>
  <c r="U125" i="17"/>
  <c r="F128" i="17"/>
  <c r="G128" i="17" s="1"/>
  <c r="I128" i="17"/>
  <c r="K128" i="17"/>
  <c r="M128" i="17"/>
  <c r="O128" i="17"/>
  <c r="Q128" i="17"/>
  <c r="U128" i="17"/>
  <c r="G131" i="17"/>
  <c r="F132" i="17"/>
  <c r="G132" i="17"/>
  <c r="M132" i="17" s="1"/>
  <c r="I132" i="17"/>
  <c r="K132" i="17"/>
  <c r="K131" i="17" s="1"/>
  <c r="O132" i="17"/>
  <c r="Q132" i="17"/>
  <c r="U132" i="17"/>
  <c r="U131" i="17" s="1"/>
  <c r="BA133" i="17"/>
  <c r="F135" i="17"/>
  <c r="G135" i="17" s="1"/>
  <c r="M135" i="17" s="1"/>
  <c r="I135" i="17"/>
  <c r="K135" i="17"/>
  <c r="O135" i="17"/>
  <c r="Q135" i="17"/>
  <c r="U135" i="17"/>
  <c r="F137" i="17"/>
  <c r="G137" i="17" s="1"/>
  <c r="M137" i="17" s="1"/>
  <c r="I137" i="17"/>
  <c r="K137" i="17"/>
  <c r="O137" i="17"/>
  <c r="Q137" i="17"/>
  <c r="U137" i="17"/>
  <c r="F140" i="17"/>
  <c r="G140" i="17"/>
  <c r="M140" i="17" s="1"/>
  <c r="I140" i="17"/>
  <c r="K140" i="17"/>
  <c r="K139" i="17" s="1"/>
  <c r="O140" i="17"/>
  <c r="O139" i="17" s="1"/>
  <c r="Q140" i="17"/>
  <c r="Q139" i="17" s="1"/>
  <c r="U140" i="17"/>
  <c r="BA141" i="17"/>
  <c r="F142" i="17"/>
  <c r="G142" i="17" s="1"/>
  <c r="M142" i="17" s="1"/>
  <c r="I142" i="17"/>
  <c r="K142" i="17"/>
  <c r="O142" i="17"/>
  <c r="Q142" i="17"/>
  <c r="U142" i="17"/>
  <c r="BA143" i="17"/>
  <c r="F145" i="17"/>
  <c r="G145" i="17" s="1"/>
  <c r="G144" i="17" s="1"/>
  <c r="I145" i="17"/>
  <c r="I144" i="17" s="1"/>
  <c r="K145" i="17"/>
  <c r="K144" i="17" s="1"/>
  <c r="O145" i="17"/>
  <c r="O144" i="17" s="1"/>
  <c r="Q145" i="17"/>
  <c r="Q144" i="17" s="1"/>
  <c r="U145" i="17"/>
  <c r="U144" i="17" s="1"/>
  <c r="F148" i="17"/>
  <c r="G148" i="17" s="1"/>
  <c r="M148" i="17" s="1"/>
  <c r="I148" i="17"/>
  <c r="I147" i="17" s="1"/>
  <c r="K148" i="17"/>
  <c r="K147" i="17" s="1"/>
  <c r="O148" i="17"/>
  <c r="O147" i="17" s="1"/>
  <c r="Q148" i="17"/>
  <c r="U148" i="17"/>
  <c r="U147" i="17" s="1"/>
  <c r="BA149" i="17"/>
  <c r="F151" i="17"/>
  <c r="G151" i="17" s="1"/>
  <c r="I151" i="17"/>
  <c r="K151" i="17"/>
  <c r="O151" i="17"/>
  <c r="Q151" i="17"/>
  <c r="U151" i="17"/>
  <c r="BA152" i="17"/>
  <c r="G155" i="17"/>
  <c r="M155" i="17" s="1"/>
  <c r="I155" i="17"/>
  <c r="I154" i="17" s="1"/>
  <c r="K155" i="17"/>
  <c r="O155" i="17"/>
  <c r="O154" i="17" s="1"/>
  <c r="Q155" i="17"/>
  <c r="Q154" i="17" s="1"/>
  <c r="U155" i="17"/>
  <c r="G156" i="17"/>
  <c r="M156" i="17" s="1"/>
  <c r="I156" i="17"/>
  <c r="K156" i="17"/>
  <c r="O156" i="17"/>
  <c r="Q156" i="17"/>
  <c r="U156" i="17"/>
  <c r="AC158" i="17"/>
  <c r="M81" i="17" l="1"/>
  <c r="I131" i="17"/>
  <c r="G139" i="17"/>
  <c r="Q131" i="17"/>
  <c r="K81" i="17"/>
  <c r="G147" i="17"/>
  <c r="U154" i="17"/>
  <c r="K154" i="17"/>
  <c r="Q147" i="17"/>
  <c r="U139" i="17"/>
  <c r="I139" i="17"/>
  <c r="O131" i="17"/>
  <c r="I81" i="17"/>
  <c r="M154" i="17"/>
  <c r="M88" i="17"/>
  <c r="U8" i="17"/>
  <c r="M151" i="17"/>
  <c r="M147" i="17" s="1"/>
  <c r="U88" i="17"/>
  <c r="M145" i="17"/>
  <c r="M144" i="17" s="1"/>
  <c r="I88" i="17"/>
  <c r="O8" i="17"/>
  <c r="G8" i="17"/>
  <c r="AD158" i="17"/>
  <c r="K8" i="17"/>
  <c r="M139" i="17"/>
  <c r="M131" i="17"/>
  <c r="K88" i="17"/>
  <c r="Q8" i="17"/>
  <c r="I8" i="17"/>
  <c r="Q88" i="17"/>
  <c r="G154" i="17"/>
  <c r="O88" i="17"/>
  <c r="G88" i="17"/>
  <c r="M9" i="17"/>
  <c r="M8" i="17" s="1"/>
  <c r="G77" i="17"/>
  <c r="G81" i="17"/>
  <c r="G158" i="17" l="1"/>
  <c r="F17" i="12" s="1"/>
  <c r="F9" i="16"/>
  <c r="G9" i="16" s="1"/>
  <c r="I9" i="16"/>
  <c r="K9" i="16"/>
  <c r="O9" i="16"/>
  <c r="Q9" i="16"/>
  <c r="U9" i="16"/>
  <c r="BA10" i="16"/>
  <c r="F12" i="16"/>
  <c r="G12" i="16" s="1"/>
  <c r="M12" i="16" s="1"/>
  <c r="I12" i="16"/>
  <c r="K12" i="16"/>
  <c r="O12" i="16"/>
  <c r="Q12" i="16"/>
  <c r="U12" i="16"/>
  <c r="BA13" i="16"/>
  <c r="F15" i="16"/>
  <c r="G15" i="16" s="1"/>
  <c r="M15" i="16" s="1"/>
  <c r="I15" i="16"/>
  <c r="K15" i="16"/>
  <c r="O15" i="16"/>
  <c r="Q15" i="16"/>
  <c r="U15" i="16"/>
  <c r="BA16" i="16"/>
  <c r="F18" i="16"/>
  <c r="G18" i="16" s="1"/>
  <c r="M18" i="16" s="1"/>
  <c r="I18" i="16"/>
  <c r="K18" i="16"/>
  <c r="O18" i="16"/>
  <c r="Q18" i="16"/>
  <c r="U18" i="16"/>
  <c r="F20" i="16"/>
  <c r="G20" i="16"/>
  <c r="M20" i="16" s="1"/>
  <c r="I20" i="16"/>
  <c r="K20" i="16"/>
  <c r="O20" i="16"/>
  <c r="Q20" i="16"/>
  <c r="U20" i="16"/>
  <c r="F22" i="16"/>
  <c r="G22" i="16"/>
  <c r="M22" i="16" s="1"/>
  <c r="I22" i="16"/>
  <c r="K22" i="16"/>
  <c r="O22" i="16"/>
  <c r="Q22" i="16"/>
  <c r="U22" i="16"/>
  <c r="BA23" i="16"/>
  <c r="F26" i="16"/>
  <c r="G26" i="16" s="1"/>
  <c r="M26" i="16" s="1"/>
  <c r="I26" i="16"/>
  <c r="K26" i="16"/>
  <c r="O26" i="16"/>
  <c r="Q26" i="16"/>
  <c r="U26" i="16"/>
  <c r="F30" i="16"/>
  <c r="G30" i="16" s="1"/>
  <c r="M30" i="16" s="1"/>
  <c r="I30" i="16"/>
  <c r="K30" i="16"/>
  <c r="O30" i="16"/>
  <c r="Q30" i="16"/>
  <c r="U30" i="16"/>
  <c r="BA31" i="16"/>
  <c r="F33" i="16"/>
  <c r="G33" i="16" s="1"/>
  <c r="M33" i="16" s="1"/>
  <c r="I33" i="16"/>
  <c r="K33" i="16"/>
  <c r="O33" i="16"/>
  <c r="Q33" i="16"/>
  <c r="U33" i="16"/>
  <c r="BA34" i="16"/>
  <c r="F37" i="16"/>
  <c r="G37" i="16"/>
  <c r="M37" i="16" s="1"/>
  <c r="I37" i="16"/>
  <c r="K37" i="16"/>
  <c r="O37" i="16"/>
  <c r="Q37" i="16"/>
  <c r="U37" i="16"/>
  <c r="F39" i="16"/>
  <c r="G39" i="16" s="1"/>
  <c r="M39" i="16" s="1"/>
  <c r="I39" i="16"/>
  <c r="K39" i="16"/>
  <c r="O39" i="16"/>
  <c r="Q39" i="16"/>
  <c r="U39" i="16"/>
  <c r="BA40" i="16"/>
  <c r="F45" i="16"/>
  <c r="G45" i="16" s="1"/>
  <c r="M45" i="16" s="1"/>
  <c r="I45" i="16"/>
  <c r="K45" i="16"/>
  <c r="O45" i="16"/>
  <c r="Q45" i="16"/>
  <c r="U45" i="16"/>
  <c r="F50" i="16"/>
  <c r="G50" i="16" s="1"/>
  <c r="M50" i="16" s="1"/>
  <c r="I50" i="16"/>
  <c r="K50" i="16"/>
  <c r="O50" i="16"/>
  <c r="Q50" i="16"/>
  <c r="U50" i="16"/>
  <c r="F55" i="16"/>
  <c r="G55" i="16"/>
  <c r="M55" i="16" s="1"/>
  <c r="I55" i="16"/>
  <c r="K55" i="16"/>
  <c r="O55" i="16"/>
  <c r="Q55" i="16"/>
  <c r="U55" i="16"/>
  <c r="F58" i="16"/>
  <c r="G58" i="16"/>
  <c r="M58" i="16" s="1"/>
  <c r="I58" i="16"/>
  <c r="K58" i="16"/>
  <c r="O58" i="16"/>
  <c r="Q58" i="16"/>
  <c r="U58" i="16"/>
  <c r="BA59" i="16"/>
  <c r="F61" i="16"/>
  <c r="G61" i="16"/>
  <c r="M61" i="16" s="1"/>
  <c r="I61" i="16"/>
  <c r="K61" i="16"/>
  <c r="O61" i="16"/>
  <c r="Q61" i="16"/>
  <c r="U61" i="16"/>
  <c r="BA62" i="16"/>
  <c r="F64" i="16"/>
  <c r="G64" i="16" s="1"/>
  <c r="M64" i="16" s="1"/>
  <c r="I64" i="16"/>
  <c r="K64" i="16"/>
  <c r="O64" i="16"/>
  <c r="Q64" i="16"/>
  <c r="U64" i="16"/>
  <c r="BA65" i="16"/>
  <c r="F67" i="16"/>
  <c r="G67" i="16" s="1"/>
  <c r="M67" i="16" s="1"/>
  <c r="I67" i="16"/>
  <c r="K67" i="16"/>
  <c r="O67" i="16"/>
  <c r="Q67" i="16"/>
  <c r="U67" i="16"/>
  <c r="F69" i="16"/>
  <c r="G69" i="16" s="1"/>
  <c r="M69" i="16" s="1"/>
  <c r="I69" i="16"/>
  <c r="K69" i="16"/>
  <c r="O69" i="16"/>
  <c r="Q69" i="16"/>
  <c r="U69" i="16"/>
  <c r="F71" i="16"/>
  <c r="G71" i="16" s="1"/>
  <c r="M71" i="16" s="1"/>
  <c r="I71" i="16"/>
  <c r="K71" i="16"/>
  <c r="O71" i="16"/>
  <c r="Q71" i="16"/>
  <c r="U71" i="16"/>
  <c r="F74" i="16"/>
  <c r="G74" i="16" s="1"/>
  <c r="I74" i="16"/>
  <c r="K74" i="16"/>
  <c r="O74" i="16"/>
  <c r="Q74" i="16"/>
  <c r="U74" i="16"/>
  <c r="F77" i="16"/>
  <c r="G77" i="16" s="1"/>
  <c r="M77" i="16" s="1"/>
  <c r="I77" i="16"/>
  <c r="K77" i="16"/>
  <c r="O77" i="16"/>
  <c r="Q77" i="16"/>
  <c r="U77" i="16"/>
  <c r="F79" i="16"/>
  <c r="G79" i="16" s="1"/>
  <c r="M79" i="16" s="1"/>
  <c r="I79" i="16"/>
  <c r="K79" i="16"/>
  <c r="O79" i="16"/>
  <c r="Q79" i="16"/>
  <c r="U79" i="16"/>
  <c r="BA80" i="16"/>
  <c r="F81" i="16"/>
  <c r="G81" i="16" s="1"/>
  <c r="M81" i="16" s="1"/>
  <c r="I81" i="16"/>
  <c r="K81" i="16"/>
  <c r="O81" i="16"/>
  <c r="Q81" i="16"/>
  <c r="U81" i="16"/>
  <c r="BA82" i="16"/>
  <c r="F83" i="16"/>
  <c r="G83" i="16" s="1"/>
  <c r="M83" i="16" s="1"/>
  <c r="I83" i="16"/>
  <c r="K83" i="16"/>
  <c r="O83" i="16"/>
  <c r="Q83" i="16"/>
  <c r="U83" i="16"/>
  <c r="F85" i="16"/>
  <c r="G85" i="16" s="1"/>
  <c r="M85" i="16" s="1"/>
  <c r="I85" i="16"/>
  <c r="K85" i="16"/>
  <c r="O85" i="16"/>
  <c r="Q85" i="16"/>
  <c r="U85" i="16"/>
  <c r="G89" i="16"/>
  <c r="I89" i="16"/>
  <c r="I88" i="16" s="1"/>
  <c r="K89" i="16"/>
  <c r="K88" i="16" s="1"/>
  <c r="O89" i="16"/>
  <c r="O88" i="16" s="1"/>
  <c r="Q89" i="16"/>
  <c r="Q88" i="16" s="1"/>
  <c r="U89" i="16"/>
  <c r="U88" i="16" s="1"/>
  <c r="F91" i="16"/>
  <c r="G91" i="16" s="1"/>
  <c r="I91" i="16"/>
  <c r="K91" i="16"/>
  <c r="O91" i="16"/>
  <c r="Q91" i="16"/>
  <c r="U91" i="16"/>
  <c r="F92" i="16"/>
  <c r="G92" i="16" s="1"/>
  <c r="M92" i="16" s="1"/>
  <c r="I92" i="16"/>
  <c r="K92" i="16"/>
  <c r="O92" i="16"/>
  <c r="Q92" i="16"/>
  <c r="U92" i="16"/>
  <c r="G93" i="16"/>
  <c r="M93" i="16" s="1"/>
  <c r="I93" i="16"/>
  <c r="K93" i="16"/>
  <c r="O93" i="16"/>
  <c r="Q93" i="16"/>
  <c r="U93" i="16"/>
  <c r="F94" i="16"/>
  <c r="G94" i="16" s="1"/>
  <c r="M94" i="16" s="1"/>
  <c r="I94" i="16"/>
  <c r="K94" i="16"/>
  <c r="O94" i="16"/>
  <c r="Q94" i="16"/>
  <c r="U94" i="16"/>
  <c r="AC96" i="16"/>
  <c r="O90" i="16" l="1"/>
  <c r="I57" i="16"/>
  <c r="K8" i="16"/>
  <c r="Q73" i="16"/>
  <c r="Q57" i="16"/>
  <c r="U8" i="16"/>
  <c r="I8" i="16"/>
  <c r="U90" i="16"/>
  <c r="I90" i="16"/>
  <c r="O73" i="16"/>
  <c r="O57" i="16"/>
  <c r="Q8" i="16"/>
  <c r="U73" i="16"/>
  <c r="I73" i="16"/>
  <c r="U57" i="16"/>
  <c r="K90" i="16"/>
  <c r="Q90" i="16"/>
  <c r="K73" i="16"/>
  <c r="K57" i="16"/>
  <c r="O8" i="16"/>
  <c r="M89" i="16"/>
  <c r="M88" i="16" s="1"/>
  <c r="G88" i="16"/>
  <c r="G73" i="16"/>
  <c r="M74" i="16"/>
  <c r="M73" i="16" s="1"/>
  <c r="M57" i="16"/>
  <c r="G90" i="16"/>
  <c r="M91" i="16"/>
  <c r="M90" i="16" s="1"/>
  <c r="G8" i="16"/>
  <c r="AD96" i="16"/>
  <c r="M9" i="16"/>
  <c r="M8" i="16" s="1"/>
  <c r="G57" i="16"/>
  <c r="G9" i="15"/>
  <c r="I9" i="15"/>
  <c r="K9" i="15"/>
  <c r="O9" i="15"/>
  <c r="Q9" i="15"/>
  <c r="U9" i="15"/>
  <c r="BA10" i="15"/>
  <c r="G13" i="15"/>
  <c r="M13" i="15" s="1"/>
  <c r="I13" i="15"/>
  <c r="K13" i="15"/>
  <c r="O13" i="15"/>
  <c r="Q13" i="15"/>
  <c r="U13" i="15"/>
  <c r="G15" i="15"/>
  <c r="M15" i="15" s="1"/>
  <c r="I15" i="15"/>
  <c r="K15" i="15"/>
  <c r="O15" i="15"/>
  <c r="Q15" i="15"/>
  <c r="U15" i="15"/>
  <c r="BA16" i="15"/>
  <c r="G17" i="15"/>
  <c r="M17" i="15" s="1"/>
  <c r="I17" i="15"/>
  <c r="K17" i="15"/>
  <c r="O17" i="15"/>
  <c r="Q17" i="15"/>
  <c r="U17" i="15"/>
  <c r="BA18" i="15"/>
  <c r="F20" i="15"/>
  <c r="G20" i="15" s="1"/>
  <c r="M20" i="15" s="1"/>
  <c r="I20" i="15"/>
  <c r="K20" i="15"/>
  <c r="O20" i="15"/>
  <c r="Q20" i="15"/>
  <c r="U20" i="15"/>
  <c r="BA21" i="15"/>
  <c r="F25" i="15"/>
  <c r="G25" i="15" s="1"/>
  <c r="M25" i="15" s="1"/>
  <c r="I25" i="15"/>
  <c r="K25" i="15"/>
  <c r="O25" i="15"/>
  <c r="Q25" i="15"/>
  <c r="U25" i="15"/>
  <c r="BA26" i="15"/>
  <c r="F30" i="15"/>
  <c r="G30" i="15" s="1"/>
  <c r="M30" i="15" s="1"/>
  <c r="I30" i="15"/>
  <c r="K30" i="15"/>
  <c r="O30" i="15"/>
  <c r="Q30" i="15"/>
  <c r="U30" i="15"/>
  <c r="BA31" i="15"/>
  <c r="F34" i="15"/>
  <c r="G34" i="15"/>
  <c r="M34" i="15" s="1"/>
  <c r="I34" i="15"/>
  <c r="K34" i="15"/>
  <c r="O34" i="15"/>
  <c r="Q34" i="15"/>
  <c r="U34" i="15"/>
  <c r="F36" i="15"/>
  <c r="G36" i="15"/>
  <c r="M36" i="15" s="1"/>
  <c r="I36" i="15"/>
  <c r="K36" i="15"/>
  <c r="O36" i="15"/>
  <c r="Q36" i="15"/>
  <c r="U36" i="15"/>
  <c r="F38" i="15"/>
  <c r="G38" i="15"/>
  <c r="M38" i="15" s="1"/>
  <c r="I38" i="15"/>
  <c r="K38" i="15"/>
  <c r="O38" i="15"/>
  <c r="Q38" i="15"/>
  <c r="U38" i="15"/>
  <c r="F40" i="15"/>
  <c r="G40" i="15" s="1"/>
  <c r="M40" i="15" s="1"/>
  <c r="I40" i="15"/>
  <c r="K40" i="15"/>
  <c r="O40" i="15"/>
  <c r="Q40" i="15"/>
  <c r="U40" i="15"/>
  <c r="F43" i="15"/>
  <c r="G43" i="15"/>
  <c r="M43" i="15" s="1"/>
  <c r="I43" i="15"/>
  <c r="K43" i="15"/>
  <c r="O43" i="15"/>
  <c r="Q43" i="15"/>
  <c r="U43" i="15"/>
  <c r="F46" i="15"/>
  <c r="G46" i="15"/>
  <c r="M46" i="15" s="1"/>
  <c r="I46" i="15"/>
  <c r="K46" i="15"/>
  <c r="O46" i="15"/>
  <c r="Q46" i="15"/>
  <c r="U46" i="15"/>
  <c r="BA47" i="15"/>
  <c r="F52" i="15"/>
  <c r="G52" i="15"/>
  <c r="M52" i="15" s="1"/>
  <c r="I52" i="15"/>
  <c r="K52" i="15"/>
  <c r="O52" i="15"/>
  <c r="Q52" i="15"/>
  <c r="U52" i="15"/>
  <c r="F59" i="15"/>
  <c r="G59" i="15" s="1"/>
  <c r="M59" i="15" s="1"/>
  <c r="I59" i="15"/>
  <c r="K59" i="15"/>
  <c r="O59" i="15"/>
  <c r="Q59" i="15"/>
  <c r="U59" i="15"/>
  <c r="BA60" i="15"/>
  <c r="F62" i="15"/>
  <c r="G62" i="15" s="1"/>
  <c r="M62" i="15" s="1"/>
  <c r="I62" i="15"/>
  <c r="K62" i="15"/>
  <c r="O62" i="15"/>
  <c r="Q62" i="15"/>
  <c r="U62" i="15"/>
  <c r="BA63" i="15"/>
  <c r="F65" i="15"/>
  <c r="G65" i="15" s="1"/>
  <c r="M65" i="15" s="1"/>
  <c r="I65" i="15"/>
  <c r="K65" i="15"/>
  <c r="O65" i="15"/>
  <c r="Q65" i="15"/>
  <c r="U65" i="15"/>
  <c r="F67" i="15"/>
  <c r="G67" i="15" s="1"/>
  <c r="M67" i="15" s="1"/>
  <c r="I67" i="15"/>
  <c r="K67" i="15"/>
  <c r="O67" i="15"/>
  <c r="Q67" i="15"/>
  <c r="U67" i="15"/>
  <c r="BA68" i="15"/>
  <c r="F71" i="15"/>
  <c r="G71" i="15" s="1"/>
  <c r="M71" i="15" s="1"/>
  <c r="I71" i="15"/>
  <c r="K71" i="15"/>
  <c r="O71" i="15"/>
  <c r="Q71" i="15"/>
  <c r="U71" i="15"/>
  <c r="BA72" i="15"/>
  <c r="F77" i="15"/>
  <c r="G77" i="15"/>
  <c r="M77" i="15" s="1"/>
  <c r="I77" i="15"/>
  <c r="K77" i="15"/>
  <c r="O77" i="15"/>
  <c r="Q77" i="15"/>
  <c r="U77" i="15"/>
  <c r="F79" i="15"/>
  <c r="G79" i="15" s="1"/>
  <c r="M79" i="15" s="1"/>
  <c r="I79" i="15"/>
  <c r="K79" i="15"/>
  <c r="O79" i="15"/>
  <c r="Q79" i="15"/>
  <c r="U79" i="15"/>
  <c r="BA80" i="15"/>
  <c r="F87" i="15"/>
  <c r="G87" i="15" s="1"/>
  <c r="M87" i="15" s="1"/>
  <c r="I87" i="15"/>
  <c r="K87" i="15"/>
  <c r="O87" i="15"/>
  <c r="Q87" i="15"/>
  <c r="U87" i="15"/>
  <c r="F92" i="15"/>
  <c r="G92" i="15" s="1"/>
  <c r="M92" i="15" s="1"/>
  <c r="I92" i="15"/>
  <c r="K92" i="15"/>
  <c r="O92" i="15"/>
  <c r="Q92" i="15"/>
  <c r="U92" i="15"/>
  <c r="F95" i="15"/>
  <c r="G95" i="15" s="1"/>
  <c r="M95" i="15" s="1"/>
  <c r="I95" i="15"/>
  <c r="K95" i="15"/>
  <c r="O95" i="15"/>
  <c r="Q95" i="15"/>
  <c r="U95" i="15"/>
  <c r="BA96" i="15"/>
  <c r="F109" i="15"/>
  <c r="G109" i="15" s="1"/>
  <c r="M109" i="15" s="1"/>
  <c r="I109" i="15"/>
  <c r="K109" i="15"/>
  <c r="O109" i="15"/>
  <c r="Q109" i="15"/>
  <c r="U109" i="15"/>
  <c r="BA110" i="15"/>
  <c r="F113" i="15"/>
  <c r="G113" i="15"/>
  <c r="M113" i="15" s="1"/>
  <c r="I113" i="15"/>
  <c r="K113" i="15"/>
  <c r="O113" i="15"/>
  <c r="Q113" i="15"/>
  <c r="U113" i="15"/>
  <c r="F128" i="15"/>
  <c r="G128" i="15"/>
  <c r="M128" i="15" s="1"/>
  <c r="I128" i="15"/>
  <c r="K128" i="15"/>
  <c r="O128" i="15"/>
  <c r="Q128" i="15"/>
  <c r="U128" i="15"/>
  <c r="F140" i="15"/>
  <c r="G140" i="15" s="1"/>
  <c r="M140" i="15" s="1"/>
  <c r="I140" i="15"/>
  <c r="K140" i="15"/>
  <c r="O140" i="15"/>
  <c r="Q140" i="15"/>
  <c r="U140" i="15"/>
  <c r="F143" i="15"/>
  <c r="G143" i="15" s="1"/>
  <c r="M143" i="15" s="1"/>
  <c r="I143" i="15"/>
  <c r="K143" i="15"/>
  <c r="O143" i="15"/>
  <c r="Q143" i="15"/>
  <c r="U143" i="15"/>
  <c r="F146" i="15"/>
  <c r="G146" i="15" s="1"/>
  <c r="I146" i="15"/>
  <c r="I145" i="15" s="1"/>
  <c r="K146" i="15"/>
  <c r="K145" i="15" s="1"/>
  <c r="O146" i="15"/>
  <c r="O145" i="15" s="1"/>
  <c r="Q146" i="15"/>
  <c r="Q145" i="15" s="1"/>
  <c r="U146" i="15"/>
  <c r="U145" i="15" s="1"/>
  <c r="F150" i="15"/>
  <c r="G150" i="15" s="1"/>
  <c r="I150" i="15"/>
  <c r="K150" i="15"/>
  <c r="O150" i="15"/>
  <c r="Q150" i="15"/>
  <c r="U150" i="15"/>
  <c r="F151" i="15"/>
  <c r="G151" i="15" s="1"/>
  <c r="M151" i="15" s="1"/>
  <c r="I151" i="15"/>
  <c r="K151" i="15"/>
  <c r="O151" i="15"/>
  <c r="Q151" i="15"/>
  <c r="U151" i="15"/>
  <c r="F152" i="15"/>
  <c r="G152" i="15" s="1"/>
  <c r="M152" i="15" s="1"/>
  <c r="I152" i="15"/>
  <c r="K152" i="15"/>
  <c r="O152" i="15"/>
  <c r="Q152" i="15"/>
  <c r="U152" i="15"/>
  <c r="F154" i="15"/>
  <c r="G154" i="15" s="1"/>
  <c r="M154" i="15" s="1"/>
  <c r="I154" i="15"/>
  <c r="K154" i="15"/>
  <c r="O154" i="15"/>
  <c r="Q154" i="15"/>
  <c r="U154" i="15"/>
  <c r="F156" i="15"/>
  <c r="G156" i="15" s="1"/>
  <c r="M156" i="15" s="1"/>
  <c r="I156" i="15"/>
  <c r="K156" i="15"/>
  <c r="O156" i="15"/>
  <c r="Q156" i="15"/>
  <c r="U156" i="15"/>
  <c r="BA157" i="15"/>
  <c r="F167" i="15"/>
  <c r="G167" i="15" s="1"/>
  <c r="M167" i="15" s="1"/>
  <c r="I167" i="15"/>
  <c r="K167" i="15"/>
  <c r="O167" i="15"/>
  <c r="Q167" i="15"/>
  <c r="U167" i="15"/>
  <c r="F177" i="15"/>
  <c r="G177" i="15" s="1"/>
  <c r="M177" i="15" s="1"/>
  <c r="I177" i="15"/>
  <c r="K177" i="15"/>
  <c r="O177" i="15"/>
  <c r="Q177" i="15"/>
  <c r="U177" i="15"/>
  <c r="BA178" i="15"/>
  <c r="F189" i="15"/>
  <c r="G189" i="15"/>
  <c r="M189" i="15" s="1"/>
  <c r="I189" i="15"/>
  <c r="K189" i="15"/>
  <c r="O189" i="15"/>
  <c r="Q189" i="15"/>
  <c r="U189" i="15"/>
  <c r="BA190" i="15"/>
  <c r="G192" i="15"/>
  <c r="M192" i="15" s="1"/>
  <c r="I192" i="15"/>
  <c r="K192" i="15"/>
  <c r="O192" i="15"/>
  <c r="Q192" i="15"/>
  <c r="U192" i="15"/>
  <c r="BA193" i="15"/>
  <c r="F198" i="15"/>
  <c r="G198" i="15" s="1"/>
  <c r="M198" i="15" s="1"/>
  <c r="I198" i="15"/>
  <c r="K198" i="15"/>
  <c r="O198" i="15"/>
  <c r="Q198" i="15"/>
  <c r="U198" i="15"/>
  <c r="BA199" i="15"/>
  <c r="F204" i="15"/>
  <c r="G204" i="15" s="1"/>
  <c r="M204" i="15" s="1"/>
  <c r="I204" i="15"/>
  <c r="K204" i="15"/>
  <c r="O204" i="15"/>
  <c r="Q204" i="15"/>
  <c r="U204" i="15"/>
  <c r="F207" i="15"/>
  <c r="G207" i="15" s="1"/>
  <c r="M207" i="15" s="1"/>
  <c r="I207" i="15"/>
  <c r="K207" i="15"/>
  <c r="O207" i="15"/>
  <c r="Q207" i="15"/>
  <c r="U207" i="15"/>
  <c r="F209" i="15"/>
  <c r="G209" i="15" s="1"/>
  <c r="M209" i="15" s="1"/>
  <c r="I209" i="15"/>
  <c r="K209" i="15"/>
  <c r="O209" i="15"/>
  <c r="Q209" i="15"/>
  <c r="U209" i="15"/>
  <c r="F211" i="15"/>
  <c r="G211" i="15" s="1"/>
  <c r="M211" i="15" s="1"/>
  <c r="I211" i="15"/>
  <c r="K211" i="15"/>
  <c r="O211" i="15"/>
  <c r="Q211" i="15"/>
  <c r="U211" i="15"/>
  <c r="BA212" i="15"/>
  <c r="F216" i="15"/>
  <c r="G216" i="15" s="1"/>
  <c r="M216" i="15" s="1"/>
  <c r="I216" i="15"/>
  <c r="K216" i="15"/>
  <c r="O216" i="15"/>
  <c r="Q216" i="15"/>
  <c r="U216" i="15"/>
  <c r="F220" i="15"/>
  <c r="G220" i="15"/>
  <c r="M220" i="15" s="1"/>
  <c r="I220" i="15"/>
  <c r="K220" i="15"/>
  <c r="O220" i="15"/>
  <c r="Q220" i="15"/>
  <c r="U220" i="15"/>
  <c r="F222" i="15"/>
  <c r="G222" i="15"/>
  <c r="M222" i="15" s="1"/>
  <c r="I222" i="15"/>
  <c r="K222" i="15"/>
  <c r="O222" i="15"/>
  <c r="Q222" i="15"/>
  <c r="U222" i="15"/>
  <c r="BA223" i="15"/>
  <c r="F229" i="15"/>
  <c r="G229" i="15"/>
  <c r="M229" i="15" s="1"/>
  <c r="I229" i="15"/>
  <c r="K229" i="15"/>
  <c r="O229" i="15"/>
  <c r="Q229" i="15"/>
  <c r="U229" i="15"/>
  <c r="F231" i="15"/>
  <c r="G231" i="15" s="1"/>
  <c r="M231" i="15" s="1"/>
  <c r="I231" i="15"/>
  <c r="K231" i="15"/>
  <c r="O231" i="15"/>
  <c r="Q231" i="15"/>
  <c r="U231" i="15"/>
  <c r="F233" i="15"/>
  <c r="G233" i="15" s="1"/>
  <c r="M233" i="15" s="1"/>
  <c r="I233" i="15"/>
  <c r="K233" i="15"/>
  <c r="O233" i="15"/>
  <c r="Q233" i="15"/>
  <c r="U233" i="15"/>
  <c r="F235" i="15"/>
  <c r="G235" i="15"/>
  <c r="M235" i="15" s="1"/>
  <c r="I235" i="15"/>
  <c r="K235" i="15"/>
  <c r="O235" i="15"/>
  <c r="Q235" i="15"/>
  <c r="U235" i="15"/>
  <c r="F237" i="15"/>
  <c r="G237" i="15"/>
  <c r="M237" i="15" s="1"/>
  <c r="I237" i="15"/>
  <c r="K237" i="15"/>
  <c r="O237" i="15"/>
  <c r="Q237" i="15"/>
  <c r="U237" i="15"/>
  <c r="F239" i="15"/>
  <c r="G239" i="15" s="1"/>
  <c r="M239" i="15" s="1"/>
  <c r="I239" i="15"/>
  <c r="K239" i="15"/>
  <c r="O239" i="15"/>
  <c r="Q239" i="15"/>
  <c r="U239" i="15"/>
  <c r="F241" i="15"/>
  <c r="G241" i="15" s="1"/>
  <c r="M241" i="15" s="1"/>
  <c r="I241" i="15"/>
  <c r="K241" i="15"/>
  <c r="O241" i="15"/>
  <c r="Q241" i="15"/>
  <c r="U241" i="15"/>
  <c r="BA242" i="15"/>
  <c r="F243" i="15"/>
  <c r="G243" i="15" s="1"/>
  <c r="M243" i="15" s="1"/>
  <c r="I243" i="15"/>
  <c r="K243" i="15"/>
  <c r="O243" i="15"/>
  <c r="Q243" i="15"/>
  <c r="U243" i="15"/>
  <c r="BA244" i="15"/>
  <c r="F245" i="15"/>
  <c r="G245" i="15" s="1"/>
  <c r="M245" i="15" s="1"/>
  <c r="I245" i="15"/>
  <c r="K245" i="15"/>
  <c r="O245" i="15"/>
  <c r="Q245" i="15"/>
  <c r="U245" i="15"/>
  <c r="F246" i="15"/>
  <c r="G246" i="15" s="1"/>
  <c r="M246" i="15" s="1"/>
  <c r="I246" i="15"/>
  <c r="K246" i="15"/>
  <c r="O246" i="15"/>
  <c r="Q246" i="15"/>
  <c r="U246" i="15"/>
  <c r="F248" i="15"/>
  <c r="G248" i="15" s="1"/>
  <c r="G247" i="15" s="1"/>
  <c r="I248" i="15"/>
  <c r="I247" i="15" s="1"/>
  <c r="K248" i="15"/>
  <c r="K247" i="15" s="1"/>
  <c r="O248" i="15"/>
  <c r="O247" i="15" s="1"/>
  <c r="Q248" i="15"/>
  <c r="Q247" i="15" s="1"/>
  <c r="U248" i="15"/>
  <c r="U247" i="15" s="1"/>
  <c r="BA249" i="15"/>
  <c r="F251" i="15"/>
  <c r="G251" i="15" s="1"/>
  <c r="I251" i="15"/>
  <c r="K251" i="15"/>
  <c r="M251" i="15"/>
  <c r="O251" i="15"/>
  <c r="Q251" i="15"/>
  <c r="U251" i="15"/>
  <c r="F253" i="15"/>
  <c r="G253" i="15" s="1"/>
  <c r="M253" i="15" s="1"/>
  <c r="I253" i="15"/>
  <c r="K253" i="15"/>
  <c r="O253" i="15"/>
  <c r="Q253" i="15"/>
  <c r="U253" i="15"/>
  <c r="F255" i="15"/>
  <c r="G255" i="15" s="1"/>
  <c r="M255" i="15" s="1"/>
  <c r="I255" i="15"/>
  <c r="K255" i="15"/>
  <c r="O255" i="15"/>
  <c r="Q255" i="15"/>
  <c r="U255" i="15"/>
  <c r="F257" i="15"/>
  <c r="G257" i="15" s="1"/>
  <c r="I257" i="15"/>
  <c r="K257" i="15"/>
  <c r="M257" i="15"/>
  <c r="O257" i="15"/>
  <c r="Q257" i="15"/>
  <c r="U257" i="15"/>
  <c r="F259" i="15"/>
  <c r="G259" i="15" s="1"/>
  <c r="M259" i="15" s="1"/>
  <c r="I259" i="15"/>
  <c r="K259" i="15"/>
  <c r="O259" i="15"/>
  <c r="Q259" i="15"/>
  <c r="U259" i="15"/>
  <c r="F261" i="15"/>
  <c r="G261" i="15" s="1"/>
  <c r="M261" i="15" s="1"/>
  <c r="I261" i="15"/>
  <c r="K261" i="15"/>
  <c r="O261" i="15"/>
  <c r="Q261" i="15"/>
  <c r="U261" i="15"/>
  <c r="F271" i="15"/>
  <c r="G271" i="15" s="1"/>
  <c r="M271" i="15" s="1"/>
  <c r="I271" i="15"/>
  <c r="K271" i="15"/>
  <c r="O271" i="15"/>
  <c r="Q271" i="15"/>
  <c r="U271" i="15"/>
  <c r="F273" i="15"/>
  <c r="G273" i="15" s="1"/>
  <c r="M273" i="15" s="1"/>
  <c r="I273" i="15"/>
  <c r="K273" i="15"/>
  <c r="O273" i="15"/>
  <c r="Q273" i="15"/>
  <c r="U273" i="15"/>
  <c r="BA274" i="15"/>
  <c r="F275" i="15"/>
  <c r="G275" i="15" s="1"/>
  <c r="M275" i="15" s="1"/>
  <c r="I275" i="15"/>
  <c r="K275" i="15"/>
  <c r="O275" i="15"/>
  <c r="Q275" i="15"/>
  <c r="U275" i="15"/>
  <c r="BA276" i="15"/>
  <c r="F277" i="15"/>
  <c r="G277" i="15"/>
  <c r="M277" i="15" s="1"/>
  <c r="I277" i="15"/>
  <c r="K277" i="15"/>
  <c r="O277" i="15"/>
  <c r="Q277" i="15"/>
  <c r="U277" i="15"/>
  <c r="F279" i="15"/>
  <c r="G279" i="15" s="1"/>
  <c r="M279" i="15" s="1"/>
  <c r="I279" i="15"/>
  <c r="K279" i="15"/>
  <c r="O279" i="15"/>
  <c r="Q279" i="15"/>
  <c r="U279" i="15"/>
  <c r="BA280" i="15"/>
  <c r="F281" i="15"/>
  <c r="G281" i="15" s="1"/>
  <c r="M281" i="15" s="1"/>
  <c r="I281" i="15"/>
  <c r="K281" i="15"/>
  <c r="O281" i="15"/>
  <c r="Q281" i="15"/>
  <c r="U281" i="15"/>
  <c r="BA282" i="15"/>
  <c r="F284" i="15"/>
  <c r="G284" i="15" s="1"/>
  <c r="M284" i="15" s="1"/>
  <c r="I284" i="15"/>
  <c r="K284" i="15"/>
  <c r="O284" i="15"/>
  <c r="Q284" i="15"/>
  <c r="U284" i="15"/>
  <c r="BA285" i="15"/>
  <c r="F286" i="15"/>
  <c r="G286" i="15" s="1"/>
  <c r="M286" i="15" s="1"/>
  <c r="I286" i="15"/>
  <c r="K286" i="15"/>
  <c r="O286" i="15"/>
  <c r="Q286" i="15"/>
  <c r="U286" i="15"/>
  <c r="BA287" i="15"/>
  <c r="F289" i="15"/>
  <c r="G289" i="15"/>
  <c r="M289" i="15" s="1"/>
  <c r="I289" i="15"/>
  <c r="K289" i="15"/>
  <c r="O289" i="15"/>
  <c r="Q289" i="15"/>
  <c r="U289" i="15"/>
  <c r="BA290" i="15"/>
  <c r="F293" i="15"/>
  <c r="G293" i="15"/>
  <c r="M293" i="15" s="1"/>
  <c r="I293" i="15"/>
  <c r="K293" i="15"/>
  <c r="O293" i="15"/>
  <c r="Q293" i="15"/>
  <c r="U293" i="15"/>
  <c r="BA294" i="15"/>
  <c r="F297" i="15"/>
  <c r="G297" i="15" s="1"/>
  <c r="M297" i="15" s="1"/>
  <c r="I297" i="15"/>
  <c r="K297" i="15"/>
  <c r="O297" i="15"/>
  <c r="Q297" i="15"/>
  <c r="U297" i="15"/>
  <c r="F299" i="15"/>
  <c r="G299" i="15" s="1"/>
  <c r="I299" i="15"/>
  <c r="K299" i="15"/>
  <c r="M299" i="15"/>
  <c r="O299" i="15"/>
  <c r="Q299" i="15"/>
  <c r="U299" i="15"/>
  <c r="G301" i="15"/>
  <c r="M301" i="15" s="1"/>
  <c r="I301" i="15"/>
  <c r="K301" i="15"/>
  <c r="O301" i="15"/>
  <c r="Q301" i="15"/>
  <c r="U301" i="15"/>
  <c r="O302" i="15"/>
  <c r="G303" i="15"/>
  <c r="I303" i="15"/>
  <c r="I302" i="15" s="1"/>
  <c r="K303" i="15"/>
  <c r="K302" i="15" s="1"/>
  <c r="O303" i="15"/>
  <c r="Q303" i="15"/>
  <c r="Q302" i="15" s="1"/>
  <c r="U303" i="15"/>
  <c r="U302" i="15" s="1"/>
  <c r="BA304" i="15"/>
  <c r="F308" i="15"/>
  <c r="G308" i="15"/>
  <c r="M308" i="15" s="1"/>
  <c r="I308" i="15"/>
  <c r="K308" i="15"/>
  <c r="O308" i="15"/>
  <c r="Q308" i="15"/>
  <c r="U308" i="15"/>
  <c r="BA309" i="15"/>
  <c r="F311" i="15"/>
  <c r="G311" i="15" s="1"/>
  <c r="M311" i="15" s="1"/>
  <c r="I311" i="15"/>
  <c r="K311" i="15"/>
  <c r="O311" i="15"/>
  <c r="Q311" i="15"/>
  <c r="U311" i="15"/>
  <c r="BA312" i="15"/>
  <c r="F313" i="15"/>
  <c r="G313" i="15" s="1"/>
  <c r="M313" i="15" s="1"/>
  <c r="I313" i="15"/>
  <c r="K313" i="15"/>
  <c r="O313" i="15"/>
  <c r="Q313" i="15"/>
  <c r="U313" i="15"/>
  <c r="BA314" i="15"/>
  <c r="F316" i="15"/>
  <c r="G316" i="15"/>
  <c r="M316" i="15" s="1"/>
  <c r="I316" i="15"/>
  <c r="K316" i="15"/>
  <c r="O316" i="15"/>
  <c r="Q316" i="15"/>
  <c r="U316" i="15"/>
  <c r="F319" i="15"/>
  <c r="G319" i="15"/>
  <c r="M319" i="15" s="1"/>
  <c r="I319" i="15"/>
  <c r="K319" i="15"/>
  <c r="O319" i="15"/>
  <c r="Q319" i="15"/>
  <c r="U319" i="15"/>
  <c r="F322" i="15"/>
  <c r="G322" i="15"/>
  <c r="M322" i="15" s="1"/>
  <c r="I322" i="15"/>
  <c r="K322" i="15"/>
  <c r="O322" i="15"/>
  <c r="Q322" i="15"/>
  <c r="U322" i="15"/>
  <c r="F324" i="15"/>
  <c r="G324" i="15" s="1"/>
  <c r="I324" i="15"/>
  <c r="I323" i="15" s="1"/>
  <c r="K324" i="15"/>
  <c r="K323" i="15" s="1"/>
  <c r="O324" i="15"/>
  <c r="O323" i="15" s="1"/>
  <c r="Q324" i="15"/>
  <c r="Q323" i="15" s="1"/>
  <c r="U324" i="15"/>
  <c r="U323" i="15" s="1"/>
  <c r="F326" i="15"/>
  <c r="G326" i="15" s="1"/>
  <c r="M326" i="15" s="1"/>
  <c r="I326" i="15"/>
  <c r="K326" i="15"/>
  <c r="K325" i="15" s="1"/>
  <c r="O326" i="15"/>
  <c r="Q326" i="15"/>
  <c r="U326" i="15"/>
  <c r="F329" i="15"/>
  <c r="G329" i="15" s="1"/>
  <c r="M329" i="15" s="1"/>
  <c r="I329" i="15"/>
  <c r="K329" i="15"/>
  <c r="O329" i="15"/>
  <c r="Q329" i="15"/>
  <c r="U329" i="15"/>
  <c r="F332" i="15"/>
  <c r="G332" i="15" s="1"/>
  <c r="M332" i="15" s="1"/>
  <c r="I332" i="15"/>
  <c r="K332" i="15"/>
  <c r="O332" i="15"/>
  <c r="Q332" i="15"/>
  <c r="U332" i="15"/>
  <c r="F333" i="15"/>
  <c r="G333" i="15" s="1"/>
  <c r="I333" i="15"/>
  <c r="K333" i="15"/>
  <c r="M333" i="15"/>
  <c r="O333" i="15"/>
  <c r="Q333" i="15"/>
  <c r="U333" i="15"/>
  <c r="F334" i="15"/>
  <c r="G334" i="15" s="1"/>
  <c r="M334" i="15" s="1"/>
  <c r="I334" i="15"/>
  <c r="K334" i="15"/>
  <c r="O334" i="15"/>
  <c r="Q334" i="15"/>
  <c r="U334" i="15"/>
  <c r="F337" i="15"/>
  <c r="G337" i="15" s="1"/>
  <c r="I337" i="15"/>
  <c r="K337" i="15"/>
  <c r="O337" i="15"/>
  <c r="Q337" i="15"/>
  <c r="U337" i="15"/>
  <c r="F339" i="15"/>
  <c r="G339" i="15" s="1"/>
  <c r="M339" i="15" s="1"/>
  <c r="I339" i="15"/>
  <c r="K339" i="15"/>
  <c r="K338" i="15" s="1"/>
  <c r="O339" i="15"/>
  <c r="Q339" i="15"/>
  <c r="U339" i="15"/>
  <c r="U338" i="15" s="1"/>
  <c r="F340" i="15"/>
  <c r="G340" i="15" s="1"/>
  <c r="M340" i="15" s="1"/>
  <c r="I340" i="15"/>
  <c r="K340" i="15"/>
  <c r="O340" i="15"/>
  <c r="Q340" i="15"/>
  <c r="Q338" i="15" s="1"/>
  <c r="U340" i="15"/>
  <c r="Q341" i="15"/>
  <c r="F342" i="15"/>
  <c r="G342" i="15" s="1"/>
  <c r="M342" i="15" s="1"/>
  <c r="M341" i="15" s="1"/>
  <c r="I342" i="15"/>
  <c r="I341" i="15" s="1"/>
  <c r="K342" i="15"/>
  <c r="K341" i="15" s="1"/>
  <c r="O342" i="15"/>
  <c r="O341" i="15" s="1"/>
  <c r="Q342" i="15"/>
  <c r="U342" i="15"/>
  <c r="U341" i="15" s="1"/>
  <c r="BA343" i="15"/>
  <c r="F356" i="15"/>
  <c r="G356" i="15" s="1"/>
  <c r="I356" i="15"/>
  <c r="I355" i="15" s="1"/>
  <c r="K356" i="15"/>
  <c r="K355" i="15" s="1"/>
  <c r="O356" i="15"/>
  <c r="O355" i="15" s="1"/>
  <c r="Q356" i="15"/>
  <c r="Q355" i="15" s="1"/>
  <c r="U356" i="15"/>
  <c r="U355" i="15" s="1"/>
  <c r="F360" i="15"/>
  <c r="G360" i="15" s="1"/>
  <c r="M360" i="15" s="1"/>
  <c r="I360" i="15"/>
  <c r="K360" i="15"/>
  <c r="O360" i="15"/>
  <c r="O359" i="15" s="1"/>
  <c r="Q360" i="15"/>
  <c r="U360" i="15"/>
  <c r="F363" i="15"/>
  <c r="G363" i="15" s="1"/>
  <c r="M363" i="15" s="1"/>
  <c r="I363" i="15"/>
  <c r="K363" i="15"/>
  <c r="O363" i="15"/>
  <c r="Q363" i="15"/>
  <c r="U363" i="15"/>
  <c r="U359" i="15" s="1"/>
  <c r="F367" i="15"/>
  <c r="G367" i="15" s="1"/>
  <c r="I367" i="15"/>
  <c r="K367" i="15"/>
  <c r="O367" i="15"/>
  <c r="Q367" i="15"/>
  <c r="U367" i="15"/>
  <c r="BA368" i="15"/>
  <c r="F377" i="15"/>
  <c r="G377" i="15" s="1"/>
  <c r="M377" i="15" s="1"/>
  <c r="I377" i="15"/>
  <c r="K377" i="15"/>
  <c r="O377" i="15"/>
  <c r="Q377" i="15"/>
  <c r="U377" i="15"/>
  <c r="BA378" i="15"/>
  <c r="F382" i="15"/>
  <c r="G382" i="15" s="1"/>
  <c r="M382" i="15" s="1"/>
  <c r="I382" i="15"/>
  <c r="K382" i="15"/>
  <c r="O382" i="15"/>
  <c r="Q382" i="15"/>
  <c r="U382" i="15"/>
  <c r="F383" i="15"/>
  <c r="G383" i="15"/>
  <c r="M383" i="15" s="1"/>
  <c r="I383" i="15"/>
  <c r="K383" i="15"/>
  <c r="O383" i="15"/>
  <c r="Q383" i="15"/>
  <c r="U383" i="15"/>
  <c r="F384" i="15"/>
  <c r="G384" i="15"/>
  <c r="M384" i="15" s="1"/>
  <c r="I384" i="15"/>
  <c r="K384" i="15"/>
  <c r="O384" i="15"/>
  <c r="Q384" i="15"/>
  <c r="U384" i="15"/>
  <c r="F387" i="15"/>
  <c r="G387" i="15" s="1"/>
  <c r="M387" i="15" s="1"/>
  <c r="I387" i="15"/>
  <c r="K387" i="15"/>
  <c r="O387" i="15"/>
  <c r="Q387" i="15"/>
  <c r="U387" i="15"/>
  <c r="F388" i="15"/>
  <c r="G388" i="15" s="1"/>
  <c r="M388" i="15" s="1"/>
  <c r="I388" i="15"/>
  <c r="K388" i="15"/>
  <c r="O388" i="15"/>
  <c r="Q388" i="15"/>
  <c r="U388" i="15"/>
  <c r="G390" i="15"/>
  <c r="M390" i="15" s="1"/>
  <c r="I390" i="15"/>
  <c r="K390" i="15"/>
  <c r="O390" i="15"/>
  <c r="Q390" i="15"/>
  <c r="U390" i="15"/>
  <c r="AC392" i="15"/>
  <c r="G96" i="16" l="1"/>
  <c r="F14" i="12" s="1"/>
  <c r="M356" i="15"/>
  <c r="M355" i="15" s="1"/>
  <c r="G355" i="15"/>
  <c r="M303" i="15"/>
  <c r="M302" i="15" s="1"/>
  <c r="G302" i="15"/>
  <c r="U325" i="15"/>
  <c r="Q325" i="15"/>
  <c r="U366" i="15"/>
  <c r="K359" i="15"/>
  <c r="I338" i="15"/>
  <c r="K8" i="15"/>
  <c r="O366" i="15"/>
  <c r="K307" i="15"/>
  <c r="K366" i="15"/>
  <c r="I325" i="15"/>
  <c r="O338" i="15"/>
  <c r="O307" i="15"/>
  <c r="M359" i="15"/>
  <c r="M337" i="15"/>
  <c r="AD392" i="15"/>
  <c r="M325" i="15"/>
  <c r="M250" i="15"/>
  <c r="G366" i="15"/>
  <c r="M367" i="15"/>
  <c r="M366" i="15" s="1"/>
  <c r="Q366" i="15"/>
  <c r="I366" i="15"/>
  <c r="Q359" i="15"/>
  <c r="I359" i="15"/>
  <c r="M324" i="15"/>
  <c r="M323" i="15" s="1"/>
  <c r="G323" i="15"/>
  <c r="U307" i="15"/>
  <c r="I307" i="15"/>
  <c r="G307" i="15"/>
  <c r="Q250" i="15"/>
  <c r="I250" i="15"/>
  <c r="Q149" i="15"/>
  <c r="I149" i="15"/>
  <c r="M146" i="15"/>
  <c r="M145" i="15" s="1"/>
  <c r="G145" i="15"/>
  <c r="Q8" i="15"/>
  <c r="I8" i="15"/>
  <c r="G338" i="15"/>
  <c r="U250" i="15"/>
  <c r="K250" i="15"/>
  <c r="M248" i="15"/>
  <c r="M247" i="15" s="1"/>
  <c r="U149" i="15"/>
  <c r="K149" i="15"/>
  <c r="U8" i="15"/>
  <c r="G359" i="15"/>
  <c r="M338" i="15"/>
  <c r="O325" i="15"/>
  <c r="G325" i="15"/>
  <c r="Q307" i="15"/>
  <c r="M307" i="15"/>
  <c r="O250" i="15"/>
  <c r="G250" i="15"/>
  <c r="O149" i="15"/>
  <c r="G149" i="15"/>
  <c r="O8" i="15"/>
  <c r="G8" i="15"/>
  <c r="M150" i="15"/>
  <c r="M149" i="15" s="1"/>
  <c r="M9" i="15"/>
  <c r="M8" i="15" s="1"/>
  <c r="G341" i="15"/>
  <c r="G392" i="15" l="1"/>
  <c r="F13" i="12" s="1"/>
  <c r="F9" i="14"/>
  <c r="G9" i="14" s="1"/>
  <c r="I9" i="14"/>
  <c r="K9" i="14"/>
  <c r="O9" i="14"/>
  <c r="Q9" i="14"/>
  <c r="U9" i="14"/>
  <c r="BA10" i="14"/>
  <c r="F12" i="14"/>
  <c r="G12" i="14" s="1"/>
  <c r="M12" i="14" s="1"/>
  <c r="I12" i="14"/>
  <c r="K12" i="14"/>
  <c r="O12" i="14"/>
  <c r="Q12" i="14"/>
  <c r="U12" i="14"/>
  <c r="BA13" i="14"/>
  <c r="F15" i="14"/>
  <c r="G15" i="14" s="1"/>
  <c r="M15" i="14" s="1"/>
  <c r="I15" i="14"/>
  <c r="K15" i="14"/>
  <c r="O15" i="14"/>
  <c r="Q15" i="14"/>
  <c r="U15" i="14"/>
  <c r="BA16" i="14"/>
  <c r="G18" i="14"/>
  <c r="M18" i="14" s="1"/>
  <c r="I18" i="14"/>
  <c r="K18" i="14"/>
  <c r="O18" i="14"/>
  <c r="Q18" i="14"/>
  <c r="U18" i="14"/>
  <c r="BA19" i="14"/>
  <c r="F22" i="14"/>
  <c r="G22" i="14" s="1"/>
  <c r="M22" i="14" s="1"/>
  <c r="I22" i="14"/>
  <c r="K22" i="14"/>
  <c r="O22" i="14"/>
  <c r="Q22" i="14"/>
  <c r="U22" i="14"/>
  <c r="BA23" i="14"/>
  <c r="F28" i="14"/>
  <c r="G28" i="14"/>
  <c r="M28" i="14" s="1"/>
  <c r="I28" i="14"/>
  <c r="K28" i="14"/>
  <c r="O28" i="14"/>
  <c r="Q28" i="14"/>
  <c r="U28" i="14"/>
  <c r="G32" i="14"/>
  <c r="I32" i="14"/>
  <c r="K32" i="14"/>
  <c r="O32" i="14"/>
  <c r="Q32" i="14"/>
  <c r="U32" i="14"/>
  <c r="F33" i="14"/>
  <c r="G33" i="14" s="1"/>
  <c r="M33" i="14" s="1"/>
  <c r="I33" i="14"/>
  <c r="K33" i="14"/>
  <c r="O33" i="14"/>
  <c r="Q33" i="14"/>
  <c r="U33" i="14"/>
  <c r="F34" i="14"/>
  <c r="G34" i="14" s="1"/>
  <c r="M34" i="14" s="1"/>
  <c r="I34" i="14"/>
  <c r="K34" i="14"/>
  <c r="O34" i="14"/>
  <c r="Q34" i="14"/>
  <c r="U34" i="14"/>
  <c r="G36" i="14"/>
  <c r="M36" i="14" s="1"/>
  <c r="I36" i="14"/>
  <c r="K36" i="14"/>
  <c r="O36" i="14"/>
  <c r="Q36" i="14"/>
  <c r="U36" i="14"/>
  <c r="F37" i="14"/>
  <c r="G37" i="14" s="1"/>
  <c r="M37" i="14" s="1"/>
  <c r="I37" i="14"/>
  <c r="K37" i="14"/>
  <c r="O37" i="14"/>
  <c r="Q37" i="14"/>
  <c r="U37" i="14"/>
  <c r="AC40" i="14"/>
  <c r="K31" i="14" l="1"/>
  <c r="K8" i="14"/>
  <c r="U8" i="14"/>
  <c r="I8" i="14"/>
  <c r="O31" i="14"/>
  <c r="O8" i="14"/>
  <c r="U31" i="14"/>
  <c r="I31" i="14"/>
  <c r="Q31" i="14"/>
  <c r="Q8" i="14"/>
  <c r="G31" i="14"/>
  <c r="M32" i="14"/>
  <c r="M31" i="14" s="1"/>
  <c r="G8" i="14"/>
  <c r="AD40" i="14"/>
  <c r="M9" i="14"/>
  <c r="M8" i="14" s="1"/>
  <c r="G40" i="14" l="1"/>
  <c r="F12" i="12" s="1"/>
  <c r="F9" i="13"/>
  <c r="G9" i="13" s="1"/>
  <c r="I9" i="13"/>
  <c r="K9" i="13"/>
  <c r="O9" i="13"/>
  <c r="Q9" i="13"/>
  <c r="U9" i="13"/>
  <c r="BA10" i="13"/>
  <c r="F11" i="13"/>
  <c r="G11" i="13" s="1"/>
  <c r="M11" i="13" s="1"/>
  <c r="I11" i="13"/>
  <c r="K11" i="13"/>
  <c r="O11" i="13"/>
  <c r="Q11" i="13"/>
  <c r="U11" i="13"/>
  <c r="BA12" i="13"/>
  <c r="F13" i="13"/>
  <c r="G13" i="13" s="1"/>
  <c r="M13" i="13" s="1"/>
  <c r="I13" i="13"/>
  <c r="K13" i="13"/>
  <c r="O13" i="13"/>
  <c r="Q13" i="13"/>
  <c r="U13" i="13"/>
  <c r="BA14" i="13"/>
  <c r="F15" i="13"/>
  <c r="G15" i="13" s="1"/>
  <c r="M15" i="13" s="1"/>
  <c r="I15" i="13"/>
  <c r="K15" i="13"/>
  <c r="O15" i="13"/>
  <c r="Q15" i="13"/>
  <c r="U15" i="13"/>
  <c r="BA16" i="13"/>
  <c r="F17" i="13"/>
  <c r="G17" i="13" s="1"/>
  <c r="M17" i="13" s="1"/>
  <c r="I17" i="13"/>
  <c r="K17" i="13"/>
  <c r="O17" i="13"/>
  <c r="Q17" i="13"/>
  <c r="U17" i="13"/>
  <c r="BA18" i="13"/>
  <c r="F19" i="13"/>
  <c r="G19" i="13" s="1"/>
  <c r="M19" i="13" s="1"/>
  <c r="I19" i="13"/>
  <c r="K19" i="13"/>
  <c r="O19" i="13"/>
  <c r="Q19" i="13"/>
  <c r="U19" i="13"/>
  <c r="BA20" i="13"/>
  <c r="F21" i="13"/>
  <c r="G21" i="13" s="1"/>
  <c r="M21" i="13" s="1"/>
  <c r="I21" i="13"/>
  <c r="K21" i="13"/>
  <c r="O21" i="13"/>
  <c r="Q21" i="13"/>
  <c r="U21" i="13"/>
  <c r="BA22" i="13"/>
  <c r="F23" i="13"/>
  <c r="G23" i="13" s="1"/>
  <c r="M23" i="13" s="1"/>
  <c r="I23" i="13"/>
  <c r="K23" i="13"/>
  <c r="O23" i="13"/>
  <c r="Q23" i="13"/>
  <c r="U23" i="13"/>
  <c r="BA24" i="13"/>
  <c r="F25" i="13"/>
  <c r="G25" i="13" s="1"/>
  <c r="M25" i="13" s="1"/>
  <c r="I25" i="13"/>
  <c r="K25" i="13"/>
  <c r="O25" i="13"/>
  <c r="Q25" i="13"/>
  <c r="U25" i="13"/>
  <c r="F26" i="13"/>
  <c r="G26" i="13" s="1"/>
  <c r="M26" i="13" s="1"/>
  <c r="I26" i="13"/>
  <c r="K26" i="13"/>
  <c r="O26" i="13"/>
  <c r="Q26" i="13"/>
  <c r="U26" i="13"/>
  <c r="BA27" i="13"/>
  <c r="F28" i="13"/>
  <c r="G28" i="13" s="1"/>
  <c r="M28" i="13" s="1"/>
  <c r="I28" i="13"/>
  <c r="K28" i="13"/>
  <c r="O28" i="13"/>
  <c r="Q28" i="13"/>
  <c r="U28" i="13"/>
  <c r="BA29" i="13"/>
  <c r="F30" i="13"/>
  <c r="G30" i="13" s="1"/>
  <c r="M30" i="13" s="1"/>
  <c r="I30" i="13"/>
  <c r="K30" i="13"/>
  <c r="O30" i="13"/>
  <c r="Q30" i="13"/>
  <c r="U30" i="13"/>
  <c r="F31" i="13"/>
  <c r="G31" i="13" s="1"/>
  <c r="M31" i="13" s="1"/>
  <c r="I31" i="13"/>
  <c r="K31" i="13"/>
  <c r="O31" i="13"/>
  <c r="Q31" i="13"/>
  <c r="U31" i="13"/>
  <c r="BA32" i="13"/>
  <c r="F33" i="13"/>
  <c r="G33" i="13" s="1"/>
  <c r="M33" i="13" s="1"/>
  <c r="I33" i="13"/>
  <c r="K33" i="13"/>
  <c r="O33" i="13"/>
  <c r="Q33" i="13"/>
  <c r="U33" i="13"/>
  <c r="F34" i="13"/>
  <c r="G34" i="13"/>
  <c r="M34" i="13" s="1"/>
  <c r="I34" i="13"/>
  <c r="K34" i="13"/>
  <c r="O34" i="13"/>
  <c r="Q34" i="13"/>
  <c r="U34" i="13"/>
  <c r="BA35" i="13"/>
  <c r="F36" i="13"/>
  <c r="G36" i="13" s="1"/>
  <c r="M36" i="13" s="1"/>
  <c r="I36" i="13"/>
  <c r="K36" i="13"/>
  <c r="O36" i="13"/>
  <c r="Q36" i="13"/>
  <c r="U36" i="13"/>
  <c r="BA37" i="13"/>
  <c r="F38" i="13"/>
  <c r="G38" i="13"/>
  <c r="M38" i="13" s="1"/>
  <c r="I38" i="13"/>
  <c r="K38" i="13"/>
  <c r="O38" i="13"/>
  <c r="Q38" i="13"/>
  <c r="U38" i="13"/>
  <c r="BA39" i="13"/>
  <c r="F40" i="13"/>
  <c r="G40" i="13"/>
  <c r="M40" i="13" s="1"/>
  <c r="I40" i="13"/>
  <c r="K40" i="13"/>
  <c r="O40" i="13"/>
  <c r="Q40" i="13"/>
  <c r="U40" i="13"/>
  <c r="BA41" i="13"/>
  <c r="BA42" i="13"/>
  <c r="G45" i="13"/>
  <c r="M45" i="13" s="1"/>
  <c r="I45" i="13"/>
  <c r="K45" i="13"/>
  <c r="O45" i="13"/>
  <c r="Q45" i="13"/>
  <c r="U45" i="13"/>
  <c r="F46" i="13"/>
  <c r="G46" i="13" s="1"/>
  <c r="M46" i="13" s="1"/>
  <c r="I46" i="13"/>
  <c r="K46" i="13"/>
  <c r="O46" i="13"/>
  <c r="Q46" i="13"/>
  <c r="U46" i="13"/>
  <c r="BA47" i="13"/>
  <c r="F48" i="13"/>
  <c r="G48" i="13" s="1"/>
  <c r="M48" i="13" s="1"/>
  <c r="I48" i="13"/>
  <c r="K48" i="13"/>
  <c r="O48" i="13"/>
  <c r="Q48" i="13"/>
  <c r="U48" i="13"/>
  <c r="BA49" i="13"/>
  <c r="G50" i="13"/>
  <c r="M50" i="13" s="1"/>
  <c r="I50" i="13"/>
  <c r="K50" i="13"/>
  <c r="O50" i="13"/>
  <c r="Q50" i="13"/>
  <c r="U50" i="13"/>
  <c r="BA51" i="13"/>
  <c r="AC53" i="13"/>
  <c r="U8" i="13" l="1"/>
  <c r="I8" i="13"/>
  <c r="K8" i="13"/>
  <c r="Q8" i="13"/>
  <c r="O8" i="13"/>
  <c r="G8" i="13"/>
  <c r="G53" i="13" s="1"/>
  <c r="F9" i="12" s="1"/>
  <c r="AD53" i="13"/>
  <c r="M9" i="13"/>
  <c r="M8" i="13" s="1"/>
  <c r="G14" i="12"/>
  <c r="G46" i="12" l="1"/>
  <c r="G49" i="12" l="1"/>
  <c r="G48" i="12" s="1"/>
  <c r="G58" i="1" s="1"/>
  <c r="G45" i="12" l="1"/>
  <c r="G44" i="12"/>
  <c r="G43" i="12" l="1"/>
  <c r="G57" i="1" s="1"/>
  <c r="H57" i="1" s="1"/>
  <c r="I57" i="1" s="1"/>
  <c r="G41" i="12"/>
  <c r="G40" i="12"/>
  <c r="G37" i="12"/>
  <c r="G36" i="12" s="1"/>
  <c r="G55" i="1" s="1"/>
  <c r="H55" i="1" s="1"/>
  <c r="I55" i="1" s="1"/>
  <c r="G34" i="12"/>
  <c r="G33" i="12" s="1"/>
  <c r="G54" i="1" s="1"/>
  <c r="H54" i="1" s="1"/>
  <c r="I54" i="1" s="1"/>
  <c r="G31" i="12"/>
  <c r="G30" i="12" s="1"/>
  <c r="G53" i="1" s="1"/>
  <c r="H53" i="1" s="1"/>
  <c r="I53" i="1" s="1"/>
  <c r="G28" i="12"/>
  <c r="G27" i="12"/>
  <c r="G24" i="12"/>
  <c r="G23" i="12" s="1"/>
  <c r="G51" i="1" s="1"/>
  <c r="H51" i="1" s="1"/>
  <c r="I51" i="1" s="1"/>
  <c r="G21" i="12"/>
  <c r="G20" i="12" s="1"/>
  <c r="G50" i="1" s="1"/>
  <c r="H50" i="1" s="1"/>
  <c r="G18" i="12"/>
  <c r="G17" i="12"/>
  <c r="G13" i="12"/>
  <c r="G9" i="12"/>
  <c r="G8" i="12" s="1"/>
  <c r="G47" i="1" s="1"/>
  <c r="H47" i="1" s="1"/>
  <c r="I47" i="1" s="1"/>
  <c r="G12" i="12"/>
  <c r="H58" i="1"/>
  <c r="I58" i="1" s="1"/>
  <c r="J21" i="1"/>
  <c r="J23" i="1"/>
  <c r="G11" i="12" l="1"/>
  <c r="G48" i="1" s="1"/>
  <c r="H48" i="1" s="1"/>
  <c r="I48" i="1" s="1"/>
  <c r="I50" i="1"/>
  <c r="G16" i="12"/>
  <c r="G49" i="1" s="1"/>
  <c r="H49" i="1" s="1"/>
  <c r="I49" i="1" s="1"/>
  <c r="G39" i="12"/>
  <c r="G56" i="1" s="1"/>
  <c r="G26" i="12"/>
  <c r="G52" i="1" s="1"/>
  <c r="H52" i="1" s="1"/>
  <c r="I52" i="1" s="1"/>
  <c r="H56" i="1" l="1"/>
  <c r="G59" i="1"/>
  <c r="G21" i="1" s="1"/>
  <c r="G25" i="1" s="1"/>
  <c r="I56" i="1" l="1"/>
  <c r="I59" i="1" s="1"/>
  <c r="H59" i="1"/>
  <c r="BA41" i="12"/>
  <c r="BA39" i="12"/>
  <c r="BA37" i="12"/>
  <c r="BA35" i="12"/>
  <c r="BA33" i="12"/>
  <c r="BA30" i="12"/>
  <c r="BA28" i="12"/>
  <c r="BA25" i="12"/>
  <c r="BA23" i="12"/>
  <c r="BA21" i="12"/>
  <c r="BA19" i="12"/>
  <c r="BA17" i="12"/>
  <c r="BA15" i="12"/>
  <c r="BA12" i="12"/>
  <c r="BA10" i="12"/>
  <c r="I9" i="12"/>
  <c r="K9" i="12"/>
  <c r="M9" i="12"/>
  <c r="O9" i="12"/>
  <c r="Q9" i="12"/>
  <c r="U9" i="12"/>
  <c r="I11" i="12"/>
  <c r="K11" i="12"/>
  <c r="M11" i="12"/>
  <c r="O11" i="12"/>
  <c r="Q11" i="12"/>
  <c r="U11" i="12"/>
  <c r="I13" i="12"/>
  <c r="K13" i="12"/>
  <c r="M13" i="12"/>
  <c r="O13" i="12"/>
  <c r="Q13" i="12"/>
  <c r="U13" i="12"/>
  <c r="I16" i="12"/>
  <c r="K16" i="12"/>
  <c r="M16" i="12"/>
  <c r="O16" i="12"/>
  <c r="Q16" i="12"/>
  <c r="U16" i="12"/>
  <c r="I18" i="12"/>
  <c r="K18" i="12"/>
  <c r="M18" i="12"/>
  <c r="O18" i="12"/>
  <c r="Q18" i="12"/>
  <c r="U18" i="12"/>
  <c r="I20" i="12"/>
  <c r="K20" i="12"/>
  <c r="M20" i="12"/>
  <c r="O20" i="12"/>
  <c r="Q20" i="12"/>
  <c r="U20" i="12"/>
  <c r="I22" i="12"/>
  <c r="K22" i="12"/>
  <c r="M22" i="12"/>
  <c r="O22" i="12"/>
  <c r="Q22" i="12"/>
  <c r="U22" i="12"/>
  <c r="I24" i="12"/>
  <c r="K24" i="12"/>
  <c r="M24" i="12"/>
  <c r="O24" i="12"/>
  <c r="Q24" i="12"/>
  <c r="U24" i="12"/>
  <c r="I26" i="12"/>
  <c r="K26" i="12"/>
  <c r="M26" i="12"/>
  <c r="O26" i="12"/>
  <c r="Q26" i="12"/>
  <c r="U26" i="12"/>
  <c r="I27" i="12"/>
  <c r="K27" i="12"/>
  <c r="M27" i="12"/>
  <c r="O27" i="12"/>
  <c r="Q27" i="12"/>
  <c r="U27" i="12"/>
  <c r="I29" i="12"/>
  <c r="K29" i="12"/>
  <c r="M29" i="12"/>
  <c r="O29" i="12"/>
  <c r="Q29" i="12"/>
  <c r="U29" i="12"/>
  <c r="I31" i="12"/>
  <c r="K31" i="12"/>
  <c r="M31" i="12"/>
  <c r="O31" i="12"/>
  <c r="Q31" i="12"/>
  <c r="U31" i="12"/>
  <c r="I32" i="12"/>
  <c r="K32" i="12"/>
  <c r="M32" i="12"/>
  <c r="O32" i="12"/>
  <c r="Q32" i="12"/>
  <c r="U32" i="12"/>
  <c r="I34" i="12"/>
  <c r="K34" i="12"/>
  <c r="M34" i="12"/>
  <c r="O34" i="12"/>
  <c r="Q34" i="12"/>
  <c r="U34" i="12"/>
  <c r="I36" i="12"/>
  <c r="K36" i="12"/>
  <c r="M36" i="12"/>
  <c r="O36" i="12"/>
  <c r="Q36" i="12"/>
  <c r="U36" i="12"/>
  <c r="I38" i="12"/>
  <c r="K38" i="12"/>
  <c r="M38" i="12"/>
  <c r="O38" i="12"/>
  <c r="Q38" i="12"/>
  <c r="U38" i="12"/>
  <c r="I40" i="12"/>
  <c r="K40" i="12"/>
  <c r="M40" i="12"/>
  <c r="O40" i="12"/>
  <c r="Q40" i="12"/>
  <c r="U40" i="12"/>
  <c r="F40" i="1"/>
  <c r="G40" i="1"/>
  <c r="H40" i="1"/>
  <c r="I40" i="1"/>
  <c r="J39" i="1" s="1"/>
  <c r="J40" i="1" s="1"/>
  <c r="J28" i="1"/>
  <c r="J26" i="1"/>
  <c r="G38" i="1"/>
  <c r="F38" i="1"/>
  <c r="J24" i="1"/>
  <c r="J25" i="1"/>
  <c r="J27" i="1"/>
  <c r="E24" i="1"/>
  <c r="E26" i="1"/>
  <c r="G26" i="1" s="1"/>
  <c r="G29" i="1" s="1"/>
  <c r="J58" i="1" l="1"/>
  <c r="J52" i="1"/>
  <c r="J47" i="1"/>
  <c r="J50" i="1"/>
  <c r="J48" i="1"/>
  <c r="J56" i="1"/>
  <c r="J51" i="1"/>
  <c r="J49" i="1"/>
  <c r="J57" i="1"/>
  <c r="J55" i="1"/>
  <c r="J54" i="1"/>
  <c r="J53" i="1"/>
  <c r="O8" i="12"/>
  <c r="U8" i="12"/>
  <c r="K8" i="12"/>
  <c r="Q8" i="12"/>
  <c r="I8" i="12"/>
  <c r="M8" i="12"/>
  <c r="J59" i="1" l="1"/>
</calcChain>
</file>

<file path=xl/comments1.xml><?xml version="1.0" encoding="utf-8"?>
<comments xmlns="http://schemas.openxmlformats.org/spreadsheetml/2006/main">
  <authors>
    <author>Radim Štěpánek</author>
  </authors>
  <commentList>
    <comment ref="D11" authorId="0" shapeId="0">
      <text>
        <r>
          <rPr>
            <sz val="9"/>
            <color indexed="81"/>
            <rFont val="Tahoma"/>
            <family val="2"/>
            <charset val="238"/>
          </rPr>
          <t>Název</t>
        </r>
      </text>
    </comment>
    <comment ref="I11" authorId="0" shapeId="0">
      <text>
        <r>
          <rPr>
            <sz val="9"/>
            <color indexed="81"/>
            <rFont val="Tahoma"/>
            <family val="2"/>
            <charset val="238"/>
          </rPr>
          <t>IČO</t>
        </r>
      </text>
    </comment>
    <comment ref="D12" authorId="0" shapeId="0">
      <text>
        <r>
          <rPr>
            <sz val="9"/>
            <color indexed="81"/>
            <rFont val="Tahoma"/>
            <family val="2"/>
            <charset val="238"/>
          </rPr>
          <t>Ulice</t>
        </r>
      </text>
    </comment>
    <comment ref="I12" authorId="0" shapeId="0">
      <text>
        <r>
          <rPr>
            <sz val="9"/>
            <color indexed="81"/>
            <rFont val="Tahoma"/>
            <family val="2"/>
            <charset val="238"/>
          </rPr>
          <t>DIČ</t>
        </r>
      </text>
    </comment>
    <comment ref="C13" authorId="0" shapeId="0">
      <text>
        <r>
          <rPr>
            <sz val="9"/>
            <color indexed="81"/>
            <rFont val="Tahoma"/>
            <family val="2"/>
            <charset val="238"/>
          </rPr>
          <t>PSČ</t>
        </r>
      </text>
    </comment>
    <comment ref="D13" authorId="0" shapeId="0">
      <text>
        <r>
          <rPr>
            <sz val="9"/>
            <color indexed="81"/>
            <rFont val="Tahoma"/>
            <family val="2"/>
            <charset val="238"/>
          </rPr>
          <t>Ulice</t>
        </r>
      </text>
    </comment>
  </commentList>
</comments>
</file>

<file path=xl/sharedStrings.xml><?xml version="1.0" encoding="utf-8"?>
<sst xmlns="http://schemas.openxmlformats.org/spreadsheetml/2006/main" count="17315" uniqueCount="3160">
  <si>
    <t>%</t>
  </si>
  <si>
    <t>Cena celkem</t>
  </si>
  <si>
    <t>Za zhotovitele</t>
  </si>
  <si>
    <t>Za objednatele</t>
  </si>
  <si>
    <t>Zaokrouhlení</t>
  </si>
  <si>
    <t>Název</t>
  </si>
  <si>
    <t xml:space="preserve">Položkový rozpočet </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</si>
  <si>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</si>
  <si>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</si>
  <si>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</si>
  <si>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</si>
  <si>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</si>
  <si>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</si>
  <si>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</si>
  <si>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</si>
  <si>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</si>
  <si>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</si>
  <si>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</si>
  <si>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</si>
  <si>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</si>
  <si>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</si>
  <si>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</si>
  <si>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Cena celkem bez DPH</t>
  </si>
  <si>
    <t>HSV</t>
  </si>
  <si>
    <t>PSV</t>
  </si>
  <si>
    <t>MON</t>
  </si>
  <si>
    <t>Vedlejší náklady</t>
  </si>
  <si>
    <t>Celkem</t>
  </si>
  <si>
    <t>Dodávka</t>
  </si>
  <si>
    <t>Montáž</t>
  </si>
  <si>
    <t>Rekapitulace daní</t>
  </si>
  <si>
    <t>IČ:</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</si>
  <si>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</si>
  <si>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</si>
  <si>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</si>
  <si>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</si>
  <si>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</si>
  <si>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</si>
  <si>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Zakázka:</t>
  </si>
  <si>
    <t>Z:</t>
  </si>
  <si>
    <t>veřejné prostranství u ZŠ Na Kopcích</t>
  </si>
  <si>
    <t>Rozpočet:</t>
  </si>
  <si>
    <t>Misto</t>
  </si>
  <si>
    <t>Vedlejší rozpočtové náklady</t>
  </si>
  <si>
    <t>Město Třebíč</t>
  </si>
  <si>
    <t>Karlovo nám. 104/55</t>
  </si>
  <si>
    <t>Třebíč</t>
  </si>
  <si>
    <t>674 01</t>
  </si>
  <si>
    <t>002 90 629</t>
  </si>
  <si>
    <t>CZ 00290629</t>
  </si>
  <si>
    <t>Rozpočet</t>
  </si>
  <si>
    <t>Celkem za stavbu</t>
  </si>
  <si>
    <t>CZK</t>
  </si>
  <si>
    <t>VN</t>
  </si>
  <si>
    <t>ON</t>
  </si>
  <si>
    <t>S:</t>
  </si>
  <si>
    <t>#TypZaznamu#</t>
  </si>
  <si>
    <t>STA</t>
  </si>
  <si>
    <t>OBJ</t>
  </si>
  <si>
    <t>ROZ</t>
  </si>
  <si>
    <t>C:</t>
  </si>
  <si>
    <t>CAS_STR</t>
  </si>
  <si>
    <t>P.č.</t>
  </si>
  <si>
    <t>Název položky</t>
  </si>
  <si>
    <t>MJ</t>
  </si>
  <si>
    <t>množství</t>
  </si>
  <si>
    <t>cena / MJ</t>
  </si>
  <si>
    <t>Dodávka celk.</t>
  </si>
  <si>
    <t>Montáž celk.</t>
  </si>
  <si>
    <t>DPH</t>
  </si>
  <si>
    <t>cena s DPH</t>
  </si>
  <si>
    <t>hmotnost / MJ</t>
  </si>
  <si>
    <t>hmotnost celk.(t)</t>
  </si>
  <si>
    <t>dem. hmotnost / MJ</t>
  </si>
  <si>
    <t>dem. hmotnost celk.(t)</t>
  </si>
  <si>
    <t>Ceník</t>
  </si>
  <si>
    <t>Cen. soustava</t>
  </si>
  <si>
    <t>Nhod / MJ</t>
  </si>
  <si>
    <t>Nhod celk.</t>
  </si>
  <si>
    <t>DIL</t>
  </si>
  <si>
    <t>POL1_0</t>
  </si>
  <si>
    <t>POP</t>
  </si>
  <si>
    <t>END</t>
  </si>
  <si>
    <t>Revitalizace veřejného prostranství u ZŠ Na Kopcích</t>
  </si>
  <si>
    <t>celkem</t>
  </si>
  <si>
    <t>Celkem s DPH</t>
  </si>
  <si>
    <t>SO 01</t>
  </si>
  <si>
    <t>Komunikace, parkoviště a chodníky</t>
  </si>
  <si>
    <t>SO 02</t>
  </si>
  <si>
    <t>Zpevněné plochy a vybavení</t>
  </si>
  <si>
    <t>SO 03</t>
  </si>
  <si>
    <t>SO 04</t>
  </si>
  <si>
    <t>SO 05</t>
  </si>
  <si>
    <t>SO 06</t>
  </si>
  <si>
    <t>SO 08</t>
  </si>
  <si>
    <t>SO 09</t>
  </si>
  <si>
    <t>SO 11</t>
  </si>
  <si>
    <t>SO 12</t>
  </si>
  <si>
    <t>SO 13</t>
  </si>
  <si>
    <t>Nakládání s odpady</t>
  </si>
  <si>
    <t>Veřejné osvětlení</t>
  </si>
  <si>
    <t>Nakládání s dešťovými vodami</t>
  </si>
  <si>
    <t>Přeložka plynovodu</t>
  </si>
  <si>
    <t>Přípojka el. NN</t>
  </si>
  <si>
    <t>Vegetační úpravy</t>
  </si>
  <si>
    <t>Parkoviště pro zaměstnance ZŠ</t>
  </si>
  <si>
    <t>Zavlažovací systém</t>
  </si>
  <si>
    <t>kpl.</t>
  </si>
  <si>
    <t>neuznatelné náklady</t>
  </si>
  <si>
    <t>Ozn. položky</t>
  </si>
  <si>
    <t>Vodovod</t>
  </si>
  <si>
    <t>následná péče - neuznatelné náklady</t>
  </si>
  <si>
    <t>Souhrn stavebních objektů</t>
  </si>
  <si>
    <t>přímé hlavní výdaje</t>
  </si>
  <si>
    <t>přímé doprovodné výdaje</t>
  </si>
  <si>
    <t>neuznatelné výdaje</t>
  </si>
  <si>
    <t>Souhrnný výkaz výměr, město</t>
  </si>
  <si>
    <t/>
  </si>
  <si>
    <t>POPUZIV</t>
  </si>
  <si>
    <t>Poznámky uchazeče k zadání</t>
  </si>
  <si>
    <t>SUM</t>
  </si>
  <si>
    <t>Náklady na provedení skutečného zaměření stavby v rozsahu nezbytném pro zápis změny do katastru nemovitostí. Součástí zaměření bude zaměření nových IS, ploch a vybavení, vč.dodávní akceptačního protokolu.</t>
  </si>
  <si>
    <t>Soubor</t>
  </si>
  <si>
    <t xml:space="preserve">Geodetické zaměření skutečného provedení  </t>
  </si>
  <si>
    <t>005241020R</t>
  </si>
  <si>
    <t>Náklady na vyhotovení dokumentace skutečného provedení stavby a její předání objednateli v požadované formě počtu paré.</t>
  </si>
  <si>
    <t xml:space="preserve">Dokumentace skutečného provedení </t>
  </si>
  <si>
    <t>005241010R</t>
  </si>
  <si>
    <t>Dodání provozních řádů k navrženým plochám bez grafického návrhu.</t>
  </si>
  <si>
    <t>Provozní řády</t>
  </si>
  <si>
    <t>005231040R</t>
  </si>
  <si>
    <t xml:space="preserve">Bezpečnostní a hygienická opatření na staveništi </t>
  </si>
  <si>
    <t>005211080R</t>
  </si>
  <si>
    <t>VV</t>
  </si>
  <si>
    <t>mlatové plochy:3</t>
  </si>
  <si>
    <t>pryžové plochy:4</t>
  </si>
  <si>
    <t>Pokud je v žádosti o podporu deklarováno, že součinitel odtoku zpevněných propustných povrchů (nových či vyměněných) po dokončení stavby bude prokazován terénní zkouškou, je povinnou přílohou Závěrečné zprávy o realizaci projektu kontrola funkčnosti – terénní zkouška zpevněného propustného povrchu po dokončení stavby. Zkouška se provádí v souladu s ČSN EN ISO 22282-5 a ČSN 75 9010, dle metodiky "Dimenzování a kontrola funkčnosti zpevněných propustných povrchů s retenčním tělesem". Součástí takové ZoR bude i výpočet (odvození / převod) součinitele odtoku z koeficientu vsaku terénní zkoušky. Výsledné hodnoty terénní zkoušky zpevněného propustného povrchu po dokončení stavby musí splňovat parametry specifického kritéria přijatelnosti pro výměnu či vznik propustných povrchů. Požadována je minimálně 1 zkouška na 200 m2 povrchu.</t>
  </si>
  <si>
    <t>Terénní zkouška zpevněného propustného povrchu po dokončení stavby v souladu s ČSN EN ISO 22282-5 a ČSN 75 9010, s výpočtem (odvozením / převodem) součinitele odtoku z koeficientu vsaku terénní zkoušky).</t>
  </si>
  <si>
    <t>Terénní zkouška zpevněného propustného povrchu, po dokončení řešené plochy</t>
  </si>
  <si>
    <t>005217-VLR</t>
  </si>
  <si>
    <t>Vypracování fotodokumentace požadovaného děje a konstrukcí v požadovaných časových intervalech v dig. formátu.</t>
  </si>
  <si>
    <t>Vypracování fotodokumentace</t>
  </si>
  <si>
    <t>005216-VLR</t>
  </si>
  <si>
    <t>Doklad o odzkoušení funkčnosti všech osazených armatur, protokol o provedení tlakové zkoušky, propláchnutí a desinfekci potrubí, kontrola funkčnosti identifikačního vodiče, zkouška vodotěsnosti kanalizačního potrubí, šachet a nádrží.</t>
  </si>
  <si>
    <t>Provedení potřebných zkoušek a rozborů</t>
  </si>
  <si>
    <t>005215-VLR</t>
  </si>
  <si>
    <t>Zajištění bezpečného a bezbariérového přístupu k objekt MŠ a ZŠ. Zajištění příjezdu k objektu TS a umožnění průjezdu IZS.</t>
  </si>
  <si>
    <t>Zajištění bezpečného a bezbariérového přístupu</t>
  </si>
  <si>
    <t>005214-VLR</t>
  </si>
  <si>
    <t>Poplatky a zajištění výluk na propojení inž. sítí</t>
  </si>
  <si>
    <t>005213-VLR</t>
  </si>
  <si>
    <t>Ostatní inženýrská činnost - aktualizace existencí sítí, jednání s DOSS a dalšími dotčenými subjekty pro potřeby provádění stavby.</t>
  </si>
  <si>
    <t>Ostatní inženýrská činnost</t>
  </si>
  <si>
    <t>005212-VLR</t>
  </si>
  <si>
    <t xml:space="preserve">Užívání veřejných ploch a prostranství  </t>
  </si>
  <si>
    <t>005211040R</t>
  </si>
  <si>
    <t>Hutnící zkoušky na pláni a štěrkových vrstvách, základová spára.</t>
  </si>
  <si>
    <t>Zkoušky a ostatní měření - hutnící zkoušky</t>
  </si>
  <si>
    <t>005211-VLR</t>
  </si>
  <si>
    <t>Náklady na vyhotovení návrhu dočasného dopravního značení, jeho projednání s dotčenými orgány a organizacemi, dodání dopravních značek, jejich rozmístění a přemísťování a jejich údržba v průběhu výstavby včetně následného odstranění po ukončení stavebních prací. Zejména označení výjezdů ze staveniště na silnici.</t>
  </si>
  <si>
    <t xml:space="preserve">Dočasná dopravní opatření </t>
  </si>
  <si>
    <t>005211030R</t>
  </si>
  <si>
    <t>Ochrana stávaj. inženýrských sítí na staveništi</t>
  </si>
  <si>
    <t>005211020R</t>
  </si>
  <si>
    <t>Koordinace stavebních a technologických dodávek stavby.</t>
  </si>
  <si>
    <t>Koordinační činnost</t>
  </si>
  <si>
    <t>005124010R</t>
  </si>
  <si>
    <t>Odstranění objektů zařízení staveniště a jejich odvoz. Položka zahrnuje i náklady na úpravu povrchů po odstranění zařízení staveniště a úklid ploch, na kterých bylo zařízení staveniště provozováno. Část vymezená oplocením a všechny ostatní používané plochy budou vyklizené, vyčištěné, travnaté plochy posečené, vyhrabané.</t>
  </si>
  <si>
    <t>Odstranění zařízení staveniště</t>
  </si>
  <si>
    <t>005121030R</t>
  </si>
  <si>
    <t>Náklady na vybavení objektů zařízení staveniště, ostraha staveniště, náklady na energie spotřebované dodavatelem v rámci provozu zařízení staveniště, údržba a opravy stavebních buněk a mobilního WC, přesuny oplocení a přesuny materiálu potřebného k vytvoření provizorních a dočasných zpevněných ploch a koridorů realizovaných běhěm stavby pro umožnění průchodu uzemím a vstupu do ZŠ a MŠ vč. dodání materiálu pro dočasně zp. plochy (veškeré náklady související s popsanou etapizací viz. "dodatek č.1 k PD"). Náklady na potřebný úklid v prostorách zařízení staveniště, bezokladný úklid znečištěných komunikací.</t>
  </si>
  <si>
    <t xml:space="preserve">Provoz zařízení staveniště </t>
  </si>
  <si>
    <t>005121020R</t>
  </si>
  <si>
    <t>Případná příprava území pro objekty zařízení staveniště a vlastní vybudování objektů zařízení staveniště. Buňky, mobilní WC, oplocení, provizorní a dočasné zpevněné plochy a koridory realizované běhěm stavby pro umožnění průchodu uzemím a vstupu do ZŠ a MŠ vč. dodání materiálu pro dočasně zp. plochy (veškeré náklady související s popsanou etapizací viz. "dodatek č.1 k PD"). Zahrnuje i poplatky za zábory veřejných ploch.</t>
  </si>
  <si>
    <t>Vybudování zařízení staveniště</t>
  </si>
  <si>
    <t>005121010R</t>
  </si>
  <si>
    <t>Účast geologa/geotechnika/statika během stavby. Včetně upřesňujících rozborů zemin pro určení těžitelnosti dle aktuální stavu staveniště a zhodnocení základové spáry.</t>
  </si>
  <si>
    <t xml:space="preserve">Průzkumné práce </t>
  </si>
  <si>
    <t>004111010R</t>
  </si>
  <si>
    <t>Zaměření a vytyčení stávajících inženýrských sítí v místě stavby z hlediska jejich ochrany při provádění stavby.</t>
  </si>
  <si>
    <t>Vytyčení inženýrských sítí</t>
  </si>
  <si>
    <t>005111021R</t>
  </si>
  <si>
    <t>Vytyčení stavby a geodetické práce během stavby.</t>
  </si>
  <si>
    <t>Vytyčení stavby</t>
  </si>
  <si>
    <t>005111020R</t>
  </si>
  <si>
    <t>Výrobní dokumentace pro vybrané části stavby.</t>
  </si>
  <si>
    <t xml:space="preserve">Vypracování projektové dokumentace </t>
  </si>
  <si>
    <t>004111020R</t>
  </si>
  <si>
    <t>Díl:</t>
  </si>
  <si>
    <t>Číslo položky</t>
  </si>
  <si>
    <t>Vedlejší rozpočtové náklady, město</t>
  </si>
  <si>
    <t>která není v databázi RTS obsažena a má cenovou soustavu vlastní.</t>
  </si>
  <si>
    <t>Veškeré položky jsou v cenové soustavě RTS 24/I. Je-li v číslu položky uvedena zkratka "VL", jedná se o položku,</t>
  </si>
  <si>
    <t>porovnání s projektovou dokumentací.</t>
  </si>
  <si>
    <t xml:space="preserve">Nedílnou součástí tohoto výkazu výměr (rozpočtu) je projektová dokumentace. Nelze provést cenovou nabídku bez </t>
  </si>
  <si>
    <t xml:space="preserve">Poznámky k rozpočtu: </t>
  </si>
  <si>
    <t>silniční panely:79,6416</t>
  </si>
  <si>
    <t>t</t>
  </si>
  <si>
    <t>Poplatek za recyklaci betonu kusovost nad 1600 cm2 (skup.170101)</t>
  </si>
  <si>
    <t>979999982R00</t>
  </si>
  <si>
    <t>Poplatek za recyklaci betonu kusovost do 1600 cm2, čistý (skup.170101)</t>
  </si>
  <si>
    <t>979999981R00</t>
  </si>
  <si>
    <t>odvoz sutě na skládku:122,1594</t>
  </si>
  <si>
    <t>Uložení suti na skládku bez zhutnění</t>
  </si>
  <si>
    <t>979093111R00</t>
  </si>
  <si>
    <t>Příplatek k dopravě vybouraných hmot za dalších 5 km</t>
  </si>
  <si>
    <t>979084219T00</t>
  </si>
  <si>
    <t>Vodorovná doprava vybouraných hmot po suchu do 5 km</t>
  </si>
  <si>
    <t>979084216T00</t>
  </si>
  <si>
    <t>Přesuny sutí a vybouraných hmot</t>
  </si>
  <si>
    <t>D96</t>
  </si>
  <si>
    <t>dosypání zeminy v místě rušené panel. cesty:98,3*0,15</t>
  </si>
  <si>
    <t>dosypání zeminy v místě rušených dl. ploch:(6,5+7,5+70,8+89,5+54,0+66,8+13,0)*0,25</t>
  </si>
  <si>
    <t>m3</t>
  </si>
  <si>
    <t>Nakládání výkopku z hor. 1 ÷ 4 v množství do 100 m3</t>
  </si>
  <si>
    <t>167101101R00</t>
  </si>
  <si>
    <t>dovoz zpět:91,77</t>
  </si>
  <si>
    <t>Mezisoučet</t>
  </si>
  <si>
    <t>Vodorovné přemístění výkopku po suchu, bez ohledu na druh dopravního prostředku, bez naložení výkopku, avšak se složením bez rozhrnutí. Přesun zeminy na dočasnou skládku pro násypy a zásypy a dovoz zpět. Zemina použita z hlavních výdajů.</t>
  </si>
  <si>
    <t>Vodorovné přemístění výkopku z hor.1-4 do 500 m</t>
  </si>
  <si>
    <t>162301101R00</t>
  </si>
  <si>
    <t>Zásyp sypaninou z jakékoliv horniny s uložením výkopku po vrstvách, se zhutněním. Zemina použita z hlavních výdajů.</t>
  </si>
  <si>
    <t>Zásyp jam, rýh, šachet se zhutněním</t>
  </si>
  <si>
    <t>174101101R00</t>
  </si>
  <si>
    <t>98,3+96,9</t>
  </si>
  <si>
    <t>Rozebrání dlažeb, panelů s přemístěním hmot na skládku na vzdálenost do 3 m nebo s naložením na dopravní prostředek .</t>
  </si>
  <si>
    <t>m2</t>
  </si>
  <si>
    <t>Rozebrání ploch komunikací ze silničních panelů</t>
  </si>
  <si>
    <t>113106241R00</t>
  </si>
  <si>
    <t>rušené dlážděné plochy:6,5+7,5+70,8+89,5+54,0+66,8+13,0</t>
  </si>
  <si>
    <t>S přemístěním do 20 m nebo naložením na dopravní prostředek. Je počítáno opětovné využití v rámci navržených vybraných ploch (v rámci přímých doprovodných výdajů).</t>
  </si>
  <si>
    <t>Odstranění podkladu plochy nad 50 m2, kamenivo drcené, tloušťky 150 mm</t>
  </si>
  <si>
    <t>113107615T00</t>
  </si>
  <si>
    <t>6,5+7,5+70,8+89,5+54,0+66,8+13,0</t>
  </si>
  <si>
    <t>Rozebrání dlažeb, panelů s přemístěním hmot na skládku na vzdálenost do 3 m nebo s naložením na dopravní prostředek</t>
  </si>
  <si>
    <t>Rozebrání dlažeb z betonových dlaždic na sucho</t>
  </si>
  <si>
    <t>113106121R00</t>
  </si>
  <si>
    <t>Zemní práce</t>
  </si>
  <si>
    <t>1</t>
  </si>
  <si>
    <t>SO 01 Komunikace, parkoviště a chodníky | PŘÍMÉ HLAVNÍ VÝDAJE</t>
  </si>
  <si>
    <t>Poplatek za recyklaci asfaltu, kusovost do 1600 cm2, (skup.170302)</t>
  </si>
  <si>
    <t>979999995R00</t>
  </si>
  <si>
    <t>silniční panely:95,0232</t>
  </si>
  <si>
    <t>odvoz sutě na skládku:422,65645</t>
  </si>
  <si>
    <t>opětovně použité kamenivo:580,932*2</t>
  </si>
  <si>
    <t>neuznatelné náklady:35,277</t>
  </si>
  <si>
    <t>uznatelné náklady:101,673</t>
  </si>
  <si>
    <t>rušené dlážděné plochy:443,982</t>
  </si>
  <si>
    <t>Nakládání kameniva ze stávajících zpevněných ploch na dočasné skládce a dovoz zpět pro opětovné využití.</t>
  </si>
  <si>
    <t>Nakládání suti na dopravní prostředky - komunikace</t>
  </si>
  <si>
    <t>979087212R00</t>
  </si>
  <si>
    <t>dovoz z doč. skládky:</t>
  </si>
  <si>
    <t>dovoz na doč. skládku:</t>
  </si>
  <si>
    <t>Odvezení odstraněné vrstvy kameniva tloušťky 150 mm ze stávajících zpevněných ploch na dočasnou skládku a následný dovoz zpět pro opětovné využití a to vč. ploch v rámci hlavních i neuznatelných výdajů.</t>
  </si>
  <si>
    <t>Vodorovná doprava suti po suchu do 1 km</t>
  </si>
  <si>
    <t>979082213R00</t>
  </si>
  <si>
    <t>uložení kabelu Nej.cz do chráničky u panel. cesty:24</t>
  </si>
  <si>
    <t>uložení kabelu Nej.cz do chráničky u TS:13</t>
  </si>
  <si>
    <t>m</t>
  </si>
  <si>
    <t>Fólie výstražná z PVC, šířka 20 cm</t>
  </si>
  <si>
    <t>460490012R00</t>
  </si>
  <si>
    <t>Chránička kabelová dělená, DN 110 mm</t>
  </si>
  <si>
    <t>460510321R00</t>
  </si>
  <si>
    <t>Zemní práce při montážích</t>
  </si>
  <si>
    <t>M46</t>
  </si>
  <si>
    <t>uložení kabelu Nej.cz do chráničky u panel. cesty:2</t>
  </si>
  <si>
    <t>uložení kabelu Nej.cz do chráničky u TS:2</t>
  </si>
  <si>
    <t>kus</t>
  </si>
  <si>
    <t>Utěsnění chráničky manžetou DN 100</t>
  </si>
  <si>
    <t>230194003R00</t>
  </si>
  <si>
    <t>Montáže potrubí</t>
  </si>
  <si>
    <t>M23</t>
  </si>
  <si>
    <t>0,2*0,08*2*78</t>
  </si>
  <si>
    <t>4*0,03*0,03*38</t>
  </si>
  <si>
    <t>4*0,05*167,682</t>
  </si>
  <si>
    <t>zábradlí:</t>
  </si>
  <si>
    <t>0,16*0,16*2</t>
  </si>
  <si>
    <t>0,2*0,08*2*28</t>
  </si>
  <si>
    <t>(2*0,02+2*0,008)*118,87</t>
  </si>
  <si>
    <t>4*0,03*0,03*17</t>
  </si>
  <si>
    <t>(2*0,05+2*0,03)*(67,042+12,736)</t>
  </si>
  <si>
    <t>4*0,05*1,302</t>
  </si>
  <si>
    <t>zábradlí schodiště:</t>
  </si>
  <si>
    <t>odstín RAL 7043</t>
  </si>
  <si>
    <t>Ošetření prvků práškovým vypalovacím lakem, venkovní dvouvrstvá barva</t>
  </si>
  <si>
    <t>78317 - VL</t>
  </si>
  <si>
    <t>Nátěry</t>
  </si>
  <si>
    <t>783</t>
  </si>
  <si>
    <t>Odvodněný box 60x40 cm s ocel.škrabákem</t>
  </si>
  <si>
    <t>776975101R00</t>
  </si>
  <si>
    <t>Montáž odvodněného boxu 600x400 mm s ocelovým škrabákem</t>
  </si>
  <si>
    <t>776975101T00</t>
  </si>
  <si>
    <t>Podlahy povlakové</t>
  </si>
  <si>
    <t>776</t>
  </si>
  <si>
    <t>Přesun hmot pro zámečnické konstr., výšky do 6 m</t>
  </si>
  <si>
    <t>998767101R00</t>
  </si>
  <si>
    <t>zábradlí:1073,99*0,001</t>
  </si>
  <si>
    <t>zábradlí schodiště:494,92*0,001</t>
  </si>
  <si>
    <t>POL3_0</t>
  </si>
  <si>
    <t>Ocelové profily a plechy dle výpisu mat. v PD</t>
  </si>
  <si>
    <t>145 - VL</t>
  </si>
  <si>
    <t>Montáž zábradlí z profilů na konstrukci do 30 kg</t>
  </si>
  <si>
    <t>767162220R00</t>
  </si>
  <si>
    <t>Montáž zábradlí schodišťového z trubek, ocelová konstrukce, nad 25 kg</t>
  </si>
  <si>
    <t>767221230T00</t>
  </si>
  <si>
    <t>zábradlí:1073,99</t>
  </si>
  <si>
    <t>zábradlí schodiště:494,92</t>
  </si>
  <si>
    <t>kg</t>
  </si>
  <si>
    <t>Pozinkování ocelových výrobků, hmotnost celková od 50 do 100 kg</t>
  </si>
  <si>
    <t>767951113R00</t>
  </si>
  <si>
    <t>Výroba a montáž kovové atypické konstrukce do 50 kg</t>
  </si>
  <si>
    <t>767995104T00</t>
  </si>
  <si>
    <t>Konstrukce zámečnické</t>
  </si>
  <si>
    <t>767</t>
  </si>
  <si>
    <t>Přesun hmot, pozemní komunikace, kryt dlážděný</t>
  </si>
  <si>
    <t>998223011R00</t>
  </si>
  <si>
    <t>Staveništní přesun hmot</t>
  </si>
  <si>
    <t>99</t>
  </si>
  <si>
    <t>Odstranění doprav. značek se sloupky, uklínovanými</t>
  </si>
  <si>
    <t>966006131R00</t>
  </si>
  <si>
    <t>panelová cesta:25*0,3*0,3*0,6</t>
  </si>
  <si>
    <t>schodiště:26*0,3*0,3*0,6</t>
  </si>
  <si>
    <t>Bourání základů z betonu prostého</t>
  </si>
  <si>
    <t>961044111R00</t>
  </si>
  <si>
    <t>panelová cesta:75,6</t>
  </si>
  <si>
    <t>schodiště:26</t>
  </si>
  <si>
    <t>Vybourání kovových zábradlí a madel</t>
  </si>
  <si>
    <t>976071111R00</t>
  </si>
  <si>
    <t>demontáž čistících zón:3</t>
  </si>
  <si>
    <t>U vstupu do MŠ opětovně použita.</t>
  </si>
  <si>
    <t>Vybourání škrabáků,konzol apod.ze zdiva betonového</t>
  </si>
  <si>
    <t>976083141R00</t>
  </si>
  <si>
    <t>Dobetonávka podél vstupu do ZŠ.</t>
  </si>
  <si>
    <t>Bourání mazanin betonových  tl. 10 cm, pl. 4 m2, ručně tl. mazaniny 5 - 8 cm</t>
  </si>
  <si>
    <t>965042131RT1</t>
  </si>
  <si>
    <t>2*0,38</t>
  </si>
  <si>
    <t>Zídky u vstupu do ZŠ.</t>
  </si>
  <si>
    <t>Bourání zdiva železobetonového nadzákladového</t>
  </si>
  <si>
    <t>962052211R00</t>
  </si>
  <si>
    <t>Bourání konstrukcí</t>
  </si>
  <si>
    <t>96</t>
  </si>
  <si>
    <t>patky sloupků zábradlí:38*4+2*2</t>
  </si>
  <si>
    <t>patky sloupků zábradlí schodiště:15*4+2</t>
  </si>
  <si>
    <t>Vyvrtání a vyčištění otvoru, aplikace dvousložkové kotevní hmoty (v ampuli, nebo vytlačením z kartuše) a zasunutí svorníku pro chemické kotvení.</t>
  </si>
  <si>
    <t>Chemické kotvy do betonu, hl. 130 mm, M 12, ampule</t>
  </si>
  <si>
    <t>953981103R00</t>
  </si>
  <si>
    <t>Dokončovací kce na pozem.stav.</t>
  </si>
  <si>
    <t>95</t>
  </si>
  <si>
    <t>Řezání stávajícího živičného krytu tloušťky 100 - 150 mm</t>
  </si>
  <si>
    <t>919735113T00</t>
  </si>
  <si>
    <t>B11 + E13 "MIMO EG.D":1</t>
  </si>
  <si>
    <t>Osaz.svislé dopr.značky a sloupku,Al patka, základ, včetně dodávky sloupku a značky</t>
  </si>
  <si>
    <t>914001121RT6</t>
  </si>
  <si>
    <t>Přechod pro chodce V7a:14</t>
  </si>
  <si>
    <t>Vodorovné značení stříkanou barvou stopčar, zeber, stínů, šipek, nápisů, přechodů apod.</t>
  </si>
  <si>
    <t>915721111T00</t>
  </si>
  <si>
    <t>ŽUL. KRAJNÍK (STÁVAJÍCÍ SCH. STUPNĚ):98*0,4*0,1</t>
  </si>
  <si>
    <t>OP8c SCHODIŠTĚ:39,2*0,4*0,1</t>
  </si>
  <si>
    <t>Navýšení lože pro obruby u schodiště.</t>
  </si>
  <si>
    <t>Lože pod obrubníky nebo obruby dlažeb z C 12/15</t>
  </si>
  <si>
    <t>918101111R00</t>
  </si>
  <si>
    <t>dvouřádek žul. kostek 8/10:2*339,3</t>
  </si>
  <si>
    <t>jednořádek žul. kostek 8/10:25,0</t>
  </si>
  <si>
    <t>V jedné řadě, se zřízením lože tl. 5 až 10 cm, s vyplněním a zatřením spár cementovou maltou.</t>
  </si>
  <si>
    <t>Osazení obruby z kostek drobných, s boční opěrou, včetně kostek drobných 12 cm, lože C 16/20 XF1</t>
  </si>
  <si>
    <t>916261111RT1</t>
  </si>
  <si>
    <t>39,2*1,02</t>
  </si>
  <si>
    <t>Přirážka 55% k ceně přímé obruby.</t>
  </si>
  <si>
    <t>Obrubník žulový přímý, OP8c, ve sklonu schodiště, průřez 100 x 200 mm</t>
  </si>
  <si>
    <t>58308-VL</t>
  </si>
  <si>
    <t>Obrubník žulový přechodový, OP8c, levý, průřez 100 x 200 mm</t>
  </si>
  <si>
    <t>58307-VL</t>
  </si>
  <si>
    <t>OP8c přechodový pravý:2</t>
  </si>
  <si>
    <t>Obrubník žulový přechodový, OP8c, pravý, průřez 100 x 200 mm</t>
  </si>
  <si>
    <t>58303-VL</t>
  </si>
  <si>
    <t>Přirážka 135% k ceně přímé obruby.</t>
  </si>
  <si>
    <t>Obrubník žulový, rádius R=0,425 vnitřní, OP8c, průřez 100 x 200 mm</t>
  </si>
  <si>
    <t>58302-VL</t>
  </si>
  <si>
    <t>OP8c:233,1*1,02</t>
  </si>
  <si>
    <t>Obrubník žulový přímý OP8c, průřez 100 x 200 mm</t>
  </si>
  <si>
    <t>58301-VL</t>
  </si>
  <si>
    <t>Přirážka 100% k ceně přímé obruby.</t>
  </si>
  <si>
    <t>Obrubník žulový, rádius R=2,0 vnější, OP6, průřez 150 x 250 mm</t>
  </si>
  <si>
    <t>58305-VL</t>
  </si>
  <si>
    <t>Obrubník žulový přímý OP6, průřez 150 x 250 mm, přechodový pravý</t>
  </si>
  <si>
    <t>58304-VL</t>
  </si>
  <si>
    <t>OP6:(103,1-45,5)*1,02</t>
  </si>
  <si>
    <t>Obrubník žulový přímý OP6, průřez 150 x 250 mm</t>
  </si>
  <si>
    <t>58380373R</t>
  </si>
  <si>
    <t>ŽUL. KRAJNÍK (STÁVAJÍCÍ SCH. STUPNĚ):98</t>
  </si>
  <si>
    <t>OP8c SCHODIŠTĚ:39,2</t>
  </si>
  <si>
    <t>OP8c PŘECHOD. L.:1</t>
  </si>
  <si>
    <t>OP8c PŘECHOD. P.:2</t>
  </si>
  <si>
    <t>OP8c R=0,425:1,35</t>
  </si>
  <si>
    <t>OP8c:233,1</t>
  </si>
  <si>
    <t>OP6 R=2:6,284</t>
  </si>
  <si>
    <t>OP6 PŘECHOD. P.:2</t>
  </si>
  <si>
    <t>OP6:103,1-45,5</t>
  </si>
  <si>
    <t>Osazení stojatého obrubníku kamenného, s boční opěrou, lože z betonu C16/20 XF1</t>
  </si>
  <si>
    <t>917461111T00</t>
  </si>
  <si>
    <t>4,7*1,02</t>
  </si>
  <si>
    <t>Osazení betonové prefa přídlažby do lože z C16/20, včetně dodávky silniční přídlažby 25/10</t>
  </si>
  <si>
    <t>917932121RT2</t>
  </si>
  <si>
    <t>10,4*1,02</t>
  </si>
  <si>
    <t>Osazení záhon.obrubníků do lože z C 16/20 s opěrou, včetně obrubníku 100/5/25</t>
  </si>
  <si>
    <t>916561111RT4</t>
  </si>
  <si>
    <t>2*1</t>
  </si>
  <si>
    <t>Osazení stojatého obrubníku betonového, s boční opěrou, do lože z betonu, včetně obrubníku nájezdového náběhového 1000 x 150 x 150-250 mm</t>
  </si>
  <si>
    <t>917862114RV4</t>
  </si>
  <si>
    <t>16,8*1,02</t>
  </si>
  <si>
    <t>Osazení stojatého obrubníku betonového, s boční opěrou, do lože z betonu C 12/15, včetně obrubníku nájezdového 100/15/15</t>
  </si>
  <si>
    <t>917862111RV3</t>
  </si>
  <si>
    <t>3,7*1,02</t>
  </si>
  <si>
    <t>Osazení stojatého obrubníku betonového, s boční opěrou, do lože z betonu C 12/15, včetně obrubníku 100/15/25</t>
  </si>
  <si>
    <t>917862111RT7</t>
  </si>
  <si>
    <t>Doplňující práce na komunikaci</t>
  </si>
  <si>
    <t>91</t>
  </si>
  <si>
    <t>Uzávěr plynu stávající.</t>
  </si>
  <si>
    <t>Výšková úprava do 20 cm, snížení krytu šoupěte</t>
  </si>
  <si>
    <t>899432111R00</t>
  </si>
  <si>
    <t>Trubní vedení</t>
  </si>
  <si>
    <t>8</t>
  </si>
  <si>
    <t>Osazení žlabové vpusti s odtokem a roštem, šířky 360 mm, délky 500 mm, zatížení D 400, E 600, F 900</t>
  </si>
  <si>
    <t>597093425T00</t>
  </si>
  <si>
    <t>Osazení odvodňovacího žlabu s roštěm, šířky 360 mm, délky 1000 mm, zatížení D 400, E 600</t>
  </si>
  <si>
    <t>597093411T00</t>
  </si>
  <si>
    <t>Vč. zkrácení stávajícího žlabu.</t>
  </si>
  <si>
    <t>Montáž odvodňovacího žlabu - polymerbeton D 400, včetně beton. lože C16/20,zatížení C 250, D 400 kN</t>
  </si>
  <si>
    <t>597101113RT1</t>
  </si>
  <si>
    <t>Demontáž lin. vpusti nad schodištěm - po zkrácení opětovně použita.</t>
  </si>
  <si>
    <t>Bourání odvodňovacího žlabu, zatížení D400, šířky 360 mm</t>
  </si>
  <si>
    <t>113231436T00</t>
  </si>
  <si>
    <t>6,8+37,4+35,8+16,3+2*14,5</t>
  </si>
  <si>
    <t xml:space="preserve">Řezání zámkové dlažby tl. 80 mm </t>
  </si>
  <si>
    <t>596291113R00</t>
  </si>
  <si>
    <t>vodící linie:0,4*14,5*1,05</t>
  </si>
  <si>
    <t>Kámen dlažební vodicí linie 20/20/8 natural</t>
  </si>
  <si>
    <t>59248070R</t>
  </si>
  <si>
    <t>dl. pro nevidomé 100x200x80:1,5*1,05</t>
  </si>
  <si>
    <t>Dlažba skladebná pro nevidomé 200 x 100 x 80 mm, bílá alt. antracit</t>
  </si>
  <si>
    <t>592451158R</t>
  </si>
  <si>
    <t>smíšená kom. k TS z bet. dl. 100x200x80 BF:651,3*1,05</t>
  </si>
  <si>
    <t>Dlažba skladebná 200 x 100 x 80 mm bez falce, přírodní</t>
  </si>
  <si>
    <t>592451178R</t>
  </si>
  <si>
    <t>komunikace z bet. dl. 200x200x80 BF:257,1*1,05</t>
  </si>
  <si>
    <t>Dlažba 200 x 200 x 80 mm bez falce, přírodní</t>
  </si>
  <si>
    <t>5924511915R</t>
  </si>
  <si>
    <t>přechod z bet. dl. 200x200x80:33,5*1,05</t>
  </si>
  <si>
    <t>Dlažba 200 x 200 x 80 mm přírodní</t>
  </si>
  <si>
    <t>5924511910R</t>
  </si>
  <si>
    <t>dl. pro nevidomé 100x200x80:1,5</t>
  </si>
  <si>
    <t>smíšená kom. k TS z bet. dl. 100x200x80 BF:651,3</t>
  </si>
  <si>
    <t>komunikace z bet. dl. 200x200x80 BF:257,1</t>
  </si>
  <si>
    <t>přechod z bet. dl. 200x200x80:33,5</t>
  </si>
  <si>
    <t>Celkem za SO:</t>
  </si>
  <si>
    <t>S provedením lože z kameniva drceného, s vyplněním spár, s dvojitým hutněním vibrováním, a se smetením přebytečného materiálu na krajnici. S dodáním hmot pro lože a výplň spár.</t>
  </si>
  <si>
    <t>Kladení zámkové dlažby tl. 8 cm do drtě tl. 4 cm</t>
  </si>
  <si>
    <t>596215040R00</t>
  </si>
  <si>
    <t>žul. kostky na stupních schodiště:2,8*30</t>
  </si>
  <si>
    <t xml:space="preserve">Řezání kamenné dlažby tl.100 mm </t>
  </si>
  <si>
    <t>596491115R00</t>
  </si>
  <si>
    <t>lemování znaků IS (kan. poklopy, šoupata):57,5*0,1*1,02</t>
  </si>
  <si>
    <t>plochy z žul. kostek:47,4*1,02</t>
  </si>
  <si>
    <t>Kostka dlažební žulová štípaná, drobná 80 až 100 mm, třída I</t>
  </si>
  <si>
    <t>58380120.AR</t>
  </si>
  <si>
    <t>lemování znaků IS (kan. poklopy, šoupata):57,5*0,1</t>
  </si>
  <si>
    <t>plochy z žul. kostek:47,4</t>
  </si>
  <si>
    <t>S provedením lože do 50 mm, s vyplněním spár, s dvojím beraněním a se smetením přebytečného materiálu na krajnici.</t>
  </si>
  <si>
    <t>Kladení dlažby z drobných kostek, lože z kameniva tloušťky 50 mm</t>
  </si>
  <si>
    <t>591211111T00</t>
  </si>
  <si>
    <t>chodníky bet. dl. pro nevidomé:(10,0+1,2)*1,05</t>
  </si>
  <si>
    <t>Dlažba skladebná pro nevidomé 200 x 100 x 60 mm, bílá alt. antracit</t>
  </si>
  <si>
    <t>592451152R</t>
  </si>
  <si>
    <t>chodník bet. dl. 200x200x60 (dodání 10% nové dl.):26,1*0,1*1,05</t>
  </si>
  <si>
    <t>Dlažba 200 x 200 x 60 mm přírodní</t>
  </si>
  <si>
    <t>5924511900R</t>
  </si>
  <si>
    <t>chodník bet. dl. 100x200x60 BF:360,1*1,05</t>
  </si>
  <si>
    <t>Dlažba skladebná 200 x 100 x 60 mm bez falce, přírodní</t>
  </si>
  <si>
    <t>592451124R</t>
  </si>
  <si>
    <t>chodníky bet. dl. pro nevidomé:10,0+1,2</t>
  </si>
  <si>
    <t>chodník bet. dl. 100x200x60 BF:360,1</t>
  </si>
  <si>
    <t>chodník bet. dl. 200x200x60:26,1</t>
  </si>
  <si>
    <t>Kladení zámkové dlažby tloušťky 60 mm, do lože z drtě tloušťky 30 mm</t>
  </si>
  <si>
    <t>596215020T00</t>
  </si>
  <si>
    <t>žul. kostky 8/10:47,4-20,4-2,5</t>
  </si>
  <si>
    <t>chodník bet. dl. 100x200x60 BF:360,1-41,7-47,2-3,2-1,2</t>
  </si>
  <si>
    <t>smíšená kom. k TS z bet. dl. 100x200x80 BF:651,3-(9,0+4,2+66,4+1,7)</t>
  </si>
  <si>
    <t>Zpevněné plochy, kde bude využita stávající ŠD.</t>
  </si>
  <si>
    <t>Zřízení podkladu ze štěrkodrti po zhutnění tloušťky 200 mm</t>
  </si>
  <si>
    <t>564861111T00</t>
  </si>
  <si>
    <t>Zřízení podkladu ze štěrkodrti po zhutnění tloušťky 150 mm</t>
  </si>
  <si>
    <t>564851111T00</t>
  </si>
  <si>
    <t>žul. kostky 8/10:-(47,4-20,4-2,5)</t>
  </si>
  <si>
    <t>chodník bet. dl. 100x200x60 BF:-(360,1-41,7-47,2-3,2-1,2)</t>
  </si>
  <si>
    <t>chodník bet. dl. 200x200x60:-26,1</t>
  </si>
  <si>
    <t>Odečet za opětovně využitou ŠD:</t>
  </si>
  <si>
    <t>žul. kostky 8/10:47,4</t>
  </si>
  <si>
    <t>Podklad ze štěrkodrti s rozprostřením a zhutněním.</t>
  </si>
  <si>
    <t>Podklad ze štěrkodrti po zhutnění tloušťky 20 cm, štěrkodrť frakce 0-32 mm</t>
  </si>
  <si>
    <t>564861111RT2</t>
  </si>
  <si>
    <t>smíšená kom. k TS z bet. dl. 100x200x80 BF:-(651,3-(9,0+4,2+66,4+1,7))</t>
  </si>
  <si>
    <t>podkladní vrstvy asf. kom. v místě nové kanalizace:11,9</t>
  </si>
  <si>
    <t>Podklad ze štěrkodrti po zhutnění tloušťky 20 cm, štěrkodrť frakce 0-63 mm</t>
  </si>
  <si>
    <t>564861111RT4</t>
  </si>
  <si>
    <t xml:space="preserve"> Podklad ze štěrkodrti s rozprostřením a zhutněním.</t>
  </si>
  <si>
    <t>Podklad ze štěrkodrti po zhutnění tloušťky 15 cm, štěrkodrť frakce 0-32 mm</t>
  </si>
  <si>
    <t>564851111RT2</t>
  </si>
  <si>
    <t>40,5*1,05</t>
  </si>
  <si>
    <t>Podklad z obal kam.ACP 16+,do 3 m,tl. 6 cm, plochy 101-200 m2</t>
  </si>
  <si>
    <t>565141111RT3</t>
  </si>
  <si>
    <t>Beton asfalt. ACO 11+,do 3 m, tl.5 cm, plochy 201-1000 m2</t>
  </si>
  <si>
    <t>577141112RT2</t>
  </si>
  <si>
    <t>Postřik spojovací PS-E, 0,5 kg/m2</t>
  </si>
  <si>
    <t>573231125R00</t>
  </si>
  <si>
    <t>Postřik infiltrační,  PI-E, 1,00 kg/m2</t>
  </si>
  <si>
    <t>573111124R00</t>
  </si>
  <si>
    <t>Komunikace</t>
  </si>
  <si>
    <t>5</t>
  </si>
  <si>
    <t>patky sloupků zábradlí:40*0,35*0,35*0,6</t>
  </si>
  <si>
    <t>patky sloupků zábradlí schodiště:16*0,35*0,35*0,6</t>
  </si>
  <si>
    <t>Beton základových patek prostý C 20/25</t>
  </si>
  <si>
    <t>275313621R00</t>
  </si>
  <si>
    <t>Základy,zvláštní zakládání</t>
  </si>
  <si>
    <t>2</t>
  </si>
  <si>
    <t>zp. plochy:33,5+26,1+257,1+360,1+651,3+47,4+10+1,5+1,2</t>
  </si>
  <si>
    <t>Úprava pláně v zářezech v hor. 1-4, se zhutněním</t>
  </si>
  <si>
    <t>181101102R00</t>
  </si>
  <si>
    <t>uložení kabelu Nej.cz do chráničky u panel. cesty:24*0,3*0,3</t>
  </si>
  <si>
    <t>odtěžení zeminy pod panelovou cestou:227,5*0,15</t>
  </si>
  <si>
    <t>Poplatek za skládku horniny 5 - 7, č. dle katal. odpadů 17 05 04</t>
  </si>
  <si>
    <t>199000003R00</t>
  </si>
  <si>
    <t>chodník k ul. Modřínová:-28,6*0,1</t>
  </si>
  <si>
    <t>smíšená kom. podél ZŠ:-(3,9+40,7)*0,1</t>
  </si>
  <si>
    <t>chodník podél ZŠ:-(7,9+1,35+13,8+1+35,3)*0,1</t>
  </si>
  <si>
    <t>zásypy:-41,8897-1,17</t>
  </si>
  <si>
    <t>patky sloupků zábradlí:40*0,35*0,35*0,7</t>
  </si>
  <si>
    <t>uložení kabelu Nej.cz do chráničky u TS:13*0,3*0,6</t>
  </si>
  <si>
    <t>neuznatelné náklady:-106,9*0,10</t>
  </si>
  <si>
    <t>odtěžení zeminy pod konstrukcí stáv. zp. ploch:431,8*0,10+199,3*0,05+382,3*0,15</t>
  </si>
  <si>
    <t>neuznatelné náklady:-78,0*0,15</t>
  </si>
  <si>
    <t>podorniční vrstvy nově zp. ploch:(55,6+104,7)*0,05+78,0*0,15+(6,6+95,2+3,7)*0,35+(11,5+5,6)*0,05</t>
  </si>
  <si>
    <t>Poplatek za skládku horniny 1- 4, č. dle katal. odpadů 17 05 04</t>
  </si>
  <si>
    <t>199000002R00</t>
  </si>
  <si>
    <t>ornice:70,725</t>
  </si>
  <si>
    <t>Uložení sypaniny na skl.-sypanina na výšku přes 2m</t>
  </si>
  <si>
    <t>171201201R00</t>
  </si>
  <si>
    <t>Vodorovné přemístění výkopku po suchu, bez ohledu na druh dopravního prostředku, bez naložení výkopku, avšak se složením bez rozhrnutí. Přesun zeminy na skládku.</t>
  </si>
  <si>
    <t>Vodorovné přemístění výkopku z hor.5-7 do 10000 m</t>
  </si>
  <si>
    <t>162701155R00</t>
  </si>
  <si>
    <t>Vodorovné přemístění výkopku z hor.1-4 do 10000 m</t>
  </si>
  <si>
    <t>162701105R00</t>
  </si>
  <si>
    <t>uložení kabelu Nej.cz do chráničky u TS:13*0,3*0,3</t>
  </si>
  <si>
    <t>Obsyp potrubí bez prohození sypaniny, s dodáním štěrkopísku frakce 0 - 22 mm</t>
  </si>
  <si>
    <t>175101101RT2</t>
  </si>
  <si>
    <t>obruby kolem schodiště:(19,6+19,6)*0,25</t>
  </si>
  <si>
    <t>chodník k ul. Modřínová:(100,7+1,0+103,8+1,0)*0,1</t>
  </si>
  <si>
    <t>smíšená kom. podél ZŠ:(34,7+37,8+89,4-33,0+8,5)*0,1</t>
  </si>
  <si>
    <t>chodník podél ZŠ:(7,9+1,35+23,5+11,8+1+35,3)*0,1</t>
  </si>
  <si>
    <t>dovoz zpět:52,275</t>
  </si>
  <si>
    <t>Vodorovné přemístění výkopku po suchu, bez ohledu na druh dopravního prostředku, bez naložení výkopku, avšak se složením bez rozhrnutí. Přesun zeminy na dočasnou skládku pro násypy a zásypy a dovoz zpět.</t>
  </si>
  <si>
    <t>Zásyp vytěženou zeminou kolem obrub s uložením výkopku po vrstvách, se zhutněním.</t>
  </si>
  <si>
    <t>Zásyp zářezů se šikmými stěnami se zhutněním</t>
  </si>
  <si>
    <t>174101103R00</t>
  </si>
  <si>
    <t>S přehozením na vzdálenost do 5 m nebo s naložením na ruční dopravní prostředek.</t>
  </si>
  <si>
    <t>Ruční výkop jam, rýh a šachet v hornině tř. 4</t>
  </si>
  <si>
    <t>139601103R00</t>
  </si>
  <si>
    <t>Dolamovaní jam ve vrstvě do 1,0 m v hor.7</t>
  </si>
  <si>
    <t>138601101R00</t>
  </si>
  <si>
    <t>s přehozením na vzdálenost do 5 m nebo s naložením na ruční dopravní prostředek.</t>
  </si>
  <si>
    <t>Ruční výkop jam, rýh a šachet v hornině tř. 3</t>
  </si>
  <si>
    <t>139601102R00</t>
  </si>
  <si>
    <t>Odkopávky a prokopávky nezapažené s přehozením výkopku na vzdálenost do 3 m nebo s naložením na dopravní prostředek.</t>
  </si>
  <si>
    <t>Odkopávky nezapažené v hor.7 do 100 m3</t>
  </si>
  <si>
    <t>122601101R00</t>
  </si>
  <si>
    <t>neuznatelné náklady:-0,25*78</t>
  </si>
  <si>
    <t>nově zp. plochy:0,25*(55,6+104,7+78+6,6+95,2+3,7+11,5+5,6)</t>
  </si>
  <si>
    <t>Příplatek za lepivost - odkopávky v hor. 3</t>
  </si>
  <si>
    <t>122201109R00</t>
  </si>
  <si>
    <t>Odkopávky nezapažené v hor. 3 do 100 m3</t>
  </si>
  <si>
    <t>122201101R00</t>
  </si>
  <si>
    <t>Sejmutí ornice s přemístěním do 50 m</t>
  </si>
  <si>
    <t>121101101R00</t>
  </si>
  <si>
    <t>Odstranění podkladu plochy do 50 m2, kamenivo drcené, tloušťky 350 mm</t>
  </si>
  <si>
    <t>113107535T00</t>
  </si>
  <si>
    <t>28,9+11,9</t>
  </si>
  <si>
    <t>Frézování živičného krytu plochy do 500 m2, pruh šířky do 750 mm, tloušťky 60 mm</t>
  </si>
  <si>
    <t>113151115T00</t>
  </si>
  <si>
    <t>Frézování živičného krytu plochy do 500 m2, pruh šířky do 750 mm, tloušťky 50 mm</t>
  </si>
  <si>
    <t>113151114T00</t>
  </si>
  <si>
    <t>uznatelné náklady:-(98,3+96,9)</t>
  </si>
  <si>
    <t>428,1</t>
  </si>
  <si>
    <t>neuznatelné náklady:-106,9</t>
  </si>
  <si>
    <t>uznatelné náklady:-(6,5+7,5+70,8+89,5+54,0+66,8+13,0)</t>
  </si>
  <si>
    <t>rušené dlážděné plochy:1760,4</t>
  </si>
  <si>
    <t>S přemístěním do 20 m nebo naložením na dopravní prostředek. Započítán je odvoz do 1 km na dočasnou skládku, dovoz zpět a využití v rámci navržených vybraných ploch a to vč. ploch v rámci hlavních i neuznatelných výdajů.</t>
  </si>
  <si>
    <t>16,4+1760,4</t>
  </si>
  <si>
    <t>314,7</t>
  </si>
  <si>
    <t>s vybouráním lože, s přemístěním hmot na skládku na vzdálenost do 3 m nebo naložením na dopravní prostředek</t>
  </si>
  <si>
    <t>Vytrhání obrubníků chodníkových a parkových</t>
  </si>
  <si>
    <t>113201111R00</t>
  </si>
  <si>
    <t>Očištění vybouraných obrubníků, krajníků, desek nebo panelů od spojovacího materiálu s odklizením a uložením očištěných hmot a spojovacího materiálu na skládku na vzdálenost do 10 m.</t>
  </si>
  <si>
    <t>Očištění vybour. obrubníků všech loží a výplní</t>
  </si>
  <si>
    <t>979024441R00</t>
  </si>
  <si>
    <t>žulové krajníky na schodišti (opětovně použity):105</t>
  </si>
  <si>
    <t>Vytrhání obrubníků chodníkových a parkových, žulových krajníků na schodišti</t>
  </si>
  <si>
    <t>přídlažba:13,9</t>
  </si>
  <si>
    <t>silniční obruby:76,8-39,3</t>
  </si>
  <si>
    <t>Vytrhání obrub obrubníků silničních</t>
  </si>
  <si>
    <t>113202111R00</t>
  </si>
  <si>
    <t>SO 01 Komunikace, parkoviště a chodníky | PŘÍMÉ DOPR. VÝDAJE</t>
  </si>
  <si>
    <t>IP12 + O1:1</t>
  </si>
  <si>
    <t>IP13e + E13 "PRACOVNÍ DNY 7.00 - 15.00 h. MAX. 30 min.":1</t>
  </si>
  <si>
    <t>Vozíčkář V10f:0,8</t>
  </si>
  <si>
    <t>Osazení obruby z kostek velkých, s boční opěrou, včetně kostek velkých 16 cm, lože C 16/20 XF1</t>
  </si>
  <si>
    <t>916161111RT1</t>
  </si>
  <si>
    <t>Obrubník žulový, rádius R=1,0 vnější, OP6, průřez 150 x 250 mm</t>
  </si>
  <si>
    <t>58306-VL</t>
  </si>
  <si>
    <t>OP6:45,5*1,02</t>
  </si>
  <si>
    <t>OP6 R=1:4,713</t>
  </si>
  <si>
    <t>OP6:45,5</t>
  </si>
  <si>
    <t>parkovací stání:15,5+16,25</t>
  </si>
  <si>
    <t>vyznační parkovacích stání:10*4,5*0,1</t>
  </si>
  <si>
    <t>Dlažba betonová barevná 200 x 100 x 80 mm, bílá alt. antracit</t>
  </si>
  <si>
    <t>59245266R</t>
  </si>
  <si>
    <t>parkovací stání:143,5*1,05</t>
  </si>
  <si>
    <t>Dlažba vegetační 200 x 200 x 80 mm přírodní, spáry 3 cm</t>
  </si>
  <si>
    <t>59201-VL</t>
  </si>
  <si>
    <t>parkovací stání:143,5</t>
  </si>
  <si>
    <t>S provedením lože z kameniva drceného, bez vyplněním spár, s dvojitým hutněním vibrováním, a se smetením přebytečného materiálu na krajnici. S dodáním hmot pro lože. Položka neobsahuje vysypání spár. Zásyp spar zatravňovací dlažby parkovacích stání směsí drc. kam. 0/4 25 % a substrátu 75 % vč. zatravnění je započítáno v rámci SO 11 vegetační úpravy.</t>
  </si>
  <si>
    <t>Kladení zámkové dlažby tl. 8 cm do drtě tl. 4 cm, bez mat. do spár</t>
  </si>
  <si>
    <t>596-01VL</t>
  </si>
  <si>
    <t>Podklad ze štěrkodrti po zhutnění tloušťky 15 cm, štěrkodrť frakce 0-63 mm</t>
  </si>
  <si>
    <t>564851111RT4</t>
  </si>
  <si>
    <t>zp. plochy:143,5</t>
  </si>
  <si>
    <t>zásyp - parkovací stání:-(5+3,142+1,571+46,7+4,1+2*1,571+3,142+1)*0,1</t>
  </si>
  <si>
    <t>odtěžení zeminy pod konstrukcí stáv. zp. ploch:106,9*0,10</t>
  </si>
  <si>
    <t>podorniční vrstvy nově zp. ploch:78,0*0,15</t>
  </si>
  <si>
    <t>ornice:19,5</t>
  </si>
  <si>
    <t>parkovací stání:(5+3,142+1,571+46,7+4,1+2*1,571+3,142+1)*0,1</t>
  </si>
  <si>
    <t>dovoz zpět:6,7797</t>
  </si>
  <si>
    <t>parkoviště:0,25*78</t>
  </si>
  <si>
    <t>parkoviště:106,9</t>
  </si>
  <si>
    <t>silniční obruby:39,3</t>
  </si>
  <si>
    <t>SO 01 Komunikace, parkoviště a chodníky | NEUZNATELNÉ VÝDAJE</t>
  </si>
  <si>
    <t>Přesun hmot,umělé sportovní povrchy,kryt z dílců</t>
  </si>
  <si>
    <t>998227111R00</t>
  </si>
  <si>
    <t>Přesun hmot, pozemní komunikace, kryt z kameniva</t>
  </si>
  <si>
    <t>998222011R00</t>
  </si>
  <si>
    <t>MO 14 - PŘÍSTŘEŠEK NA KOLA (1 ks):30</t>
  </si>
  <si>
    <t>Chemické kotvy do betonu, hl. 125 mm, M 14, ampule</t>
  </si>
  <si>
    <t>953981104R00</t>
  </si>
  <si>
    <t>MO 17 - NEREZOVÉ PÍTKO (1 ks):4</t>
  </si>
  <si>
    <t>Chemické kotvy do betonu, hl. 110 mm, M 12, ampule</t>
  </si>
  <si>
    <t>Založení veg. střechy na MO 14 - Přístřešek na kola:2*6,5*1,9+2*2,5*1,9</t>
  </si>
  <si>
    <t>Lešení lehké pomocné, výška podlahy do 1,9 m</t>
  </si>
  <si>
    <t>941955002R00</t>
  </si>
  <si>
    <t>Lešení a stavební výtahy</t>
  </si>
  <si>
    <t>94</t>
  </si>
  <si>
    <t>Dodání a montáž. Specifikace viz. PD a TZ SO 02.</t>
  </si>
  <si>
    <t>MO 17 - Nerezové pítko, 330×330×845 mm</t>
  </si>
  <si>
    <t>74901-VL</t>
  </si>
  <si>
    <t>MO 14 - Přístřešek na kola, zelená střecha, 6340×2404×2595 mm</t>
  </si>
  <si>
    <t>74902-VL</t>
  </si>
  <si>
    <t>Dokončovací práce inž.staveb</t>
  </si>
  <si>
    <t>93</t>
  </si>
  <si>
    <t>(22,8+24,2+11,7)/0,3*0,5*0,614*0,001*1,1</t>
  </si>
  <si>
    <t>Tyč žebírková pro betonářskou výztuž B500B, d 10 mm</t>
  </si>
  <si>
    <t>13285291R</t>
  </si>
  <si>
    <t>(22,8+24,2+11,7)*0,16*64*0,001*1,1</t>
  </si>
  <si>
    <t>Plech hladký S235JR 8,00 x 1000 x 2000 mm</t>
  </si>
  <si>
    <t>13611224R</t>
  </si>
  <si>
    <t>22,8+24,2+11,7</t>
  </si>
  <si>
    <t>Obruba z oc. pásoviny 8/160 mm. Kotvit navařenou oc. výztuží o 10 mm délky 400 mm po á 500 mm, 100 mm navařit na pásovinu a 300 mm zatlouct do země.</t>
  </si>
  <si>
    <t>Montáž oc. zahradního obrubníku zapuštěného, úprava pásoviny, kotvení, vyrovnání, svařování</t>
  </si>
  <si>
    <t>916-01VL</t>
  </si>
  <si>
    <t>drc. kam 4/8 pod vyvýšené záhony:(2*(2,7*1,65))*0,05*1,7</t>
  </si>
  <si>
    <t>drc. kam 4/8 pod lavicí u stávajícího stromu:2,5*4*0,05*1,7</t>
  </si>
  <si>
    <t>Kamenivo těžené 4/8, JHM</t>
  </si>
  <si>
    <t>583324801R</t>
  </si>
  <si>
    <t>drc. kam 4/8 pod vyvýšené záhony:2*(2,7*1,65)</t>
  </si>
  <si>
    <t>drc. kam 4/8 pod lavicí u stávajícího stromu:2,5*4</t>
  </si>
  <si>
    <t>Zřízení podkladu ze štěrkopísku tloušťky 50 mm</t>
  </si>
  <si>
    <t>564211111T00</t>
  </si>
  <si>
    <t>kostky v trávě pod mobiliářem:30,7/2,25*0,6</t>
  </si>
  <si>
    <t>Kostka dlažební žulová štípaná, velká 150 až 170 mm, třída I</t>
  </si>
  <si>
    <t>58380156R</t>
  </si>
  <si>
    <t>kostky v trávě pod mobiliářem:30,7</t>
  </si>
  <si>
    <t>Plochy pod mobiliářem v trávníku, spáry 50 mm, zásyp směsí drc. kam. 0/4 25 % a substrátu 75 % a zatravnění v rámci SO 11 veg. úpravy.</t>
  </si>
  <si>
    <t>Kladení dlažby velké kostky,lože z kamen.tl. 5 cm</t>
  </si>
  <si>
    <t>591111111R00</t>
  </si>
  <si>
    <t>Překážková dráha - barevný mix cihlově červená 70% + signální červená 30%:26,0*1,02</t>
  </si>
  <si>
    <t>Workout - barevný mix cihlově červená 70% + signální červená 30%:13,3*1,02</t>
  </si>
  <si>
    <t>Dětské hřiště - barevný mix cihlově červená 70% + signální červená 30%:148,0*1,02</t>
  </si>
  <si>
    <t>Vodopropustnost 12 000 mm/hod dle ČSN EN 12616. Detailní popis materiálu a způsobu provádění viz. PD a TZ SO 02.</t>
  </si>
  <si>
    <t>Kryt sportovních ploch polyuretanový, HIC 2,7 m, 80 mm SBR + 10 mm EPDM, celkem 90 mm</t>
  </si>
  <si>
    <t>589-02VL</t>
  </si>
  <si>
    <t>Překážková dráha - barevný mix cihlově červená 70% + signální červená 30%:190,9*1,02</t>
  </si>
  <si>
    <t>Workout - barevný mix cihlově červená 70% + signální červená 30%:105,6*1,02</t>
  </si>
  <si>
    <t>Dětské hřiště - barevný mix žlutá 50% + pískově žlutá 50%:3,1*1,02</t>
  </si>
  <si>
    <t>Dětské hřiště - barevný mix signální červená 70% + cihlově červená 30%:15,3*1,02</t>
  </si>
  <si>
    <t>Dětské hřiště - barevný mix cihlově červená 70% + signální červená 30%:167,0*1,02</t>
  </si>
  <si>
    <t>Kryt sportovních ploch polyuretanový, HIC 1,4 m, 25 mm SBR + 10 mm EPDM, celkem 35 mm</t>
  </si>
  <si>
    <t>589-01VL</t>
  </si>
  <si>
    <t>pryž:669,3*0,02*1,65*1,15</t>
  </si>
  <si>
    <t>Kamenivo drcené 0/4, VYS</t>
  </si>
  <si>
    <t>583420462R</t>
  </si>
  <si>
    <t>pryž:669,3</t>
  </si>
  <si>
    <t>Podklad nebo podsyp ze štěrkopísku s rozprostřením, vlhčením a zhutněním.</t>
  </si>
  <si>
    <t>Zřízení podkladu ze štěrkopísku po zhutnění, tloušťky 20 mm</t>
  </si>
  <si>
    <t>564201111T00</t>
  </si>
  <si>
    <t>mlatové plochy:463,2</t>
  </si>
  <si>
    <t>Detailní popis materiálu a způsobu provádění viz. PD a TZ SO 02.</t>
  </si>
  <si>
    <t>Min. vodopropustnost mlatového materiálu 2,10 x 10-4 cm/s, min. pevnost ve smyku 64,4 kPa, zatížení 7,5t, spotřeba materiálu 100 kg/m2, objemová hmotnost po zhutnění 2,199 t/m3. Výše uvedené podmínky musí mlatový materiál splňovat bez použití pojiv a stabilizátorů. Mlatový materiál nesmí obsahovat barviva a recykláty, musí se jednat o 100% přírodní materiál.</t>
  </si>
  <si>
    <t>Materiál pro mlatový povrch, šedý, DIN 18035-5, propustný, fr. 0/5, tloušťky 40 mm</t>
  </si>
  <si>
    <t>Zřízení mlatového krytu tloušťky 40 mm</t>
  </si>
  <si>
    <t>564922104T00</t>
  </si>
  <si>
    <t>Materiál pro podklad pod mlatový povrch, dynamická vrstva fr. 0/16, tloušťky 60 mm</t>
  </si>
  <si>
    <t>Zřízení podkladu ze štěrkopísku po zhutnění tloušťky 60 mm</t>
  </si>
  <si>
    <t>564211112T00</t>
  </si>
  <si>
    <t>založení vegetační střechy na MO 14 - Přístřešek na kola:14</t>
  </si>
  <si>
    <t>Montáž hydroakumulační a drenážní desky zelené střechy</t>
  </si>
  <si>
    <t>711801021R00</t>
  </si>
  <si>
    <t>založení vegetační střechy na MO 14 - Přístřešek na kola:14*1,1</t>
  </si>
  <si>
    <t>Geotextilie netkaná 200 g/m2</t>
  </si>
  <si>
    <t>67352002R</t>
  </si>
  <si>
    <t>Položení vrstvy z geotextilie, uchycení sponami</t>
  </si>
  <si>
    <t>451971112R00</t>
  </si>
  <si>
    <t>Vodorovné konstrukce</t>
  </si>
  <si>
    <t>4</t>
  </si>
  <si>
    <t>MO 17 - nerezové pítko (1 ks):0,4*0,4*0,4</t>
  </si>
  <si>
    <t>MO 14 - přístřešek na kola (1 ks):3*0,6*2*0,6</t>
  </si>
  <si>
    <t>Beton základových patek prostý C 16/20</t>
  </si>
  <si>
    <t>275313611R00</t>
  </si>
  <si>
    <t>první měsíc:4*2*14*15*0,001</t>
  </si>
  <si>
    <t>po založení:14*20*0,001</t>
  </si>
  <si>
    <t>založení vegetační střechy na MO 14 - Přístřešek na kola:</t>
  </si>
  <si>
    <t>Zalití rostlin vodou plochy do 20 m2</t>
  </si>
  <si>
    <t>185804311R00</t>
  </si>
  <si>
    <t>založení vegetační střechy na MO 14 - Přístřešek na kola:14*1,05</t>
  </si>
  <si>
    <t>Rozchodníkový koberec s pokrytím min. 90%, tloušťkou min. 2 cm, výškou rostlin 5-10 cm a minimálně s 5 druhy rozchodníků.</t>
  </si>
  <si>
    <t>Koberec vegetační rozchodníkový</t>
  </si>
  <si>
    <t>00590010R</t>
  </si>
  <si>
    <t>Položení travního koberce</t>
  </si>
  <si>
    <t>180407111R00</t>
  </si>
  <si>
    <t>založení vegetační střechy na MO 14 - Přístřešek na kola:14*0,06*1,1</t>
  </si>
  <si>
    <t>Substrát střešní extenzivní lehčený</t>
  </si>
  <si>
    <t>10371511R</t>
  </si>
  <si>
    <t>Rozprostření ornice, rovina, tl. do 10 cm do 500m2</t>
  </si>
  <si>
    <t>181301101R00</t>
  </si>
  <si>
    <t>kostky pod mobiliářem:30,7</t>
  </si>
  <si>
    <t>mlat:463,2</t>
  </si>
  <si>
    <t>dosypání zeminy podél obrub:-240,3*0,1</t>
  </si>
  <si>
    <t>dosypání zeminy u relax zóny:-1,1*16</t>
  </si>
  <si>
    <t>dosypání zeminy u překážkové dráhy:-4,2*29,2</t>
  </si>
  <si>
    <t>dosypání zeminy u dětského hřiště:-3,7*38,9</t>
  </si>
  <si>
    <t>MO 17 - nerezové pítko (1 ks):0,4*0,4*0,5</t>
  </si>
  <si>
    <t>MO 14 - přístřešek na kola (1 ks):3*0,6*2*0,7</t>
  </si>
  <si>
    <t>podorniční vrstvy nově zp. ploch:47,6*0,15+25*2,0+13*0,8</t>
  </si>
  <si>
    <t>ornice - plochy pod mobiliářem v trávě:0,25*(5,4*2+8,1*2)</t>
  </si>
  <si>
    <t>ornice - nově zp. plochy mlatu a pryže:0,25*1367,8</t>
  </si>
  <si>
    <t>dosypání zeminy podél obrub:240,3*0,1</t>
  </si>
  <si>
    <t>dosypání zeminy u relax zóny:1,1*16</t>
  </si>
  <si>
    <t>dosypání zeminy u překážkové dráhy:4,2*29,2</t>
  </si>
  <si>
    <t>dosypání zeminy u dětského hřiště:3,7*38,9</t>
  </si>
  <si>
    <t>Nakládání výkopku z hor. 1 ÷ 4 v množství nad 100 m3</t>
  </si>
  <si>
    <t>167101102R00</t>
  </si>
  <si>
    <t>dovoz zpět:308,2</t>
  </si>
  <si>
    <t>dosypání zeminy v místě rušené panel. cesty:</t>
  </si>
  <si>
    <t>Zásyp hutnitelnou sypaninou s uložením výkopku po vrstvách, se zhutněním.</t>
  </si>
  <si>
    <t>podorniční vrstvy nově zp. ploch:67,54</t>
  </si>
  <si>
    <t>ornice:348,7</t>
  </si>
  <si>
    <t>plochy pod mobiliářem v trávě:0,25*(5,4*2+8,1*2)</t>
  </si>
  <si>
    <t>nově zp. plochy mlatu a pryže:0,25*1367,8</t>
  </si>
  <si>
    <t>Sejmutí ornice nebo lesní půdy s vodorovným přemístěním na hromady v místě upotřebení nebo na dočasné či trvalé skládky se složením.</t>
  </si>
  <si>
    <t>SO 02 Zpevněné plochy a vybavení | PŘÍMÉ HLAVNÍ VÝDAJE</t>
  </si>
  <si>
    <t>oplocení u TS:(3,4+2,6)*1,6*2</t>
  </si>
  <si>
    <t>Údržba, nátěr syntetický kov.konstr. 2x</t>
  </si>
  <si>
    <t>783222921R00</t>
  </si>
  <si>
    <t>Odrezivění kovových konstrukcí</t>
  </si>
  <si>
    <t>783904811R00</t>
  </si>
  <si>
    <t>Odmaštění chemickými rozpouštědly</t>
  </si>
  <si>
    <t>783903811R00</t>
  </si>
  <si>
    <t>Odstranění nátěru z ocelových .konstrukcí "B" oškrábáním</t>
  </si>
  <si>
    <t>783102811T00</t>
  </si>
  <si>
    <t>konstrukce MO 19 - LÁVKA PŘES ZASAKOVACÍ PRŮLEH:6*0,1*3,25*6+0,13*0,13*12</t>
  </si>
  <si>
    <t>sloupky MO 18 - HOUPACÍ SÍŤ:4*pi*0,14*1,9+4*pi*0,07^2+4*0,4*0,4*2+16*0,1*0,1*2</t>
  </si>
  <si>
    <t>78317VL</t>
  </si>
  <si>
    <t>sloupky MO 18 - HOUPACÍ SÍŤ:240,17*0,001</t>
  </si>
  <si>
    <t>14501-VL</t>
  </si>
  <si>
    <t>konstrukce MO 19 - LÁVKA PŘES ZASAKOVACÍ PRŮLEH:372,23*0,001</t>
  </si>
  <si>
    <t>13301-VL</t>
  </si>
  <si>
    <t>konstrukce MO 19 - LÁVKA PŘES ZASAKOVACÍ PRŮLEH:372,23</t>
  </si>
  <si>
    <t>sloupky MO 18 - HOUPACÍ SÍŤ:240,17</t>
  </si>
  <si>
    <t>- po ukotvení sloupků budou přivařena plotová pole</t>
  </si>
  <si>
    <t>- sloupky budou ve spodní části prodlouženy o 200 mm přivařením shodného profilu a dodány budou kotvící plechy</t>
  </si>
  <si>
    <t>- krátké pole u ts bude zkráceno vyříznutím jedné svislé výplně a opětovně svařeno</t>
  </si>
  <si>
    <t>Úprava stávajícího oplocení u TS viz. PD</t>
  </si>
  <si>
    <t>767-01VL</t>
  </si>
  <si>
    <t>oplocení u TS (po úpravě opětovně použito):6</t>
  </si>
  <si>
    <t>Demontáž oplocení rámového výšky do 2000 mm</t>
  </si>
  <si>
    <t>767914830T00</t>
  </si>
  <si>
    <t>Prorážení otvorů</t>
  </si>
  <si>
    <t>97</t>
  </si>
  <si>
    <t>oplocení u TS:3*0,3*0,3*0,6</t>
  </si>
  <si>
    <t>bet. patky po odstraněném vybavení v trávě:5*0,5*0,5*1</t>
  </si>
  <si>
    <t>stávající lavičky v trávě:2*2*0,8*0,3*0,6</t>
  </si>
  <si>
    <t>MO 18 - HOUPACÍ SÍŤ (3 ks):4*4</t>
  </si>
  <si>
    <t>Chemické kotvy, beton, hl. 290 mm, M20, malta 2slož</t>
  </si>
  <si>
    <t>953981205R00</t>
  </si>
  <si>
    <t>MO 16 - INFORMAČNÍ TABULE NÁVŠTĚVNÍHO ŘÁDU (3 ks):3*4</t>
  </si>
  <si>
    <t>MO 15 - STOJAN NA KOLO (11 ks):11*4</t>
  </si>
  <si>
    <t>MO 13 - ODPADKOVÝ KOŠ BEZ POPELNÍKU (4 ks):4*4</t>
  </si>
  <si>
    <t>MO 12 - KOŠ PRO TŘÍDĚNÝ ODPAD S POPELNÍKEM (3 ks):3*4</t>
  </si>
  <si>
    <t>MO 11 - ATYPICKÁ SEDACÍ A LEHACÍ LAVICE BEZ OPĚRADLA (1 ks):18</t>
  </si>
  <si>
    <t>MO 10 - SEDACÍ A LEHACÍ LAVICE BEZ OPĚRADLA (2 ks):2*8</t>
  </si>
  <si>
    <t>MO 09 - LEHÁTKO (4 ks):4*4</t>
  </si>
  <si>
    <t>MO 08 - LAVIČKA K ŠACHOVÉMU STOLKU (2 ks):2*4</t>
  </si>
  <si>
    <t>MO 07 - ŠACHOVÝ STOLEK (1 ks):4</t>
  </si>
  <si>
    <t>MO 05 - LAVIČKA BEZ OPĚRADLA NA BET . BLOKU (13 ks):13*4</t>
  </si>
  <si>
    <t>MO 04 - LAVIČKA S OPĚRADLEM NA BET. BLOKU (3 ks):3*4</t>
  </si>
  <si>
    <t>MO 03 - LAVIČKA BEZ OPĚRADLA (2 ks):2*4</t>
  </si>
  <si>
    <t>MO 02 - STŮL (2 ks):2*4</t>
  </si>
  <si>
    <t>MO 01 - LAVIČKA S OPĚRADLEM (8 ks):8*4</t>
  </si>
  <si>
    <t>Chemické kotvy do betonu, hl. 200 mm, M 10, ampule</t>
  </si>
  <si>
    <t>953981102R00</t>
  </si>
  <si>
    <t>MO 18 - houpací síť (bez sloupků)</t>
  </si>
  <si>
    <t>74916-VL</t>
  </si>
  <si>
    <t>MO 16 - informační tabule návštěvního řádu, 400×351×1350 mm</t>
  </si>
  <si>
    <t>74915-VL</t>
  </si>
  <si>
    <t>MO 15 - stojan na kolo, 603×140×800 mm</t>
  </si>
  <si>
    <t>74914-VL</t>
  </si>
  <si>
    <t>MO 13 - odpadkový koš bez popelníku, 320×362×980 mm / 65 l</t>
  </si>
  <si>
    <t>74913-VL</t>
  </si>
  <si>
    <t>MO 12 - koš pro tříděný odpad s popelníkem, 1080×320×994 mm / 3 x 65 l</t>
  </si>
  <si>
    <t>74912-VL</t>
  </si>
  <si>
    <t>MO 11 - atypická sedací a lehací lavice bez, opěradla 3880×2538×520 mm</t>
  </si>
  <si>
    <t>74911-VL</t>
  </si>
  <si>
    <t>MO 10 - sedací a lehací lavice bez opěradla, 2840×1386×520 mm</t>
  </si>
  <si>
    <t>74910-VL</t>
  </si>
  <si>
    <t>MO 09 - lehátko, 600×1586×820 mm</t>
  </si>
  <si>
    <t>74909-VL</t>
  </si>
  <si>
    <t>MO 08 - lavička k šachovému stolku, 600×646×772 mm</t>
  </si>
  <si>
    <t>74908-VL</t>
  </si>
  <si>
    <t>MO 07 - šachový stolek, 600×600×840 mm</t>
  </si>
  <si>
    <t>74907-VL</t>
  </si>
  <si>
    <t>MO 06 - sedací bet. blok, 2000×500×450 mm</t>
  </si>
  <si>
    <t>74906-VL</t>
  </si>
  <si>
    <t>MO 05 - lavička bez opěradla na bet. bloku, 2000×570×72 mm</t>
  </si>
  <si>
    <t>74905-VL</t>
  </si>
  <si>
    <t>MO 04 - lavička s opěradlem na bet. bloku, 2000×591×456 mm</t>
  </si>
  <si>
    <t>74904-VL</t>
  </si>
  <si>
    <t>MO 03 - lavička bez opěradla, 1800×402×427 mm</t>
  </si>
  <si>
    <t>74903-VL</t>
  </si>
  <si>
    <t>MO 02 - stůl, 1800×716×810 mm</t>
  </si>
  <si>
    <t>MO 01 - lavička s opěradlem, 1800×646×773 mm</t>
  </si>
  <si>
    <t>PP 07 - překážková dráha, nášlapníkový set, 610x1280x600 mm</t>
  </si>
  <si>
    <t>74107-VL</t>
  </si>
  <si>
    <t>PP 06 - překážková dráha, stěna se sítí, 2280x1120x2400 mm</t>
  </si>
  <si>
    <t>74106-VL</t>
  </si>
  <si>
    <t>PP 05 - překážková dráha, balanční dráha, 5330x3170x450 mm</t>
  </si>
  <si>
    <t>74105-VL</t>
  </si>
  <si>
    <t>PP 04 - překážková dráha, prvek s otočnými koly, 4430x1190x2700 mm</t>
  </si>
  <si>
    <t>74104-VL</t>
  </si>
  <si>
    <t>PP 03 - překážková dráha, dvojitý ručkovací žebřík, 4430x1190x2400 mm</t>
  </si>
  <si>
    <t>74103-VL</t>
  </si>
  <si>
    <t>PP 02 - překážková dráha, překážky na přelez a podlez, 1510x5660x1180 mm</t>
  </si>
  <si>
    <t>74102-VL</t>
  </si>
  <si>
    <t>PP 01 - překážková dráha, sestava 4 stupátek, 610x6410x780 mm</t>
  </si>
  <si>
    <t>74101-VL</t>
  </si>
  <si>
    <t>WP 03 - workout, lavice, 1950x530x730 mm</t>
  </si>
  <si>
    <t>74003-VL</t>
  </si>
  <si>
    <t>WP 02 - workout, hrazda na kliky, 3350x1200x1400 mm</t>
  </si>
  <si>
    <t>74002-VL</t>
  </si>
  <si>
    <t>WP 01 - workout, cvičební sestava, 6910x4440x2400 mm</t>
  </si>
  <si>
    <t>74001-VL</t>
  </si>
  <si>
    <t>HP 09 - zastiňující plachta</t>
  </si>
  <si>
    <t>73909-VL</t>
  </si>
  <si>
    <t>Dodání a montáž. Specifikace viz. PD a TZ SO 02. Certifikováno dle ČSN EN 1176-1.</t>
  </si>
  <si>
    <t>HP 08.4 - 3D kopec - tunel průlezný nerezový, zakřivený</t>
  </si>
  <si>
    <t>73908-4-VL</t>
  </si>
  <si>
    <t>HP 08.3 - 3D kopec - horolezecký chyt, vč. kotvení</t>
  </si>
  <si>
    <t>73908-3-VL</t>
  </si>
  <si>
    <t>HP 08.2 - 3D kopec - 3D Grafika z EPDM, (nejedná se o nástřik), boule 30cm, vč. kotvení</t>
  </si>
  <si>
    <t>73908-2-VL</t>
  </si>
  <si>
    <t>HP 08.1 - 3D kopec - 3D Grafika z EPDM, (nejedná se o nástřik), boule 50x22cm, vč. kotvení</t>
  </si>
  <si>
    <t>73908-1-VL</t>
  </si>
  <si>
    <t>HP 07 - herní prvek skluzavka, cca 2720x1040 mm, převýšení 1,2 m</t>
  </si>
  <si>
    <t>73907-VL</t>
  </si>
  <si>
    <t>HP 06 - herní prvek trampolína, 1070x1070 mm</t>
  </si>
  <si>
    <t>73906-VL</t>
  </si>
  <si>
    <t>HP 05 - herní prvek domeček, 1510x1420x1470 mm</t>
  </si>
  <si>
    <t>73905-VL</t>
  </si>
  <si>
    <t>HP 04 - herní prvek šeptanda</t>
  </si>
  <si>
    <t>73904-VL</t>
  </si>
  <si>
    <t>HP 03 - herní prvek otočná tyč, 400x400x1030 mm</t>
  </si>
  <si>
    <t>73903-VL</t>
  </si>
  <si>
    <t>HP 02 - herní prvek balanční kolotoč, 2160x430x1220 mm</t>
  </si>
  <si>
    <t>73902-VL</t>
  </si>
  <si>
    <t>HP 01 - herní prvek lanová sestava, 26840x20260x3170 mm</t>
  </si>
  <si>
    <t>73901-VL</t>
  </si>
  <si>
    <t>výška 250 mm:4,8/0,3*0,5*0,614*0,001*1,1</t>
  </si>
  <si>
    <t>výška 160 mm:4,6/0,3*0,5*0,614*0,001*1,1</t>
  </si>
  <si>
    <t>výška 250 mm:4,8*0,25*64*0,001*1,1</t>
  </si>
  <si>
    <t>výška 160 mm:4,6*0,16*64*0,001*1,1</t>
  </si>
  <si>
    <t>u žul. dvouřádku v návaznosti na MO 19 - LÁVKA PŘES ZASAKOVACÍ PRŮLEH:4,8</t>
  </si>
  <si>
    <t>Obruba z oc. pásoviny 8/250 mm. Kotvit navařenou oc. výztuží o 10 mm délky 400 mm po á 500 mm, 100 mm navařit na pásovinu a 300 mm zatlouct do země.</t>
  </si>
  <si>
    <t>916-02VL</t>
  </si>
  <si>
    <t>uznatelné náklady:-(22,8+24,2+11,7)</t>
  </si>
  <si>
    <t>celkem za SO:63,3</t>
  </si>
  <si>
    <t>jednořádek kolem sloupů VO:18*1,32</t>
  </si>
  <si>
    <t>trojřádek žul. kostek 8/10 tvarovaný do koryta (mlat):3*7,2</t>
  </si>
  <si>
    <t>jednořádek žul. kostek 8/10:158,5+165,4</t>
  </si>
  <si>
    <t>jednořádek kolem sloupů VO:18*1,32*1,05</t>
  </si>
  <si>
    <t>dvouřádek žul. kostek 8/10:2*21</t>
  </si>
  <si>
    <t>založení mobiliáře MO 06 - SEDACÍ BET . BLOK:27*(3*0,5)</t>
  </si>
  <si>
    <t>Osazení stojatého obrubníku betonového, s boční opěrou, lože z betonu C16/20, včetně obrubníku 100/10/20</t>
  </si>
  <si>
    <t>917862111RT5</t>
  </si>
  <si>
    <t>obruba lemující pryž. plochy:148,1*1,02</t>
  </si>
  <si>
    <t>Osazen 10 mm pod úroveň pryžové plochy - finální probarvená vrstva epdm bude přetažena přes obrubník.</t>
  </si>
  <si>
    <t>zvukovod pro herní prvek HP 04 ... ŠEPTANDA:7,3*1,1</t>
  </si>
  <si>
    <t>Trubka kabelová chránička dvouplášťová HDPE DN90</t>
  </si>
  <si>
    <t>3457114723R</t>
  </si>
  <si>
    <t>zvukovod pro herní prvek HP 04 ... ŠEPTANDA:7,3</t>
  </si>
  <si>
    <t>Kabelová chránička z HDPE DN 90 mm vč. obsypu</t>
  </si>
  <si>
    <t>898-01VL</t>
  </si>
  <si>
    <t>Štěrbinový revizní díl, dl.500 mm, pozink. ocel</t>
  </si>
  <si>
    <t>597092158RS1</t>
  </si>
  <si>
    <t>Osazení štěrbinového revizního dílu šířky 135 mm, délky 500 mm</t>
  </si>
  <si>
    <t>597092158T00</t>
  </si>
  <si>
    <t>Štěrbinový nástavec, dl. 500 mm, v. 150 mm, pozink. ocel</t>
  </si>
  <si>
    <t>597092157RS1</t>
  </si>
  <si>
    <t>Osazení štěrbinového nástavce šířky 135 mm, délky 500 mm</t>
  </si>
  <si>
    <t>597092157T00</t>
  </si>
  <si>
    <t>Šterbinový nástavec, dl.1000 mm, v. 150 mm, pozink. ocel</t>
  </si>
  <si>
    <t>597092147RS1</t>
  </si>
  <si>
    <t>Osazení šterbinového nástavce šířky 135 mm, délky 1000 mm</t>
  </si>
  <si>
    <t>597092147T00</t>
  </si>
  <si>
    <t>Příplatek k odvodňovacímu žlabu šířky 135 mm za únosnost lože C 250</t>
  </si>
  <si>
    <t>597092193T00</t>
  </si>
  <si>
    <t>Čelo žlabu kombinované plné</t>
  </si>
  <si>
    <t>597092131R00</t>
  </si>
  <si>
    <t>Osazení plného nebo výtokového čela odvodňovacího žlabu, šířky 135 mm</t>
  </si>
  <si>
    <t>597092131T00</t>
  </si>
  <si>
    <t>Žlabová vpust, DN 150, dl.500 mm,B125,polymerbeton, š 135 mm, v 600 mm, pozink. hrana</t>
  </si>
  <si>
    <t>597092122RS2</t>
  </si>
  <si>
    <t>Montáž vpusti pro žlaby polymerbetonové A 15,C 250, včetně obetonování C 20/25, zatížení A 15-C 250 kN</t>
  </si>
  <si>
    <t>597103111RT1</t>
  </si>
  <si>
    <t>Žlab odvodňovací, dl. 500 mm, B125, polymerbeton, š 135 mm, v 250-250 mm, pozink. hrana</t>
  </si>
  <si>
    <t>597092112RT1</t>
  </si>
  <si>
    <t>Žlab odvodňovací, dl.1000 mm, B125, polymerbeton, š 135 mm, v 150-250 mm, pozink. hrana</t>
  </si>
  <si>
    <t>597092111RS1</t>
  </si>
  <si>
    <t>Základní zabezpečení plochy proti poničení po dobu tuhnutí EPDM povrchu. Montáž a demontáž oplocení, umístění výstražných cedulí, fyzická ostraha 24/7. Započteno pro veškeré EPDM plochy v rámci stavby.</t>
  </si>
  <si>
    <t>den</t>
  </si>
  <si>
    <t>Kryt sportovních ploch polyuretanový, zabezpečení plochy</t>
  </si>
  <si>
    <t>589-04VL</t>
  </si>
  <si>
    <t>Zvýšená pracnost a časová náročnost oproti rovné ploše.</t>
  </si>
  <si>
    <t>kp.</t>
  </si>
  <si>
    <t>Kryt sportovních ploch polyuretanový, příplatek za pokládku povrchu na 3D valy</t>
  </si>
  <si>
    <t>589-03VL</t>
  </si>
  <si>
    <t>Práce na grafice a instalace grafických motivů a prvků do plochy dle grafického návrhu (zahrnuje i speciální polyuretanovou hmotu pro lepení grafických motivů).</t>
  </si>
  <si>
    <t>Kryt sportovních ploch polyuretanový, práce na grafice a instalace grafických motivů</t>
  </si>
  <si>
    <t>Kryt sportovních ploch polyuretanový, rozměření grafických motivů na ploše</t>
  </si>
  <si>
    <t>3D kopec horní plošina:6,1</t>
  </si>
  <si>
    <t>3D kopec náběhy a šikminy:(39,5-6,1)*1,2</t>
  </si>
  <si>
    <t>Barevnost viz. PD. Vodopropustnost 12 000 mm/hod dle ČSN EN 12616. Detailní popis materiálu a způsobu provádění viz. PD a TZ SO 02.</t>
  </si>
  <si>
    <t>3D kopec na dětském hřišti:26,764*1,5</t>
  </si>
  <si>
    <t>Kamenivo drcené 63/125, VYS</t>
  </si>
  <si>
    <t>583428062R</t>
  </si>
  <si>
    <t>3D kopec na dětském hřišti:26,764/0,3</t>
  </si>
  <si>
    <t>Přepočet potřebného objemu na m2 po tl. 30 cm.</t>
  </si>
  <si>
    <t>Podklad z kameniva drceného 63-125 mm, tl. 30 cm</t>
  </si>
  <si>
    <t>564681111R00</t>
  </si>
  <si>
    <t>3D kopec na dětském hřišti:43,45*0,1*1,6</t>
  </si>
  <si>
    <t>Kamenivo drcené 32/63, JHM</t>
  </si>
  <si>
    <t>583427603R</t>
  </si>
  <si>
    <t>3D kopec na dětském hřišti:39,5*1,10</t>
  </si>
  <si>
    <t>Podklad z kameniva drceného vel.32-63 mm,tl. 10 cm</t>
  </si>
  <si>
    <t>564731111R00</t>
  </si>
  <si>
    <t>přípočet za poškozenou dl. apod.:1</t>
  </si>
  <si>
    <t>velkoformátová dl. 500x500x120 v zeleni:5</t>
  </si>
  <si>
    <t>Dvouvrstvá vibrolisovaná betonová dlažba. Složení betonu splňuje normy ČSN EN 206-1 na mezní složení betonu pro stupeň vlivu prostředí XF4.</t>
  </si>
  <si>
    <t>Dlažba bet. 500 x 500 x 120 mm, přírodní</t>
  </si>
  <si>
    <t>59202-VL</t>
  </si>
  <si>
    <t>přípočet za poškozenou dl. apod.:10</t>
  </si>
  <si>
    <t>velkoformátová dl. 1000x500x120 v zeleni:161</t>
  </si>
  <si>
    <t>velkoformátová dl. 1000x500x120:109</t>
  </si>
  <si>
    <t>Dlažba bet. 1000 x 500 x 120 mm, přírodní</t>
  </si>
  <si>
    <t>velkoformátová dl. 500x500x120 v zeleni:5*0,5*0,5*1,3</t>
  </si>
  <si>
    <t>velkoformátová dl. 1000x500x120 v zeleni:161*1*0,5*1,3</t>
  </si>
  <si>
    <t>velkoformátová dl. 1000x500x120:109*1*0,5*1,1</t>
  </si>
  <si>
    <t>Komunikací pro pěší do velikosti dlaždic 0,5 m2 s provedením lože tl. do 4 cm, s vyplněním spár a se smetením přebytečného materiálu na vzdálenost do 3 m. S ohledem na hmotnost jedné velkoformátové dlaždice 1000x500x120 mm, která činí cca 160 kg je nutné počítat při manipulaci a pokládce s využitím vakuového pokládkového systému - započteno do této položky (pronájem stroje: 1.390,- bez DPH / den, nosnost 200 kg, přepoklad osazení 4 ks/hod, 16m2/den).</t>
  </si>
  <si>
    <t>Kladení dlaždic kom.pro pěší, lože z kameniva těž., dl. 1000x500x120 mm, cca 160 kg/ks</t>
  </si>
  <si>
    <t>596-02VL</t>
  </si>
  <si>
    <t>bet. dl. 100x200x80 BF:249,2*1,05</t>
  </si>
  <si>
    <t>velkoformátová dl. 1000x500x120:109*1*0,5*1,2</t>
  </si>
  <si>
    <t>bet. dl. 100x200x80 BF:129,6</t>
  </si>
  <si>
    <t>- v místě, kde již převažuje dl. tl. 120 mm se nachystá kladecí vrstvy pro dl. tl. 120 mm a po její pokládce se zbylý prostor, kde bude dl. tl. 80 mm, dosype ložní vrstvou kameniva</t>
  </si>
  <si>
    <t>- v místě, kde je plocha dlažby 100x200x80 mm převažující se nachystá kladecí vrstva pro dl. tl. 80 mm. v případě umístění dl. tl. 120 mm se kladecí a podkladní vrstva odebere a připraví se kladecí vrstvy pro dl. tl. 120 mm</t>
  </si>
  <si>
    <t>Bet. dlažbu ze dvou formátů a dvou tlouštěk je možné systémově pokládat dvěma způsoby:</t>
  </si>
  <si>
    <t>Při pokládce dvou formátů bet. dlažby v rámci jedné plochy (každá dlažba má jiné distančníky) bude nutno u dlažby 100x200x80 BF dle potřeby pomocí plastových mezerníků drobně upravovat šířku spáry, aby bylo docíleno spár v celé ploše ve stejné šíři. Dlažba nebude v ploše nikde dořezávána (kromě naváznosti na šikmý žul. dvouřádek).</t>
  </si>
  <si>
    <t>Příplatek za kombinaci dvou formátů a tloušťek dl., do lože z drtě</t>
  </si>
  <si>
    <t>bet. dl. 100x200x80 BF:249,2</t>
  </si>
  <si>
    <t>konstrukce MO 19 - LÁVKA PŘES ZASAKOVACÍ PRŮLEH:0,432*1,05</t>
  </si>
  <si>
    <t>fošna 120x50, L=1 500, kvalita A</t>
  </si>
  <si>
    <t>Dřevěná mostovka z tvrdých prken a fošen, akát</t>
  </si>
  <si>
    <t>421-01VL</t>
  </si>
  <si>
    <t>3D kopec náběhy a šikminy:(39,5-6,1)</t>
  </si>
  <si>
    <t>Příplatek za výztuž základových desek, svařované sítě, ohýbání a tvarování</t>
  </si>
  <si>
    <t>273-01VL</t>
  </si>
  <si>
    <t>3D kopec horní plošina:6,1*3,033*0,001*1,2</t>
  </si>
  <si>
    <t>3D kopec náběhy a šikminy:(39,5-6,1)*1,2*3,033*0,001*1,2</t>
  </si>
  <si>
    <t>Výztuž základových desek ze svařovaných sítí, KH 20, drát d 6,0 mm, oko 150 x 150 mm</t>
  </si>
  <si>
    <t>273361921RT5</t>
  </si>
  <si>
    <t>ztratné 20%:9,236*0,2</t>
  </si>
  <si>
    <t>3D kopec horní plošina:6,1*0,2</t>
  </si>
  <si>
    <t>3D kopec náběhy a šikminy:(39,5-6,1)*1,2*0,2</t>
  </si>
  <si>
    <t>Položka obsahuje nákup a dopravu betonu C 20/25 S1, manipulaci s betonem, betonáž a ruční tvarování kopce do navrženého tvaru vč. manipulace.</t>
  </si>
  <si>
    <t>Beton C 20/25 realizovaný na 3D kopci, dětské hřiště</t>
  </si>
  <si>
    <t>MO 21 - UMĚLECKÉ DÍLO (1 ks):0,6*0,6*0,9</t>
  </si>
  <si>
    <t>MO 19 - LÁVKA PŘES ZASAKOVACÍ PRŮLEH (2 ks):2*(2*1,5*0,4*0,8)</t>
  </si>
  <si>
    <t>MO 18 - HOUPACÍ SÍŤ (3 ks):4*(1*1*0,8)</t>
  </si>
  <si>
    <t>PP 07 ... NÁŠLAPNÍKOVÝ SET:2*0,4*0,4*0,25+0,4*0,4*0,25</t>
  </si>
  <si>
    <t>PP 06 ... STĚNA SE SÍTÍ:3*0,2*0,2*0,45</t>
  </si>
  <si>
    <t>PP 04 ... PRVEK S OTOČNÝMI KOLY:6*0,2*0,2*0,5</t>
  </si>
  <si>
    <t>PP 03 ... DVOJITÝ RUČKOVACÍ ŽEBŘÍK:6*0,2*0,2*0,5</t>
  </si>
  <si>
    <t>PP 02 ... PŘEKÁŽKY NA PŘELEZ A PODLEZ:8*0,2*0,2*0,5</t>
  </si>
  <si>
    <t>PP 01 ... SESTAVA 4 STUPÁTEK:8*0,3*0,3*0,5</t>
  </si>
  <si>
    <t>WP 03 ... LAVICE:4*0,2*0,2*0,5</t>
  </si>
  <si>
    <t>WP 02 ... HRAZDA NA KLIKY:2*0,2*0,2*0,5</t>
  </si>
  <si>
    <t>WP 01 ... CVIČEBNÍ SESTAVA:5*0,5*0,5*0,5+0,2*0,2*0,5+8*0,2*0,2*0,5</t>
  </si>
  <si>
    <t>HP 09 ... ZASTIŇUJÍCÍ PLACHTA:4*0,5*0,7*0,7</t>
  </si>
  <si>
    <t>HP 07 ... SKLUZAVKA:1,25*0,3*0,7+1,25*0,3*0,35</t>
  </si>
  <si>
    <t>HP 06 ... TRAMPOLÍNY:1,62*4*0,25*0,4+0,9*4*0,25*0,4</t>
  </si>
  <si>
    <t>HP 04 ... ŠEPTANDA:2*0,5*0,5*0,6</t>
  </si>
  <si>
    <t>HP 03 ... OTOČNÁ TYČ:0,65*0,65*0,5</t>
  </si>
  <si>
    <t>HP 02 ... BALANČNÍ KOLOTOČ:0,8*0,8*0,6</t>
  </si>
  <si>
    <t>HP 01 ... LANOVÁ SESTAVA:6*1,7*1,7*0,5+4,16*0,5*0,3</t>
  </si>
  <si>
    <t>Beton základových patek prostý C 25/30</t>
  </si>
  <si>
    <t>275313711R00</t>
  </si>
  <si>
    <t>patky oplocení u TS:3*0,3*0,3*0,5</t>
  </si>
  <si>
    <t>MO 16 - INFORMAČNÍ TABULE NÁVŠTĚVNÍHO ŘÁDU (3 ks):3*(0,5*0,6*0,4)</t>
  </si>
  <si>
    <t>MO 15 - STOJAN NA KOLO (11 ks):11*(2*0,3*0,3*0,3)</t>
  </si>
  <si>
    <t>MO 13 - ODPADKOVÝ KOŠ BEZ POPELNÍKU (4 ks):4*(0,5*0,45*0,3)</t>
  </si>
  <si>
    <t>MO 12 - KOŠ PRO TŘÍDĚNÝ ODPAD S POPELNÍKEM (3 ks):3*(1,2*0,5*0,3)</t>
  </si>
  <si>
    <t>MO 11 - ATYPICKÁ SEDACÍ A LEHACÍ LAVICE BEZ OPĚRADLA (1 ks):9*0,3*0,3*0,3</t>
  </si>
  <si>
    <t>MO 10 - SEDACÍ A LEHACÍ LAVICE BEZ OPĚRADLA (2 ks):2*(4*0,3*0,3*0,3)</t>
  </si>
  <si>
    <t>MO 09 - LEHÁTKO (4 ks):4*(2*0,25*0,6*0,25)</t>
  </si>
  <si>
    <t>MO 08 - LAVIČKA K ŠACHOVÉMU STOLKU (2 ks):2*(2*0,25*0,7*0,25)</t>
  </si>
  <si>
    <t>MO 07 - ŠACHOVÝ STOLEK (1 ks):0,4*0,4*0,25</t>
  </si>
  <si>
    <t>MO 03 - LAVIČKA BEZ OPĚRADLA (2 ks):2*(2*0,25*0,45*0,25)</t>
  </si>
  <si>
    <t>MO 02 - STŮL (2 ks):2*(2*0,25*0,8*0,25)</t>
  </si>
  <si>
    <t>MO 01 - LAVIČKA S OPĚRADLEM (8 ks):8*(2*0,25*0,7*0,25)</t>
  </si>
  <si>
    <t>Odstranění podkladu plochy do 50 m2, kamenivo drcené, tloušťky 200 mm</t>
  </si>
  <si>
    <t>113107520T00</t>
  </si>
  <si>
    <t>velkoformátová dl. v zeleni:(161*1*0,5+5*0,5*0,5)*1,25</t>
  </si>
  <si>
    <t>velkoformátová dl. v dlažbě:109*1*0,5</t>
  </si>
  <si>
    <t>dlažba:249,2</t>
  </si>
  <si>
    <t>dosypání zeminy kolem velkofor. dlaždiv v trávě:-(29,4+24,7+19,6)*0,12</t>
  </si>
  <si>
    <t>dosypání zeminy podél obrub:-10,5*2*0,1</t>
  </si>
  <si>
    <t>Hloubení nezapažených jam v hornině 3, do 50 m3, strojně:31,2513</t>
  </si>
  <si>
    <t>Ruční výkop jam, rýh a šachet v hornině tř. 3:19,12382</t>
  </si>
  <si>
    <t>podorniční vrstvy:70,779</t>
  </si>
  <si>
    <t>ornice:43,075</t>
  </si>
  <si>
    <t>dosypání zeminy kolem velkofor. dlaždiv v trávě:(29,4+24,7+19,6)*0,12</t>
  </si>
  <si>
    <t>dosypání zeminy podél obrub:10,5*2*0,1</t>
  </si>
  <si>
    <t>dovoz zpět:10,944</t>
  </si>
  <si>
    <t>MO 19 - LÁVKA PŘES ZASAKOVACÍ PRŮLEH (2 ks):2*(2*1,5*0,4*1)</t>
  </si>
  <si>
    <t>HP 09 ... ZASTIŇUJÍCÍ PLACHTA:4*0,5*0,7*1</t>
  </si>
  <si>
    <t>HP 07 ... SKLUZAVKA:1,25*0,3*1,1+1,25*0,3*0,75</t>
  </si>
  <si>
    <t>HP 06 ... TRAMPOLÍNY:1,62*3,12*0,75</t>
  </si>
  <si>
    <t>HP 04 ... ŠEPTANDA:2*0,5*0,5*0,7+7,3*0,3*0,5</t>
  </si>
  <si>
    <t>HP 03 ... OTOČNÁ TYČ:0,65*0,65*0,7</t>
  </si>
  <si>
    <t>HP 02 ... BALANČNÍ KOLOTOČ:0,8*0,8*1</t>
  </si>
  <si>
    <t>HP 01 ... LANOVÁ SESTAVA:6*1,7*1,7*0,9+4,16*0,5*0,7</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</si>
  <si>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</si>
  <si>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Hloubení nezapažených jam v hornině 3, do 50 m3, strojně</t>
  </si>
  <si>
    <t>131201110T00</t>
  </si>
  <si>
    <t>MO 06 - SEDACÍ BET . BLOK (27 ks):27*(0,7*2*0,3)</t>
  </si>
  <si>
    <t>PP 07 ... NÁŠLAPNÍKOVÝ SET:2*0,4*0,4*0,777+0,4*0,4*0,568</t>
  </si>
  <si>
    <t>PP 06 ... STĚNA SE SÍTÍ:3*0,2*0,2*0,85+2*0,2*0,5*0,55</t>
  </si>
  <si>
    <t>PP 05 ... BALANČNÍ DRÁHA:4*0,2*0,2*0,9</t>
  </si>
  <si>
    <t>PP 04 ... PRVEK S OTOČNÝMI KOLY:6*0,2*0,2*0,9</t>
  </si>
  <si>
    <t>PP 03 ... DVOJITÝ RUČKOVACÍ ŽEBŘÍK:6*0,2*0,2*0,9</t>
  </si>
  <si>
    <t>PP 02 ... PŘEKÁŽKY NA PŘELEZ A PODLEZ:8*0,2*0,2*0,9</t>
  </si>
  <si>
    <t>PP 01 ... SESTAVA 4 STUPÁTEK:8*0,3*0,3*0,9</t>
  </si>
  <si>
    <t>WP 03 ... LAVICE:4*0,2*0,2*0,9</t>
  </si>
  <si>
    <t>WP 02 ... HRAZDA NA KLIKY:2*0,2*0,2*0,9+2*0,2*0,2*0,9</t>
  </si>
  <si>
    <t>WP 01 ... CVIČEBNÍ SESTAVA:5*0,5*0,5*0,9+0,2*0,2*0,6+0,2*0,44*0,6+0,2*0,2*0,6+2*0,2*0,2*0,9+8*0,2*0,2*0,9</t>
  </si>
  <si>
    <t>HP 05 ... DOMEČEK:4*0,2*0,2*0,6</t>
  </si>
  <si>
    <t>podorniční vrstvy 3D kopce dětského hř.:39,5*0,13</t>
  </si>
  <si>
    <t>podorniční vrstvy nově zp. ploch:(52,4+48,2)*0,10</t>
  </si>
  <si>
    <t>podorniční vrstva plochy před vstupem do ZŠ:347,4*0,16</t>
  </si>
  <si>
    <t>plochy pod mobiliářem v trávě:-0,25*(5,4*2+8,1*2)</t>
  </si>
  <si>
    <t>nově zp. plochy mlatu a pryže:-0,25*1367,8</t>
  </si>
  <si>
    <t>uznatelné náklady:</t>
  </si>
  <si>
    <t>nově zp. plochy celého SO:0,25*1567,1</t>
  </si>
  <si>
    <t>neunzatelné náklady:</t>
  </si>
  <si>
    <t>SO 02 Zpevněné plochy a vybavení | PŘÍMÉ DOPR. VÝDAJE</t>
  </si>
  <si>
    <t>Přesun hmot pro budovy z bloků výšky do 6 m</t>
  </si>
  <si>
    <t>998011031R00</t>
  </si>
  <si>
    <t>17,4*1,05</t>
  </si>
  <si>
    <t>Dlažba skladebná BF 200 x 100 x 60 mm přírodní</t>
  </si>
  <si>
    <t>Kladení zámkové dlažby tl. 6 cm do drtě tl. 3 cm</t>
  </si>
  <si>
    <t>596215020R00</t>
  </si>
  <si>
    <t>2*(2*1,85+0,3)</t>
  </si>
  <si>
    <t>Spára dilatační těsněná PE provazcem a tmelem, provazec PE d.10 mm, trvale pružný tmel šedý</t>
  </si>
  <si>
    <t>771578014RT2</t>
  </si>
  <si>
    <t>2,6+1,8+1,8+2,4</t>
  </si>
  <si>
    <t>Stříška ze zákrytových desek, šířky 300 mm, zákrytová deska se štípaným čelem 200 přírodní</t>
  </si>
  <si>
    <t>318261123RT2</t>
  </si>
  <si>
    <t>(2,6+1,6+1,6+2,4)*1,8</t>
  </si>
  <si>
    <t>kladení tvárnic na sucho, vložení výztuže, zalití betonem</t>
  </si>
  <si>
    <t>Zdivo plotové z tvárnic, betonová zálivka, tl. 190 mm, tvárnice oboustranně štípané, přírodní</t>
  </si>
  <si>
    <t>318261112RT3</t>
  </si>
  <si>
    <t>Svislé a kompletní konstrukce</t>
  </si>
  <si>
    <t>3</t>
  </si>
  <si>
    <t>20,5*0,62*0,001</t>
  </si>
  <si>
    <t>Do čerstvého betonu vložit do hloubky 200 mm svislou výztuž pr. 10 mm, l=500 mm, po 200 mm</t>
  </si>
  <si>
    <t>Výztuž základových pasů z betonářské oceli  B500B (10 505)</t>
  </si>
  <si>
    <t>274361821R00</t>
  </si>
  <si>
    <t>základy:(2,7+1,6+1,6+2,5)*0,4*0,8</t>
  </si>
  <si>
    <t>Beton základových pasů prostý C 16/20</t>
  </si>
  <si>
    <t>274313611R00</t>
  </si>
  <si>
    <t>Vodorovné přemístění výkopku po suchu, bez ohledu na druh dopravního prostředku, bez naložení výkopku, avšak se složením bez rozhrnutí.</t>
  </si>
  <si>
    <t>Hloubení rýh zapažených i nezapažených s urovnáním dna do předepsaného profilu a spádu, s přehozením výkopku na přilehlém terénu na vzdálenost do 3 m od podélné osy rýhy nebo s naložením výkopku na dopravní prostředek.</t>
  </si>
  <si>
    <t>Hloubení rýh šířky do 600 mm v hornině 3, do 50 m3, strojně</t>
  </si>
  <si>
    <t>132201110T00</t>
  </si>
  <si>
    <t>SO 03 Nakládání s odpady | PŘÍMÉ DOPR. VÝDAJE</t>
  </si>
  <si>
    <t>kpl</t>
  </si>
  <si>
    <t>Zajištění otevřených výkopů a lávek pro osoby po dobu provádění výkopů SO 04 vč. dodání potřebného materiálu</t>
  </si>
  <si>
    <t>Likvidace a odvoz odpadu z realizace a demontáží</t>
  </si>
  <si>
    <t>hod</t>
  </si>
  <si>
    <t>Úklid staveniště</t>
  </si>
  <si>
    <t>Režijní náklady a příprava zakázky</t>
  </si>
  <si>
    <t>Geodetické zaměření SO 04 na podkladu katastrální mapy (CD se soubory ve formátu dgn, dxf nebo dwg a tisk) ve trojím vyhotovení</t>
  </si>
  <si>
    <t>Světelnětechnické měření nainstalované soustavy VO</t>
  </si>
  <si>
    <t>Přepojení rozvodu VO a jeho dočasné úpravy, provizorní provoz soustavy VO, rozfázování svítidel, provedení potřebných měření a sond</t>
  </si>
  <si>
    <t>ks</t>
  </si>
  <si>
    <t>Demontáž sloupů VO (do výšky 6m) NKP42 až NKP46 včetně kompletního odstranění původních základů</t>
  </si>
  <si>
    <t>Demontáž sloupu VO NKP41 pro osvětlení přechodu, včetně kompletního odstranění původního základu</t>
  </si>
  <si>
    <t>Finální úprava terénu / povrchu - zatravnění (platí pro části výkopů které nespadají pod SO vegetačních úprav nebo spevněných ploch</t>
  </si>
  <si>
    <t>Provizorní úprava terénu včetně odkopání drobných nerovností a zásypu prohlubní se zhutněním v hornině třídy 3</t>
  </si>
  <si>
    <t>Zásyp kabelových rýh strojně v zástavbě</t>
  </si>
  <si>
    <t>Kabelové prostupy z trub plastových, včetně osazení, utěsnění a spárování do rýhy, bez výkopových prací s obetonováním, průměru do 10cm</t>
  </si>
  <si>
    <t>Prohloubení a rozšíření výkopu 35/50 cm na 50/80 cm v místě uložení kabelové spojky - položka obsahuje: výkop zeminy 0,225 m3 , zához výkopu a zhutnění</t>
  </si>
  <si>
    <t>Dodání červené ohebné korugované chráničky HDPE/LDPE d 75 mm (včetně potřebných spojek) včetně uložení této chráničky do výkopu - uvedená výměra zahrnuje ztratné prořezem a rezervní chráničku pod komunikacemi parkoviště</t>
  </si>
  <si>
    <t>Krytí kabelů, spojek, koncovek a odbočnic výstražnou PVC fólií šířky do 34 cm</t>
  </si>
  <si>
    <t>Provizorní zajištění inženýrských sítí ve výkopech pomocí drátů, dřevěných a plastových prvků apod. - kabelů při souběhu</t>
  </si>
  <si>
    <t>Kabelové lože včetně podsypu, zhutnění a urovnání povrchu z prohozeného výkopku tloušťky 5 cm nad kabel bez zakrytí, šířky do 65 cm</t>
  </si>
  <si>
    <t>Zarovnání kabelových rýh po výkopu strojně, šířka rýhy do 50cm</t>
  </si>
  <si>
    <t>Hloubení nezapažených kabelových rýh strojně, včetně urovnání dna, s přemístěním výkopku do vzdálenosti 3m od okraje výkopu šířky 50cm, hloubky120cm v hornině třídy 3</t>
  </si>
  <si>
    <t>Hloubení nezapažených kabelových rýh strojně, včetně urovnání dna, s přemístěním výkopku do vzdálenosti 3m od okraje výkopu šířky 35cm, hloubky 50cm v hornině třídy 3</t>
  </si>
  <si>
    <t>Hloubení nezapažených jam ručně pro ostatní konstrukce s přemístěním výkopku do vzdálenosti 3 m od okraje jámy, včetně zásypu, zhutnění a urovnání povrchu ostatních konstrukcí - rozvodnice SPNKP1 a 2 v hornině třídy 3</t>
  </si>
  <si>
    <t>Vytyčení trasy, vedení silového nn v terénu přehledném</t>
  </si>
  <si>
    <t>Spojka pásek / pásek SR</t>
  </si>
  <si>
    <t>Spojka pásek / kulatina SR</t>
  </si>
  <si>
    <t>Smršťovací kabelová spojka pro kabely CYKY 4Bx16 včetně veškerého příslušenství (spojovačů atd.)</t>
  </si>
  <si>
    <t>Jistič 63C/1 10kA</t>
  </si>
  <si>
    <t>Jistič 20C/1 10kA</t>
  </si>
  <si>
    <t>Jistič 16C/1 10kA</t>
  </si>
  <si>
    <t>Rozvodnice SPNKP1 a 2 - pilířový rozvaděč 2S IP44, IK10 V=1120/Š=540/H=200mm s vestavěnou rozvodnicí pro povrchovou montáž 2x12M, IP 65, V=460/Š=340/H=160mm, průhledné dveře. Dvířka pilířové rozvodnice budou osazena jednobodovým energetickým zámkem. Včetně osazení na pozice dle výkresové dokumentace SO 04.</t>
  </si>
  <si>
    <t>Zemní rozvaděč RSV01 - Délka: 545 mm, šířka: 360 mm, výška 435 mm, Světlá šířka 250 × 400 mm, Víko – zinkovaná ocel s protiskluzovou úpravou, IP44 ( v zavřeném stavu IP48), 4x zásuvka 16A/230V, 4x jistič B16A/1, 1 proudový chránič 40A typ A - Přesná specifikace viz technická zpráva SO 04 - kap. 5.2.</t>
  </si>
  <si>
    <t>Materiál pro ukončení kabelu ve stožáru nebo v rozváděči - smršťovací rozdělovací hlava pro kabely 4x6 až 4x50 mm2</t>
  </si>
  <si>
    <t>Svítidlo vestavné do země - typ "D" pro nasvětlení uměleckého díla, 12 W. Součástí dodávky je zemní propojovací box pro průběžné připojení – vstup + výstup + přívod ke svítidlu. Přesná specifikace viz technická zpráva SO 04 - kap. 5.1.</t>
  </si>
  <si>
    <t>Hlava architektonického sloupu osvětlení s elektronickým stmívatelným předřadníkem DALI pro 4 x LED bodové reflektory - typ "C" na sloup 3m - 4x5W - přesná specifikace viz technická zpráva SO 04 - kap. 5.1.</t>
  </si>
  <si>
    <t>LED svítidlo VO - typ "B" na sloupu 4m - 11W - přesná specifikace viz technická zpráva SO 04 - kap. 5.1.</t>
  </si>
  <si>
    <t>LED svítidlo VO - typ "A" na sloupu 6m - 20W - přesná specifikace viz technická zpráva SO 04 - kap. 5.1.</t>
  </si>
  <si>
    <t>Válcová pojistka vel. 10 x 38, jmen. proud 6 A, charakteristika gG</t>
  </si>
  <si>
    <t>Stožárová elektrovýzbroj pro 1 jištěný okruh (min. IP2X) s pojistk. odpínačem pro válcovou pojistku velikosti 10 x 38 mm, upevnění elektrovýzbroje na šroub uvnitř stožáru, velikost elektrovýzbroje přizpůsobená vnitřnímu prostoru uvnitř stožáru a velikosti dvířek (stožáry specifikované v položkách č. 1 až č. 3), nosná konstrukce a svorky v povrchové úpravě odolávající korozi, čtyřsvorková, připojení až 3 kabelů s žílami Cu/Al průřezu do 4x25 mm2 včetně.</t>
  </si>
  <si>
    <t>Kónický ocelový osvětlovací stožár jmenovité nadzemní výšky 6 m (ve výkresové části označení osvětlení „A“) v provedení s dříkem určeným k vetknutí do země (průměr dříku v horní části 76 mm, průměr dříku spodní části 162 mm, délka dříku určená k vetknutí do země 1 m, celková délka dříku 7 m, tloušťka stěny dříku min. 3 mm, zapuštěná dvířka min. 85x300 mm, výška dvířek 600 mm nad úrovní vetknutí, celý stožár oboustranně žárově zinkovaný). Včetně povrchového nátěru barvy RAL 7043 pololesk.</t>
  </si>
  <si>
    <t>Kónický ocelový osvětlovací stožár jmenovité nadzemní výšky 4 m (ve výkresové části označení osvětlení „B“) v provedení s dříkem určeným k vetknutí do země (průměr dříku v horní části 76 mm, průměr dříku spodní části 134, délka dříku určená k vetknutí do země 0,8 m, celková délka dříku 4,8 m, tloušťka stěny dříku min. 3 mm, zapuštěná dvířka min. 85x300 mm, výška dvířek 600 mm nad úrovní vetknutí, celý stožár oboustranně žárově zinkovaný). Včetně povrchového nátěru barvy RAL 7043 pololesk.</t>
  </si>
  <si>
    <t>3) Nedílnou součástí tohoto výkazu výměr (rozpočtu) je projektová dokumentace!!! Nelze provést cenovou nabídku bez porovnání s projektovou dokumentací.</t>
  </si>
  <si>
    <t>2) Rozsah rozpočtu je shodný s rozsahem projektové dokumentace. Ve výkopových pracích nejsou zohledněny terénní úpravy související z dopravním řešením a sadovýmí úpravami.</t>
  </si>
  <si>
    <t>1) Na potrubí je započítáno 30% délky jako přirážka na prořez a na tvarovky.</t>
  </si>
  <si>
    <t xml:space="preserve">Popis rozpočtu:  - </t>
  </si>
  <si>
    <t>10*330,005169</t>
  </si>
  <si>
    <t>Příplatek za odvoz za každých dalších 1000 m</t>
  </si>
  <si>
    <t>460600002R00</t>
  </si>
  <si>
    <t>Naložení a odvoz zeminy, odvoz na vzdálenost 10000 m</t>
  </si>
  <si>
    <t>460600001RT8</t>
  </si>
  <si>
    <t>42,5*0,5*1,75</t>
  </si>
  <si>
    <t>Kámen lomový upravený rigolový do 250 mm</t>
  </si>
  <si>
    <t>58380752R</t>
  </si>
  <si>
    <t>18,208*1,6</t>
  </si>
  <si>
    <t>Kamenivo drcené 0/63, JHM</t>
  </si>
  <si>
    <t>583423602R</t>
  </si>
  <si>
    <t>39,8*0,5*1,0*1,6</t>
  </si>
  <si>
    <t>Kamenivo drcené 16/32 prané, JHM</t>
  </si>
  <si>
    <t>583426801R</t>
  </si>
  <si>
    <t>7,31*1,6</t>
  </si>
  <si>
    <t>Kamenivo drcené 0/32, JHM</t>
  </si>
  <si>
    <t>583423202R</t>
  </si>
  <si>
    <t>2,44*2,44*0,1</t>
  </si>
  <si>
    <t>2,34*2,64*0,15</t>
  </si>
  <si>
    <t>2,44*2,44*0,25</t>
  </si>
  <si>
    <t>6,28*9,68*0,25</t>
  </si>
  <si>
    <t>Podkladová vrstva ze štěrkopísku, rozprostření a zhutnění</t>
  </si>
  <si>
    <t>460650015RT1</t>
  </si>
  <si>
    <t>Není obsaženo v databázi RTS, cenová soustava vlastní</t>
  </si>
  <si>
    <t>Zásuvný vtok se suchou zápachovou klapkou DN110, do potrubí</t>
  </si>
  <si>
    <t>12</t>
  </si>
  <si>
    <t>Vnitřní kanalizace</t>
  </si>
  <si>
    <t>721</t>
  </si>
  <si>
    <t>Přesun hmot, trubní vedení plastová, otevř. výkop</t>
  </si>
  <si>
    <t>998276101R00</t>
  </si>
  <si>
    <t>Vrtání jádrové do ŽB do D 130 mm</t>
  </si>
  <si>
    <t>970051130R00</t>
  </si>
  <si>
    <t>Čelo propustku z lom. kamene z trub do DN 50 cm</t>
  </si>
  <si>
    <t>919441211R00</t>
  </si>
  <si>
    <t>Obalení vsakovacího tělesa geotextílií</t>
  </si>
  <si>
    <t>213151121R00</t>
  </si>
  <si>
    <t>0,2*(119,4+1)</t>
  </si>
  <si>
    <t>2*0,5*1,0</t>
  </si>
  <si>
    <t>2*(0,5+1,0)*39,8</t>
  </si>
  <si>
    <t>Geotextilie 300g/m2, 2x100 m bílá</t>
  </si>
  <si>
    <t>693650211R</t>
  </si>
  <si>
    <t>soubor</t>
  </si>
  <si>
    <t>Montážní práce na kanalizaci, (napojení na stáv. potrubí, frézování otvorů apod)</t>
  </si>
  <si>
    <t>11</t>
  </si>
  <si>
    <t>7,15+43,55+73,71+33,54</t>
  </si>
  <si>
    <t>Zkouška těsnosti kanalizace DN do 300, vodou</t>
  </si>
  <si>
    <t>892581111R00</t>
  </si>
  <si>
    <t>0,3*25,8</t>
  </si>
  <si>
    <t>13,3+9,5+3,0</t>
  </si>
  <si>
    <t>Potrubí KG svodné (ležaté) v zemi DN 315 x 9,2 mm</t>
  </si>
  <si>
    <t>721176227R00</t>
  </si>
  <si>
    <t>0,3*56,7</t>
  </si>
  <si>
    <t>18+1,5+6,4+6,2+3+21,6</t>
  </si>
  <si>
    <t>Potrubí KG svodné (ležaté) v zemi D 200 x 5,9 mm</t>
  </si>
  <si>
    <t>721176225R00</t>
  </si>
  <si>
    <t>0,3*33,5</t>
  </si>
  <si>
    <t>9+23+1,5</t>
  </si>
  <si>
    <t>Potrubí KG svodné (ležaté) v zemi D 160 x 4,7 mm</t>
  </si>
  <si>
    <t>721176224R00</t>
  </si>
  <si>
    <t>0,3*5,5</t>
  </si>
  <si>
    <t>3,5+2</t>
  </si>
  <si>
    <t>Potrubí KG svodné (ležaté) v zemi, D 110 x 3,2 mm</t>
  </si>
  <si>
    <t>721176222R00</t>
  </si>
  <si>
    <t>Filtr na dešťovou vodu DN315, do šachty</t>
  </si>
  <si>
    <t>10</t>
  </si>
  <si>
    <t>Osazení poklopu s rámem do 100 kg</t>
  </si>
  <si>
    <t>899102111R00</t>
  </si>
  <si>
    <t>Poklop litinový samonivelační D400, kanalizační bez ventilace, kruhový</t>
  </si>
  <si>
    <t>55244414R</t>
  </si>
  <si>
    <t>Osaz. bet. dílců šachet, dna, na kroužek, do 5,0 t</t>
  </si>
  <si>
    <t>894423114R00</t>
  </si>
  <si>
    <t>6+3+1</t>
  </si>
  <si>
    <t>Osazení betonových dílců šachet do 1,4 t</t>
  </si>
  <si>
    <t>894421112R00</t>
  </si>
  <si>
    <t>1+1+4+2+2+1</t>
  </si>
  <si>
    <t>Osazení betonových dílců šachet do 0,5 t</t>
  </si>
  <si>
    <t>894421111R00</t>
  </si>
  <si>
    <t>Šachta vod., zákrytová deska, výška 0,18m, pref. železobetonová, spec viz. dokumentace</t>
  </si>
  <si>
    <t>9</t>
  </si>
  <si>
    <t>Šachta vodoměrná, dno, 1,44 x 1,14 m, výška 2,06m, pref. železobetonová, spec viz. dokumentace</t>
  </si>
  <si>
    <t>Vytvoření nového dna u šachet ŠD2-6, vybetonováno, koryto z PVC, spec viz. dokumentace</t>
  </si>
  <si>
    <t>7</t>
  </si>
  <si>
    <t>Dno šachetní 100/60 max. 40, spec. viz dokumentace</t>
  </si>
  <si>
    <t>59224366.AR</t>
  </si>
  <si>
    <t>Prstenec vyrovnávací šachetní 63/12</t>
  </si>
  <si>
    <t>59224349R</t>
  </si>
  <si>
    <t>Prstenec vyrovnávací šachetní 63/10</t>
  </si>
  <si>
    <t>Prstenec vyrovnávací šachetní 63/8</t>
  </si>
  <si>
    <t>59224348.AR</t>
  </si>
  <si>
    <t>Prstenec vyrovnávací šachetní 63/6</t>
  </si>
  <si>
    <t>59224347.AR</t>
  </si>
  <si>
    <t>Prstenec vyrovnávací šachetní 63/4</t>
  </si>
  <si>
    <t>59224346R</t>
  </si>
  <si>
    <t>Konus šachetní 100-63/58/12</t>
  </si>
  <si>
    <t>59224353.AR</t>
  </si>
  <si>
    <t>Skruž šachetní 100/25/12</t>
  </si>
  <si>
    <t>59224358.AR</t>
  </si>
  <si>
    <t>Skruž šachetní 100/100/12</t>
  </si>
  <si>
    <t>59224364.AR</t>
  </si>
  <si>
    <t>1,131*0,07</t>
  </si>
  <si>
    <t>Desky podkladní pod šachty z betonu , beton prostý třídy C 20/25</t>
  </si>
  <si>
    <t>452311151RT1</t>
  </si>
  <si>
    <t>9*0,56*0,8</t>
  </si>
  <si>
    <t>5,2*0,51*0,8</t>
  </si>
  <si>
    <t>9,5*0,72*1,0</t>
  </si>
  <si>
    <t>22*0,56*0,8</t>
  </si>
  <si>
    <t>13,3*0,72*1,0</t>
  </si>
  <si>
    <t>21,6*0,6*0,8</t>
  </si>
  <si>
    <t>1,5*0,6*0,8</t>
  </si>
  <si>
    <t>6,2*0,6*0,8</t>
  </si>
  <si>
    <t>6,4*0,6*0,8</t>
  </si>
  <si>
    <t>1,2*0,6*0,8</t>
  </si>
  <si>
    <t>18*0,6*0,8</t>
  </si>
  <si>
    <t>Lože pod potrubí z kameniva těženého 0 - 4 mm</t>
  </si>
  <si>
    <t>451572111R00</t>
  </si>
  <si>
    <t>Doprava betonových dílů nádrže</t>
  </si>
  <si>
    <t>Osazení nádrže a betonových prvků</t>
  </si>
  <si>
    <t>Šachtový žebřík š. 440 mm, l = 2,24 m, pozink</t>
  </si>
  <si>
    <t>553438217R</t>
  </si>
  <si>
    <t>Zákrytová deska nádrže 210/480/25-14cm, spec. viz dokumentace</t>
  </si>
  <si>
    <t>Průběžný díl nádrže 210/480/238cm vč. výstuhy T, spec. viz dokumentace</t>
  </si>
  <si>
    <t>Koncový díl nádrže 95/480/238cm, spec. viz dokumentace</t>
  </si>
  <si>
    <t>Dešťová nádrž</t>
  </si>
  <si>
    <t>42,5*0,5</t>
  </si>
  <si>
    <t>39,8*0,5*1,0</t>
  </si>
  <si>
    <t>7,31</t>
  </si>
  <si>
    <t>POL2_0</t>
  </si>
  <si>
    <t>Zásyp jam,rýh a šachet štěrkopískem</t>
  </si>
  <si>
    <t>174100050RA0</t>
  </si>
  <si>
    <t>1,3*(254,5618+360,4753-361,18697)</t>
  </si>
  <si>
    <t>254,5618+360,4753-59,4976-0,67453-18,208-3,1-5,37-2,1-120,2-3,55-19,9-21,25</t>
  </si>
  <si>
    <t>2,44*2,44*2,94</t>
  </si>
  <si>
    <t>2,34*2,64*2,47</t>
  </si>
  <si>
    <t>2,44*2,44*4,91</t>
  </si>
  <si>
    <t>6,28*9,68*4,91</t>
  </si>
  <si>
    <t>Hloubení šachet, pažení a rozepření, v hornině 5-7</t>
  </si>
  <si>
    <t>133100020RA0</t>
  </si>
  <si>
    <t>39,8*1,1</t>
  </si>
  <si>
    <t>9*1,68*0,8</t>
  </si>
  <si>
    <t>5,2*2,29*0,8</t>
  </si>
  <si>
    <t>9,5*2,44*1,0</t>
  </si>
  <si>
    <t>22*2,05*0,8</t>
  </si>
  <si>
    <t>13,3*2,37*1,0</t>
  </si>
  <si>
    <t>21,6*2,19*0,8</t>
  </si>
  <si>
    <t>1,5*2,34*0,8</t>
  </si>
  <si>
    <t>6,2*2,34*0,8</t>
  </si>
  <si>
    <t>1,5*2,33*0,8</t>
  </si>
  <si>
    <t>6,4*2,28*0,8</t>
  </si>
  <si>
    <t>1,2*2,22*0,8</t>
  </si>
  <si>
    <t>18*2,05*0,8</t>
  </si>
  <si>
    <t>Hloubení zapaž.rýh šířky do 200 cm v hornině 5-7</t>
  </si>
  <si>
    <t>132200122RA0</t>
  </si>
  <si>
    <t>veřejné prostranství u ZŠ Na Kopcích, 67401 Třebíč</t>
  </si>
  <si>
    <t>RVP u ZŠ Na Kopcích - SO 05 - Nakládání s DV, PŘÍMÉ HLAVNÍ VÝDAJE</t>
  </si>
  <si>
    <t>10*1,56</t>
  </si>
  <si>
    <t>9*0,2*2,3*1,6</t>
  </si>
  <si>
    <t>Demontáž horní části uliční vpusti, (mříž, prstenec, horní skruž)</t>
  </si>
  <si>
    <t>Demolice</t>
  </si>
  <si>
    <t>98</t>
  </si>
  <si>
    <t>Poplatek za uložení suti - směs betonu, cihel, dřeva, skupina odpadu 170904</t>
  </si>
  <si>
    <t>979990107R00</t>
  </si>
  <si>
    <t>10*2,538</t>
  </si>
  <si>
    <t>Příplatek k odvozu za každý další 1 km</t>
  </si>
  <si>
    <t>979081121R00</t>
  </si>
  <si>
    <t>Odvoz suti a vybour. hmot na skládku do 1 km, kontejnerem 7 t</t>
  </si>
  <si>
    <t>979081111RT3</t>
  </si>
  <si>
    <t>24*2,538</t>
  </si>
  <si>
    <t>Příplatek k vnitrost. dopravě suti za dalších 5 m</t>
  </si>
  <si>
    <t>979082121R00</t>
  </si>
  <si>
    <t>9*(0,155+0,105+0,022)</t>
  </si>
  <si>
    <t>Vnitrostaveništní doprava suti do 10 m</t>
  </si>
  <si>
    <t>979082111R00</t>
  </si>
  <si>
    <t>8+7,2+7+7+7</t>
  </si>
  <si>
    <t xml:space="preserve">m     </t>
  </si>
  <si>
    <t>Výplň potrubí cementopopílkovou suspenzí DN 200</t>
  </si>
  <si>
    <t>936452113R00</t>
  </si>
  <si>
    <t>9,7+7,5+3,5+16,8+11,6+6</t>
  </si>
  <si>
    <t>Výplň potrubí cementopopílkovou suspenzí DN 150</t>
  </si>
  <si>
    <t>936452112R00</t>
  </si>
  <si>
    <t>Přechod kamenina-PVC kanalizační 200 PVC</t>
  </si>
  <si>
    <t>28651859.AR</t>
  </si>
  <si>
    <t>0,3*2,5</t>
  </si>
  <si>
    <t>2,5</t>
  </si>
  <si>
    <t>2+2+6+1</t>
  </si>
  <si>
    <t>2,5*0,6*0,8</t>
  </si>
  <si>
    <t>1,3*1,2</t>
  </si>
  <si>
    <t>7-1,2</t>
  </si>
  <si>
    <t>2,5*3,5*0,8</t>
  </si>
  <si>
    <t>RVP u ZŠ Na Kopcích - SO 05 - Nakládání s DV, PŘÍMÉ DOPR. VÝDAJE</t>
  </si>
  <si>
    <t>2) Nedílnou součástí tohoto výkazu výměr (rozpočtu) je projektová dokumentace!!! Nelze provést cenovou nabídku bez porovnání s projektovou dokumentací.</t>
  </si>
  <si>
    <t>1) Rozsah rozpočtu je shodný s rozsahem projektové dokumentace. Ve výkopových pracích nejsou zohledněny terénní úpravy související z dopravním řešením a sadovýmí úpravami.</t>
  </si>
  <si>
    <t>10*30,90217</t>
  </si>
  <si>
    <t>2,64*2,34*0,15*1,6</t>
  </si>
  <si>
    <t>2,64*2,34*0,15</t>
  </si>
  <si>
    <t>Tlaková zkouška vodovodního potrubí DN 32 mm</t>
  </si>
  <si>
    <t>722280106R00</t>
  </si>
  <si>
    <t>Montážní práce na vodovodu, instalační naterál, (přechody a podobně)</t>
  </si>
  <si>
    <t>Kohout vypouštěcí kulový, DN 15</t>
  </si>
  <si>
    <t>722221112R00</t>
  </si>
  <si>
    <t>Kohout vodovodní, kulový s odvodněním, 2x vnitřní závit, DN 25 mm</t>
  </si>
  <si>
    <t>722238143R00</t>
  </si>
  <si>
    <t>Vnitřní vodovod</t>
  </si>
  <si>
    <t>722</t>
  </si>
  <si>
    <t>6</t>
  </si>
  <si>
    <t>Přechod PE - kov vnější závit 50 x 6/4"</t>
  </si>
  <si>
    <t>28655384R</t>
  </si>
  <si>
    <t>Napojovací tvarovka ISO 6/4" - 32, č.6221, voda</t>
  </si>
  <si>
    <t>Šoupátko zemní kombi. navrtávácí, voda, DN 1" č. 2681</t>
  </si>
  <si>
    <t>Pas navrtávací na PE potrubí D160-2" č. 5250</t>
  </si>
  <si>
    <t>Poklop uliční těžký č. 1650 - voda</t>
  </si>
  <si>
    <t>42200740R</t>
  </si>
  <si>
    <t>Deska nosná šoupátkového poklopu č. 3481</t>
  </si>
  <si>
    <t>422915501R</t>
  </si>
  <si>
    <t>Souprava zemní č. 9601 - voda, L=1,3-1,8 m</t>
  </si>
  <si>
    <t>42293140R</t>
  </si>
  <si>
    <t>Souprava vodoměrná 101.14 1"-1", se šroubením, kohouty, filtrem a zpětnou klapkou</t>
  </si>
  <si>
    <t>55118007R</t>
  </si>
  <si>
    <t>59224349.AR</t>
  </si>
  <si>
    <t>58,8*1,1</t>
  </si>
  <si>
    <t>Vodič signalizační CYY 6 mm2</t>
  </si>
  <si>
    <t>899731114R00</t>
  </si>
  <si>
    <t>11,6+44,5</t>
  </si>
  <si>
    <t>Fólie výstražná z PVC bílá, šířka 22 cm</t>
  </si>
  <si>
    <t>899721111R00</t>
  </si>
  <si>
    <t>Montáž trubek polyetylenových ve výkopu d 32 mm</t>
  </si>
  <si>
    <t>871161121R00</t>
  </si>
  <si>
    <t>11,6+44,5+1,5+1,2</t>
  </si>
  <si>
    <t>Trubka tlaková RC PE100 32x3,0 mm PN16, návin 100 m</t>
  </si>
  <si>
    <t>286134112R</t>
  </si>
  <si>
    <t>44,5*0,8*0,43</t>
  </si>
  <si>
    <t>11,6*0,8*0,43</t>
  </si>
  <si>
    <t>1,3*(64,068+15,25867-55,55577)</t>
  </si>
  <si>
    <t>15,25867-(1,14*1,44*2,16)-0,92664</t>
  </si>
  <si>
    <t>64,068-19,2984</t>
  </si>
  <si>
    <t>Hloubení zapažených jam v hornině1-4</t>
  </si>
  <si>
    <t>131100110RA0</t>
  </si>
  <si>
    <t>0,8*1,65*14,5</t>
  </si>
  <si>
    <t>0,8*1,35*30</t>
  </si>
  <si>
    <t>0,8*1,35*11,6</t>
  </si>
  <si>
    <t>Hloubení zapaž.rýh šířky.do 200 cm v hornině.1-4</t>
  </si>
  <si>
    <t>132200112RA0</t>
  </si>
  <si>
    <t>Revitalizace veřejného prostranství u ZŠ Na Kopcích - SO 06 - Vodovod</t>
  </si>
  <si>
    <t>10*38,78056</t>
  </si>
  <si>
    <t>Revize plynového potrubí a  přípojky</t>
  </si>
  <si>
    <t>61,5+69,6</t>
  </si>
  <si>
    <t>Odvzdušnění a napuštění plynového potrubí</t>
  </si>
  <si>
    <t>723190907R00</t>
  </si>
  <si>
    <t>Zkouška tlaková  plynového potrubí</t>
  </si>
  <si>
    <t>723190909R00</t>
  </si>
  <si>
    <t>Vnitřní plynovod</t>
  </si>
  <si>
    <t>723</t>
  </si>
  <si>
    <t>Montážní práce na plynovodu, drobný inst. naterál</t>
  </si>
  <si>
    <t>Přerušení toku plynu, balonovací souprava, pro potrubí DN100</t>
  </si>
  <si>
    <t>Souprava pro zřízení obtoku plynu, DN100/d63</t>
  </si>
  <si>
    <t>69,6+2+2+2,5</t>
  </si>
  <si>
    <t>Fólie výstražná žlutá "POZOR PLYN" š. 300 mm</t>
  </si>
  <si>
    <t>28314146.AR</t>
  </si>
  <si>
    <t>Přirážka za 1 spoj elektrotvarovky d 110 mm</t>
  </si>
  <si>
    <t>877252121R00</t>
  </si>
  <si>
    <t>Přirážka za 1 spoj elektrotvarovky d 90 mm</t>
  </si>
  <si>
    <t>877242121R00</t>
  </si>
  <si>
    <t>Přirážka za 1 spoj elektrotvarovky d 63 mm</t>
  </si>
  <si>
    <t>877212121R00</t>
  </si>
  <si>
    <t>Elektrotvarovka - redukce D110/90, PE100, SDR11</t>
  </si>
  <si>
    <t>286538081R</t>
  </si>
  <si>
    <t>Elektrotvarovka - koleno 90° d90, PE100, SDR11</t>
  </si>
  <si>
    <t>286538097R</t>
  </si>
  <si>
    <t>Elektrotvarovka - T-kus redukovaný d90/63, PE100, SDR11</t>
  </si>
  <si>
    <t>286538145R</t>
  </si>
  <si>
    <t>Elektrotvarovka - spojka d90, PE100, SDR11, bez dorazu</t>
  </si>
  <si>
    <t>286538007R</t>
  </si>
  <si>
    <t>Elektrotvarovka - spojka d63, PE100, SDR11, bez dorazu</t>
  </si>
  <si>
    <t>286538005R</t>
  </si>
  <si>
    <t>Přechodový kus PE/Ocel d110/DN100, elektrotvarovka/ocel. trubky, plyn</t>
  </si>
  <si>
    <t>Přechodový kus PE/Ocel d63/DN50, elektrotvarovka/ocel. trubky, plyn</t>
  </si>
  <si>
    <t>Montáž potrubí polyetylenového ve výkopu d 90 mm</t>
  </si>
  <si>
    <t>871241121R00</t>
  </si>
  <si>
    <t>Montáž trubek polyetylenových ve výkopu d 63 mm</t>
  </si>
  <si>
    <t>871211121R00</t>
  </si>
  <si>
    <t>Trubka tlaková RC1 PE100 90x8,2 mm PN16, tyč 6 m/tyč 12 m</t>
  </si>
  <si>
    <t>286134129R</t>
  </si>
  <si>
    <t>Obtok plynu:60,0</t>
  </si>
  <si>
    <t>1,5</t>
  </si>
  <si>
    <t>Trubka tlaková RC1 PE100 63x5,8 mm PN16, návin 100 m</t>
  </si>
  <si>
    <t>286134122R</t>
  </si>
  <si>
    <t>0,8*0,49*(69,6+2+2+2,5)</t>
  </si>
  <si>
    <t>1,3*(54,792-24,9608)</t>
  </si>
  <si>
    <t>54,792-29,8312</t>
  </si>
  <si>
    <t>0,8*0,9*(69,6+2+2+2,5)</t>
  </si>
  <si>
    <t>Revitalizace veřejného prostranství u ZŠ Na Kopcích - SO 08 - Přeložka plynovodu</t>
  </si>
  <si>
    <t>Zajištění otevřených výkopů a lávek pro osoby po dobu provádění výkopů SO 09 vč. dodání potřebného materiálu</t>
  </si>
  <si>
    <t>Geodetické zaměření SO 09 na podkladu katastrální mapy (CD se soubory ve formátu dgn, dxf nebo dwg a tisk) ve trojím vyhotovení</t>
  </si>
  <si>
    <t>Hloubení nezapažených jam ručně pro ostatní konstrukce s přemístěním výkopku do vzdálenosti 3 m od okraje jámy, včetně zásypu, zhutnění a urovnání povrchu ostatních konstrukcí - rozvodnice REM+PS, RH1 v hornině třídy 3</t>
  </si>
  <si>
    <t>Materiál pro ukončení kabelu v rozvaděčích - smršťovací rozdělovací hlava pro kabely 4x6 až 4x50 mm2</t>
  </si>
  <si>
    <t>Jistič 10B/3 10kA</t>
  </si>
  <si>
    <t>Jistič 20B/3 10kA</t>
  </si>
  <si>
    <t>Proudový chránič OFI-40/4/030</t>
  </si>
  <si>
    <t>RH1 - PILÍŘOVÝ ROZVADĚČ PR na sokl IP54, IK10 V=900/Š=550/H=350mm + sokl V=600 + základ soklu (celková světlá výška 1500mm).</t>
  </si>
  <si>
    <t>Online PSC</t>
  </si>
  <si>
    <t>https://podminky.urs.cz/item/CS_URS_2023_02/998231311</t>
  </si>
  <si>
    <t>-545264879</t>
  </si>
  <si>
    <t>ROZPOCET</t>
  </si>
  <si>
    <t>K</t>
  </si>
  <si>
    <t>základní</t>
  </si>
  <si>
    <t>CS ÚRS 2023 02</t>
  </si>
  <si>
    <t>Přesun hmot pro sadovnické a krajinářské úpravy - strojně dopravní vzdálenost do 5000 m</t>
  </si>
  <si>
    <t>998231311</t>
  </si>
  <si>
    <t>204</t>
  </si>
  <si>
    <t>False</t>
  </si>
  <si>
    <t>7,5*0,1 'Přepočtené koeficientem množství</t>
  </si>
  <si>
    <t>-1416785906</t>
  </si>
  <si>
    <t>M</t>
  </si>
  <si>
    <t>kůra mulčovací VL</t>
  </si>
  <si>
    <t>10391100</t>
  </si>
  <si>
    <t>203</t>
  </si>
  <si>
    <t>https://podminky.urs.cz/item/CS_URS_2023_02/184911421</t>
  </si>
  <si>
    <t>2147055877</t>
  </si>
  <si>
    <t>Mulčování vysazených rostlin mulčovací kůrou, tl. do 100 mm v rovině nebo na svahu do 1:5</t>
  </si>
  <si>
    <t>184911421</t>
  </si>
  <si>
    <t>202</t>
  </si>
  <si>
    <t>0,113*20 'Přepočtené koeficientem množství</t>
  </si>
  <si>
    <t>True</t>
  </si>
  <si>
    <t>Součet</t>
  </si>
  <si>
    <t>0</t>
  </si>
  <si>
    <t>7,5*0,015</t>
  </si>
  <si>
    <t>P</t>
  </si>
  <si>
    <t>Poznámka k položce:_x000D_
bez dodávky vody</t>
  </si>
  <si>
    <t>-219112930</t>
  </si>
  <si>
    <t>vlastní</t>
  </si>
  <si>
    <t>Zalití rostlin vodou plochy záhonů jednotlivě do 20 m2</t>
  </si>
  <si>
    <t>185804311R</t>
  </si>
  <si>
    <t>201</t>
  </si>
  <si>
    <t>https://podminky.urs.cz/item/CS_URS_2023_02/185804119</t>
  </si>
  <si>
    <t>1660116706</t>
  </si>
  <si>
    <t>Ošetření vysazených květin Příplatek k ceně za ošetření v nádobě nebo na zvýšeném záhoně</t>
  </si>
  <si>
    <t>185804119</t>
  </si>
  <si>
    <t>200</t>
  </si>
  <si>
    <t>-825932340</t>
  </si>
  <si>
    <t>sazenice trvalek/bylinek</t>
  </si>
  <si>
    <t>005726R1</t>
  </si>
  <si>
    <t>199</t>
  </si>
  <si>
    <t>https://podminky.urs.cz/item/CS_URS_2023_02/183211312</t>
  </si>
  <si>
    <t>421679374</t>
  </si>
  <si>
    <t>Výsadba květin do připravené půdy se zalitím do připravené půdy, se zalitím trvalek prostokořenných</t>
  </si>
  <si>
    <t>183211312</t>
  </si>
  <si>
    <t>198</t>
  </si>
  <si>
    <t>https://podminky.urs.cz/item/CS_URS_2023_02/183111111</t>
  </si>
  <si>
    <t>-1316702827</t>
  </si>
  <si>
    <t>Hloubení jamek pro vysazování rostlin v zemině skupiny 1 až 4 bez výměny půdy v rovině nebo na svahu do 1:5, objemu do 0,002 m3</t>
  </si>
  <si>
    <t>183111111</t>
  </si>
  <si>
    <t>197</t>
  </si>
  <si>
    <t>-1155792920</t>
  </si>
  <si>
    <t>zahradní substrát pro výsadbu VL</t>
  </si>
  <si>
    <t>10321100</t>
  </si>
  <si>
    <t>196</t>
  </si>
  <si>
    <t>Poznámka k položce:_x000D_
Spodní část záhonu do výšky 50cm bude vyplněna suchými větvemi s deponovanou zeminou, horních 30cm bude tvořit vegetač. substrát.</t>
  </si>
  <si>
    <t>https://podminky.urs.cz/item/CS_URS_2023_02/183901116R</t>
  </si>
  <si>
    <t>1335049403</t>
  </si>
  <si>
    <t>Příprava nádob pro vysazování rostlin plocha nádoby přes 3,00 do 4,00 m2</t>
  </si>
  <si>
    <t>183901116R</t>
  </si>
  <si>
    <t>195</t>
  </si>
  <si>
    <t>1800810299</t>
  </si>
  <si>
    <t>D+M vyvýšený záhon 2,5 x 1,5 x 0,8 m vč. příslušenství a doplňků</t>
  </si>
  <si>
    <t>766X01</t>
  </si>
  <si>
    <t>194</t>
  </si>
  <si>
    <t>D</t>
  </si>
  <si>
    <t>Bylinkové vyvýšené záhony</t>
  </si>
  <si>
    <t>-557552771</t>
  </si>
  <si>
    <t>193</t>
  </si>
  <si>
    <t>348*0,001 'Přepočtené koeficientem množství</t>
  </si>
  <si>
    <t>-562391838</t>
  </si>
  <si>
    <t>hnojivo dusíkaté</t>
  </si>
  <si>
    <t>251911X2</t>
  </si>
  <si>
    <t>192</t>
  </si>
  <si>
    <t>348*1E-05 'Přepočtené koeficientem množství</t>
  </si>
  <si>
    <t>https://podminky.urs.cz/item/CS_URS_2023_02/185802113</t>
  </si>
  <si>
    <t>-1243437306</t>
  </si>
  <si>
    <t>Hnojení půdy nebo trávníku v rovině nebo na svahu do 1:5 umělým hnojivem na široko</t>
  </si>
  <si>
    <t>185802113</t>
  </si>
  <si>
    <t>191</t>
  </si>
  <si>
    <t>348*2 'Přepočtené koeficientem množství</t>
  </si>
  <si>
    <t>https://podminky.urs.cz/item/CS_URS_2023_02/111151231</t>
  </si>
  <si>
    <t>-1081998621</t>
  </si>
  <si>
    <t>Pokosení trávníku při souvislé ploše přes 1000 do 10000 m2 lučního v rovině nebo svahu do 1:5</t>
  </si>
  <si>
    <t>111151231</t>
  </si>
  <si>
    <t>190</t>
  </si>
  <si>
    <t>https://podminky.urs.cz/item/CS_URS_2023_02/183403161</t>
  </si>
  <si>
    <t>1766658534</t>
  </si>
  <si>
    <t>Obdělání půdy válením v rovině nebo na svahu do 1:5</t>
  </si>
  <si>
    <t>183403161</t>
  </si>
  <si>
    <t>189</t>
  </si>
  <si>
    <t>https://podminky.urs.cz/item/CS_URS_2023_02/183403153</t>
  </si>
  <si>
    <t>1382830903</t>
  </si>
  <si>
    <t>Obdělání půdy hrabáním v rovině nebo na svahu do 1:5</t>
  </si>
  <si>
    <t>183403153</t>
  </si>
  <si>
    <t>188</t>
  </si>
  <si>
    <t>348*0,025 'Přepočtené koeficientem množství</t>
  </si>
  <si>
    <t>-1399046177</t>
  </si>
  <si>
    <t>osivo směs - štěrkový trávník/zatravňovací dlažba - viz TZ</t>
  </si>
  <si>
    <t>005724R4</t>
  </si>
  <si>
    <t>187</t>
  </si>
  <si>
    <t>https://podminky.urs.cz/item/CS_URS_2023_02/180405111</t>
  </si>
  <si>
    <t>-1139735184</t>
  </si>
  <si>
    <t>Založení trávníků ve vegetačních dlaždicích nebo prefabrikátech výsevem semene v rovině nebo na svahu do 1:5</t>
  </si>
  <si>
    <t>180405111</t>
  </si>
  <si>
    <t>186</t>
  </si>
  <si>
    <t>https://podminky.urs.cz/item/CS_URS_2023_02/184813511</t>
  </si>
  <si>
    <t>-467406514</t>
  </si>
  <si>
    <t>Chemické odplevelení půdy před založením kultury, trávníku nebo zpevněných ploch ručně o jakékoli výměře postřikem na široko v rovině nebo na svahu do 1:5</t>
  </si>
  <si>
    <t>184813511</t>
  </si>
  <si>
    <t>185</t>
  </si>
  <si>
    <t>https://podminky.urs.cz/item/CS_URS_2023_02/162351103</t>
  </si>
  <si>
    <t>-181570167</t>
  </si>
  <si>
    <t>Vodorovné přemístění výkopku nebo sypaniny po suchu na obvyklém dopravním prostředku, bez naložení výkopku, avšak se složením bez rozhrnutí z horniny třídy těžitelnosti I skupiny 1 až 3 na vzdálenost přes 50 do 500 m</t>
  </si>
  <si>
    <t>162351103</t>
  </si>
  <si>
    <t>184</t>
  </si>
  <si>
    <t>15,0*0,08</t>
  </si>
  <si>
    <t xml:space="preserve">žulové kostky s širokou spárou </t>
  </si>
  <si>
    <t>276,0*0,05</t>
  </si>
  <si>
    <t xml:space="preserve">zatravňovací plastová dlažba 330x330x50 </t>
  </si>
  <si>
    <t>57,0*0,08</t>
  </si>
  <si>
    <t xml:space="preserve">zatravňovací betonová dlažba 300x150x80 </t>
  </si>
  <si>
    <t>https://podminky.urs.cz/item/CS_URS_2023_02/167151101</t>
  </si>
  <si>
    <t>217855327</t>
  </si>
  <si>
    <t>Nakládání, skládání a překládání neulehlého výkopku nebo sypaniny strojně nakládání, množství do 100 m3, z horniny třídy těžitelnosti I, skupiny 1 až 3</t>
  </si>
  <si>
    <t>167151101</t>
  </si>
  <si>
    <t>183</t>
  </si>
  <si>
    <t>15,0</t>
  </si>
  <si>
    <t>276,0</t>
  </si>
  <si>
    <t>57,0</t>
  </si>
  <si>
    <t>https://podminky.urs.cz/item/CS_URS_2023_02/182911131</t>
  </si>
  <si>
    <t>662383009</t>
  </si>
  <si>
    <t>Vyplnění otvorů zpevňovacích prefabrikátů ornicí nebo substrátem vrstvou tloušťky přes 100 do 150 mm pro výsadbu rostlin na svahu přes 1:2 do 1:1</t>
  </si>
  <si>
    <t>182911131</t>
  </si>
  <si>
    <t>182</t>
  </si>
  <si>
    <t>Zatravňovací dlažba</t>
  </si>
  <si>
    <t>N</t>
  </si>
  <si>
    <t>69875627</t>
  </si>
  <si>
    <t>181</t>
  </si>
  <si>
    <t>190*0,001 'Přepočtené koeficientem množství</t>
  </si>
  <si>
    <t>-1831549468</t>
  </si>
  <si>
    <t>180</t>
  </si>
  <si>
    <t>190*1E-05 'Přepočtené koeficientem množství</t>
  </si>
  <si>
    <t>316816716</t>
  </si>
  <si>
    <t>179</t>
  </si>
  <si>
    <t>190*2 'Přepočtené koeficientem množství</t>
  </si>
  <si>
    <t>654782343</t>
  </si>
  <si>
    <t>178</t>
  </si>
  <si>
    <t>-1437444512</t>
  </si>
  <si>
    <t>177</t>
  </si>
  <si>
    <t>-290948592</t>
  </si>
  <si>
    <t>176</t>
  </si>
  <si>
    <t>190*0,012 'Přepočtené koeficientem množství</t>
  </si>
  <si>
    <t>793327531</t>
  </si>
  <si>
    <t>osivo směs - průlehy - viz TZ</t>
  </si>
  <si>
    <t>005724R5</t>
  </si>
  <si>
    <t>175</t>
  </si>
  <si>
    <t>https://podminky.urs.cz/item/CS_URS_2023_02/181451121</t>
  </si>
  <si>
    <t>-225667569</t>
  </si>
  <si>
    <t>Založení trávníku na půdě předem připravené plochy přes 1000 m2 výsevem včetně utažení lučního v rovině nebo na svahu do 1:5</t>
  </si>
  <si>
    <t>181451121</t>
  </si>
  <si>
    <t>174</t>
  </si>
  <si>
    <t>1653062311</t>
  </si>
  <si>
    <t>173</t>
  </si>
  <si>
    <t>https://podminky.urs.cz/item/CS_URS_2023_02/181151331</t>
  </si>
  <si>
    <t>-275716687</t>
  </si>
  <si>
    <t>Plošná úprava terénu v zemině skupiny 1 až 4 s urovnáním povrchu bez doplnění ornice souvislé plochy přes 500 m2 při nerovnostech terénu přes 150 do 200 mm v rovině nebo na svahu do 1:5</t>
  </si>
  <si>
    <t>181151331</t>
  </si>
  <si>
    <t>172</t>
  </si>
  <si>
    <t>https://podminky.urs.cz/item/CS_URS_2023_02/181351113</t>
  </si>
  <si>
    <t>-615577134</t>
  </si>
  <si>
    <t>Rozprostření a urovnání ornice v rovině nebo ve svahu sklonu do 1:5 strojně při souvislé ploše přes 500 m2, tl. vrstvy do 200 mm</t>
  </si>
  <si>
    <t>181351113</t>
  </si>
  <si>
    <t>171</t>
  </si>
  <si>
    <t>https://podminky.urs.cz/item/CS_URS_2023_02/183402121</t>
  </si>
  <si>
    <t>1563652718</t>
  </si>
  <si>
    <t>Rozrušení půdy na hloubku přes 50 do 150 mm souvislé plochy do 500 m2 v rovině nebo na svahu do 1:5</t>
  </si>
  <si>
    <t>183402121</t>
  </si>
  <si>
    <t>170</t>
  </si>
  <si>
    <t>https://podminky.urs.cz/item/CS_URS_2023_02/212755218</t>
  </si>
  <si>
    <t>1128386808</t>
  </si>
  <si>
    <t>Trativody bez lože z drenážních trubek plastových flexibilních D 200 mm</t>
  </si>
  <si>
    <t>212755218</t>
  </si>
  <si>
    <t>169</t>
  </si>
  <si>
    <t>75,0*0,8*0,6</t>
  </si>
  <si>
    <t>https://podminky.urs.cz/item/CS_URS_2023_02/211531111</t>
  </si>
  <si>
    <t>312689428</t>
  </si>
  <si>
    <t>Výplň kamenivem do rýh odvodňovacích žeber nebo trativodů bez zhutnění, s úpravou povrchu výplně kamenivem hrubým drceným frakce 16 až 63 mm</t>
  </si>
  <si>
    <t>211531111</t>
  </si>
  <si>
    <t>168</t>
  </si>
  <si>
    <t>247,5*1,2 'Přepočtené koeficientem množství</t>
  </si>
  <si>
    <t>-1496920208</t>
  </si>
  <si>
    <t>geotextilie netkaná separační, ochranná, filtrační, drenážní PP 300g/m2</t>
  </si>
  <si>
    <t>69311068</t>
  </si>
  <si>
    <t>167</t>
  </si>
  <si>
    <t>75,0*(0,8*2+0,6*2+0,5)</t>
  </si>
  <si>
    <t>https://podminky.urs.cz/item/CS_URS_2023_02/211971110</t>
  </si>
  <si>
    <t>432932825</t>
  </si>
  <si>
    <t>Zřízení opláštění výplně z geotextilie odvodňovacích žeber nebo trativodů v rýze nebo zářezu se stěnami šikmými o sklonu do 1:2</t>
  </si>
  <si>
    <t>211971110</t>
  </si>
  <si>
    <t>166</t>
  </si>
  <si>
    <t>131*2 'Přepočtené koeficientem množství</t>
  </si>
  <si>
    <t>https://podminky.urs.cz/item/CS_URS_2023_02/171201231</t>
  </si>
  <si>
    <t>1222905233</t>
  </si>
  <si>
    <t>Poplatek za uložení stavebního odpadu na recyklační skládce (skládkovné) zeminy a kamení zatříděného do Katalogu odpadů pod kódem 17 05 04</t>
  </si>
  <si>
    <t>171201231</t>
  </si>
  <si>
    <t>165</t>
  </si>
  <si>
    <t>https://podminky.urs.cz/item/CS_URS_2023_02/162751117</t>
  </si>
  <si>
    <t>1995546170</t>
  </si>
  <si>
    <t>Vodorovné přemístění výkopku nebo sypaniny po suchu na obvyklém dopravním prostředku, bez naložení výkopku, avšak se složením bez rozhrnutí z horniny třídy těžitelnosti I skupiny 1 až 3 na vzdálenost přes 9 000 do 10 000 m</t>
  </si>
  <si>
    <t>162751117</t>
  </si>
  <si>
    <t>164</t>
  </si>
  <si>
    <t>https://podminky.urs.cz/item/CS_URS_2023_02/132251102</t>
  </si>
  <si>
    <t>-1302153793</t>
  </si>
  <si>
    <t>Hloubení nezapažených rýh šířky do 800 mm strojně s urovnáním dna do předepsaného profilu a spádu v hornině třídy těžitelnosti I skupiny 3 přes 20 do 50 m3</t>
  </si>
  <si>
    <t>132251102</t>
  </si>
  <si>
    <t>163</t>
  </si>
  <si>
    <t>190,0*0,5</t>
  </si>
  <si>
    <t>https://podminky.urs.cz/item/CS_URS_2023_02/122251102</t>
  </si>
  <si>
    <t>-599067092</t>
  </si>
  <si>
    <t>Odkopávky a prokopávky nezapažené strojně v hornině třídy těžitelnosti I skupiny 3 přes 20 do 50 m3</t>
  </si>
  <si>
    <t>122251102</t>
  </si>
  <si>
    <t>162</t>
  </si>
  <si>
    <t>Průlehy</t>
  </si>
  <si>
    <t>-1540963486</t>
  </si>
  <si>
    <t>161</t>
  </si>
  <si>
    <t>1160826815</t>
  </si>
  <si>
    <t>16</t>
  </si>
  <si>
    <t>D+M ocelový obrubník, 160-200/6 mm vč. kotvení, povrchové úpravy, zemních a pomocných prací, doplňků a příslušenství (kompletní dodávka a specifikace dle PD)</t>
  </si>
  <si>
    <t>767X01</t>
  </si>
  <si>
    <t>160</t>
  </si>
  <si>
    <t>191*0,001 'Přepočtené koeficientem množství</t>
  </si>
  <si>
    <t>-2084723730</t>
  </si>
  <si>
    <t>159</t>
  </si>
  <si>
    <t>191*1E-05 'Přepočtené koeficientem množství</t>
  </si>
  <si>
    <t>1372214519</t>
  </si>
  <si>
    <t>158</t>
  </si>
  <si>
    <t>191*2 'Přepočtené koeficientem množství</t>
  </si>
  <si>
    <t>-399000048</t>
  </si>
  <si>
    <t>157</t>
  </si>
  <si>
    <t>191*0,025 'Přepočtené koeficientem množství</t>
  </si>
  <si>
    <t>443750512</t>
  </si>
  <si>
    <t>156</t>
  </si>
  <si>
    <t>-676329999</t>
  </si>
  <si>
    <t>155</t>
  </si>
  <si>
    <t>-854725640</t>
  </si>
  <si>
    <t>154</t>
  </si>
  <si>
    <t>38*2,3 'Přepočtené koeficientem množství</t>
  </si>
  <si>
    <t>1700837990</t>
  </si>
  <si>
    <t>štěrkodrť frakce 0/32</t>
  </si>
  <si>
    <t>58344171</t>
  </si>
  <si>
    <t>153</t>
  </si>
  <si>
    <t>https://podminky.urs.cz/item/CS_URS_2023_02/564571111</t>
  </si>
  <si>
    <t>-841371295</t>
  </si>
  <si>
    <t>Zřízení podsypu nebo podkladu ze sypaniny s rozprostřením, vlhčením, a zhutněním plochy přes 100 m2, po zhutnění tl. 250 mm</t>
  </si>
  <si>
    <t>564571111</t>
  </si>
  <si>
    <t>152</t>
  </si>
  <si>
    <t>-1560111642</t>
  </si>
  <si>
    <t>151</t>
  </si>
  <si>
    <t>-1004260546</t>
  </si>
  <si>
    <t>150</t>
  </si>
  <si>
    <t>https://podminky.urs.cz/item/CS_URS_2023_02/171152501</t>
  </si>
  <si>
    <t>-991752706</t>
  </si>
  <si>
    <t>Zhutnění podloží pod násypy z rostlé horniny třídy těžitelnosti I a II, skupiny 1 až 4 z hornin soudružných a nesoudržných</t>
  </si>
  <si>
    <t>171152501</t>
  </si>
  <si>
    <t>149</t>
  </si>
  <si>
    <t>47,75*2 'Přepočtené koeficientem množství</t>
  </si>
  <si>
    <t>-1668967845</t>
  </si>
  <si>
    <t>148</t>
  </si>
  <si>
    <t>532810406</t>
  </si>
  <si>
    <t>147</t>
  </si>
  <si>
    <t>191,0*0,25</t>
  </si>
  <si>
    <t>1473812</t>
  </si>
  <si>
    <t>146</t>
  </si>
  <si>
    <t>Štěrkový trávník</t>
  </si>
  <si>
    <t>L</t>
  </si>
  <si>
    <t>-780249923</t>
  </si>
  <si>
    <t>145</t>
  </si>
  <si>
    <t>1825*0,001 'Přepočtené koeficientem množství</t>
  </si>
  <si>
    <t>220213765</t>
  </si>
  <si>
    <t>144</t>
  </si>
  <si>
    <t>1825*1E-05 'Přepočtené koeficientem množství</t>
  </si>
  <si>
    <t>-968222197</t>
  </si>
  <si>
    <t>143</t>
  </si>
  <si>
    <t>1825*2 'Přepočtené koeficientem množství</t>
  </si>
  <si>
    <t>-2049498639</t>
  </si>
  <si>
    <t>142</t>
  </si>
  <si>
    <t>80906119</t>
  </si>
  <si>
    <t>141</t>
  </si>
  <si>
    <t>-1782958944</t>
  </si>
  <si>
    <t>140</t>
  </si>
  <si>
    <t>1825*0,005 'Přepočtené koeficientem množství</t>
  </si>
  <si>
    <t>346877668</t>
  </si>
  <si>
    <t>osivo směs - květnatá louka s letničkami - viz TZ</t>
  </si>
  <si>
    <t>005724R3</t>
  </si>
  <si>
    <t>139</t>
  </si>
  <si>
    <t>2044345131</t>
  </si>
  <si>
    <t>138</t>
  </si>
  <si>
    <t>-1302831597</t>
  </si>
  <si>
    <t>137</t>
  </si>
  <si>
    <t>-495965976</t>
  </si>
  <si>
    <t>136</t>
  </si>
  <si>
    <t>1446218027</t>
  </si>
  <si>
    <t>135</t>
  </si>
  <si>
    <t>1042306371</t>
  </si>
  <si>
    <t>134</t>
  </si>
  <si>
    <t>Květnatá louka s letničkami</t>
  </si>
  <si>
    <t>279683963</t>
  </si>
  <si>
    <t>133</t>
  </si>
  <si>
    <t>3200*0,001 'Přepočtené koeficientem množství</t>
  </si>
  <si>
    <t>1705380924</t>
  </si>
  <si>
    <t>132</t>
  </si>
  <si>
    <t>3200*1E-05 'Přepočtené koeficientem množství</t>
  </si>
  <si>
    <t>-579414155</t>
  </si>
  <si>
    <t>131</t>
  </si>
  <si>
    <t>3200*2 'Přepočtené koeficientem množství</t>
  </si>
  <si>
    <t>371856227</t>
  </si>
  <si>
    <t>130</t>
  </si>
  <si>
    <t>58928026</t>
  </si>
  <si>
    <t>129</t>
  </si>
  <si>
    <t>80876679</t>
  </si>
  <si>
    <t>128</t>
  </si>
  <si>
    <t>3200*0,005 'Přepočtené koeficientem množství</t>
  </si>
  <si>
    <t>471277796</t>
  </si>
  <si>
    <t>osivo směs - travinobylinný porost - viz TZ</t>
  </si>
  <si>
    <t>005724R2</t>
  </si>
  <si>
    <t>127</t>
  </si>
  <si>
    <t>-1071017725</t>
  </si>
  <si>
    <t>126</t>
  </si>
  <si>
    <t>247378563</t>
  </si>
  <si>
    <t>125</t>
  </si>
  <si>
    <t>22390064</t>
  </si>
  <si>
    <t>124</t>
  </si>
  <si>
    <t>480*0,5 'Přepočtené koeficientem množství</t>
  </si>
  <si>
    <t>-489706459</t>
  </si>
  <si>
    <t>substrát pro trávníky VL</t>
  </si>
  <si>
    <t>10371500</t>
  </si>
  <si>
    <t>123</t>
  </si>
  <si>
    <t>1219066124</t>
  </si>
  <si>
    <t>122</t>
  </si>
  <si>
    <t>847337441</t>
  </si>
  <si>
    <t>121</t>
  </si>
  <si>
    <t>Travinobylinný porost</t>
  </si>
  <si>
    <t>J</t>
  </si>
  <si>
    <t>1873596564</t>
  </si>
  <si>
    <t>120</t>
  </si>
  <si>
    <t>1661*0,001 'Přepočtené koeficientem množství</t>
  </si>
  <si>
    <t>1696046031</t>
  </si>
  <si>
    <t>119</t>
  </si>
  <si>
    <t>1661*1E-05 'Přepočtené koeficientem množství</t>
  </si>
  <si>
    <t>-156575259</t>
  </si>
  <si>
    <t>118</t>
  </si>
  <si>
    <t>1661*7 'Přepočtené koeficientem množství</t>
  </si>
  <si>
    <t>https://podminky.urs.cz/item/CS_URS_2023_02/111151221</t>
  </si>
  <si>
    <t>-1556801222</t>
  </si>
  <si>
    <t>Pokosení trávníku při souvislé ploše přes 1000 do 10000 m2 parkového v rovině nebo svahu do 1:5</t>
  </si>
  <si>
    <t>111151221</t>
  </si>
  <si>
    <t>117</t>
  </si>
  <si>
    <t>2103467785</t>
  </si>
  <si>
    <t>116</t>
  </si>
  <si>
    <t>1661*1,1 'Přepočtené koeficientem množství</t>
  </si>
  <si>
    <t>1340790650</t>
  </si>
  <si>
    <t>koberec travní parkový</t>
  </si>
  <si>
    <t>005724R1</t>
  </si>
  <si>
    <t>115</t>
  </si>
  <si>
    <t>https://podminky.urs.cz/item/CS_URS_2023_02/181451151</t>
  </si>
  <si>
    <t>-23658058</t>
  </si>
  <si>
    <t>Založení trávníku na půdě předem připravené plochy přes 1000 m2 předpěstovaným travním kobercem parkového v rovině nebo na svahu do 1:5</t>
  </si>
  <si>
    <t>181451151</t>
  </si>
  <si>
    <t>114</t>
  </si>
  <si>
    <t>438949847</t>
  </si>
  <si>
    <t>113</t>
  </si>
  <si>
    <t>-678388773</t>
  </si>
  <si>
    <t>112</t>
  </si>
  <si>
    <t>215*0,5 'Přepočtené koeficientem množství</t>
  </si>
  <si>
    <t>480656872</t>
  </si>
  <si>
    <t>111</t>
  </si>
  <si>
    <t>-1609040439</t>
  </si>
  <si>
    <t>110</t>
  </si>
  <si>
    <t>1735976776</t>
  </si>
  <si>
    <t>109</t>
  </si>
  <si>
    <t>Parkový trávník</t>
  </si>
  <si>
    <t>I</t>
  </si>
  <si>
    <t>51423438</t>
  </si>
  <si>
    <t>108</t>
  </si>
  <si>
    <t>510,0*0,005</t>
  </si>
  <si>
    <t>-1607194302</t>
  </si>
  <si>
    <t>107</t>
  </si>
  <si>
    <t>510*0,1 'Přepočtené koeficientem množství</t>
  </si>
  <si>
    <t>-1412558876</t>
  </si>
  <si>
    <t>106</t>
  </si>
  <si>
    <t>309762841</t>
  </si>
  <si>
    <t>105</t>
  </si>
  <si>
    <t>https://podminky.urs.cz/item/CS_URS_2023_02/184801131</t>
  </si>
  <si>
    <t>532283184</t>
  </si>
  <si>
    <t>Ošetření vysazených dřevin ve skupinách v rovině nebo na svahu do 1:5</t>
  </si>
  <si>
    <t>184801131</t>
  </si>
  <si>
    <t>104</t>
  </si>
  <si>
    <t>-1128749812</t>
  </si>
  <si>
    <t>Vinca minor, K9</t>
  </si>
  <si>
    <t>VM.1</t>
  </si>
  <si>
    <t>103</t>
  </si>
  <si>
    <t>-41421790</t>
  </si>
  <si>
    <t>Forsythia ´Weber´s Favorit´, v. 20 - 40 cm</t>
  </si>
  <si>
    <t>FW.1</t>
  </si>
  <si>
    <t>102</t>
  </si>
  <si>
    <t>-1630928092</t>
  </si>
  <si>
    <t>Aronia melanocarpa, v. 40 - 60 cm</t>
  </si>
  <si>
    <t>AM.1</t>
  </si>
  <si>
    <t>101</t>
  </si>
  <si>
    <t>-87405346</t>
  </si>
  <si>
    <t>Philadelphus polyanthus ´Mont Blanc´, v. 40 - 60 cm</t>
  </si>
  <si>
    <t>PP.1</t>
  </si>
  <si>
    <t>100</t>
  </si>
  <si>
    <t>-1433622135</t>
  </si>
  <si>
    <t>Chaenomeles x superba ´Crimson and Gold´, v. 40 - 60 cm</t>
  </si>
  <si>
    <t>CS.1</t>
  </si>
  <si>
    <t>567478710</t>
  </si>
  <si>
    <t>Ligustrum vulgare, v. 40 - 60 cm</t>
  </si>
  <si>
    <t>LV.1</t>
  </si>
  <si>
    <t>879683960</t>
  </si>
  <si>
    <t>Mahonia aquifolium, v. 40 - 60 cm</t>
  </si>
  <si>
    <t>MA.1</t>
  </si>
  <si>
    <t>-851233872</t>
  </si>
  <si>
    <t>Hypericum calycinum, v. 20 - 40 cm</t>
  </si>
  <si>
    <t>HC.1</t>
  </si>
  <si>
    <t>940024279</t>
  </si>
  <si>
    <t>Euonymus alatus ´Compacta´, v. 40 - 60 cm</t>
  </si>
  <si>
    <t>EA.1</t>
  </si>
  <si>
    <t>-171904955</t>
  </si>
  <si>
    <t>Lonicera pileata, v. 20 - 40 cm</t>
  </si>
  <si>
    <t>LP.1</t>
  </si>
  <si>
    <t>1053543529</t>
  </si>
  <si>
    <t>Spiraea japonica ´Shirobana´, v. 20 - 40 cm</t>
  </si>
  <si>
    <t>SS.1</t>
  </si>
  <si>
    <t>-1490757472</t>
  </si>
  <si>
    <t>Deutzia gracilis, v. 20 - 40 cm</t>
  </si>
  <si>
    <t>DG.1</t>
  </si>
  <si>
    <t>92</t>
  </si>
  <si>
    <t>-1042418030</t>
  </si>
  <si>
    <t>Pyracantha coccinea ´Red Column´, v. 40 - 60 cm</t>
  </si>
  <si>
    <t>PC.1</t>
  </si>
  <si>
    <t>1160309107</t>
  </si>
  <si>
    <t>Potentilla fruticosa ´Tangerine´, v. 20 - 40 cm</t>
  </si>
  <si>
    <t>PF.1</t>
  </si>
  <si>
    <t>90</t>
  </si>
  <si>
    <t>https://podminky.urs.cz/item/CS_URS_2023_02/184102311</t>
  </si>
  <si>
    <t>-527477533</t>
  </si>
  <si>
    <t>Výsadba keře bez balu do předem vyhloubené jamky se zalitím v rovině nebo na svahu do 1:5 výšky do 2 m v terénu</t>
  </si>
  <si>
    <t>184102311</t>
  </si>
  <si>
    <t>89</t>
  </si>
  <si>
    <t>https://podminky.urs.cz/item/CS_URS_2023_02/183101113</t>
  </si>
  <si>
    <t>-928013266</t>
  </si>
  <si>
    <t>Hloubení jamek pro vysazování rostlin v zemině skupiny 1 až 4 bez výměny půdy v rovině nebo na svahu do 1:5, objemu přes 0,02 do 0,05 m3</t>
  </si>
  <si>
    <t>183101113</t>
  </si>
  <si>
    <t>88</t>
  </si>
  <si>
    <t>102*0,5 'Přepočtené koeficientem množství</t>
  </si>
  <si>
    <t>1020950879</t>
  </si>
  <si>
    <t>87</t>
  </si>
  <si>
    <t>328709369</t>
  </si>
  <si>
    <t>86</t>
  </si>
  <si>
    <t>https://podminky.urs.cz/item/CS_URS_2023_02/183402131</t>
  </si>
  <si>
    <t>359488212</t>
  </si>
  <si>
    <t>Rozrušení půdy na hloubku přes 50 do 150 mm souvislé plochy přes 500 m2 v rovině nebo na svahu do 1:5</t>
  </si>
  <si>
    <t>183402131</t>
  </si>
  <si>
    <t>85</t>
  </si>
  <si>
    <t>Keřové výsadby</t>
  </si>
  <si>
    <t>H</t>
  </si>
  <si>
    <t>-521109674</t>
  </si>
  <si>
    <t>84</t>
  </si>
  <si>
    <t>75,6*0,103 'Přepočtené koeficientem množství</t>
  </si>
  <si>
    <t>2094680706</t>
  </si>
  <si>
    <t>drcená borka</t>
  </si>
  <si>
    <t>103911R1</t>
  </si>
  <si>
    <t>83</t>
  </si>
  <si>
    <t>63*1,2 'Přepočtené koeficientem množství</t>
  </si>
  <si>
    <t>1592998761</t>
  </si>
  <si>
    <t>82</t>
  </si>
  <si>
    <t>https://podminky.urs.cz/item/CS_URS_2023_02/184215413</t>
  </si>
  <si>
    <t>1995310121</t>
  </si>
  <si>
    <t>Zhotovení závlahové mísy u solitérních dřevin v rovině nebo na svahu do 1:5, o průměru mísy přes 1 m</t>
  </si>
  <si>
    <t>184215413</t>
  </si>
  <si>
    <t>81</t>
  </si>
  <si>
    <t>3,87*8 'Přepočtené koeficientem množství</t>
  </si>
  <si>
    <t>2*0,08</t>
  </si>
  <si>
    <t>SJ</t>
  </si>
  <si>
    <t>6*0,06</t>
  </si>
  <si>
    <t>SI</t>
  </si>
  <si>
    <t>QR</t>
  </si>
  <si>
    <t>4*0,08</t>
  </si>
  <si>
    <t>QC</t>
  </si>
  <si>
    <t>1*0,06</t>
  </si>
  <si>
    <t>PYS</t>
  </si>
  <si>
    <t>PYC</t>
  </si>
  <si>
    <t>PRŠ</t>
  </si>
  <si>
    <t>PRK</t>
  </si>
  <si>
    <t>1*0,03</t>
  </si>
  <si>
    <t>PM</t>
  </si>
  <si>
    <t>9*0,06</t>
  </si>
  <si>
    <t>PA</t>
  </si>
  <si>
    <t>MDH</t>
  </si>
  <si>
    <t>13*0,06</t>
  </si>
  <si>
    <t>CB</t>
  </si>
  <si>
    <t>17*0,06</t>
  </si>
  <si>
    <t>AL</t>
  </si>
  <si>
    <t>-2033192013</t>
  </si>
  <si>
    <t>80</t>
  </si>
  <si>
    <t>-510177336</t>
  </si>
  <si>
    <t>kůl vyvazovací dřevěný impregnovaný D 8cm dl 2m - půlený</t>
  </si>
  <si>
    <t>605912R1</t>
  </si>
  <si>
    <t>79</t>
  </si>
  <si>
    <t>63*3 'Přepočtené koeficientem množství</t>
  </si>
  <si>
    <t>1353250633</t>
  </si>
  <si>
    <t>kůl vyvazovací dřevěný impregnovaný D 8cm dl 2m</t>
  </si>
  <si>
    <t>60591253</t>
  </si>
  <si>
    <t>78</t>
  </si>
  <si>
    <t>https://podminky.urs.cz/item/CS_URS_2023_02/184215132</t>
  </si>
  <si>
    <t>2127632263</t>
  </si>
  <si>
    <t>Ukotvení dřeviny kůly v rovině nebo na svahu do 1:5 třemi kůly, délky přes 1 do 2 m</t>
  </si>
  <si>
    <t>184215132</t>
  </si>
  <si>
    <t>77</t>
  </si>
  <si>
    <t>-1703603659</t>
  </si>
  <si>
    <t>chránička perforovaná PE k ochraně paty kmene stromku před poškozením strunovou sekačkou</t>
  </si>
  <si>
    <t>28357001</t>
  </si>
  <si>
    <t>76</t>
  </si>
  <si>
    <t>https://podminky.urs.cz/item/CS_URS_2023_02/184813241</t>
  </si>
  <si>
    <t>1708992519</t>
  </si>
  <si>
    <t>Zřízení ochrany paty kmene dřeviny perforovanou flexibilní plastovou chráničkou</t>
  </si>
  <si>
    <t>184813241</t>
  </si>
  <si>
    <t>75</t>
  </si>
  <si>
    <t>-705192963</t>
  </si>
  <si>
    <t>Ochranný nátěr kmene stromu do výšky min 2m do 180 mm vč. dodávky materiálu</t>
  </si>
  <si>
    <t>1848131X1</t>
  </si>
  <si>
    <t>74</t>
  </si>
  <si>
    <t>https://podminky.urs.cz/item/CS_URS_2023_02/184801121</t>
  </si>
  <si>
    <t>-2086109509</t>
  </si>
  <si>
    <t>Ošetření vysazených dřevin solitérních v rovině nebo na svahu do 1:5</t>
  </si>
  <si>
    <t>184801121</t>
  </si>
  <si>
    <t>73</t>
  </si>
  <si>
    <t>1626488236</t>
  </si>
  <si>
    <t>Sophora japonica, vk, ok 14 - 16 cm</t>
  </si>
  <si>
    <t>SJ.1</t>
  </si>
  <si>
    <t>72</t>
  </si>
  <si>
    <t>337995827</t>
  </si>
  <si>
    <t>Sorbus intermedia ´Brouwers´, vk, ok 12 - 14 cm</t>
  </si>
  <si>
    <t>SI.1</t>
  </si>
  <si>
    <t>71</t>
  </si>
  <si>
    <t>-1315202143</t>
  </si>
  <si>
    <t>Quercus coccinea, vk, ok 12 - 14 cm</t>
  </si>
  <si>
    <t>QR.1</t>
  </si>
  <si>
    <t>70</t>
  </si>
  <si>
    <t>1283242762</t>
  </si>
  <si>
    <t>Quercus cerris, vk, ok 14 - 16 cm</t>
  </si>
  <si>
    <t>QC.1</t>
  </si>
  <si>
    <t>69</t>
  </si>
  <si>
    <t>1173833141</t>
  </si>
  <si>
    <t>Pyrus communis ´Solanka´, vk, ok 12 - 14 cm</t>
  </si>
  <si>
    <t>PYS.1</t>
  </si>
  <si>
    <t>68</t>
  </si>
  <si>
    <t>166856443</t>
  </si>
  <si>
    <t>Pyrus communis ´Chraneuská´, vk, ok 12 - 14 cm</t>
  </si>
  <si>
    <t>PYC.1</t>
  </si>
  <si>
    <t>67</t>
  </si>
  <si>
    <t>1510764473</t>
  </si>
  <si>
    <t>Prunus avium ´Kaštanka´, vk, ok 12 - 14 cm</t>
  </si>
  <si>
    <t>PRŠ.1</t>
  </si>
  <si>
    <t>66</t>
  </si>
  <si>
    <t>1813538422</t>
  </si>
  <si>
    <t>Prunus avium ´Karešova´, vk, ok 12 - 14 cm</t>
  </si>
  <si>
    <t>PRK.1</t>
  </si>
  <si>
    <t>65</t>
  </si>
  <si>
    <t>1779256951</t>
  </si>
  <si>
    <t>Pseudotsuga menziesii, v. 200 - 250 cm</t>
  </si>
  <si>
    <t>PM.1</t>
  </si>
  <si>
    <t>64</t>
  </si>
  <si>
    <t>-1482697116</t>
  </si>
  <si>
    <t>Prunus avium ´Plena´, vk, ok 12 - 14 cm</t>
  </si>
  <si>
    <t>PA.1</t>
  </si>
  <si>
    <t>63</t>
  </si>
  <si>
    <t>-2047117787</t>
  </si>
  <si>
    <t>Malus domestica ´Holovouský malináč´, vk, ok 12 - 14 cm</t>
  </si>
  <si>
    <t>MDH.1</t>
  </si>
  <si>
    <t>62</t>
  </si>
  <si>
    <t>1555966309</t>
  </si>
  <si>
    <t>Carpinus betulus, vk, ok 12 - 14 cm</t>
  </si>
  <si>
    <t>CB.1</t>
  </si>
  <si>
    <t>61</t>
  </si>
  <si>
    <t>-1265309595</t>
  </si>
  <si>
    <t>Amelanchier lamarckii ´Ballerina´, vk, ok 12 - 14 cm</t>
  </si>
  <si>
    <t>AL.1</t>
  </si>
  <si>
    <t>60</t>
  </si>
  <si>
    <t>https://podminky.urs.cz/item/CS_URS_2023_02/184102116</t>
  </si>
  <si>
    <t>639460673</t>
  </si>
  <si>
    <t>Výsadba dřeviny s balem do předem vyhloubené jamky se zalitím v rovině nebo na svahu do 1:5, při průměru balu přes 600 do 800 mm</t>
  </si>
  <si>
    <t>184102116</t>
  </si>
  <si>
    <t>59</t>
  </si>
  <si>
    <t>63*0,45 'Přepočtené koeficientem množství</t>
  </si>
  <si>
    <t>-1565027100</t>
  </si>
  <si>
    <t>g</t>
  </si>
  <si>
    <t xml:space="preserve">mykorhizní houby </t>
  </si>
  <si>
    <t>103900X1</t>
  </si>
  <si>
    <t>58</t>
  </si>
  <si>
    <t>19*0,3 'Přepočtené koeficientem množství</t>
  </si>
  <si>
    <t>356941924</t>
  </si>
  <si>
    <t>kompost</t>
  </si>
  <si>
    <t>103211X2</t>
  </si>
  <si>
    <t>57</t>
  </si>
  <si>
    <t>https://podminky.urs.cz/item/CS_URS_2023_02/184854113</t>
  </si>
  <si>
    <t>-1705681394</t>
  </si>
  <si>
    <t>Míchání vegetačních substrátů strojně v homogenizačním zařízení, v množství přes 10 do 100 m3</t>
  </si>
  <si>
    <t>184854113</t>
  </si>
  <si>
    <t>56</t>
  </si>
  <si>
    <t>https://podminky.urs.cz/item/CS_URS_2023_02/183101221</t>
  </si>
  <si>
    <t>-595718055</t>
  </si>
  <si>
    <t>Hloubení jamek pro vysazování rostlin v zemině skupiny 1 až 4 s výměnou půdy z 50% v rovině nebo na svahu do 1:5, objemu přes 0,40 do 1,00 m3</t>
  </si>
  <si>
    <t>183101221</t>
  </si>
  <si>
    <t>55</t>
  </si>
  <si>
    <t>https://podminky.urs.cz/item/CS_URS_2023_02/119005155</t>
  </si>
  <si>
    <t>1099997025</t>
  </si>
  <si>
    <t>Vytyčení výsadeb s rozmístěním rostlin dle projektové dokumentace solitérních přes 50 kusů</t>
  </si>
  <si>
    <t>119005155</t>
  </si>
  <si>
    <t>54</t>
  </si>
  <si>
    <t>Stromy</t>
  </si>
  <si>
    <t>G</t>
  </si>
  <si>
    <t>https://podminky.urs.cz/item/CS_URS_2023_02/997013811</t>
  </si>
  <si>
    <t>2061466315</t>
  </si>
  <si>
    <t>Poplatek za uložení stavebního odpadu na skládce (skládkovné) dřevěného zatříděného do Katalogu odpadů pod kódem 17 02 01</t>
  </si>
  <si>
    <t>997013811</t>
  </si>
  <si>
    <t>53</t>
  </si>
  <si>
    <t>https://podminky.urs.cz/item/CS_URS_2023_02/112155115</t>
  </si>
  <si>
    <t>1381541017</t>
  </si>
  <si>
    <t>Štěpkování s naložením na dopravní prostředek a odvozem do 20 km stromků a větví v zapojeném porostu, průměru kmene do 300 mm</t>
  </si>
  <si>
    <t>112155115</t>
  </si>
  <si>
    <t>52</t>
  </si>
  <si>
    <t>https://podminky.urs.cz/item/CS_URS_2023_02/112155311</t>
  </si>
  <si>
    <t>-1404225722</t>
  </si>
  <si>
    <t>Štěpkování s naložením na dopravní prostředek a odvozem do 20 km keřového porostu středně hustého</t>
  </si>
  <si>
    <t>112155311</t>
  </si>
  <si>
    <t>51</t>
  </si>
  <si>
    <t>19,0</t>
  </si>
  <si>
    <t>SK 2</t>
  </si>
  <si>
    <t>https://podminky.urs.cz/item/CS_URS_2023_02/111211101</t>
  </si>
  <si>
    <t>-1180256512</t>
  </si>
  <si>
    <t>Odstranění křovin a stromů s odstraněním kořenů ručně průměru kmene do 100 mm jakékoliv plochy v rovině nebo ve svahu o sklonu do 1:5</t>
  </si>
  <si>
    <t>111211101</t>
  </si>
  <si>
    <t>50</t>
  </si>
  <si>
    <t>10,0</t>
  </si>
  <si>
    <t>SK 1</t>
  </si>
  <si>
    <t>https://podminky.urs.cz/item/CS_URS_2023_02/185804214</t>
  </si>
  <si>
    <t>1069601847</t>
  </si>
  <si>
    <t>Vypletí v rovině nebo na svahu do 1:5 dřevin ve skupinách</t>
  </si>
  <si>
    <t>185804214</t>
  </si>
  <si>
    <t>49</t>
  </si>
  <si>
    <t>SS 7</t>
  </si>
  <si>
    <t>40</t>
  </si>
  <si>
    <t>SS 6</t>
  </si>
  <si>
    <t>45</t>
  </si>
  <si>
    <t>SS 5</t>
  </si>
  <si>
    <t>SS 4</t>
  </si>
  <si>
    <t>31</t>
  </si>
  <si>
    <t>SS 3</t>
  </si>
  <si>
    <t>SS 2</t>
  </si>
  <si>
    <t>-1113977272</t>
  </si>
  <si>
    <t>Odstranění suchých větví, bezpečnostní řez na stromech</t>
  </si>
  <si>
    <t>1848061R1</t>
  </si>
  <si>
    <t>48</t>
  </si>
  <si>
    <t>1950,0</t>
  </si>
  <si>
    <t>SS</t>
  </si>
  <si>
    <t>-6025100</t>
  </si>
  <si>
    <t>Prořezávka listnatých porostů výběrem dřevin průměru kmene do 100 mm, se snesením odpadu na hromady</t>
  </si>
  <si>
    <t>11125122R</t>
  </si>
  <si>
    <t>47</t>
  </si>
  <si>
    <t>https://podminky.urs.cz/item/CS_URS_2023_02/184852446</t>
  </si>
  <si>
    <t>2062192927</t>
  </si>
  <si>
    <t>Řez stromů prováděný lezeckou technikou redukční obvodový (S-RO), plocha koruny stromu přes 360 do 390 m2</t>
  </si>
  <si>
    <t>184852446</t>
  </si>
  <si>
    <t>46</t>
  </si>
  <si>
    <t>504945475</t>
  </si>
  <si>
    <t>sada</t>
  </si>
  <si>
    <t>vazba stromu bezpečnostní dynamická nosnost lana 2t</t>
  </si>
  <si>
    <t>67543203</t>
  </si>
  <si>
    <t>https://podminky.urs.cz/item/CS_URS_2023_02/184818311</t>
  </si>
  <si>
    <t>-1577969588</t>
  </si>
  <si>
    <t>Instalace bezpečnostních vazeb pro zajištění koruny stromu dynamická 1 lano</t>
  </si>
  <si>
    <t>184818311</t>
  </si>
  <si>
    <t>44</t>
  </si>
  <si>
    <t>https://podminky.urs.cz/item/CS_URS_2023_02/184852236</t>
  </si>
  <si>
    <t>-332155640</t>
  </si>
  <si>
    <t>Řez stromů prováděný lezeckou technikou zdravotní (S-RZ), plocha koruny stromu přes 90 do 120 m2</t>
  </si>
  <si>
    <t>184852236</t>
  </si>
  <si>
    <t>43</t>
  </si>
  <si>
    <t>-1056567707</t>
  </si>
  <si>
    <t>Řez ovocných stromů prováděný lezeckou technikou zdravotní- asanační (O-RA), plocha koruny stromu přes 360 do 390 m2</t>
  </si>
  <si>
    <t>184852246R</t>
  </si>
  <si>
    <t>42</t>
  </si>
  <si>
    <t>1412439276</t>
  </si>
  <si>
    <t>Řez ovocných stromů prováděný lezeckou technikou zdravotní - asanační (O-RA), plocha koruny stromu přes 240 do 270 m2</t>
  </si>
  <si>
    <t>184852242R</t>
  </si>
  <si>
    <t>41</t>
  </si>
  <si>
    <t>-1690770618</t>
  </si>
  <si>
    <t>Řez ovocných stromů prováděný lezeckou technikou zdravotní - asanační (O-RA), plocha koruny stromu přes 180 do 210 m2</t>
  </si>
  <si>
    <t>184852239R</t>
  </si>
  <si>
    <t>1370357801</t>
  </si>
  <si>
    <t>Řez ovocných stromů prováděný lezeckou technikou zdravotní - asanační (O-RA), plocha koruny stromu přes 150 do 180 m2</t>
  </si>
  <si>
    <t>184852238R</t>
  </si>
  <si>
    <t>39</t>
  </si>
  <si>
    <t>955059914</t>
  </si>
  <si>
    <t>Řez ovocných stromů prováděný lezeckou technikou zdravotní - asanační (O-RA), plocha koruny stromu přes 90 do 120 m2</t>
  </si>
  <si>
    <t>184852236R</t>
  </si>
  <si>
    <t>38</t>
  </si>
  <si>
    <t>-1385175061</t>
  </si>
  <si>
    <t>Řez ovocných stromů prováděný lezeckou technikou zdravotní - asanační (O-RA), plocha koruny stromu přes 60 do 90 m2</t>
  </si>
  <si>
    <t>184852235R</t>
  </si>
  <si>
    <t>37</t>
  </si>
  <si>
    <t>https://podminky.urs.cz/item/CS_URS_2023_02/184852235</t>
  </si>
  <si>
    <t>-1148896609</t>
  </si>
  <si>
    <t>Řez stromů prováděný lezeckou technikou zdravotní (S-RZ), plocha koruny stromu přes 60 do 90 m2</t>
  </si>
  <si>
    <t>184852235</t>
  </si>
  <si>
    <t>36</t>
  </si>
  <si>
    <t>https://podminky.urs.cz/item/CS_URS_2023_02/184852233</t>
  </si>
  <si>
    <t>146909862</t>
  </si>
  <si>
    <t>Řez stromů prováděný lezeckou technikou zdravotní (S-RZ), plocha koruny stromu do 30 m2</t>
  </si>
  <si>
    <t>184852233</t>
  </si>
  <si>
    <t>35</t>
  </si>
  <si>
    <t>https://podminky.urs.cz/item/CS_URS_2023_02/184852322</t>
  </si>
  <si>
    <t>1077419100</t>
  </si>
  <si>
    <t>Řez stromů prováděný lezeckou technikou výchovný (S-RV) alejové stromy, výšky přes 4 do 6 m</t>
  </si>
  <si>
    <t>184852322</t>
  </si>
  <si>
    <t>34</t>
  </si>
  <si>
    <t>https://podminky.urs.cz/item/CS_URS_2023_02/184806113</t>
  </si>
  <si>
    <t>382730743</t>
  </si>
  <si>
    <t>Řez stromů, keřů nebo růží průklestem stromů netrnitých, o průměru koruny přes 4 do 6 m</t>
  </si>
  <si>
    <t>184806113</t>
  </si>
  <si>
    <t>33</t>
  </si>
  <si>
    <t>https://podminky.urs.cz/item/CS_URS_2023_02/184813151</t>
  </si>
  <si>
    <t>616867462</t>
  </si>
  <si>
    <t>Odstranění výmladků stromu ručně, na bázi, výšky do 2 m, průměru kmene do 0,2 m</t>
  </si>
  <si>
    <t>184813151</t>
  </si>
  <si>
    <t>32</t>
  </si>
  <si>
    <t>Pěstební opatření na stávajících dřevinách</t>
  </si>
  <si>
    <t>F3</t>
  </si>
  <si>
    <t>https://podminky.urs.cz/item/CS_URS_2023_02/162351104</t>
  </si>
  <si>
    <t>-293195088</t>
  </si>
  <si>
    <t>Vodorovné přemístění výkopku nebo sypaniny po suchu na obvyklém dopravním prostředku, bez naložení výkopku, avšak se složením bez rozhrnutí z horniny třídy těžitelnosti I skupiny 1 až 3 na vzdálenost přes 500 do 1 000 m</t>
  </si>
  <si>
    <t>162351104</t>
  </si>
  <si>
    <t>1202,0-617,0</t>
  </si>
  <si>
    <t>odvz přebytečné ornice</t>
  </si>
  <si>
    <t>https://podminky.urs.cz/item/CS_URS_2023_02/167151111</t>
  </si>
  <si>
    <t>-348160601</t>
  </si>
  <si>
    <t>Nakládání, skládání a překládání neulehlého výkopku nebo sypaniny strojně nakládání, množství přes 100 m3, z hornin třídy těžitelnosti I, skupiny 1 až 3</t>
  </si>
  <si>
    <t>167151111</t>
  </si>
  <si>
    <t>30</t>
  </si>
  <si>
    <t>800,0</t>
  </si>
  <si>
    <t>Sejmutí ornice v kořenové zóně (pl)</t>
  </si>
  <si>
    <t>-842639437</t>
  </si>
  <si>
    <t>Plošné sejmutí zeminy v kořenové zóně stromu jakékoli plochy ručně v rovině nebo na svahu do 1:5, hloubky do 100 mm</t>
  </si>
  <si>
    <t>1831174R1</t>
  </si>
  <si>
    <t>29</t>
  </si>
  <si>
    <t>500,0</t>
  </si>
  <si>
    <t>https://podminky.urs.cz/item/CS_URS_2023_02/121151115</t>
  </si>
  <si>
    <t>-1565068183</t>
  </si>
  <si>
    <t>Sejmutí ornice strojně při souvislé ploše přes 100 do 500 m2, tl. vrstvy přes 250 do 300 mm</t>
  </si>
  <si>
    <t>121151115</t>
  </si>
  <si>
    <t>28</t>
  </si>
  <si>
    <t>191,0</t>
  </si>
  <si>
    <t>Plochy štěrkového trávníku</t>
  </si>
  <si>
    <t>https://podminky.urs.cz/item/CS_URS_2023_02/121151114</t>
  </si>
  <si>
    <t>-488586288</t>
  </si>
  <si>
    <t>Sejmutí ornice strojně při souvislé ploše přes 100 do 500 m2, tl. vrstvy přes 200 do 250 mm</t>
  </si>
  <si>
    <t>121151114</t>
  </si>
  <si>
    <t>27</t>
  </si>
  <si>
    <t>-800,0</t>
  </si>
  <si>
    <t>odečet ručního sejmutí v kořenové zóně</t>
  </si>
  <si>
    <t>1825,0</t>
  </si>
  <si>
    <t xml:space="preserve">Luční plochy </t>
  </si>
  <si>
    <t>4861,0</t>
  </si>
  <si>
    <t>Travnaté + travinobylinné plochy</t>
  </si>
  <si>
    <t>https://podminky.urs.cz/item/CS_URS_2023_02/121151123</t>
  </si>
  <si>
    <t>1757281663</t>
  </si>
  <si>
    <t>512</t>
  </si>
  <si>
    <t>Sejmutí ornice strojně při souvislé ploše přes 500 m2, tl. vrstvy do 200 mm</t>
  </si>
  <si>
    <t>121151123</t>
  </si>
  <si>
    <t>26</t>
  </si>
  <si>
    <t>Terénní úpravy</t>
  </si>
  <si>
    <t>F2</t>
  </si>
  <si>
    <t>1397524914</t>
  </si>
  <si>
    <t>25</t>
  </si>
  <si>
    <t>https://podminky.urs.cz/item/CS_URS_2023_02/184813252</t>
  </si>
  <si>
    <t>380261051</t>
  </si>
  <si>
    <t>Odstranění ochranného oplocení kořenové zóny stromu v rovině nebo na svahu do 1:5, výšky přes 1500 do 2000 mm</t>
  </si>
  <si>
    <t>184813252</t>
  </si>
  <si>
    <t>24</t>
  </si>
  <si>
    <t>https://podminky.urs.cz/item/CS_URS_2023_02/184813212</t>
  </si>
  <si>
    <t>1807713309</t>
  </si>
  <si>
    <t>Ochranné oplocení kořenové zóny stromu v rovině nebo na svahu do 1:5, výšky přes 1500 do 2000 mm</t>
  </si>
  <si>
    <t>184813212</t>
  </si>
  <si>
    <t>23</t>
  </si>
  <si>
    <t>Ochrana stávající vegetace</t>
  </si>
  <si>
    <t>F1</t>
  </si>
  <si>
    <t>1,0</t>
  </si>
  <si>
    <t>keře, větve, menší stromky</t>
  </si>
  <si>
    <t>0,21</t>
  </si>
  <si>
    <t>64 - Prunus domestica</t>
  </si>
  <si>
    <t>0,17</t>
  </si>
  <si>
    <t>62 - Prunus domestica</t>
  </si>
  <si>
    <t>0,13</t>
  </si>
  <si>
    <t>61 - Prunus domestica</t>
  </si>
  <si>
    <t>0,44</t>
  </si>
  <si>
    <t>59 - Malus domestica</t>
  </si>
  <si>
    <t>0,54</t>
  </si>
  <si>
    <t>57 - Prunus padus</t>
  </si>
  <si>
    <t>0,27</t>
  </si>
  <si>
    <t>56 - Malus domestica</t>
  </si>
  <si>
    <t>0,36</t>
  </si>
  <si>
    <t>53 - Salix caprea</t>
  </si>
  <si>
    <t>52 - Prunus domestica</t>
  </si>
  <si>
    <t>0,33</t>
  </si>
  <si>
    <t>48 - Malus domestica</t>
  </si>
  <si>
    <t>1,37</t>
  </si>
  <si>
    <t>46 - Malus domestica</t>
  </si>
  <si>
    <t>0,07</t>
  </si>
  <si>
    <t>45 - Prunus domestica</t>
  </si>
  <si>
    <t>0,32</t>
  </si>
  <si>
    <t>42 - Prunus domestica</t>
  </si>
  <si>
    <t>33 - Robinia pseudoacacia</t>
  </si>
  <si>
    <t>0,04</t>
  </si>
  <si>
    <t>28 - Prunus fruticosa ´Globosa´</t>
  </si>
  <si>
    <t>0,06</t>
  </si>
  <si>
    <t>27 - Prunus fruticosa ´Globosa´</t>
  </si>
  <si>
    <t>0,10</t>
  </si>
  <si>
    <t>26 - Prunus fruticosa ´Globosa´</t>
  </si>
  <si>
    <t>25 - Prunus fruticosa ´Globosa´</t>
  </si>
  <si>
    <t>0,23</t>
  </si>
  <si>
    <t>24 - Prunus fruticosa ´Globosa´</t>
  </si>
  <si>
    <t>23 - Prunus fruticosa ´Globosa´</t>
  </si>
  <si>
    <t>22 - Prunus fruticosa ´Globosa´</t>
  </si>
  <si>
    <t>0,16</t>
  </si>
  <si>
    <t>21 - Prunus fruticosa ´Globosa´</t>
  </si>
  <si>
    <t>20 - Prunus fruticosa ´Globosa´</t>
  </si>
  <si>
    <t>19 - Prunus fruticosa ´Globosa´</t>
  </si>
  <si>
    <t>0,00</t>
  </si>
  <si>
    <t>18 - Prunus fruticosa ´Globosa´</t>
  </si>
  <si>
    <t>0,02</t>
  </si>
  <si>
    <t>17 - Prunus fruticosa ´Globosa´</t>
  </si>
  <si>
    <t>0,01</t>
  </si>
  <si>
    <t>16 - Prunus fruticosa ´Globosa´</t>
  </si>
  <si>
    <t>15 - Prunus fruticosa ´Globosa´</t>
  </si>
  <si>
    <t>14 - Prunus fruticosa ´Globosa´</t>
  </si>
  <si>
    <t>13 - Prunus fruticosa ´Globosa´</t>
  </si>
  <si>
    <t>0,09</t>
  </si>
  <si>
    <t>12 - Prunus fruticosa ´Globosa´</t>
  </si>
  <si>
    <t>11 - Prunus fruticosa ´Globosa´</t>
  </si>
  <si>
    <t>10 - Prunus fruticosa ´Globosa´</t>
  </si>
  <si>
    <t>4 - Acer pseudoplatanus</t>
  </si>
  <si>
    <t>kmeny</t>
  </si>
  <si>
    <t>(1,0*0,25*700/1000)*30</t>
  </si>
  <si>
    <t>(0,75*0,25*700/1000)*3</t>
  </si>
  <si>
    <t>pařezy</t>
  </si>
  <si>
    <t>1454759654</t>
  </si>
  <si>
    <t>22</t>
  </si>
  <si>
    <t>32,25*9 'Přepočtené koeficientem množství</t>
  </si>
  <si>
    <t>1111901547</t>
  </si>
  <si>
    <t>Vodorovné přemístění vyfrézované dřevní hmoty Příplatek k ceně za každých dalších i započatých 1 000 m</t>
  </si>
  <si>
    <t>1623019R2</t>
  </si>
  <si>
    <t>21</t>
  </si>
  <si>
    <t>-596072739</t>
  </si>
  <si>
    <t>Vodorovné přemístění svyfrézované dřevní hmoty na vzdálenost do 5 000 m</t>
  </si>
  <si>
    <t>1623015R1</t>
  </si>
  <si>
    <t>20</t>
  </si>
  <si>
    <t>https://podminky.urs.cz/item/CS_URS_2023_02/122911111</t>
  </si>
  <si>
    <t>1790660225</t>
  </si>
  <si>
    <t>Odstranění vyfrézované dřevní hmoty hloubky do 200 mm v rovině nebo na svahu do 1:5</t>
  </si>
  <si>
    <t>122911111</t>
  </si>
  <si>
    <t>19</t>
  </si>
  <si>
    <t>1,0*30</t>
  </si>
  <si>
    <t>https://podminky.urs.cz/item/CS_URS_2023_02/112251211</t>
  </si>
  <si>
    <t>177718420</t>
  </si>
  <si>
    <t>Odstranění pařezu odfrézováním nebo odvrtáním hloubky do 200 mm v rovině nebo na svahu do 1:5</t>
  </si>
  <si>
    <t>112251211</t>
  </si>
  <si>
    <t>18</t>
  </si>
  <si>
    <t>-1059149921</t>
  </si>
  <si>
    <t>17</t>
  </si>
  <si>
    <t>0,75*3</t>
  </si>
  <si>
    <t>1011305110</t>
  </si>
  <si>
    <t>3*9 'Přepočtené koeficientem množství</t>
  </si>
  <si>
    <t>https://podminky.urs.cz/item/CS_URS_2023_02/162301952</t>
  </si>
  <si>
    <t>2072260255</t>
  </si>
  <si>
    <t>Vodorovné přemístění větví, kmenů nebo pařezů s naložením, složením a dopravou Příplatek k cenám za každých dalších i započatých 1000 m přes 1000 m kmenů stromů listnatých, o průměru přes 300 do 500 mm</t>
  </si>
  <si>
    <t>162301952</t>
  </si>
  <si>
    <t>15</t>
  </si>
  <si>
    <t>https://podminky.urs.cz/item/CS_URS_2023_02/162201412</t>
  </si>
  <si>
    <t>332076741</t>
  </si>
  <si>
    <t>Vodorovné přemístění větví, kmenů nebo pařezů s naložením, složením a dopravou do 1000 m kmenů stromů listnatých, průměru přes 300 do 500 mm</t>
  </si>
  <si>
    <t>162201412</t>
  </si>
  <si>
    <t>14</t>
  </si>
  <si>
    <t>https://podminky.urs.cz/item/CS_URS_2023_02/174251202</t>
  </si>
  <si>
    <t>-1794354566</t>
  </si>
  <si>
    <t>Zásyp jam po pařezech strojně výkopkem z horniny získané při dobývání pařezů s hrubým urovnáním povrchu zasypávky průměru pařezu přes 300 do 500 mm</t>
  </si>
  <si>
    <t>174251202</t>
  </si>
  <si>
    <t>13</t>
  </si>
  <si>
    <t>https://podminky.urs.cz/item/CS_URS_2023_02/112155221</t>
  </si>
  <si>
    <t>-2139713988</t>
  </si>
  <si>
    <t>Štěpkování s naložením na dopravní prostředek a odvozem do 20 km stromků a větví solitérů, průměru kmene přes 300 do 500 mm</t>
  </si>
  <si>
    <t>112155221</t>
  </si>
  <si>
    <t>https://podminky.urs.cz/item/CS_URS_2023_02/112151114</t>
  </si>
  <si>
    <t>1563653221</t>
  </si>
  <si>
    <t>Pokácení stromu směrové v celku s odřezáním kmene a s odvětvením průměru kmene přes 400 do 500 mm</t>
  </si>
  <si>
    <t>112151114</t>
  </si>
  <si>
    <t>https://podminky.urs.cz/item/CS_URS_2023_02/112151113</t>
  </si>
  <si>
    <t>2103101278</t>
  </si>
  <si>
    <t>Pokácení stromu směrové v celku s odřezáním kmene a s odvětvením průměru kmene přes 300 do 400 mm</t>
  </si>
  <si>
    <t>112151113</t>
  </si>
  <si>
    <t>36*9 'Přepočtené koeficientem množství</t>
  </si>
  <si>
    <t>https://podminky.urs.cz/item/CS_URS_2023_02/162301951</t>
  </si>
  <si>
    <t>-340638380</t>
  </si>
  <si>
    <t>Vodorovné přemístění větví, kmenů nebo pařezů s naložením, složením a dopravou Příplatek k cenám za každých dalších i započatých 1000 m přes 1000 m kmenů stromů listnatých, o průměru přes 100 do 300 mm</t>
  </si>
  <si>
    <t>162301951</t>
  </si>
  <si>
    <t>https://podminky.urs.cz/item/CS_URS_2023_02/162201411</t>
  </si>
  <si>
    <t>-600202275</t>
  </si>
  <si>
    <t>Vodorovné přemístění větví, kmenů nebo pařezů s naložením, složením a dopravou do 1000 m kmenů stromů listnatých, průměru přes 100 do 300 mm</t>
  </si>
  <si>
    <t>162201411</t>
  </si>
  <si>
    <t>https://podminky.urs.cz/item/CS_URS_2023_02/174251201</t>
  </si>
  <si>
    <t>1846002705</t>
  </si>
  <si>
    <t>Zásyp jam po pařezech strojně výkopkem z horniny získané při dobývání pařezů s hrubým urovnáním povrchu zasypávky průměru pařezu přes 100 do 300 mm</t>
  </si>
  <si>
    <t>174251201</t>
  </si>
  <si>
    <t>https://podminky.urs.cz/item/CS_URS_2023_02/112155215</t>
  </si>
  <si>
    <t>382890452</t>
  </si>
  <si>
    <t>Štěpkování s naložením na dopravní prostředek a odvozem do 20 km stromků a větví solitérů, průměru kmene do 300 mm</t>
  </si>
  <si>
    <t>112155215</t>
  </si>
  <si>
    <t>https://podminky.urs.cz/item/CS_URS_2023_02/112151352</t>
  </si>
  <si>
    <t>455772312</t>
  </si>
  <si>
    <t>Pokácení stromu postupné se spouštěním částí kmene a koruny o průměru na řezné ploše pařezu přes 200 do 300 mm</t>
  </si>
  <si>
    <t>112151352</t>
  </si>
  <si>
    <t>https://podminky.urs.cz/item/CS_URS_2023_02/112151012</t>
  </si>
  <si>
    <t>448962865</t>
  </si>
  <si>
    <t>Pokácení stromu volné v celku s odřezáním kmene a s odvětvením průměru kmene přes 200 do 300 mm</t>
  </si>
  <si>
    <t>112151012</t>
  </si>
  <si>
    <t>https://podminky.urs.cz/item/CS_URS_2023_02/112151112</t>
  </si>
  <si>
    <t>689130458</t>
  </si>
  <si>
    <t>Pokácení stromu směrové v celku s odřezáním kmene a s odvětvením průměru kmene přes 200 do 300 mm</t>
  </si>
  <si>
    <t>112151112</t>
  </si>
  <si>
    <t>vyřezání prunus u pseudotsugy</t>
  </si>
  <si>
    <t>https://podminky.urs.cz/item/CS_URS_2023_02/112151011</t>
  </si>
  <si>
    <t>-1854264013</t>
  </si>
  <si>
    <t>Pokácení stromu volné v celku s odřezáním kmene a s odvětvením průměru kmene přes 100 do 200 mm</t>
  </si>
  <si>
    <t>112151011</t>
  </si>
  <si>
    <t>https://podminky.urs.cz/item/CS_URS_2023_02/112151111</t>
  </si>
  <si>
    <t>-418516961</t>
  </si>
  <si>
    <t>Pokácení stromu směrové v celku s odřezáním kmene a s odvětvením průměru kmene přes 100 do 200 mm</t>
  </si>
  <si>
    <t>112151111</t>
  </si>
  <si>
    <t>Kácení dřevin</t>
  </si>
  <si>
    <t>E</t>
  </si>
  <si>
    <t>-1</t>
  </si>
  <si>
    <t>Náklady soupisu celkem</t>
  </si>
  <si>
    <t>Suť Celkem [t]</t>
  </si>
  <si>
    <t>J. suť [t]</t>
  </si>
  <si>
    <t>Hmotnost celkem [t]</t>
  </si>
  <si>
    <t>J. hmotnost [t]</t>
  </si>
  <si>
    <t>Nh celkem [h]</t>
  </si>
  <si>
    <t>J. Nh [h]</t>
  </si>
  <si>
    <t>Cenová soustava</t>
  </si>
  <si>
    <t>Cena celkem [CZK]</t>
  </si>
  <si>
    <t>J.cena [CZK]</t>
  </si>
  <si>
    <t>Množství</t>
  </si>
  <si>
    <t>Popis</t>
  </si>
  <si>
    <t>Kód</t>
  </si>
  <si>
    <t>Typ</t>
  </si>
  <si>
    <t>PČ</t>
  </si>
  <si>
    <t>Zpracovatel:</t>
  </si>
  <si>
    <t>Uchazeč:</t>
  </si>
  <si>
    <t>Zadavatel:</t>
  </si>
  <si>
    <t>Datum:</t>
  </si>
  <si>
    <t>Místo:</t>
  </si>
  <si>
    <t>Soupis:</t>
  </si>
  <si>
    <t>SO 11 - Vegetační úpravy</t>
  </si>
  <si>
    <t>Objekt:</t>
  </si>
  <si>
    <t>Stavba:</t>
  </si>
  <si>
    <t>SOUPIS PRACÍ</t>
  </si>
  <si>
    <t>P - Bylinkové vyvýšené záhony</t>
  </si>
  <si>
    <t>N - Zatravňovací dlažba</t>
  </si>
  <si>
    <t>M - Průlehy</t>
  </si>
  <si>
    <t>L - Štěrkový trávník</t>
  </si>
  <si>
    <t>K - Květnatá louka s letničkami</t>
  </si>
  <si>
    <t>J - Travinobylinný porost</t>
  </si>
  <si>
    <t>I - Parkový trávník</t>
  </si>
  <si>
    <t>H - Keřové výsadby</t>
  </si>
  <si>
    <t>G - Stromy</t>
  </si>
  <si>
    <t>F3 - Pěstební opatření na stávajících dřevinách</t>
  </si>
  <si>
    <t>F2 - Terénní úpravy</t>
  </si>
  <si>
    <t>F1 - Ochrana stávající vegetace</t>
  </si>
  <si>
    <t>E - Kácení dřevin</t>
  </si>
  <si>
    <t>Náklady stavby celkem</t>
  </si>
  <si>
    <t>Kód dílu - Popis</t>
  </si>
  <si>
    <t>REKAPITULACE ČLENĚNÍ SOUPISU PRACÍ</t>
  </si>
  <si>
    <t>Cena s DPH</t>
  </si>
  <si>
    <t>nulová</t>
  </si>
  <si>
    <t>sníž. přenesená</t>
  </si>
  <si>
    <t>zákl. přenesená</t>
  </si>
  <si>
    <t>snížená</t>
  </si>
  <si>
    <t>Výše daně</t>
  </si>
  <si>
    <t>Sazba daně</t>
  </si>
  <si>
    <t>Základ daně</t>
  </si>
  <si>
    <t>Cena bez DPH</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</si>
  <si>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</si>
  <si>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Poznámka:</t>
  </si>
  <si>
    <t>Ing. Vojtěch Biolek</t>
  </si>
  <si>
    <t>05594553</t>
  </si>
  <si>
    <t>CZ17073456</t>
  </si>
  <si>
    <t>Atelier Gaia – krajinná architektura, s.r.o.</t>
  </si>
  <si>
    <t>17073456</t>
  </si>
  <si>
    <t>CZ00290629</t>
  </si>
  <si>
    <t>00290629</t>
  </si>
  <si>
    <t>Kat.úz. Třebíč, ul. Na Kopcích</t>
  </si>
  <si>
    <t>CC-CZ:</t>
  </si>
  <si>
    <t>KSO:</t>
  </si>
  <si>
    <t>01 - Vegetační úpravy</t>
  </si>
  <si>
    <t>v ---  níže se nacházejí doplnkové a pomocné údaje k sestavám  --- v</t>
  </si>
  <si>
    <t>KRYCÍ LIST SOUPISU PRACÍ</t>
  </si>
  <si>
    <t>{a736ff38-9431-49d7-a8bd-dd1b7d2276c4}</t>
  </si>
  <si>
    <t>366242230</t>
  </si>
  <si>
    <t>7,5*0,01 'Přepočtené koeficientem množství</t>
  </si>
  <si>
    <t>1768463035</t>
  </si>
  <si>
    <t>litr</t>
  </si>
  <si>
    <t>postřik proti savému a žravému hmyzu</t>
  </si>
  <si>
    <t>252340R3</t>
  </si>
  <si>
    <t>7,5</t>
  </si>
  <si>
    <t>4.rok</t>
  </si>
  <si>
    <t>https://podminky.urs.cz/item/CS_URS_2023_02/183911111</t>
  </si>
  <si>
    <t>-2012716827</t>
  </si>
  <si>
    <t>Ochrana dřevin chemickým postřikem v zápoji nebo na záhonu ručně</t>
  </si>
  <si>
    <t>183911111</t>
  </si>
  <si>
    <t>1249502633</t>
  </si>
  <si>
    <t>postřik proti houbovým chorobám</t>
  </si>
  <si>
    <t>252340R2</t>
  </si>
  <si>
    <t>370872967</t>
  </si>
  <si>
    <t>15*0,1 'Přepočtené koeficientem množství</t>
  </si>
  <si>
    <t>1891434690</t>
  </si>
  <si>
    <t>2.rok</t>
  </si>
  <si>
    <t>630336649</t>
  </si>
  <si>
    <t>https://podminky.urs.cz/item/CS_URS_2023_02/185804259</t>
  </si>
  <si>
    <t>1018791288</t>
  </si>
  <si>
    <t>Odstranění odkvetlých a odumřelých částí rostlin Příplatek k cenám za odstranění odkvetlých a odumřelých částí rostlin z nádob</t>
  </si>
  <si>
    <t>185804259</t>
  </si>
  <si>
    <t>1.rok</t>
  </si>
  <si>
    <t>https://podminky.urs.cz/item/CS_URS_2023_02/185804252</t>
  </si>
  <si>
    <t>60046529</t>
  </si>
  <si>
    <t>Odstranění odkvetlých a odumřelých částí rostlin ze záhonů trvalek</t>
  </si>
  <si>
    <t>185804252</t>
  </si>
  <si>
    <t>https://podminky.urs.cz/item/CS_URS_2023_02/185804519</t>
  </si>
  <si>
    <t>-1352892271</t>
  </si>
  <si>
    <t>Odplevelení výsadeb Příplatek k cenám za odplevelení výsadeb v nádobách</t>
  </si>
  <si>
    <t>185804519</t>
  </si>
  <si>
    <t>7,5*4</t>
  </si>
  <si>
    <t>5.rok</t>
  </si>
  <si>
    <t>3.rok</t>
  </si>
  <si>
    <t>https://podminky.urs.cz/item/CS_URS_2023_02/185804511</t>
  </si>
  <si>
    <t>1462116919</t>
  </si>
  <si>
    <t>Odplevelení výsadeb v rovině nebo na svahu do 1:5 záhonů květin</t>
  </si>
  <si>
    <t>185804511</t>
  </si>
  <si>
    <t>https://podminky.urs.cz/item/CS_URS_2023_02/185804319</t>
  </si>
  <si>
    <t>-942953740</t>
  </si>
  <si>
    <t>Zalití rostlin vodou Příplatek k cenám za zálivku nádob, nebo zvýšených záhonů do 100 m2 jednotlivě</t>
  </si>
  <si>
    <t>185804319</t>
  </si>
  <si>
    <t>7,5*0,02*5</t>
  </si>
  <si>
    <t>7,5*0,02*10</t>
  </si>
  <si>
    <t>7,5*0,02*15</t>
  </si>
  <si>
    <t>1771682187</t>
  </si>
  <si>
    <t>Bylinkové vyvýšené záhony - následná péče</t>
  </si>
  <si>
    <t>P.1</t>
  </si>
  <si>
    <t>1244103253</t>
  </si>
  <si>
    <t>348,0*0,006</t>
  </si>
  <si>
    <t>-471508471</t>
  </si>
  <si>
    <t>hnojivo draslíkové</t>
  </si>
  <si>
    <t>251911X3</t>
  </si>
  <si>
    <t>-996196643</t>
  </si>
  <si>
    <t>hnojivo rychlorozpustné</t>
  </si>
  <si>
    <t>251911X1</t>
  </si>
  <si>
    <t>8,352*0,001 'Přepočtené koeficientem množství</t>
  </si>
  <si>
    <t>328332671</t>
  </si>
  <si>
    <t>348,0*10</t>
  </si>
  <si>
    <t>https://podminky.urs.cz/item/CS_URS_2023_02/111151121</t>
  </si>
  <si>
    <t>-1403269434</t>
  </si>
  <si>
    <t>Pokosení trávníku při souvislé ploše do 1000 m2 parkového v rovině nebo svahu do 1:5</t>
  </si>
  <si>
    <t>111151121</t>
  </si>
  <si>
    <t>Zatravňovací dlažba - následná péče</t>
  </si>
  <si>
    <t>N.1</t>
  </si>
  <si>
    <t>949592012</t>
  </si>
  <si>
    <t>190,0*0,006</t>
  </si>
  <si>
    <t>1905112926</t>
  </si>
  <si>
    <t>-1285941340</t>
  </si>
  <si>
    <t>4,56*0,001 'Přepočtené koeficientem množství</t>
  </si>
  <si>
    <t>-2006770838</t>
  </si>
  <si>
    <t>190,0*10</t>
  </si>
  <si>
    <t>859819574</t>
  </si>
  <si>
    <t>Průlehy - následná péče</t>
  </si>
  <si>
    <t>M.1</t>
  </si>
  <si>
    <t>191,0*15</t>
  </si>
  <si>
    <t>1358275631</t>
  </si>
  <si>
    <t>Štěrkový trávník - následná péče</t>
  </si>
  <si>
    <t>L.1</t>
  </si>
  <si>
    <t>1825,0*3</t>
  </si>
  <si>
    <t>960990073</t>
  </si>
  <si>
    <t>Květnatá louka s letničkami - následná péče</t>
  </si>
  <si>
    <t>K.1</t>
  </si>
  <si>
    <t>-985849786</t>
  </si>
  <si>
    <t>3200,0*0,006</t>
  </si>
  <si>
    <t>831857143</t>
  </si>
  <si>
    <t>1841568212</t>
  </si>
  <si>
    <t>76,8*0,001 'Přepočtené koeficientem množství</t>
  </si>
  <si>
    <t>1169629124</t>
  </si>
  <si>
    <t>3200,0*2</t>
  </si>
  <si>
    <t>1276586398</t>
  </si>
  <si>
    <t>Travinobylinný porost - následná péče</t>
  </si>
  <si>
    <t>J.1</t>
  </si>
  <si>
    <t>1716487899</t>
  </si>
  <si>
    <t>1661,0*0,006</t>
  </si>
  <si>
    <t>1460612806</t>
  </si>
  <si>
    <t>-1949493778</t>
  </si>
  <si>
    <t>99,66*0,001 'Přepočtené koeficientem množství</t>
  </si>
  <si>
    <t>-1974808496</t>
  </si>
  <si>
    <t>1661,0*15</t>
  </si>
  <si>
    <t>1875083785</t>
  </si>
  <si>
    <t>4983*0,005 'Přepočtené koeficientem množství</t>
  </si>
  <si>
    <t>-16524226</t>
  </si>
  <si>
    <t>osivo směs travní parková</t>
  </si>
  <si>
    <t>00572410</t>
  </si>
  <si>
    <t>1661,0</t>
  </si>
  <si>
    <t>https://podminky.urs.cz/item/CS_URS_2023_02/183451431</t>
  </si>
  <si>
    <t>1190794378</t>
  </si>
  <si>
    <t>Prořezání trávníku hloubky do 5 mm, s přísevem travního osiva, při souvislé ploše do 1000 m2 v rovině nebo na svahu do 1:5</t>
  </si>
  <si>
    <t>183451431</t>
  </si>
  <si>
    <t>https://podminky.urs.cz/item/CS_URS_2023_02/185811111</t>
  </si>
  <si>
    <t>-192865745</t>
  </si>
  <si>
    <t>Shrabání listí ručně nebo strojně souvislé plochy do 1000 m2 bez pokryvných rostlin v rovině nebo na svahu do 1:5, ve vrstvě do 50 mm</t>
  </si>
  <si>
    <t>185811111</t>
  </si>
  <si>
    <t>https://podminky.urs.cz/item/CS_URS_2023_02/185804215</t>
  </si>
  <si>
    <t>-561411767</t>
  </si>
  <si>
    <t>Vypletí v rovině nebo na svahu do 1:5 trávníku po výsevu</t>
  </si>
  <si>
    <t>185804215</t>
  </si>
  <si>
    <t>Parkový trávník - následná údržba</t>
  </si>
  <si>
    <t>I.1</t>
  </si>
  <si>
    <t>696393326</t>
  </si>
  <si>
    <t>2550*0,01 'Přepočtené koeficientem množství</t>
  </si>
  <si>
    <t>564345801</t>
  </si>
  <si>
    <t>510,0</t>
  </si>
  <si>
    <t>2. rok</t>
  </si>
  <si>
    <t>1. rok</t>
  </si>
  <si>
    <t>1672638917</t>
  </si>
  <si>
    <t>-607490128</t>
  </si>
  <si>
    <t>1722230560</t>
  </si>
  <si>
    <t>1020*0,103 'Přepočtené koeficientem množství</t>
  </si>
  <si>
    <t>-498039127</t>
  </si>
  <si>
    <t>-150738340</t>
  </si>
  <si>
    <t>1258</t>
  </si>
  <si>
    <t>5. rok</t>
  </si>
  <si>
    <t>https://podminky.urs.cz/item/CS_URS_2023_02/184806171</t>
  </si>
  <si>
    <t>-2012012692</t>
  </si>
  <si>
    <t>Řez stromů, keřů nebo růží zmlazením keřů netrnitých o průměru koruny do 1,5 m</t>
  </si>
  <si>
    <t>184806171</t>
  </si>
  <si>
    <t>510,0*4</t>
  </si>
  <si>
    <t>https://podminky.urs.cz/item/CS_URS_2023_02/185804514</t>
  </si>
  <si>
    <t>-487558347</t>
  </si>
  <si>
    <t>Odplevelení výsadeb v rovině nebo na svahu do 1:5 souvislých keřových skupin</t>
  </si>
  <si>
    <t>185804514</t>
  </si>
  <si>
    <t>(0,02*510)*5</t>
  </si>
  <si>
    <t>(0,02*510)*10</t>
  </si>
  <si>
    <t>(0,02*510)*20</t>
  </si>
  <si>
    <t>-34437715</t>
  </si>
  <si>
    <t>Keřová výsadba - následná péče</t>
  </si>
  <si>
    <t>H.1</t>
  </si>
  <si>
    <t>1088983046</t>
  </si>
  <si>
    <t>https://podminky.urs.cz/item/CS_URS_2023_02/184215173</t>
  </si>
  <si>
    <t>14400633</t>
  </si>
  <si>
    <t>Odstranění ukotvení dřeviny kůly třemi kůly, délky přes 2 do 3 m</t>
  </si>
  <si>
    <t>184215173</t>
  </si>
  <si>
    <t>126*0,06 'Přepočtené koeficientem množství</t>
  </si>
  <si>
    <t>-2093289778</t>
  </si>
  <si>
    <t>postřik proti houbám a hmyzu</t>
  </si>
  <si>
    <t>252340R1</t>
  </si>
  <si>
    <t>https://podminky.urs.cz/item/CS_URS_2023_02/183951125</t>
  </si>
  <si>
    <t>288639768</t>
  </si>
  <si>
    <t>Ochrana dřevin chemickým postřikem solitérů strojně, výšky přes 4 do 6 m</t>
  </si>
  <si>
    <t>183951125</t>
  </si>
  <si>
    <t>1303600813</t>
  </si>
  <si>
    <t>484835665</t>
  </si>
  <si>
    <t xml:space="preserve">Odstranění malých větviček rašících ze spících pupenů pod založenou korunou </t>
  </si>
  <si>
    <t>63*3</t>
  </si>
  <si>
    <t>https://podminky.urs.cz/item/CS_URS_2023_02/184911111</t>
  </si>
  <si>
    <t>756286506</t>
  </si>
  <si>
    <t>Znovuuvázání dřeviny jedním úvazkem ke stávajícímu kůlu</t>
  </si>
  <si>
    <t>184911111</t>
  </si>
  <si>
    <t>217,35*0,103 'Přepočtené koeficientem množství</t>
  </si>
  <si>
    <t>-196199009</t>
  </si>
  <si>
    <t>1,15*63</t>
  </si>
  <si>
    <t>1,15*63*0,5</t>
  </si>
  <si>
    <t>-177215109</t>
  </si>
  <si>
    <t>(0,08*63)*1</t>
  </si>
  <si>
    <t>(0,08*63)*2</t>
  </si>
  <si>
    <t>(0,08*63)*4</t>
  </si>
  <si>
    <t>-22382824</t>
  </si>
  <si>
    <t>Stromy - následná péče</t>
  </si>
  <si>
    <t>G.1</t>
  </si>
  <si>
    <t>P.1 - Bylinkové vyvýšené záhony - následná péče</t>
  </si>
  <si>
    <t>N.1 - Zatravňovací dlažba - následná péče</t>
  </si>
  <si>
    <t>M.1 - Průlehy - následná péče</t>
  </si>
  <si>
    <t>L.1 - Štěrkový trávník - následná péče</t>
  </si>
  <si>
    <t>K.1 - Květnatá louka s letničkami - následná péče</t>
  </si>
  <si>
    <t>J.1 - Travinobylinný porost - následná péče</t>
  </si>
  <si>
    <t>I.1 - Parkový trávník - následná údržba</t>
  </si>
  <si>
    <t>H.1 - Keřová výsadba - následná péče</t>
  </si>
  <si>
    <t>G.1 - Stromy - následná péče</t>
  </si>
  <si>
    <t>02 - Následná péče po dobu 5 let</t>
  </si>
  <si>
    <t>{1aabb574-5914-4d53-a1db-dee14c177ae2}</t>
  </si>
  <si>
    <t>Poplatek za uložení odpadního štěrku a kameniva, skupina odpadu 010408</t>
  </si>
  <si>
    <t>979089001R00</t>
  </si>
  <si>
    <t>rušené kont. stání:12,5*0,25</t>
  </si>
  <si>
    <t>Vodorovné přemístění výkopku po suchu, bez ohledu na druh dopravního prostředku, bez naložení výkopku, avšak se složením bez rozhrnutí. Přesun zeminy z dočasné skládky pro zásypy.</t>
  </si>
  <si>
    <t>rušené kont. stání:12,5</t>
  </si>
  <si>
    <t>S přemístěním do 20 m nebo naložením na dopravní prostředek.</t>
  </si>
  <si>
    <t>rušené kont. stání:12,2</t>
  </si>
  <si>
    <t>SO 12 Parkoviště pro zaměstnance ZŠ | PŘÍMÉ HLAVNÍ VÝDAJE</t>
  </si>
  <si>
    <t>VN:15</t>
  </si>
  <si>
    <t>Chránička kabelová dělená, pevná , HDPE 450 N, DN 110 mm</t>
  </si>
  <si>
    <t>0,1*0,1*2*8</t>
  </si>
  <si>
    <t>0,3*0,3*2*2</t>
  </si>
  <si>
    <t>0,07*0,07*2*24</t>
  </si>
  <si>
    <t>0,2*0,2*2*6</t>
  </si>
  <si>
    <t>0,045*0,04*2*48</t>
  </si>
  <si>
    <t>0,822*0,35*2</t>
  </si>
  <si>
    <t>4*0,02*140,36</t>
  </si>
  <si>
    <t>(2*0,04+2*0,06)*13,62</t>
  </si>
  <si>
    <t>4*0,04*65,33</t>
  </si>
  <si>
    <t>4*0,08*2*2</t>
  </si>
  <si>
    <t>4*0,05*12,05</t>
  </si>
  <si>
    <t>odstín RAL 6005</t>
  </si>
  <si>
    <t>Zemní pouzdro pro zástrč brány, pro maximální průměr 20 mm. Montáž zabetonováním. Žárově pozinkovaná základová deska s polypropylenovým pouzdrem.</t>
  </si>
  <si>
    <t>Zemní pouzdro</t>
  </si>
  <si>
    <t>550VL</t>
  </si>
  <si>
    <t>Hliníkový držák křídla brány s nastavitelným záchytným hákem, fixuje křídlo brány v otevřené poloze. Dorazová guma a polyamidový záchytný hák zabraňují poškození rámu brány. Určený k zabetonování. Pro profily šířky 40 až 60 mm. Materiál - hliníkové tělo (povrchová prášková barva), guma, polyamid. Předvrtané otvory pro snadnou montáž do betonu. Výškově nastavitelný záchytný hák. Univerzální pro pravé / levé křídlo. Hák lze otočit i směrem dolů. Pro fixaci spodní části brány. Profil 500 x 57 x 42 mm. Výškové nastavení 40 mm.</t>
  </si>
  <si>
    <t>Aretace bránová</t>
  </si>
  <si>
    <t>549VL</t>
  </si>
  <si>
    <t>Pro čtvercové profily 40 x 40 mm a větší. 3 pozice výškového nastavení výsuvu zástrče: co 50 mm. Nastavitelná výška zástrče 0 až 100 mm, průměr výsuvné části – kolíků: 20 mm. Zástrč lze uzamknout v pozici otevřeno i zavřeno.</t>
  </si>
  <si>
    <t>Zástrč brány</t>
  </si>
  <si>
    <t>Uzamykatelný nerezový zámkem v odstínu RAL 6005 s cilindrickou vložkou a uzamykatelnou zástrčí, která bude kotvena do zabetonovaného pouzdra.</t>
  </si>
  <si>
    <t>Zámek brány</t>
  </si>
  <si>
    <t>Montáž oplocení průběžného z profilové oceli, trubek nebo tenkostěnných profilů, hmotnost do 50 kg/m</t>
  </si>
  <si>
    <t>767915130T00</t>
  </si>
  <si>
    <t>145VL</t>
  </si>
  <si>
    <t>Demontáž vrat k oplocení plochy do 6 m2</t>
  </si>
  <si>
    <t>767920820R00</t>
  </si>
  <si>
    <t>sloupek brány:4*2</t>
  </si>
  <si>
    <t>Chemické kotvy do betonu, hl. 125 mm, M 16, ampule</t>
  </si>
  <si>
    <t>sloupek plotového pole:4*6</t>
  </si>
  <si>
    <t>kont. stání:28</t>
  </si>
  <si>
    <t>Osazení záhon.obrubníků do lože s opěrou, včetně obrubníku 100/5/25</t>
  </si>
  <si>
    <t>rušené kont. stání:11,5</t>
  </si>
  <si>
    <t>Osazení stojatého obrubníku betonového, s boční opěrou, do lože z betonu, včetně obrubníku 100/15/25</t>
  </si>
  <si>
    <t>kont. stání:38,0</t>
  </si>
  <si>
    <t>S provedením lože z kameniva drceného, s vyplněním spár, s dvojitým hutněním vibrováním, a se smetením přebytečného materiálu na krajnici. S dodáním hmot pro lože a výplň spár. Použita stávající dl. z SO 01 a SO 02.</t>
  </si>
  <si>
    <t>patky pro příslušenství brány:3*(pi*0,15^2*0,3)</t>
  </si>
  <si>
    <t>patky pro sloupky brány:2*(pi*0,3^2*0,6)</t>
  </si>
  <si>
    <t>patky pro sloupky plotu:6*(pi*0,15^2*0,6)</t>
  </si>
  <si>
    <t>kont. stání:26,8+25,5</t>
  </si>
  <si>
    <t>stávající kabel VN:15*0,3*0,3</t>
  </si>
  <si>
    <t>nová kont. stání:-(13,5+13,5)*0,1</t>
  </si>
  <si>
    <t>kont. stání:0,08*26,8</t>
  </si>
  <si>
    <t>ornice - kont. stání:0,25*(26,8+25,5)</t>
  </si>
  <si>
    <t>výkop pro stávající kabel VN:-15*0,3*0,3</t>
  </si>
  <si>
    <t>výkop pro stávající kabel VN:15*0,3*0,6</t>
  </si>
  <si>
    <t>patky pro příslušenství brány:3*(pi*0,15^2*0,4)</t>
  </si>
  <si>
    <t>patky pro sloupky brány:2*(pi*0,3^2*0,8)</t>
  </si>
  <si>
    <t>patky pro sloupky plotu:6*(pi*0,15^2*0,8)</t>
  </si>
  <si>
    <t>dovoz zpět:2,7</t>
  </si>
  <si>
    <t>nová kont. stání:(13,5+13,5)*0,1</t>
  </si>
  <si>
    <t>výkop pro stávající kabel VN:15*0,3*0,3</t>
  </si>
  <si>
    <t>s přehozením na vzdálenost do 5 m nebo s naložením na ruční dopravní prostředek</t>
  </si>
  <si>
    <t>kont. stání:0,25*(26,8+25,5)</t>
  </si>
  <si>
    <t>rušené kont. stání:9,5</t>
  </si>
  <si>
    <t>SO 12 Parkoviště pro zaměstnance ZŠ | PŘÍMÉ DOPR. VÝDAJE</t>
  </si>
  <si>
    <t>VO:23,1</t>
  </si>
  <si>
    <t>kabel VO:23,1</t>
  </si>
  <si>
    <t>Kabelová chránička z PVC DN 110 mm, korugovaná, ohebná</t>
  </si>
  <si>
    <t>898011911RA0</t>
  </si>
  <si>
    <t>stávající značení na sloupku plotu:1</t>
  </si>
  <si>
    <t>Odstranění dopravních značek se sloupky, uklínovanými</t>
  </si>
  <si>
    <t>966006131T00</t>
  </si>
  <si>
    <t>Značka dopravní dodatková E13, rozměr 500 x 150 mm, fólie 1</t>
  </si>
  <si>
    <t>40445159.AR</t>
  </si>
  <si>
    <t>Značka dopravní zákazová B11, rozměr 500 mm, fólie 1</t>
  </si>
  <si>
    <t>40445020.AR</t>
  </si>
  <si>
    <t>Osazení svislé dopravní značky na sloupek nebo konzolu</t>
  </si>
  <si>
    <t>914001125T00</t>
  </si>
  <si>
    <t>šikmá stání:88,1</t>
  </si>
  <si>
    <t>Osazení stojatého obrubníku betonového, s boční opěrou, do lože z betonu, včetně obrubníku 100/10/20</t>
  </si>
  <si>
    <t>Systémové bílé plast. značky 56 x 56 mm po á 330 mm vyznačující jednotlivá stání.</t>
  </si>
  <si>
    <t>Značka parkovací do tvárnice bílá</t>
  </si>
  <si>
    <t>283VLCN</t>
  </si>
  <si>
    <t>šikmá stání:275,6*1,05</t>
  </si>
  <si>
    <t>Zatravňovací dlažba z LDPE černá, 330x330x50 mm, tl. stěny 5 mm. Zásyp spar zatravňovací dlažby parkovacích stání směsí drc. kam. 0/4 25 % a substrátu 75 % vč. zatravnění je započítáno v rámci SO 11 vegetační úpravy.</t>
  </si>
  <si>
    <t>Tvárnice zatravňovací černá 330x330x50</t>
  </si>
  <si>
    <t>28324500.AR</t>
  </si>
  <si>
    <t>šikmá stání:275,6</t>
  </si>
  <si>
    <t>Lože 40 mm, směs 75% drc. kam. 4/8 a 25 % substrát. Položka neobsahuje vysypání spár. Zásyp spar zatravňovací dlažby parkovacích stání směsí drc. kam. 0/4 25 % a substrátu 75 % vč. zatravnění je započítáno v rámci SO 11 vegetační úpravy.</t>
  </si>
  <si>
    <t>Kladení plastových vegetačních dlaždic, lože, plochy do 500 m2</t>
  </si>
  <si>
    <t>596921213T00</t>
  </si>
  <si>
    <t>pás kolem nové obruby u stání:36,2</t>
  </si>
  <si>
    <t>pás kolem nové obruby u stání (doplnění 1/2 množství):36,2/2</t>
  </si>
  <si>
    <t>stávající kabel VO:23,1*0,3*0,3</t>
  </si>
  <si>
    <t>šikmá stání:249,7+73,7</t>
  </si>
  <si>
    <t>výkop pro stávající kabel VO:23,1*0,3*0,3</t>
  </si>
  <si>
    <t>šikmá stání:-(5,8*4+12+20,8*2)*0,1</t>
  </si>
  <si>
    <t>šikmá stání:0,14*(249,7+73,7)</t>
  </si>
  <si>
    <t>ornice - šikmá stání:0,25*(249,7+73,7)</t>
  </si>
  <si>
    <t>šikmá stání:(5,8*4+12+20,8*2)*0,1</t>
  </si>
  <si>
    <t>dovoz zpět:7,68</t>
  </si>
  <si>
    <t>šikmá stání:0,25*(249,7+73,7)</t>
  </si>
  <si>
    <t>nové kont. stání a šikmá stání:59,3+29,3</t>
  </si>
  <si>
    <t>pás kolem nové obruby u stání:37,2</t>
  </si>
  <si>
    <t>Dlažba bude opětovně použita.</t>
  </si>
  <si>
    <t>Rozebrání dlažeb, panelů s přemístěním hmot na skládku na vzdálenost do 3 m nebo s naložením na dopravní prostředek.</t>
  </si>
  <si>
    <t>SO 12 Parkoviště pro zaměstnance ZŠ | NEUZNATELNÉ VÝDAJE</t>
  </si>
  <si>
    <t>Ostatní instalační a spotřební materiál</t>
  </si>
  <si>
    <t>Zazimování závlahy</t>
  </si>
  <si>
    <t>Montáž ventilové šachty do průměru 32 cm</t>
  </si>
  <si>
    <t>Ventilová šachta velká zátěžová- prům. 32 cm</t>
  </si>
  <si>
    <t>Montáž ventilové šachty o rozměrech 64x50 cm</t>
  </si>
  <si>
    <t>Ventilová šachta zátěžová 64x50x30 cm</t>
  </si>
  <si>
    <t>Šachty</t>
  </si>
  <si>
    <t>Montáž ponorného čerpadla</t>
  </si>
  <si>
    <t>Silonový popruh 15 m</t>
  </si>
  <si>
    <t>Šoupě mosazné ploché 6/4" vni x vni</t>
  </si>
  <si>
    <t>Manometr 0-10 bar, zadní vývod 1/4"</t>
  </si>
  <si>
    <t>Mosazná pěticestná tvarovka 1"</t>
  </si>
  <si>
    <t>Mosazný T-kus 1"</t>
  </si>
  <si>
    <t>Expanzivní nádoba stojatá s membránou 12 l 10 bar</t>
  </si>
  <si>
    <t xml:space="preserve">Mosazný zpětný ventil 5/4" vni </t>
  </si>
  <si>
    <t>Krabice rozbočovací, plastová, šedá</t>
  </si>
  <si>
    <t>Kabel 4G2,5</t>
  </si>
  <si>
    <t>Čerpadlo</t>
  </si>
  <si>
    <t>Včetně montáže a nastavení GSM modulu</t>
  </si>
  <si>
    <t>Včetně montáže trafa na DIN lištu</t>
  </si>
  <si>
    <t>Včetně montáže ponorných sond</t>
  </si>
  <si>
    <t>Včetně montáže ovládací skříňky pro dopouštění, nebo vyčerpávání</t>
  </si>
  <si>
    <t>Materiál pro instalaci elektromagnetického ventilu pro závlahový systém 1" včetně montáže</t>
  </si>
  <si>
    <t>Elektromagnetický ventil, 1" vnější závit, cívka AC-24 V, bez regulace průtoku, pracovní tlak do 12 bar</t>
  </si>
  <si>
    <t>Včetně montáže sestavy zazimování</t>
  </si>
  <si>
    <t>Sestava pro zazimování</t>
  </si>
  <si>
    <t>Včetně montáže ventilu</t>
  </si>
  <si>
    <t>Včetně montáže filtru</t>
  </si>
  <si>
    <t>Litinový filtr, vstup 1", PN16</t>
  </si>
  <si>
    <t>Včetně nastavení jednotky zpětného proplachu</t>
  </si>
  <si>
    <t>Automatická řídící jednotka pro filtr, 230 V, IP 55</t>
  </si>
  <si>
    <t>Filtr 1" - s mechanickým proplachem, 100 mikron</t>
  </si>
  <si>
    <t>Klíč k mosaznému rychlopříponému ventilu 3/4"</t>
  </si>
  <si>
    <t>Včetně připojení pomocí mosazné přechodky a montáže</t>
  </si>
  <si>
    <t>Včetně montáže, napojení pomocí třmenu na PE32, napojení na pružnou hadici a nastavení postřikovače 3/4"</t>
  </si>
  <si>
    <t>Tryska rotační, dostřik 1,5x4,6 m, pravá výseč, vně. závit</t>
  </si>
  <si>
    <t>Tryska rotační, dostřik 1,5x4,6 m, levá výseč, vně. závit</t>
  </si>
  <si>
    <t>Tryska rotační, dostřik 4,0 m, 45-105°, vně. závit</t>
  </si>
  <si>
    <t>Tryska rotační, dostřik 5,5 m, 210-270°, vnější závit</t>
  </si>
  <si>
    <t>Tryska rotační, dostřik 5,5 m, 90-210°, vnější závit</t>
  </si>
  <si>
    <t>Tryska rotační, dostřik 4,0 m, 90-210°, vnější závit</t>
  </si>
  <si>
    <t>Tryska nastavitelná, dostřik 3,6 m, vněj. závit</t>
  </si>
  <si>
    <t>Tryska nastavitelná, dostřik 3,0 m, vněj. závit</t>
  </si>
  <si>
    <t>Včetně montáže, napojení pomocí třmenu na PE32, napojení na pružnou hadici a nastavení postřikovače 1/2"</t>
  </si>
  <si>
    <t>Závlahové prvky</t>
  </si>
  <si>
    <t>Včetně montáže tvarovky s převlečnou maticí pro PE 32-40</t>
  </si>
  <si>
    <t>Přechodka 40x1" vni</t>
  </si>
  <si>
    <t>Materiál pro instalaci sestavy tří elektromagnetických ventilů pro závlahový systém 1" včetně montáže</t>
  </si>
  <si>
    <t>Elektromagnetické ventily</t>
  </si>
  <si>
    <t>Elektrorozvaděč - dle specifikace v TZ</t>
  </si>
  <si>
    <t>Včetně montáže senzoru vlhkosti půdy bezdrátového</t>
  </si>
  <si>
    <t>Čidlo půdní vlhkosti, bezdrátové, dosah až 150 m</t>
  </si>
  <si>
    <t>Včetně montáže senzoru srážek připojeného kabelem</t>
  </si>
  <si>
    <t>Čidlo srážek, kabel 8 m</t>
  </si>
  <si>
    <t>Wifi modul pro spojení s lokální Wifi</t>
  </si>
  <si>
    <t>Modul- rozšíření řídicí jednotky o 4 stanice</t>
  </si>
  <si>
    <t>Řídící jednotka a elektroinstalace</t>
  </si>
  <si>
    <t>Spárovací hmota, tuba 310 ml</t>
  </si>
  <si>
    <t>Včetně položení výstražné fólie do otevřeného výkopu</t>
  </si>
  <si>
    <t>Včetně položení chráničky DN40-DN65 do otevřeného výkopu</t>
  </si>
  <si>
    <t>Potrubí LDPE 40 PE 32x2,9 PN6</t>
  </si>
  <si>
    <t>Potrubí HDPE 100 PE 40x2,4 PN 10</t>
  </si>
  <si>
    <t>Potrubí a kabely</t>
  </si>
  <si>
    <t>Zásyp potrubí výkopkem včetně hutnění, v třídě těžitelnosti I., písčito hlinitá zemina</t>
  </si>
  <si>
    <t>Revitalizace veřejné prostranství ZŠ Na Kopcích, Třebíč</t>
  </si>
  <si>
    <t>12. 12. 2023</t>
  </si>
  <si>
    <t>Vyplň údaj</t>
  </si>
  <si>
    <t>které nelze jinak nacenit. Jejich cena byla stanovena dle průměrných aktuálních cen materiálů a práce.</t>
  </si>
  <si>
    <t xml:space="preserve">dostupnou CS, jelikož nejsou v CS obsaženy nebo se jedná o specifické práce, materiály a dodávky, </t>
  </si>
  <si>
    <t xml:space="preserve">která není v databázi RTS obsažena a má cenovou soustavu vlastní. Tyto položky není možné navázat na běžně </t>
  </si>
  <si>
    <t>Pojištění materiálu použitého na stavbě, zabezpečení materiálu na stavbě proti poškození a proti krádeži</t>
  </si>
  <si>
    <t>Zahrnuje náklady na dopravu strojů a zařízení od výrobce (obchodní organizace) až na místo první skládky na staveništi.</t>
  </si>
  <si>
    <t>POL99_0</t>
  </si>
  <si>
    <t>Mimostaveništní doprava</t>
  </si>
  <si>
    <t>005 12-07 VL</t>
  </si>
  <si>
    <t>Bezpečnostní prvky</t>
  </si>
  <si>
    <t>005 12-06 VL</t>
  </si>
  <si>
    <t>Zaškolení obsluhy a údržby</t>
  </si>
  <si>
    <t>Školení</t>
  </si>
  <si>
    <t>005 12-05 VL</t>
  </si>
  <si>
    <t>Zhotovitel předá sadu manuálů a návodů k obsluze všech prvků zařízení v českém jazyce</t>
  </si>
  <si>
    <t>Návody a manuály</t>
  </si>
  <si>
    <t>005 12-04 VL</t>
  </si>
  <si>
    <t>005 12-03 VL</t>
  </si>
  <si>
    <t>005 12-02 VL</t>
  </si>
  <si>
    <t>005 12-01 VL</t>
  </si>
  <si>
    <t>Bezpečnostní tabulky a instrukce, bezpečnostní značení</t>
  </si>
  <si>
    <t>005 21-1080.R</t>
  </si>
  <si>
    <t>Účast na koordinačních jednáních, kontrolních dnech</t>
  </si>
  <si>
    <t>005 12-4010.R</t>
  </si>
  <si>
    <t>005 24-1020.R</t>
  </si>
  <si>
    <t>Revize a vypracování revizní zprávy</t>
  </si>
  <si>
    <t>005 23-1010.R</t>
  </si>
  <si>
    <t>005 23-02 VL</t>
  </si>
  <si>
    <t>Přepojení rozvodu VO a jeho dočasné úpravy</t>
  </si>
  <si>
    <t>005 23-01 VL</t>
  </si>
  <si>
    <t>005 24-1010.R</t>
  </si>
  <si>
    <t>005 11-1020.R</t>
  </si>
  <si>
    <t>Stožárová zkušební zemnící svorka pro zemnič FeZn O10 mm vč. upevňovacího materiálu (vše v povrch. úpravě odolávající dlouhodobě povětrnostním vlivům)</t>
  </si>
  <si>
    <t>Montáž zemnící svorky na kovové konstr. vč. pásku, včetně dodávky svorky pro FeZn 10 mm</t>
  </si>
  <si>
    <t>650111723RT2</t>
  </si>
  <si>
    <t>Uložení uzem. drátu v zemi FeZn do 10 mm, včetně dodávky drátu FeZn 10 mm</t>
  </si>
  <si>
    <t>650111146RT2</t>
  </si>
  <si>
    <t>Uložení uzem. pásku v zemi do 120 mm2, včetně dodávky pásku FeZn 30 x 4 mm</t>
  </si>
  <si>
    <t>650111141RT2</t>
  </si>
  <si>
    <t>Materiál pro ukončení kabelu ve stožáru, v rozváděči vč. montáže</t>
  </si>
  <si>
    <t>6501401 VL</t>
  </si>
  <si>
    <t>Válcová pojistka</t>
  </si>
  <si>
    <t>35801 VL</t>
  </si>
  <si>
    <t>Montáž pojistky válcové do 25 A</t>
  </si>
  <si>
    <t>650061121R00</t>
  </si>
  <si>
    <t>Elektroinstalace</t>
  </si>
  <si>
    <t>M65</t>
  </si>
  <si>
    <t>Finální úprava terénu / povrchu - zatravnění</t>
  </si>
  <si>
    <t>4606201 VL</t>
  </si>
  <si>
    <t>Provizorní úprava terénu v přírodní hornině 3</t>
  </si>
  <si>
    <t>460620013R00</t>
  </si>
  <si>
    <t>Beton C 16/20 - X0 - Dmax 22 mm - S1 - struskoportlandský CEM II</t>
  </si>
  <si>
    <t>58922150R</t>
  </si>
  <si>
    <t>Kabelový prostup z plastových trub, D 110/6,3 mm</t>
  </si>
  <si>
    <t>460510031R00</t>
  </si>
  <si>
    <t>Vyrovnání povrchu kabelové rýhy, rozvinutí a uložení výstražné fólie z PVC do rýhy.</t>
  </si>
  <si>
    <t>Fólie výstražná z PVC, šířka 33 cm</t>
  </si>
  <si>
    <t>Příplatek na provedení křížení s jinými inž. sítěmi v kolizním místě vč. projednání se správcem, uložení vedení do chráničky (vč. dodání chráničky délky do O160 mm), odkopání vedení v místě křížení, obsypání cizího vedení pískem vč. dodání písku, zához výkopu a zhutnění</t>
  </si>
  <si>
    <t>Příplatek na provedení křížení s jinými, sítěmi v kolizním místě</t>
  </si>
  <si>
    <t>2301901 VL</t>
  </si>
  <si>
    <t>Utěsnění konce prostupu O110 mm montážní pěnou vč. dodání PU pěny</t>
  </si>
  <si>
    <t>Utěsnění chráničky DN 100</t>
  </si>
  <si>
    <t>Trubka kabelová chránička d 40</t>
  </si>
  <si>
    <t>3457114720R</t>
  </si>
  <si>
    <t>Uložení červené ohebné korugované chráničky HDPE/LDPE d 40 mm (včetně potřebných spojek) včetně uložení této chráničky do výkopu - uvedená výměra zahrnuje ztratné prořezem a rezervní chráničku pod komunikacemi parkoviště</t>
  </si>
  <si>
    <t>Uložení chráničky ve výkopu, HDPE/LDPE d 40 mm</t>
  </si>
  <si>
    <t>230191003R00</t>
  </si>
  <si>
    <t>Trubka kabelová chránička d 75</t>
  </si>
  <si>
    <t>3457114703R</t>
  </si>
  <si>
    <t>Uložení červené ohebné korugované chráničky HDPE/LDPE d 75 mm (včetně potřebných spojek) včetně uložení této chráničky do výkopu - uvedená výměra zahrnuje ztratné prořezem a rezervní chráničku pod komunikacemi parkoviště</t>
  </si>
  <si>
    <t>Uložení chráničky ve výkopu, HDPE/LDPE d 75 mm</t>
  </si>
  <si>
    <t>230191011R00</t>
  </si>
  <si>
    <t>Podružný el. inst. materiál</t>
  </si>
  <si>
    <t>34501 VL</t>
  </si>
  <si>
    <t>2100702 VL</t>
  </si>
  <si>
    <t>2100701 VL</t>
  </si>
  <si>
    <t>D+M, Smršťovací kabelová spojka</t>
  </si>
  <si>
    <t>2220701 VL</t>
  </si>
  <si>
    <t>Kabel CYKY 3Cx1,5, včetně dodávky kabelu</t>
  </si>
  <si>
    <t>2108105 VL</t>
  </si>
  <si>
    <t>Kabel CYKY 4Bx25, včetně dodávky kabelu</t>
  </si>
  <si>
    <t>2108104 VL</t>
  </si>
  <si>
    <t>Kabel CYKY 4Bx16, včetně dodávky kabelu</t>
  </si>
  <si>
    <t>2108103 VL</t>
  </si>
  <si>
    <t>Kabel CYKY 4Bx10, včetně dodávky kabelu</t>
  </si>
  <si>
    <t>2108102 VL</t>
  </si>
  <si>
    <t>Kabel CYKY 4Bx4, včetně dodávky kabelu</t>
  </si>
  <si>
    <t>2108101 VL</t>
  </si>
  <si>
    <t>35803 VL</t>
  </si>
  <si>
    <t>35802 VL</t>
  </si>
  <si>
    <t>Jistič, montáž</t>
  </si>
  <si>
    <t>210120421R00</t>
  </si>
  <si>
    <t>D+M Rozvodnice SPNKP1 a 2</t>
  </si>
  <si>
    <t>2101902 VL</t>
  </si>
  <si>
    <t>D+M Zemní rozvaděč RSV01</t>
  </si>
  <si>
    <t>2101901 VL</t>
  </si>
  <si>
    <t>Svítidlo vestavné do země</t>
  </si>
  <si>
    <t>34804 VL</t>
  </si>
  <si>
    <t>Svítidlo vestavné do země, montáž</t>
  </si>
  <si>
    <t>2102009 VL</t>
  </si>
  <si>
    <t xml:space="preserve">Hlava architektonického sloupu osvětlení </t>
  </si>
  <si>
    <t>34803 VL</t>
  </si>
  <si>
    <t>Hlava architektonického sloupu osvětlení, montáž</t>
  </si>
  <si>
    <t>2102008 VL</t>
  </si>
  <si>
    <t>LED svítidlo VO - typ "B"</t>
  </si>
  <si>
    <t>34802 VL</t>
  </si>
  <si>
    <t>LED svítidlo VO - typ "A"</t>
  </si>
  <si>
    <t>34801 VL</t>
  </si>
  <si>
    <t>LED svítidlo VO - typ "B":4</t>
  </si>
  <si>
    <t>LED svítidlo VO - typ "A":7</t>
  </si>
  <si>
    <t>Svítidlo veřejného osvětlení parkové</t>
  </si>
  <si>
    <t>210202115R00</t>
  </si>
  <si>
    <t>Stožárová elektrovýzbroj pro 1 jištěný okruh</t>
  </si>
  <si>
    <t>2102007 VL</t>
  </si>
  <si>
    <t>Systémový architektonický sloup (ve výkresové části označení osvětlení „C“) v provedení lisovaný hliník pro svítidla ve sloupových difuzorech (hlavách architektonického sloupu). Montáž: zápustná patka. Povrchová barva RAL 7043 pololesk. Rozměry O200 x 3000 mm nad zemí, 800mm pod zemí. Hmotnost: 37,2 kg. Včetně systémového kontrolního modulového trafa a systémového modulu přepěťové ochrany.</t>
  </si>
  <si>
    <t>Systémový architektonický sloup</t>
  </si>
  <si>
    <t>31603 VL</t>
  </si>
  <si>
    <t>Montáž, systémový architektonický sloup</t>
  </si>
  <si>
    <t>2102006 VL</t>
  </si>
  <si>
    <t>Kónický ocelový osvětlovací stožár, jmenovité nadzemní výšky 6 m</t>
  </si>
  <si>
    <t>31602 VL</t>
  </si>
  <si>
    <t>Montáž, kónický ocelový osvětlovací stožár, jmenovité nadzemní výšky 6 m</t>
  </si>
  <si>
    <t>2102005 VL</t>
  </si>
  <si>
    <t>Kónický ocelový osvětlovací stožár, jmenovité nadzemní výšky 4 m</t>
  </si>
  <si>
    <t>31601 VL</t>
  </si>
  <si>
    <t>Montáž, kónický ocelový osvětlovací stožár, jmenovité nadzemní výšky 4 m</t>
  </si>
  <si>
    <t>2102004 VL</t>
  </si>
  <si>
    <t>Demontáž sloupů VO (do výšky 6m)</t>
  </si>
  <si>
    <t>2102003 VL</t>
  </si>
  <si>
    <t>Zpětné osazení kompletního sloupu VO NKP41 na novou pozici viz výkresová dokumentace, včetně kompletního zapojení/připojení (zhotovení základu viz samostatná položka)</t>
  </si>
  <si>
    <t>Zpětné osazení kompletního sloupu VO NKP41</t>
  </si>
  <si>
    <t>2102002 VL</t>
  </si>
  <si>
    <t>Demontáž sloupu VO NKP41 pro osvětlení přechodu</t>
  </si>
  <si>
    <t>2102001 VL</t>
  </si>
  <si>
    <t>Elektromontáže</t>
  </si>
  <si>
    <t>M21</t>
  </si>
  <si>
    <t>Kompletní základ sadového osvětl. stožáru jmenovité výšky do 6 m v zeleni vč. výkopu jámy 0,747 m3 , urovnání dna a přemístění výkopku do 3 m od okraje jámy nebo naložení na dopravní prostředek, zabezpečení výkopu proti sesuvu včetně materiálu, dodání a osazení stožárového pouzdra (trubka PVC-U O250x4,9 mm délky 900 mm), betonování základu bez bednění 0,121 m3  betonování základu do bednění betonování základu do bednění 0,079 m3 vč. zhot. a dodání bednění, dodání 0,207 m3 betonu C25/30 XF-2, zapískování dříku ve stožárovém pouzdře vč. dodání 0,011 m3 písku, dodání a osazení 2 ks plastových ohebných trubek O40 mm délky 1 m, zásyp 0,556 m3 jámy vykopanou zeminou, zhutnění záhozu, naložení, odvoz a likvidace 0,191 m3 přebytečné zeminy a sutě v souladu se zákonem o odpadech (0,747-0,556) - bez definitivní úpravy povrchu</t>
  </si>
  <si>
    <t>Kompletní základ sadového osvětl. stožáru,  jmenovité výšky do 6 m</t>
  </si>
  <si>
    <t>2753102 VL</t>
  </si>
  <si>
    <t>Kompletní základ sadového osvětl. stožáru jmenovité výšky do 5 m v zeleni vč. výkopu jámy 0,61 m3 , urovnání dna a přemístění výkopku do 3 m od okraje jámy nebo naložení na dopravní prostředek, zabezpečení výkopu proti sesuvu včetně materiálu, dodání a osazení stožárového pouzdra (trubka PVC-U O200x4,9 mm délky 900 mm), betonování základu bez bednění 0,094 m3  betonování základu do bednění betonování základu do bednění 0,03 m3 vč. zhot. a dodání bednění, dodání 0,13 m3 betonu C25/30 XF-2, zapískování dříku ve stožárovém pouzdře vč. dodání 0,011 m3 písku, dodání a osazení 2 ks plastových ohebných trubek O40 mm délky 1 m, zásyp 0,495 m3 jámy vykopanou zeminou, zhutnění záhozu, naložení, odvoz a likvidace 0,115 m3 přebytečné zeminy a sutě v souladu se zákonem o odpadech (0,61-0,495) - bez definitivní úpravy povrchu</t>
  </si>
  <si>
    <t>Kompletní základ sadového osvětl. stožáru, jmenovité výšky do 5 m</t>
  </si>
  <si>
    <t>2753101 VL</t>
  </si>
  <si>
    <t>1741001 VL</t>
  </si>
  <si>
    <t>Dočasné zajištění kabelů - do počtu 3 kabelů</t>
  </si>
  <si>
    <t>119001421R00</t>
  </si>
  <si>
    <t>Prohloubení a rozšíření výkopu, v místě uložení kabelové spojky</t>
  </si>
  <si>
    <t>1312005 VL</t>
  </si>
  <si>
    <t>Kabelové lože včetně podsypu</t>
  </si>
  <si>
    <t>1312004 VL</t>
  </si>
  <si>
    <t>1312003 VL</t>
  </si>
  <si>
    <t>1312002 VL</t>
  </si>
  <si>
    <t>1312001 VL</t>
  </si>
  <si>
    <t>Hloubení nezapažených kabelových rýh ručně, včetně urovnání dna, s přemístěním výkopku do vzdálenosti 3m od okraje výkopu šířky 35cm, hloubky 50cm v hornině třídy 3 (platí pro výkopy u křížení / v ochranných pásmech ostatních sítí)</t>
  </si>
  <si>
    <t>1396002 VL</t>
  </si>
  <si>
    <t>Sejmutí drnu tl. do 10 cm s nařezáním, vyrýpnutím, zvednutím, přemístěním a složením na vzdálenost do 50 m nebo s naložením na dopravní prostředek.</t>
  </si>
  <si>
    <t>Sejmutí drnu tl. do 10 cm, s přemístěním do 50 m</t>
  </si>
  <si>
    <t>111301111R00</t>
  </si>
  <si>
    <t>SO 04 Veřejné osvětlení | PŘÍMÉ DOPR. VÝDAJE</t>
  </si>
  <si>
    <t>Trasy nn a uzemnění jsou společné s VO viz. SO04. V tomto výkazu jsou uvedeny trasy nad rámec SO04.</t>
  </si>
  <si>
    <t>0051207 VL</t>
  </si>
  <si>
    <t>0051206 VL</t>
  </si>
  <si>
    <t>0051205 VL</t>
  </si>
  <si>
    <t>0051204 VL</t>
  </si>
  <si>
    <t>0051203 VL</t>
  </si>
  <si>
    <t>0051202 VL</t>
  </si>
  <si>
    <t>0051201 VL</t>
  </si>
  <si>
    <t>005231010R</t>
  </si>
  <si>
    <t>358890511R</t>
  </si>
  <si>
    <t>Chránič proudový dvoupólový do 40 A</t>
  </si>
  <si>
    <t>210120803R00</t>
  </si>
  <si>
    <t>Kabel CYKY 5Cx2,5, včetně dodávky kabelu</t>
  </si>
  <si>
    <t>2108109-03 VL</t>
  </si>
  <si>
    <t>Kabel CYKY 5Cx6, včetně dodávky kabelu</t>
  </si>
  <si>
    <t>2108109-02 VL</t>
  </si>
  <si>
    <t>Kabel CYKY 4Bx6, včetně dodávky kabelu</t>
  </si>
  <si>
    <t>2108109-01 VL</t>
  </si>
  <si>
    <t>35809-02 VL</t>
  </si>
  <si>
    <t>35809-01 VL</t>
  </si>
  <si>
    <t>D+M Pilířový rozvaděč</t>
  </si>
  <si>
    <t>2101909-03 VL</t>
  </si>
  <si>
    <t>Pilířový elektroměrový rozvaděč s přípojkovou skříní pro 1x jednosazbový elektroměr 3f do 40A - ES112+100/PKE8P, včetně hlavního jističe 25B/3</t>
  </si>
  <si>
    <t>D+M Pilířový elektroměrový rozvaděč</t>
  </si>
  <si>
    <t>2101909-02 VL</t>
  </si>
  <si>
    <t>Zemní rozvaděč RPZ1 - Podzemní rozvaděč, hloubka 511 mm, světlá šířka 400 x 650 mm, IP44(IP48 v zavřeném stavu). Poklop z protiskluzového plechu 1x zásuvka CEE 16A/400V, 4x zásuvka 16A/230V, RCD 63A/0,03A, Jistič C16A/3, 4x jistič B16A/1 Detailní popis viz technická zpráva SO 09 - kap. 5.3.</t>
  </si>
  <si>
    <t>Zemní rozvaděč RPZ1</t>
  </si>
  <si>
    <t>2101909-01 VL</t>
  </si>
  <si>
    <t>SO 09 Přípojka NN | PŘÍMÉ DOPR. VÝDAJE</t>
  </si>
  <si>
    <t>0051504 VL</t>
  </si>
  <si>
    <t>0051503 VL</t>
  </si>
  <si>
    <t>Zprovoznění a odzkoušení závlahy přes 500 m2, zavlažované plochy</t>
  </si>
  <si>
    <t>0051502 VL</t>
  </si>
  <si>
    <t>Tlaková zkouška závlahového potrubí z LDPE nebo, HDPE DN do 32</t>
  </si>
  <si>
    <t>0051501 VL</t>
  </si>
  <si>
    <t>7245001 VL</t>
  </si>
  <si>
    <t>M27</t>
  </si>
  <si>
    <t>7241313 VL</t>
  </si>
  <si>
    <t>Spojovací materiál pro připojení čerpadla</t>
  </si>
  <si>
    <t>7241312 VL</t>
  </si>
  <si>
    <t>7241311 VL</t>
  </si>
  <si>
    <t>Frekvenční měnič do 1,1 kW, vstup 1x230V a výstup, 3x230V, výstupní proud 6A, připojení  6/4“, IP55</t>
  </si>
  <si>
    <t>7241310 VL</t>
  </si>
  <si>
    <t>7241309 VL</t>
  </si>
  <si>
    <t>7241308 VL</t>
  </si>
  <si>
    <t>7241307 VL</t>
  </si>
  <si>
    <t>7241306 VL</t>
  </si>
  <si>
    <t>7241305 VL</t>
  </si>
  <si>
    <t>7241304 VL</t>
  </si>
  <si>
    <t>7241303 VL</t>
  </si>
  <si>
    <t>7241302 VL</t>
  </si>
  <si>
    <t>Ponorné nerezové čerpadlo s pracovním bodem 50, l/min při 5,0 bar výkon motoru 0,9 kW/ 3x230 V,</t>
  </si>
  <si>
    <t>7241301 VL</t>
  </si>
  <si>
    <t>M26</t>
  </si>
  <si>
    <t>GSM ovládání na DIN lištu GSM-DIN3. Spínací, zatížení do 1,2 kW</t>
  </si>
  <si>
    <t>2206010 VL</t>
  </si>
  <si>
    <t>Trafo pro umístění na DIN, lištu do rozvaděčů</t>
  </si>
  <si>
    <t>Ponorná sonda dvojitá 10, + 5 m</t>
  </si>
  <si>
    <t>2206009 VL</t>
  </si>
  <si>
    <t>Snímač hladiny pro 2, sondy</t>
  </si>
  <si>
    <t>2206008 VL</t>
  </si>
  <si>
    <t>Materiál pro instalaci elektromagnetického ventilu, pro závlahový systém 1" včetně montáže</t>
  </si>
  <si>
    <t>2206007 VL</t>
  </si>
  <si>
    <t>Elektromagnetický ventil 1" vnější závit, cívka, AC-24 V, bez regulace průtoku, pracovní tlak do 12</t>
  </si>
  <si>
    <t>2206006 VL</t>
  </si>
  <si>
    <t>2206005 VL</t>
  </si>
  <si>
    <t>Kulový uzávěr 1", vni x  vně</t>
  </si>
  <si>
    <t>2206004 VL</t>
  </si>
  <si>
    <t>2206003 VL</t>
  </si>
  <si>
    <t>2206002 VL</t>
  </si>
  <si>
    <t>2206001 VL</t>
  </si>
  <si>
    <t>Filtr, zazimovací sestava a automatické dopouštění</t>
  </si>
  <si>
    <t>M25</t>
  </si>
  <si>
    <t>Otočná koncovka pro hydrant 3/4" x 3/4" mosaz RN</t>
  </si>
  <si>
    <t>2205015 VL</t>
  </si>
  <si>
    <t>2205014 VL</t>
  </si>
  <si>
    <t>Rychlopřípojný ventil pro, ruční závlahu 3/4“</t>
  </si>
  <si>
    <t>2205013 VL</t>
  </si>
  <si>
    <t>Samostahovací hadice 16 mm pro napojení, postřikovače klubo 30 m</t>
  </si>
  <si>
    <t>2205012 VL</t>
  </si>
  <si>
    <t>Postřikovač rotorový vstup 3/4", výsuv 12,7 cm, nastavitelný, součástí postřikovače je sada trysek</t>
  </si>
  <si>
    <t>2205011 VL</t>
  </si>
  <si>
    <t>Montáž a nastavení trysky pro postřikovač, rozprašovací</t>
  </si>
  <si>
    <t>2205010 VL</t>
  </si>
  <si>
    <t>2205009 VL</t>
  </si>
  <si>
    <t>2205008 VL</t>
  </si>
  <si>
    <t>2205007 VL</t>
  </si>
  <si>
    <t>2205006 VL</t>
  </si>
  <si>
    <t>2205005 VL</t>
  </si>
  <si>
    <t>2205004 VL</t>
  </si>
  <si>
    <t>2205003 VL</t>
  </si>
  <si>
    <t>2205002 VL</t>
  </si>
  <si>
    <t>Postřikovač roprašovací vstup 1/2", výsuv 10 cm, bez trysky, s antivandalovým ventilem</t>
  </si>
  <si>
    <t>2205001 VL</t>
  </si>
  <si>
    <t>M24</t>
  </si>
  <si>
    <t>Materiál pro instalaci elektromagnetického ventilu</t>
  </si>
  <si>
    <t xml:space="preserve">Materiál pro instalaci sestavy ventilů </t>
  </si>
  <si>
    <t>Elektromagnetický ventil</t>
  </si>
  <si>
    <t>2201104 VL</t>
  </si>
  <si>
    <t>2201103 VL</t>
  </si>
  <si>
    <t>2201102 VL</t>
  </si>
  <si>
    <t>Řídicí jednotka modulární pro 4-16 sekcí,  s možností vzdáleného přístupu přes Wi-Fi, umístění v interiéru, ovládací napětí AC-24 V, součástí je transformátor 220 V. Včetně montáže a nastavení řídicí jednotky závlahového systému napájené ze sítě v interiéru do 4 sekcí</t>
  </si>
  <si>
    <t>Řídicí jednotka modulární pro 4-16 sekcí</t>
  </si>
  <si>
    <t>2201101 VL</t>
  </si>
  <si>
    <t>M22</t>
  </si>
  <si>
    <t>23101 VL</t>
  </si>
  <si>
    <t>Vrtání jádrové do ŽB, D 50 mm, tl. stěny 150 mm</t>
  </si>
  <si>
    <t>9700501 VL</t>
  </si>
  <si>
    <t>Fólie výstražná z PVC modrá, šířka 22 cm</t>
  </si>
  <si>
    <t>Trubka kabelová chránička KOPOFLEX KF 09040</t>
  </si>
  <si>
    <t>3457114700R</t>
  </si>
  <si>
    <t>Uložení chráničky ve výkopu DN 40</t>
  </si>
  <si>
    <t>Trubka kanalizační KGEM SN 4 PVC 110 x 3,2 x 3000 mm</t>
  </si>
  <si>
    <t>28611143.AR</t>
  </si>
  <si>
    <t>Uložení chráničky ve výkopu DN 110</t>
  </si>
  <si>
    <t>230191017R00</t>
  </si>
  <si>
    <t>Včetně montáže kabelu v otevřeném výkopu</t>
  </si>
  <si>
    <t>Kabel CYKY 5 x 1,5 mm2 volně uložený, včetně dodávky kabelu</t>
  </si>
  <si>
    <t>210810015RT1</t>
  </si>
  <si>
    <t>Kabel CYKY 3 x 1,5 mm2 volně uložený, včetně dodávky kabelu</t>
  </si>
  <si>
    <t>210810005RT1</t>
  </si>
  <si>
    <t>Včetně montáže svěrných tvarovek pro potrubí PE 32-40</t>
  </si>
  <si>
    <t>D+M, Spojovací materiál pro PE potrubí, (T kusy spojky, redukce, přechodky, kolena)</t>
  </si>
  <si>
    <t>8711601 VL</t>
  </si>
  <si>
    <t>28602 VL</t>
  </si>
  <si>
    <t>28601 VL</t>
  </si>
  <si>
    <t>Montáž trubek polyetylenových ve výkopu d 40 mm</t>
  </si>
  <si>
    <t>871171121R00</t>
  </si>
  <si>
    <t>125*0,16*0,15+395*0,16*0,15</t>
  </si>
  <si>
    <t>Podsyp a obsyp potrubí - frakce 0 - 12 mm</t>
  </si>
  <si>
    <t>Lože pod potrubí z prosívky frakce do 11 mm</t>
  </si>
  <si>
    <t>451541121R00</t>
  </si>
  <si>
    <t>125*0,16*0,35+395*0,16*0,2</t>
  </si>
  <si>
    <t>Zásyp ruční se zhutněním</t>
  </si>
  <si>
    <t>174101102R00</t>
  </si>
  <si>
    <t>Hloubení rýh pro závlahy rýhovačem, hloubky do 50 cm šířky do 30 cm délky do 400 m</t>
  </si>
  <si>
    <t>1322002 VL</t>
  </si>
  <si>
    <t>Hloubení rýh pro závlahy rýhovačem, hloubky do 50 cm šířky do 15 cm délky do 400 m</t>
  </si>
  <si>
    <t>1322001 VL</t>
  </si>
  <si>
    <t>SO 13 Zavlažovací systém_rozpočet | PŘÍMÉ HL. VÝDAJE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</si>
</sst>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Kč&quot;_-;\-* #,##0.00\ &quot;Kč&quot;_-;_-* &quot;-&quot;??\ &quot;Kč&quot;_-;_-@_-"/>
    <numFmt numFmtId="164" formatCode="#,##0.00000"/>
    <numFmt numFmtId="165" formatCode="#,##0.000"/>
    <numFmt numFmtId="166" formatCode="dd\.mm\.yyyy"/>
    <numFmt numFmtId="167" formatCode="#,##0.00%"/>
  </numFmts>
  <fonts count="51">
    <font>
      <sz val="10"/>
      <name val="Arial CE"/>
      <charset val="238"/>
    </font>
    <font>
      <sz val="11"/>
      <color theme="1"/>
      <name val="Calibri"/>
      <family val="2"/>
      <charset val="238"/>
      <scheme val="minor"/>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9"/>
      <name val="Arial CE"/>
      <charset val="238"/>
    </font>
    <font>
      <sz val="8"/>
      <color indexed="17"/>
      <name val="Arial CE"/>
      <charset val="238"/>
    </font>
    <font>
      <sz val="8"/>
      <color indexed="12"/>
      <name val="Arial CE"/>
      <charset val="238"/>
    </font>
    <font>
      <sz val="8"/>
      <color rgb="FFDF7000"/>
      <name val="Arial CE"/>
      <charset val="238"/>
    </font>
    <font>
      <sz val="11"/>
      <color indexed="8"/>
      <name val="Calibri"/>
      <family val="2"/>
      <charset val="238"/>
    </font>
    <font>
      <sz val="10"/>
      <name val="Arial"/>
      <family val="2"/>
      <charset val="238"/>
    </font>
    <font>
      <sz val="8"/>
      <name val="Arial CE"/>
      <family val="2"/>
    </font>
    <font>
      <u/>
      <sz val="11"/>
      <color theme="10"/>
      <name val="Calibri"/>
      <scheme val="minor"/>
    </font>
    <font>
      <i/>
      <u/>
      <sz val="7"/>
      <color rgb="FF979797"/>
      <name val="Calibri"/>
      <scheme val="minor"/>
    </font>
    <font>
      <sz val="7"/>
      <color rgb="FF979797"/>
      <name val="Arial CE"/>
    </font>
    <font>
      <sz val="9"/>
      <name val="Arial CE"/>
    </font>
    <font>
      <sz val="9"/>
      <color rgb="FF969696"/>
      <name val="Arial CE"/>
    </font>
    <font>
      <sz val="8"/>
      <color rgb="FF505050"/>
      <name val="Arial CE"/>
    </font>
    <font>
      <sz val="7"/>
      <color rgb="FF969696"/>
      <name val="Arial CE"/>
    </font>
    <font>
      <i/>
      <sz val="9"/>
      <color rgb="FF0000FF"/>
      <name val="Arial CE"/>
    </font>
    <font>
      <i/>
      <sz val="8"/>
      <color rgb="FF0000FF"/>
      <name val="Arial CE"/>
    </font>
    <font>
      <sz val="8"/>
      <color rgb="FFFF0000"/>
      <name val="Arial CE"/>
    </font>
    <font>
      <i/>
      <sz val="7"/>
      <color rgb="FF969696"/>
      <name val="Arial CE"/>
    </font>
    <font>
      <sz val="8"/>
      <color rgb="FF003366"/>
      <name val="Arial CE"/>
    </font>
    <font>
      <sz val="12"/>
      <color rgb="FF003366"/>
      <name val="Arial CE"/>
    </font>
    <font>
      <sz val="8"/>
      <color rgb="FF800080"/>
      <name val="Arial CE"/>
    </font>
    <font>
      <b/>
      <sz val="8"/>
      <name val="Arial CE"/>
    </font>
    <font>
      <sz val="8"/>
      <color rgb="FF960000"/>
      <name val="Arial CE"/>
    </font>
    <font>
      <b/>
      <sz val="12"/>
      <color rgb="FF960000"/>
      <name val="Arial CE"/>
    </font>
    <font>
      <sz val="10"/>
      <name val="Arial CE"/>
    </font>
    <font>
      <sz val="10"/>
      <color rgb="FF969696"/>
      <name val="Arial CE"/>
    </font>
    <font>
      <b/>
      <sz val="11"/>
      <name val="Arial CE"/>
    </font>
    <font>
      <b/>
      <sz val="14"/>
      <name val="Arial CE"/>
    </font>
    <font>
      <b/>
      <sz val="12"/>
      <color rgb="FF800000"/>
      <name val="Arial CE"/>
    </font>
    <font>
      <b/>
      <sz val="12"/>
      <name val="Arial CE"/>
    </font>
    <font>
      <sz val="8"/>
      <color rgb="FF969696"/>
      <name val="Arial CE"/>
    </font>
    <font>
      <b/>
      <sz val="10"/>
      <name val="Arial CE"/>
    </font>
    <font>
      <sz val="10"/>
      <color rgb="FF3366FF"/>
      <name val="Arial CE"/>
    </font>
  </fonts>
  <fills count="10">
    <fill>
      <patternFill patternType="none"/>
    </fill>
    <fill>
      <patternFill patternType="gray125"/>
    </fill>
    <fill>
      <patternFill patternType="solid">
        <fgColor indexed="9"/>
        <bgColor indexed="64"/>
      </patternFill>
    </fill>
    <fill>
      <patternFill patternType="solid">
        <fgColor rgb="FFC0C0C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99CCFF"/>
        <bgColor indexed="64"/>
      </patternFill>
    </fill>
    <fill>
      <patternFill patternType="solid">
        <fgColor rgb="FFFFFFCC"/>
      </patternFill>
    </fill>
    <fill>
      <patternFill patternType="solid">
        <fgColor rgb="FFD2D2D2"/>
      </patternFill>
    </fill>
  </fills>
  <borders count="73">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auto="1"/>
      </left>
      <right/>
      <top style="thin">
        <color indexed="64"/>
      </top>
      <bottom/>
      <diagonal/>
    </border>
    <border>
      <left style="thin">
        <color auto="1"/>
      </left>
      <right style="thin">
        <color auto="1"/>
      </right>
      <top style="thin">
        <color indexed="64"/>
      </top>
      <bottom/>
      <diagonal/>
    </border>
    <border>
      <left style="thin">
        <color auto="1"/>
      </left>
      <right style="thin">
        <color auto="1"/>
      </right>
      <top style="thin">
        <color indexed="64"/>
      </top>
      <bottom style="thin">
        <color indexed="64"/>
      </bottom>
      <diagonal/>
    </border>
    <border>
      <left style="thin">
        <color auto="1"/>
      </left>
      <right style="thin">
        <color auto="1"/>
      </right>
      <top/>
      <bottom style="thin">
        <color indexed="64"/>
      </bottom>
      <diagonal/>
    </border>
    <border>
      <left style="thin">
        <color auto="1"/>
      </left>
      <right/>
      <top style="thin">
        <color indexed="64"/>
      </top>
      <bottom style="thin">
        <color indexed="64"/>
      </bottom>
      <diagonal/>
    </border>
    <border>
      <left/>
      <right style="thin">
        <color auto="1"/>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auto="1"/>
      </bottom>
      <diagonal/>
    </border>
    <border>
      <left/>
      <right/>
      <top style="thin">
        <color auto="1"/>
      </top>
      <bottom style="thin">
        <color auto="1"/>
      </bottom>
      <diagonal/>
    </border>
    <border>
      <left/>
      <right style="thin">
        <color auto="1"/>
      </right>
      <top style="thin">
        <color auto="1"/>
      </top>
      <bottom style="thin">
        <color indexed="64"/>
      </bottom>
      <diagonal/>
    </border>
    <border>
      <left/>
      <right/>
      <top style="thin">
        <color auto="1"/>
      </top>
      <bottom style="thin">
        <color indexed="64"/>
      </bottom>
      <diagonal/>
    </border>
    <border>
      <left style="thin">
        <color auto="1"/>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right style="thin">
        <color auto="1"/>
      </right>
      <top style="thin">
        <color indexed="64"/>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auto="1"/>
      </left>
      <right style="thin">
        <color indexed="64"/>
      </right>
      <top style="thin">
        <color auto="1"/>
      </top>
      <bottom/>
      <diagonal/>
    </border>
    <border>
      <left style="thin">
        <color auto="1"/>
      </left>
      <right style="thin">
        <color auto="1"/>
      </right>
      <top style="thin">
        <color auto="1"/>
      </top>
      <bottom/>
      <diagonal/>
    </border>
    <border>
      <left style="thin">
        <color indexed="64"/>
      </left>
      <right/>
      <top style="thin">
        <color auto="1"/>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right style="hair">
        <color rgb="FF969696"/>
      </right>
      <top/>
      <bottom style="hair">
        <color rgb="FF969696"/>
      </bottom>
      <diagonal/>
    </border>
    <border>
      <left/>
      <right/>
      <top/>
      <bottom style="hair">
        <color rgb="FF969696"/>
      </bottom>
      <diagonal/>
    </border>
    <border>
      <left style="hair">
        <color rgb="FF969696"/>
      </left>
      <right/>
      <top/>
      <bottom style="hair">
        <color rgb="FF969696"/>
      </bottom>
      <diagonal/>
    </border>
    <border>
      <left/>
      <right style="hair">
        <color rgb="FF969696"/>
      </right>
      <top/>
      <bottom/>
      <diagonal/>
    </border>
    <border>
      <left style="hair">
        <color rgb="FF969696"/>
      </left>
      <right/>
      <top/>
      <bottom/>
      <diagonal/>
    </border>
    <border>
      <left style="hair">
        <color rgb="FF969696"/>
      </left>
      <right style="hair">
        <color rgb="FF969696"/>
      </right>
      <top style="hair">
        <color rgb="FF969696"/>
      </top>
      <bottom style="hair">
        <color rgb="FF969696"/>
      </bottom>
      <diagonal/>
    </border>
    <border>
      <left/>
      <right style="hair">
        <color rgb="FF969696"/>
      </right>
      <top style="hair">
        <color rgb="FF969696"/>
      </top>
      <bottom/>
      <diagonal/>
    </border>
    <border>
      <left/>
      <right/>
      <top style="hair">
        <color rgb="FF969696"/>
      </top>
      <bottom/>
      <diagonal/>
    </border>
    <border>
      <left style="hair">
        <color rgb="FF969696"/>
      </left>
      <right/>
      <top style="hair">
        <color rgb="FF969696"/>
      </top>
      <bottom/>
      <diagonal/>
    </border>
    <border>
      <left/>
      <right style="hair">
        <color rgb="FF969696"/>
      </right>
      <top style="hair">
        <color rgb="FF969696"/>
      </top>
      <bottom style="hair">
        <color rgb="FF969696"/>
      </bottom>
      <diagonal/>
    </border>
    <border>
      <left/>
      <right/>
      <top style="hair">
        <color rgb="FF969696"/>
      </top>
      <bottom style="hair">
        <color rgb="FF969696"/>
      </bottom>
      <diagonal/>
    </border>
    <border>
      <left style="hair">
        <color rgb="FF969696"/>
      </left>
      <right/>
      <top style="hair">
        <color rgb="FF969696"/>
      </top>
      <bottom style="hair">
        <color rgb="FF969696"/>
      </bottom>
      <diagonal/>
    </border>
    <border>
      <left/>
      <right/>
      <top style="thin">
        <color rgb="FF000000"/>
      </top>
      <bottom/>
      <diagonal/>
    </border>
    <border>
      <left style="thin">
        <color rgb="FF000000"/>
      </left>
      <right/>
      <top style="thin">
        <color rgb="FF000000"/>
      </top>
      <bottom/>
      <diagonal/>
    </border>
    <border>
      <left/>
      <right style="hair">
        <color rgb="FF000000"/>
      </right>
      <top style="hair">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s>
  <cellStyleXfs count="9">
    <xf numFmtId="0" fontId="0" fillId="0" borderId="0"/>
    <xf numFmtId="0" fontId="2" fillId="0" borderId="0"/>
    <xf numFmtId="0" fontId="1" fillId="0" borderId="0"/>
    <xf numFmtId="44" fontId="22" fillId="0" borderId="0" applyFont="0" applyFill="0" applyBorder="0" applyAlignment="0" applyProtection="0"/>
    <xf numFmtId="0" fontId="23" fillId="0" borderId="0"/>
    <xf numFmtId="0" fontId="23" fillId="0" borderId="0"/>
    <xf numFmtId="0" fontId="24" fillId="0" borderId="0"/>
    <xf numFmtId="0" fontId="25" fillId="0" borderId="0" applyNumberFormat="0" applyFill="0" applyBorder="0" applyAlignment="0" applyProtection="0"/>
    <xf numFmtId="0" fontId="1" fillId="0" borderId="0"/>
  </cellStyleXfs>
  <cellXfs count="418">
    <xf numFmtId="0" fontId="0" fillId="0" borderId="0" xfId="0"/>
    <xf numFmtId="14" fontId="4" fillId="0" borderId="0" xfId="0" applyNumberFormat="1" applyFont="1" applyAlignment="1">
      <alignment horizontal="left"/>
    </xf>
    <xf numFmtId="0" fontId="3" fillId="0" borderId="0" xfId="0" applyFont="1" applyAlignment="1">
      <alignment horizontal="center"/>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6" xfId="0" applyBorder="1" applyAlignment="1">
      <alignment horizontal="left" vertical="center"/>
    </xf>
    <xf numFmtId="0" fontId="0" fillId="0" borderId="1" xfId="0" applyBorder="1" applyAlignment="1">
      <alignment horizontal="right"/>
    </xf>
    <xf numFmtId="0" fontId="9" fillId="0" borderId="6" xfId="0" applyFont="1" applyBorder="1" applyAlignment="1">
      <alignment horizontal="right" vertical="center"/>
    </xf>
    <xf numFmtId="0" fontId="0" fillId="0" borderId="6" xfId="0" applyBorder="1" applyAlignment="1">
      <alignment horizontal="right" vertical="center"/>
    </xf>
    <xf numFmtId="0" fontId="9" fillId="0" borderId="1" xfId="0" applyFont="1" applyBorder="1"/>
    <xf numFmtId="0" fontId="9" fillId="0" borderId="0" xfId="0" applyFont="1"/>
    <xf numFmtId="0" fontId="9" fillId="0" borderId="6" xfId="0" applyFont="1" applyBorder="1" applyAlignment="1">
      <alignment vertical="center"/>
    </xf>
    <xf numFmtId="0" fontId="0" fillId="0" borderId="6" xfId="0" applyBorder="1" applyAlignment="1">
      <alignment vertical="center"/>
    </xf>
    <xf numFmtId="0" fontId="9" fillId="0" borderId="2" xfId="0" applyFont="1" applyBorder="1" applyAlignment="1">
      <alignment horizontal="right"/>
    </xf>
    <xf numFmtId="0" fontId="9" fillId="0" borderId="6" xfId="0" applyFont="1" applyBorder="1" applyAlignment="1">
      <alignment vertical="top"/>
    </xf>
    <xf numFmtId="14" fontId="9" fillId="0" borderId="6" xfId="0" applyNumberFormat="1" applyFont="1" applyBorder="1" applyAlignment="1">
      <alignment horizontal="center" vertical="top"/>
    </xf>
    <xf numFmtId="0" fontId="9" fillId="0" borderId="1" xfId="0" applyFont="1" applyBorder="1" applyAlignment="1">
      <alignment horizontal="left" vertical="center" indent="1"/>
    </xf>
    <xf numFmtId="0" fontId="9" fillId="0" borderId="9" xfId="0" applyFont="1" applyBorder="1" applyAlignment="1">
      <alignment horizontal="left" vertical="center" indent="1"/>
    </xf>
    <xf numFmtId="1" fontId="9" fillId="0" borderId="10" xfId="0" applyNumberFormat="1" applyFont="1" applyBorder="1" applyAlignment="1">
      <alignment horizontal="right" vertical="center"/>
    </xf>
    <xf numFmtId="0" fontId="0" fillId="0" borderId="6" xfId="0" applyBorder="1" applyAlignment="1">
      <alignment horizontal="left" vertical="center" indent="1"/>
    </xf>
    <xf numFmtId="0" fontId="9" fillId="0" borderId="6" xfId="0" applyFont="1" applyBorder="1" applyAlignment="1">
      <alignment horizontal="left" vertical="center"/>
    </xf>
    <xf numFmtId="0" fontId="0" fillId="0" borderId="1" xfId="0" applyBorder="1" applyAlignment="1">
      <alignment horizontal="left" vertical="center" indent="1"/>
    </xf>
    <xf numFmtId="0" fontId="0" fillId="0" borderId="9" xfId="0" applyBorder="1" applyAlignment="1">
      <alignment horizontal="left" vertical="center" indent="1"/>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7" xfId="0" applyBorder="1" applyAlignment="1">
      <alignment horizontal="left" vertical="top" indent="1"/>
    </xf>
    <xf numFmtId="0" fontId="0" fillId="0" borderId="18" xfId="0" applyBorder="1" applyAlignment="1">
      <alignment vertical="top"/>
    </xf>
    <xf numFmtId="0" fontId="9" fillId="0" borderId="18" xfId="0" applyFont="1" applyBorder="1" applyAlignment="1">
      <alignment horizontal="left" vertical="top"/>
    </xf>
    <xf numFmtId="0" fontId="9"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5" fillId="0" borderId="0" xfId="0" applyFont="1" applyAlignment="1">
      <alignment horizontal="left"/>
    </xf>
    <xf numFmtId="49" fontId="0" fillId="0" borderId="12" xfId="0" applyNumberFormat="1" applyBorder="1" applyAlignment="1">
      <alignment vertical="center"/>
    </xf>
    <xf numFmtId="0" fontId="0" fillId="0" borderId="21" xfId="0" applyBorder="1" applyAlignment="1">
      <alignment vertical="center"/>
    </xf>
    <xf numFmtId="49" fontId="9" fillId="0" borderId="6" xfId="0" applyNumberFormat="1" applyFont="1" applyBorder="1" applyAlignment="1">
      <alignment horizontal="left" vertical="center"/>
    </xf>
    <xf numFmtId="0" fontId="10" fillId="3" borderId="1" xfId="0" applyFont="1" applyFill="1" applyBorder="1" applyAlignment="1">
      <alignment horizontal="left" vertical="center" indent="1"/>
    </xf>
    <xf numFmtId="0" fontId="0" fillId="3" borderId="1" xfId="0" applyFill="1" applyBorder="1" applyAlignment="1">
      <alignment horizontal="left" vertical="center" indent="1"/>
    </xf>
    <xf numFmtId="0" fontId="0" fillId="3" borderId="9" xfId="0" applyFill="1" applyBorder="1" applyAlignment="1">
      <alignment horizontal="left" vertical="center" indent="1"/>
    </xf>
    <xf numFmtId="0" fontId="0" fillId="3" borderId="6" xfId="0" applyFill="1" applyBorder="1"/>
    <xf numFmtId="49" fontId="9" fillId="3" borderId="6" xfId="0" applyNumberFormat="1" applyFont="1" applyFill="1" applyBorder="1" applyAlignment="1">
      <alignment horizontal="left" vertical="center"/>
    </xf>
    <xf numFmtId="0" fontId="9" fillId="3" borderId="6" xfId="0" applyFont="1" applyFill="1" applyBorder="1"/>
    <xf numFmtId="0" fontId="9" fillId="3" borderId="8" xfId="0" applyFont="1" applyFill="1" applyBorder="1"/>
    <xf numFmtId="49" fontId="9" fillId="0" borderId="6" xfId="0" applyNumberFormat="1" applyFont="1" applyBorder="1" applyAlignment="1">
      <alignment horizontal="right" vertical="center"/>
    </xf>
    <xf numFmtId="49" fontId="0" fillId="0" borderId="0" xfId="0" applyNumberFormat="1"/>
    <xf numFmtId="4" fontId="0" fillId="0" borderId="0" xfId="0" applyNumberFormat="1"/>
    <xf numFmtId="3" fontId="0" fillId="0" borderId="26" xfId="0" applyNumberFormat="1" applyBorder="1"/>
    <xf numFmtId="3" fontId="0" fillId="4" borderId="30" xfId="0" applyNumberFormat="1" applyFill="1" applyBorder="1"/>
    <xf numFmtId="3" fontId="8" fillId="3" borderId="27" xfId="0" applyNumberFormat="1" applyFont="1" applyFill="1" applyBorder="1" applyAlignment="1">
      <alignment vertical="center"/>
    </xf>
    <xf numFmtId="3" fontId="8" fillId="3" borderId="18" xfId="0" applyNumberFormat="1" applyFont="1" applyFill="1" applyBorder="1" applyAlignment="1">
      <alignment vertical="center"/>
    </xf>
    <xf numFmtId="3" fontId="8" fillId="3" borderId="18" xfId="0" applyNumberFormat="1" applyFont="1" applyFill="1" applyBorder="1" applyAlignment="1">
      <alignment vertical="center" wrapText="1"/>
    </xf>
    <xf numFmtId="3" fontId="8" fillId="3" borderId="28" xfId="0" applyNumberFormat="1" applyFont="1" applyFill="1" applyBorder="1" applyAlignment="1">
      <alignment horizontal="center" vertical="center" wrapText="1"/>
    </xf>
    <xf numFmtId="3" fontId="0" fillId="0" borderId="31" xfId="0" applyNumberFormat="1" applyBorder="1"/>
    <xf numFmtId="3" fontId="0" fillId="0" borderId="29" xfId="0" applyNumberFormat="1" applyBorder="1"/>
    <xf numFmtId="0" fontId="3" fillId="0" borderId="0" xfId="0" applyFont="1" applyAlignment="1">
      <alignment horizontal="center" shrinkToFit="1"/>
    </xf>
    <xf numFmtId="3" fontId="11" fillId="3" borderId="28" xfId="0" applyNumberFormat="1" applyFont="1" applyFill="1" applyBorder="1" applyAlignment="1">
      <alignment horizontal="center" vertical="center" wrapText="1" shrinkToFit="1"/>
    </xf>
    <xf numFmtId="3" fontId="8" fillId="3" borderId="28" xfId="0" applyNumberFormat="1" applyFont="1" applyFill="1" applyBorder="1" applyAlignment="1">
      <alignment horizontal="center" vertical="center" wrapText="1" shrinkToFit="1"/>
    </xf>
    <xf numFmtId="3" fontId="4" fillId="0" borderId="29" xfId="0" applyNumberFormat="1" applyFont="1" applyBorder="1" applyAlignment="1">
      <alignment horizontal="right" wrapText="1" shrinkToFit="1"/>
    </xf>
    <xf numFmtId="3" fontId="4" fillId="0" borderId="29" xfId="0" applyNumberFormat="1" applyFont="1" applyBorder="1" applyAlignment="1">
      <alignment horizontal="right" shrinkToFit="1"/>
    </xf>
    <xf numFmtId="3" fontId="0" fillId="0" borderId="29" xfId="0" applyNumberFormat="1" applyBorder="1" applyAlignment="1">
      <alignment shrinkToFit="1"/>
    </xf>
    <xf numFmtId="3" fontId="0" fillId="4" borderId="30" xfId="0" applyNumberFormat="1" applyFill="1" applyBorder="1" applyAlignment="1">
      <alignment wrapText="1" shrinkToFit="1"/>
    </xf>
    <xf numFmtId="3" fontId="0" fillId="4" borderId="30" xfId="0" applyNumberFormat="1" applyFill="1" applyBorder="1" applyAlignment="1">
      <alignment shrinkToFit="1"/>
    </xf>
    <xf numFmtId="0" fontId="5" fillId="3" borderId="11" xfId="0" applyFont="1" applyFill="1" applyBorder="1" applyAlignment="1">
      <alignment horizontal="left" vertical="center" indent="1"/>
    </xf>
    <xf numFmtId="0" fontId="6" fillId="3" borderId="7" xfId="0" applyFont="1" applyFill="1" applyBorder="1" applyAlignment="1">
      <alignment horizontal="left" vertical="center"/>
    </xf>
    <xf numFmtId="0" fontId="0" fillId="3" borderId="7" xfId="0" applyFill="1" applyBorder="1" applyAlignment="1">
      <alignment horizontal="left" vertical="center"/>
    </xf>
    <xf numFmtId="4" fontId="5"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xf numFmtId="49" fontId="9" fillId="3" borderId="13" xfId="0" applyNumberFormat="1" applyFont="1" applyFill="1" applyBorder="1" applyAlignment="1">
      <alignment horizontal="left" vertical="center"/>
    </xf>
    <xf numFmtId="0" fontId="7" fillId="0" borderId="0" xfId="0" applyFont="1"/>
    <xf numFmtId="0" fontId="16" fillId="0" borderId="26" xfId="0" applyFont="1" applyBorder="1" applyAlignment="1">
      <alignment horizontal="center" vertical="center" wrapText="1"/>
    </xf>
    <xf numFmtId="0" fontId="8" fillId="0" borderId="26" xfId="0" applyFont="1" applyBorder="1" applyAlignment="1">
      <alignment vertical="center"/>
    </xf>
    <xf numFmtId="0" fontId="8" fillId="0" borderId="26" xfId="0" applyFont="1" applyBorder="1"/>
    <xf numFmtId="0" fontId="16" fillId="3" borderId="34" xfId="0" applyFont="1" applyFill="1" applyBorder="1" applyAlignment="1">
      <alignment horizontal="center" vertical="center" wrapText="1"/>
    </xf>
    <xf numFmtId="49" fontId="8" fillId="0" borderId="15" xfId="0" applyNumberFormat="1" applyFont="1" applyBorder="1" applyAlignment="1">
      <alignment vertical="center"/>
    </xf>
    <xf numFmtId="49" fontId="0" fillId="0" borderId="1" xfId="0" applyNumberFormat="1" applyBorder="1"/>
    <xf numFmtId="49" fontId="0" fillId="0" borderId="36" xfId="0" applyNumberFormat="1" applyBorder="1" applyAlignment="1">
      <alignment vertical="center"/>
    </xf>
    <xf numFmtId="49" fontId="0" fillId="0" borderId="37" xfId="0" applyNumberFormat="1"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0" fillId="3" borderId="42" xfId="0" applyFill="1" applyBorder="1"/>
    <xf numFmtId="49" fontId="0" fillId="3" borderId="39" xfId="0" applyNumberFormat="1" applyFill="1" applyBorder="1"/>
    <xf numFmtId="0" fontId="0" fillId="3" borderId="39" xfId="0" applyFill="1" applyBorder="1"/>
    <xf numFmtId="0" fontId="0" fillId="3" borderId="38" xfId="0" applyFill="1" applyBorder="1"/>
    <xf numFmtId="0" fontId="17" fillId="0" borderId="0" xfId="0" applyFont="1"/>
    <xf numFmtId="0" fontId="17" fillId="0" borderId="26" xfId="0" applyFont="1" applyBorder="1" applyAlignment="1">
      <alignment vertical="top"/>
    </xf>
    <xf numFmtId="49" fontId="18" fillId="0" borderId="0" xfId="0" applyNumberFormat="1" applyFont="1" applyAlignment="1">
      <alignment wrapText="1"/>
    </xf>
    <xf numFmtId="0" fontId="0" fillId="3" borderId="45" xfId="0" applyFill="1" applyBorder="1" applyAlignment="1">
      <alignment vertical="top"/>
    </xf>
    <xf numFmtId="0" fontId="0" fillId="3" borderId="46" xfId="0" applyFill="1" applyBorder="1" applyAlignment="1">
      <alignment wrapText="1"/>
    </xf>
    <xf numFmtId="0" fontId="17" fillId="0" borderId="33" xfId="0" applyFont="1" applyBorder="1" applyAlignment="1">
      <alignment vertical="top" shrinkToFit="1"/>
    </xf>
    <xf numFmtId="0" fontId="17" fillId="0" borderId="26" xfId="0" applyFont="1" applyBorder="1" applyAlignment="1">
      <alignment vertical="top" shrinkToFit="1"/>
    </xf>
    <xf numFmtId="4" fontId="17" fillId="0" borderId="33" xfId="0" applyNumberFormat="1" applyFont="1" applyBorder="1" applyAlignment="1">
      <alignment vertical="top" shrinkToFit="1"/>
    </xf>
    <xf numFmtId="0" fontId="0" fillId="3" borderId="47" xfId="0" applyFill="1" applyBorder="1" applyAlignment="1">
      <alignment wrapText="1"/>
    </xf>
    <xf numFmtId="0" fontId="0" fillId="3" borderId="48" xfId="0" applyFill="1" applyBorder="1" applyAlignment="1">
      <alignment vertical="top"/>
    </xf>
    <xf numFmtId="4" fontId="0" fillId="3" borderId="45" xfId="0" applyNumberFormat="1" applyFill="1" applyBorder="1" applyAlignment="1">
      <alignment vertical="top"/>
    </xf>
    <xf numFmtId="0" fontId="17" fillId="0" borderId="10" xfId="0" applyFont="1" applyBorder="1" applyAlignment="1">
      <alignment vertical="top"/>
    </xf>
    <xf numFmtId="4" fontId="17" fillId="0" borderId="35" xfId="0" applyNumberFormat="1" applyFont="1" applyBorder="1" applyAlignment="1">
      <alignment vertical="top" shrinkToFit="1"/>
    </xf>
    <xf numFmtId="0" fontId="17" fillId="0" borderId="35" xfId="0" applyFont="1" applyBorder="1" applyAlignment="1">
      <alignment vertical="top" shrinkToFit="1"/>
    </xf>
    <xf numFmtId="0" fontId="17" fillId="0" borderId="10" xfId="0" applyFont="1" applyBorder="1" applyAlignment="1">
      <alignment vertical="top" shrinkToFit="1"/>
    </xf>
    <xf numFmtId="0" fontId="17" fillId="0" borderId="33" xfId="0" applyFont="1" applyBorder="1" applyAlignment="1">
      <alignment horizontal="left" vertical="top" wrapText="1"/>
    </xf>
    <xf numFmtId="0" fontId="0" fillId="0" borderId="39" xfId="0" applyBorder="1" applyAlignment="1">
      <alignment horizontal="left" vertical="center"/>
    </xf>
    <xf numFmtId="0" fontId="0" fillId="0" borderId="39" xfId="0" applyBorder="1"/>
    <xf numFmtId="0" fontId="0" fillId="0" borderId="1" xfId="0" applyBorder="1" applyAlignment="1">
      <alignment horizontal="left" indent="1"/>
    </xf>
    <xf numFmtId="0" fontId="0" fillId="0" borderId="0" xfId="0" applyAlignment="1">
      <alignment horizontal="left"/>
    </xf>
    <xf numFmtId="0" fontId="0" fillId="0" borderId="0" xfId="0" applyAlignment="1">
      <alignment horizontal="left" vertical="center"/>
    </xf>
    <xf numFmtId="1" fontId="9" fillId="0" borderId="6" xfId="0" applyNumberFormat="1" applyFont="1" applyBorder="1" applyAlignment="1">
      <alignment horizontal="right" vertical="center"/>
    </xf>
    <xf numFmtId="0" fontId="9" fillId="0" borderId="45" xfId="0" applyFont="1" applyBorder="1" applyAlignment="1">
      <alignment horizontal="left" vertical="center"/>
    </xf>
    <xf numFmtId="0" fontId="9" fillId="0" borderId="45" xfId="0" applyFont="1" applyBorder="1"/>
    <xf numFmtId="49" fontId="7" fillId="3" borderId="0" xfId="0" applyNumberFormat="1" applyFont="1" applyFill="1" applyAlignment="1">
      <alignment horizontal="left" vertical="center"/>
    </xf>
    <xf numFmtId="0" fontId="9" fillId="3" borderId="0" xfId="0" applyFont="1" applyFill="1" applyAlignment="1">
      <alignment horizontal="left" vertical="center"/>
    </xf>
    <xf numFmtId="49" fontId="9" fillId="0" borderId="0" xfId="0" applyNumberFormat="1" applyFont="1" applyAlignment="1">
      <alignment horizontal="left" vertical="center"/>
    </xf>
    <xf numFmtId="0" fontId="9" fillId="0" borderId="0" xfId="0" applyFont="1" applyAlignment="1">
      <alignment vertical="center"/>
    </xf>
    <xf numFmtId="0" fontId="0" fillId="0" borderId="0" xfId="0" applyAlignment="1">
      <alignment horizontal="right" vertical="center"/>
    </xf>
    <xf numFmtId="0" fontId="9" fillId="0" borderId="0" xfId="0" applyFont="1" applyAlignment="1">
      <alignment horizontal="left" vertical="center"/>
    </xf>
    <xf numFmtId="1" fontId="9" fillId="0" borderId="48" xfId="0" applyNumberFormat="1" applyFont="1" applyBorder="1" applyAlignment="1">
      <alignment horizontal="right" vertical="center"/>
    </xf>
    <xf numFmtId="0" fontId="0" fillId="0" borderId="39" xfId="0" applyBorder="1" applyAlignment="1">
      <alignment horizontal="left" vertical="center" indent="1"/>
    </xf>
    <xf numFmtId="1" fontId="0" fillId="0" borderId="0" xfId="0" applyNumberFormat="1" applyAlignment="1">
      <alignment horizontal="left" vertical="center"/>
    </xf>
    <xf numFmtId="4" fontId="0" fillId="0" borderId="0" xfId="0" applyNumberFormat="1" applyAlignment="1">
      <alignment horizontal="left" vertical="center"/>
    </xf>
    <xf numFmtId="0" fontId="0" fillId="0" borderId="0" xfId="0" applyAlignment="1">
      <alignment horizontal="center" vertical="center"/>
    </xf>
    <xf numFmtId="0" fontId="0" fillId="0" borderId="0" xfId="0" applyAlignment="1">
      <alignment horizontal="center"/>
    </xf>
    <xf numFmtId="49" fontId="8" fillId="0" borderId="15" xfId="0" applyNumberFormat="1" applyFont="1" applyBorder="1" applyAlignment="1">
      <alignment horizontal="center" vertical="center"/>
    </xf>
    <xf numFmtId="0" fontId="16" fillId="3" borderId="48" xfId="0" applyFont="1" applyFill="1" applyBorder="1" applyAlignment="1">
      <alignment vertical="center" wrapText="1"/>
    </xf>
    <xf numFmtId="0" fontId="16" fillId="3" borderId="44" xfId="0" applyFont="1" applyFill="1" applyBorder="1" applyAlignment="1">
      <alignment vertical="center" wrapText="1"/>
    </xf>
    <xf numFmtId="0" fontId="16" fillId="3" borderId="39" xfId="0" applyFont="1" applyFill="1" applyBorder="1" applyAlignment="1">
      <alignment vertical="center" wrapText="1"/>
    </xf>
    <xf numFmtId="0" fontId="16" fillId="3" borderId="45" xfId="0" applyFont="1" applyFill="1" applyBorder="1" applyAlignment="1">
      <alignment horizontal="center" vertical="center" wrapText="1"/>
    </xf>
    <xf numFmtId="1" fontId="8" fillId="0" borderId="45" xfId="0" applyNumberFormat="1" applyFont="1" applyBorder="1" applyAlignment="1">
      <alignment horizontal="center" vertical="center"/>
    </xf>
    <xf numFmtId="1" fontId="8" fillId="5" borderId="45" xfId="0" applyNumberFormat="1" applyFont="1" applyFill="1" applyBorder="1" applyAlignment="1">
      <alignment horizontal="center" vertical="center"/>
    </xf>
    <xf numFmtId="0" fontId="17" fillId="0" borderId="35" xfId="0" applyFont="1" applyBorder="1" applyAlignment="1">
      <alignment horizontal="left" vertical="top" wrapText="1"/>
    </xf>
    <xf numFmtId="0" fontId="0" fillId="5" borderId="34" xfId="0" applyFill="1" applyBorder="1" applyAlignment="1">
      <alignment horizontal="center" vertical="center"/>
    </xf>
    <xf numFmtId="3" fontId="17" fillId="0" borderId="33" xfId="0" applyNumberFormat="1" applyFont="1" applyBorder="1" applyAlignment="1">
      <alignment horizontal="center" vertical="top" shrinkToFit="1"/>
    </xf>
    <xf numFmtId="164" fontId="17" fillId="0" borderId="33" xfId="0" applyNumberFormat="1" applyFont="1" applyBorder="1" applyAlignment="1">
      <alignment horizontal="center" vertical="top" shrinkToFit="1"/>
    </xf>
    <xf numFmtId="4" fontId="17" fillId="0" borderId="33" xfId="0" applyNumberFormat="1" applyFont="1" applyBorder="1" applyAlignment="1">
      <alignment horizontal="right" vertical="top" shrinkToFit="1"/>
    </xf>
    <xf numFmtId="0" fontId="17" fillId="0" borderId="33" xfId="0" applyFont="1" applyBorder="1" applyAlignment="1">
      <alignment horizontal="center" vertical="center" shrinkToFit="1"/>
    </xf>
    <xf numFmtId="49" fontId="0" fillId="6" borderId="48" xfId="0" applyNumberFormat="1" applyFill="1" applyBorder="1" applyAlignment="1">
      <alignment horizontal="left" vertical="top"/>
    </xf>
    <xf numFmtId="49" fontId="0" fillId="6" borderId="39" xfId="0" applyNumberFormat="1" applyFill="1" applyBorder="1" applyAlignment="1">
      <alignment horizontal="center" vertical="center"/>
    </xf>
    <xf numFmtId="49" fontId="0" fillId="6" borderId="39" xfId="0" applyNumberFormat="1" applyFill="1" applyBorder="1" applyAlignment="1">
      <alignment horizontal="center" vertical="top"/>
    </xf>
    <xf numFmtId="49" fontId="0" fillId="6" borderId="39" xfId="0" applyNumberFormat="1" applyFill="1" applyBorder="1" applyAlignment="1">
      <alignment horizontal="right" vertical="top"/>
    </xf>
    <xf numFmtId="4" fontId="0" fillId="6" borderId="44" xfId="0" applyNumberFormat="1" applyFill="1" applyBorder="1" applyAlignment="1">
      <alignment horizontal="right" vertical="top"/>
    </xf>
    <xf numFmtId="0" fontId="0" fillId="6" borderId="48" xfId="0" applyFill="1" applyBorder="1" applyAlignment="1">
      <alignment horizontal="center" vertical="center"/>
    </xf>
    <xf numFmtId="0" fontId="17" fillId="0" borderId="26" xfId="0" applyFont="1" applyBorder="1" applyAlignment="1">
      <alignment horizontal="center" vertical="center"/>
    </xf>
    <xf numFmtId="49" fontId="0" fillId="6" borderId="48" xfId="0" applyNumberFormat="1" applyFill="1" applyBorder="1" applyAlignment="1">
      <alignment horizontal="center" vertical="center"/>
    </xf>
    <xf numFmtId="0" fontId="0" fillId="5" borderId="47" xfId="0" applyFill="1" applyBorder="1" applyAlignment="1">
      <alignment horizontal="center" vertical="center"/>
    </xf>
    <xf numFmtId="49" fontId="0" fillId="5" borderId="47" xfId="0" applyNumberFormat="1" applyFill="1" applyBorder="1" applyAlignment="1">
      <alignment horizontal="center" vertical="center"/>
    </xf>
    <xf numFmtId="49" fontId="0" fillId="5" borderId="47" xfId="0" applyNumberFormat="1" applyFill="1" applyBorder="1" applyAlignment="1">
      <alignment vertical="center"/>
    </xf>
    <xf numFmtId="0" fontId="17" fillId="0" borderId="10" xfId="0" applyFont="1" applyBorder="1" applyAlignment="1">
      <alignment horizontal="center" vertical="center"/>
    </xf>
    <xf numFmtId="0" fontId="17" fillId="0" borderId="35" xfId="0" applyFont="1" applyBorder="1" applyAlignment="1">
      <alignment horizontal="center" vertical="center" shrinkToFit="1"/>
    </xf>
    <xf numFmtId="3" fontId="17" fillId="0" borderId="35" xfId="0" applyNumberFormat="1" applyFont="1" applyBorder="1" applyAlignment="1">
      <alignment horizontal="center" vertical="top" shrinkToFit="1"/>
    </xf>
    <xf numFmtId="4" fontId="17" fillId="0" borderId="35" xfId="0" applyNumberFormat="1" applyFont="1" applyBorder="1" applyAlignment="1">
      <alignment horizontal="right" vertical="top" shrinkToFit="1"/>
    </xf>
    <xf numFmtId="4" fontId="8" fillId="0" borderId="45" xfId="0" applyNumberFormat="1" applyFont="1" applyBorder="1" applyAlignment="1">
      <alignment horizontal="right" vertical="center"/>
    </xf>
    <xf numFmtId="4" fontId="8" fillId="5" borderId="45" xfId="0" applyNumberFormat="1" applyFont="1" applyFill="1" applyBorder="1" applyAlignment="1">
      <alignment horizontal="right" vertical="center"/>
    </xf>
    <xf numFmtId="49" fontId="9" fillId="7" borderId="0" xfId="0" applyNumberFormat="1" applyFont="1" applyFill="1" applyAlignment="1">
      <alignment horizontal="left" vertical="center"/>
    </xf>
    <xf numFmtId="49" fontId="9" fillId="7" borderId="6" xfId="0" applyNumberFormat="1" applyFont="1" applyFill="1" applyBorder="1" applyAlignment="1">
      <alignment horizontal="right" vertical="center"/>
    </xf>
    <xf numFmtId="0" fontId="0" fillId="0" borderId="14" xfId="0" applyBorder="1"/>
    <xf numFmtId="49" fontId="0" fillId="0" borderId="1" xfId="0" applyNumberFormat="1" applyBorder="1" applyAlignment="1">
      <alignment horizontal="left" vertical="center" indent="1"/>
    </xf>
    <xf numFmtId="0" fontId="9" fillId="0" borderId="49" xfId="0" applyFont="1" applyBorder="1" applyAlignment="1">
      <alignment horizontal="left" vertical="center" indent="1"/>
    </xf>
    <xf numFmtId="49" fontId="0" fillId="0" borderId="0" xfId="0" applyNumberFormat="1" applyAlignment="1">
      <alignment horizontal="left" wrapText="1"/>
    </xf>
    <xf numFmtId="49" fontId="0" fillId="0" borderId="0" xfId="0" applyNumberFormat="1" applyAlignment="1">
      <alignment horizontal="left" vertical="top" wrapText="1"/>
    </xf>
    <xf numFmtId="4" fontId="9" fillId="3" borderId="44" xfId="0" applyNumberFormat="1" applyFont="1" applyFill="1" applyBorder="1" applyAlignment="1">
      <alignment vertical="top"/>
    </xf>
    <xf numFmtId="0" fontId="9" fillId="3" borderId="39" xfId="0" applyFont="1" applyFill="1" applyBorder="1" applyAlignment="1">
      <alignment vertical="top"/>
    </xf>
    <xf numFmtId="49" fontId="9" fillId="3" borderId="39" xfId="0" applyNumberFormat="1" applyFont="1" applyFill="1" applyBorder="1" applyAlignment="1">
      <alignment horizontal="left" vertical="top" wrapText="1"/>
    </xf>
    <xf numFmtId="49" fontId="9" fillId="3" borderId="39" xfId="0" applyNumberFormat="1" applyFont="1" applyFill="1" applyBorder="1" applyAlignment="1">
      <alignment vertical="top"/>
    </xf>
    <xf numFmtId="0" fontId="9" fillId="3" borderId="48" xfId="0" applyFont="1" applyFill="1" applyBorder="1" applyAlignment="1">
      <alignment vertical="top"/>
    </xf>
    <xf numFmtId="4" fontId="17" fillId="7" borderId="33" xfId="0" applyNumberFormat="1" applyFont="1" applyFill="1" applyBorder="1" applyAlignment="1" applyProtection="1">
      <alignment vertical="top" shrinkToFit="1"/>
      <protection locked="0"/>
    </xf>
    <xf numFmtId="164" fontId="17" fillId="0" borderId="33" xfId="0" applyNumberFormat="1" applyFont="1" applyBorder="1" applyAlignment="1">
      <alignment vertical="top" shrinkToFit="1"/>
    </xf>
    <xf numFmtId="164" fontId="20" fillId="0" borderId="33" xfId="0" applyNumberFormat="1" applyFont="1" applyBorder="1" applyAlignment="1">
      <alignment vertical="top" wrapText="1" shrinkToFit="1"/>
    </xf>
    <xf numFmtId="0" fontId="20" fillId="0" borderId="33" xfId="0" applyFont="1" applyBorder="1" applyAlignment="1">
      <alignment vertical="top" wrapText="1" shrinkToFit="1"/>
    </xf>
    <xf numFmtId="0" fontId="20" fillId="0" borderId="33" xfId="0" quotePrefix="1" applyFont="1" applyBorder="1" applyAlignment="1">
      <alignment horizontal="left" vertical="top" wrapText="1"/>
    </xf>
    <xf numFmtId="164" fontId="0" fillId="3" borderId="45" xfId="0" applyNumberFormat="1" applyFill="1" applyBorder="1" applyAlignment="1">
      <alignment vertical="top"/>
    </xf>
    <xf numFmtId="49" fontId="0" fillId="3" borderId="45" xfId="0" applyNumberFormat="1" applyFill="1" applyBorder="1" applyAlignment="1">
      <alignment vertical="top"/>
    </xf>
    <xf numFmtId="49" fontId="0" fillId="3" borderId="48" xfId="0" applyNumberFormat="1" applyFill="1" applyBorder="1" applyAlignment="1">
      <alignment vertical="top"/>
    </xf>
    <xf numFmtId="0" fontId="0" fillId="3" borderId="47" xfId="0" applyFill="1" applyBorder="1"/>
    <xf numFmtId="0" fontId="0" fillId="3" borderId="34" xfId="0" applyFill="1" applyBorder="1"/>
    <xf numFmtId="49" fontId="0" fillId="3" borderId="47" xfId="0" applyNumberFormat="1" applyFill="1" applyBorder="1"/>
    <xf numFmtId="0" fontId="0" fillId="3" borderId="44" xfId="0" applyFill="1" applyBorder="1"/>
    <xf numFmtId="0" fontId="0" fillId="3" borderId="45" xfId="0" applyFill="1" applyBorder="1"/>
    <xf numFmtId="49" fontId="0" fillId="0" borderId="39" xfId="0" applyNumberFormat="1" applyBorder="1" applyAlignment="1">
      <alignment vertical="center"/>
    </xf>
    <xf numFmtId="0" fontId="0" fillId="0" borderId="45" xfId="0" applyBorder="1" applyAlignment="1">
      <alignment vertical="center"/>
    </xf>
    <xf numFmtId="164" fontId="20" fillId="0" borderId="35" xfId="0" applyNumberFormat="1" applyFont="1" applyBorder="1" applyAlignment="1">
      <alignment vertical="top" wrapText="1" shrinkToFit="1"/>
    </xf>
    <xf numFmtId="0" fontId="20" fillId="0" borderId="35" xfId="0" applyFont="1" applyBorder="1" applyAlignment="1">
      <alignment vertical="top" wrapText="1" shrinkToFit="1"/>
    </xf>
    <xf numFmtId="0" fontId="20" fillId="0" borderId="35" xfId="0" quotePrefix="1" applyFont="1" applyBorder="1" applyAlignment="1">
      <alignment horizontal="left" vertical="top" wrapText="1"/>
    </xf>
    <xf numFmtId="0" fontId="0" fillId="3" borderId="35" xfId="0" applyFill="1" applyBorder="1" applyAlignment="1">
      <alignment vertical="top" shrinkToFit="1"/>
    </xf>
    <xf numFmtId="0" fontId="0" fillId="3" borderId="10" xfId="0" applyFill="1" applyBorder="1" applyAlignment="1">
      <alignment vertical="top" shrinkToFit="1"/>
    </xf>
    <xf numFmtId="4" fontId="0" fillId="3" borderId="35" xfId="0" applyNumberFormat="1" applyFill="1" applyBorder="1" applyAlignment="1">
      <alignment vertical="top" shrinkToFit="1"/>
    </xf>
    <xf numFmtId="164" fontId="0" fillId="3" borderId="35" xfId="0" applyNumberFormat="1" applyFill="1" applyBorder="1" applyAlignment="1">
      <alignment vertical="top" shrinkToFit="1"/>
    </xf>
    <xf numFmtId="0" fontId="0" fillId="3" borderId="35" xfId="0" applyFill="1" applyBorder="1" applyAlignment="1">
      <alignment horizontal="left" vertical="top" wrapText="1"/>
    </xf>
    <xf numFmtId="0" fontId="0" fillId="3" borderId="10" xfId="0" applyFill="1" applyBorder="1" applyAlignment="1">
      <alignment vertical="top"/>
    </xf>
    <xf numFmtId="164" fontId="21" fillId="0" borderId="33" xfId="0" applyNumberFormat="1" applyFont="1" applyBorder="1" applyAlignment="1">
      <alignment vertical="top" wrapText="1" shrinkToFit="1"/>
    </xf>
    <xf numFmtId="0" fontId="21" fillId="0" borderId="33" xfId="0" applyFont="1" applyBorder="1" applyAlignment="1">
      <alignment vertical="top" wrapText="1" shrinkToFit="1"/>
    </xf>
    <xf numFmtId="0" fontId="21" fillId="0" borderId="33" xfId="0" quotePrefix="1" applyFont="1" applyBorder="1" applyAlignment="1">
      <alignment horizontal="left" vertical="top" wrapText="1"/>
    </xf>
    <xf numFmtId="4" fontId="17" fillId="7" borderId="35" xfId="0" applyNumberFormat="1" applyFont="1" applyFill="1" applyBorder="1" applyAlignment="1" applyProtection="1">
      <alignment vertical="top" shrinkToFit="1"/>
      <protection locked="0"/>
    </xf>
    <xf numFmtId="164" fontId="17" fillId="0" borderId="35" xfId="0" applyNumberFormat="1" applyFont="1" applyBorder="1" applyAlignment="1">
      <alignment vertical="top" shrinkToFit="1"/>
    </xf>
    <xf numFmtId="0" fontId="24" fillId="0" borderId="0" xfId="6"/>
    <xf numFmtId="0" fontId="24" fillId="0" borderId="0" xfId="6" applyAlignment="1">
      <alignment vertical="center"/>
    </xf>
    <xf numFmtId="0" fontId="24" fillId="0" borderId="53" xfId="6" applyBorder="1" applyAlignment="1">
      <alignment vertical="center"/>
    </xf>
    <xf numFmtId="0" fontId="24" fillId="0" borderId="54" xfId="6" applyBorder="1" applyAlignment="1">
      <alignment vertical="center"/>
    </xf>
    <xf numFmtId="0" fontId="24" fillId="0" borderId="55" xfId="6" applyBorder="1" applyAlignment="1">
      <alignment vertical="center"/>
    </xf>
    <xf numFmtId="0" fontId="24" fillId="0" borderId="0" xfId="6" applyAlignment="1">
      <alignment horizontal="left" vertical="center"/>
    </xf>
    <xf numFmtId="0" fontId="24" fillId="0" borderId="56" xfId="6" applyBorder="1" applyAlignment="1">
      <alignment vertical="center"/>
    </xf>
    <xf numFmtId="0" fontId="24" fillId="0" borderId="57" xfId="6" applyBorder="1" applyAlignment="1">
      <alignment vertical="center"/>
    </xf>
    <xf numFmtId="0" fontId="24" fillId="0" borderId="58" xfId="6" applyBorder="1" applyAlignment="1">
      <alignment vertical="center"/>
    </xf>
    <xf numFmtId="0" fontId="24" fillId="0" borderId="0" xfId="6" applyAlignment="1" applyProtection="1">
      <alignment vertical="center"/>
      <protection locked="0"/>
    </xf>
    <xf numFmtId="0" fontId="26" fillId="0" borderId="0" xfId="7" applyFont="1" applyAlignment="1" applyProtection="1">
      <alignment vertical="center" wrapText="1"/>
    </xf>
    <xf numFmtId="0" fontId="27" fillId="0" borderId="0" xfId="6" applyFont="1" applyAlignment="1">
      <alignment horizontal="left" vertical="center"/>
    </xf>
    <xf numFmtId="0" fontId="28" fillId="0" borderId="0" xfId="6" applyFont="1" applyAlignment="1">
      <alignment horizontal="left" vertical="center"/>
    </xf>
    <xf numFmtId="4" fontId="24" fillId="0" borderId="0" xfId="6" applyNumberFormat="1" applyAlignment="1">
      <alignment vertical="center"/>
    </xf>
    <xf numFmtId="164" fontId="29" fillId="0" borderId="59" xfId="6" applyNumberFormat="1" applyFont="1" applyBorder="1" applyAlignment="1">
      <alignment vertical="center"/>
    </xf>
    <xf numFmtId="164" fontId="29" fillId="0" borderId="0" xfId="6" applyNumberFormat="1" applyFont="1" applyAlignment="1">
      <alignment vertical="center"/>
    </xf>
    <xf numFmtId="0" fontId="29" fillId="0" borderId="0" xfId="6" applyFont="1" applyAlignment="1">
      <alignment horizontal="center" vertical="center"/>
    </xf>
    <xf numFmtId="0" fontId="29" fillId="8" borderId="60" xfId="6" applyFont="1" applyFill="1" applyBorder="1" applyAlignment="1" applyProtection="1">
      <alignment horizontal="left" vertical="center"/>
      <protection locked="0"/>
    </xf>
    <xf numFmtId="0" fontId="28" fillId="0" borderId="61" xfId="6" applyFont="1" applyBorder="1" applyAlignment="1">
      <alignment horizontal="left" vertical="center" wrapText="1"/>
    </xf>
    <xf numFmtId="4" fontId="28" fillId="0" borderId="61" xfId="6" applyNumberFormat="1" applyFont="1" applyBorder="1" applyAlignment="1">
      <alignment vertical="center"/>
    </xf>
    <xf numFmtId="4" fontId="28" fillId="8" borderId="61" xfId="6" applyNumberFormat="1" applyFont="1" applyFill="1" applyBorder="1" applyAlignment="1" applyProtection="1">
      <alignment vertical="center"/>
      <protection locked="0"/>
    </xf>
    <xf numFmtId="165" fontId="28" fillId="0" borderId="61" xfId="6" applyNumberFormat="1" applyFont="1" applyBorder="1" applyAlignment="1">
      <alignment vertical="center"/>
    </xf>
    <xf numFmtId="0" fontId="28" fillId="0" borderId="61" xfId="6" applyFont="1" applyBorder="1" applyAlignment="1">
      <alignment horizontal="center" vertical="center" wrapText="1"/>
    </xf>
    <xf numFmtId="49" fontId="28" fillId="0" borderId="61" xfId="6" applyNumberFormat="1" applyFont="1" applyBorder="1" applyAlignment="1">
      <alignment horizontal="left" vertical="center" wrapText="1"/>
    </xf>
    <xf numFmtId="0" fontId="28" fillId="0" borderId="61" xfId="6" applyFont="1" applyBorder="1" applyAlignment="1">
      <alignment horizontal="center" vertical="center"/>
    </xf>
    <xf numFmtId="0" fontId="30" fillId="0" borderId="0" xfId="6" applyFont="1" applyAlignment="1">
      <alignment vertical="center"/>
    </xf>
    <xf numFmtId="0" fontId="30" fillId="0" borderId="0" xfId="6" applyFont="1" applyAlignment="1">
      <alignment horizontal="left" vertical="center"/>
    </xf>
    <xf numFmtId="0" fontId="30" fillId="0" borderId="59" xfId="6" applyFont="1" applyBorder="1" applyAlignment="1">
      <alignment vertical="center"/>
    </xf>
    <xf numFmtId="0" fontId="30" fillId="0" borderId="60" xfId="6" applyFont="1" applyBorder="1" applyAlignment="1">
      <alignment vertical="center"/>
    </xf>
    <xf numFmtId="0" fontId="30" fillId="0" borderId="53" xfId="6" applyFont="1" applyBorder="1" applyAlignment="1">
      <alignment vertical="center"/>
    </xf>
    <xf numFmtId="0" fontId="30" fillId="0" borderId="0" xfId="6" applyFont="1" applyAlignment="1" applyProtection="1">
      <alignment vertical="center"/>
      <protection locked="0"/>
    </xf>
    <xf numFmtId="165" fontId="30" fillId="0" borderId="0" xfId="6" applyNumberFormat="1" applyFont="1" applyAlignment="1">
      <alignment vertical="center"/>
    </xf>
    <xf numFmtId="0" fontId="30" fillId="0" borderId="0" xfId="6" applyFont="1" applyAlignment="1">
      <alignment horizontal="left" vertical="center" wrapText="1"/>
    </xf>
    <xf numFmtId="0" fontId="31" fillId="0" borderId="0" xfId="6" applyFont="1" applyAlignment="1">
      <alignment horizontal="left" vertical="center"/>
    </xf>
    <xf numFmtId="0" fontId="32" fillId="0" borderId="0" xfId="6" applyFont="1" applyAlignment="1">
      <alignment horizontal="center" vertical="center"/>
    </xf>
    <xf numFmtId="0" fontId="32" fillId="8" borderId="60" xfId="6" applyFont="1" applyFill="1" applyBorder="1" applyAlignment="1" applyProtection="1">
      <alignment horizontal="left" vertical="center"/>
      <protection locked="0"/>
    </xf>
    <xf numFmtId="0" fontId="33" fillId="0" borderId="53" xfId="6" applyFont="1" applyBorder="1" applyAlignment="1">
      <alignment vertical="center"/>
    </xf>
    <xf numFmtId="0" fontId="32" fillId="0" borderId="61" xfId="6" applyFont="1" applyBorder="1" applyAlignment="1">
      <alignment horizontal="left" vertical="center" wrapText="1"/>
    </xf>
    <xf numFmtId="4" fontId="32" fillId="0" borderId="61" xfId="6" applyNumberFormat="1" applyFont="1" applyBorder="1" applyAlignment="1">
      <alignment vertical="center"/>
    </xf>
    <xf numFmtId="4" fontId="32" fillId="8" borderId="61" xfId="6" applyNumberFormat="1" applyFont="1" applyFill="1" applyBorder="1" applyAlignment="1" applyProtection="1">
      <alignment vertical="center"/>
      <protection locked="0"/>
    </xf>
    <xf numFmtId="165" fontId="32" fillId="0" borderId="61" xfId="6" applyNumberFormat="1" applyFont="1" applyBorder="1" applyAlignment="1">
      <alignment vertical="center"/>
    </xf>
    <xf numFmtId="0" fontId="32" fillId="0" borderId="61" xfId="6" applyFont="1" applyBorder="1" applyAlignment="1">
      <alignment horizontal="center" vertical="center" wrapText="1"/>
    </xf>
    <xf numFmtId="49" fontId="32" fillId="0" borderId="61" xfId="6" applyNumberFormat="1" applyFont="1" applyBorder="1" applyAlignment="1">
      <alignment horizontal="left" vertical="center" wrapText="1"/>
    </xf>
    <xf numFmtId="0" fontId="32" fillId="0" borderId="61" xfId="6" applyFont="1" applyBorder="1" applyAlignment="1">
      <alignment horizontal="center" vertical="center"/>
    </xf>
    <xf numFmtId="0" fontId="24" fillId="0" borderId="59" xfId="6" applyBorder="1" applyAlignment="1">
      <alignment vertical="center"/>
    </xf>
    <xf numFmtId="0" fontId="24" fillId="0" borderId="60" xfId="6" applyBorder="1" applyAlignment="1">
      <alignment vertical="center"/>
    </xf>
    <xf numFmtId="0" fontId="34" fillId="0" borderId="0" xfId="6" applyFont="1" applyAlignment="1">
      <alignment vertical="center"/>
    </xf>
    <xf numFmtId="0" fontId="34" fillId="0" borderId="0" xfId="6" applyFont="1" applyAlignment="1">
      <alignment horizontal="left" vertical="center"/>
    </xf>
    <xf numFmtId="0" fontId="34" fillId="0" borderId="59" xfId="6" applyFont="1" applyBorder="1" applyAlignment="1">
      <alignment vertical="center"/>
    </xf>
    <xf numFmtId="0" fontId="34" fillId="0" borderId="60" xfId="6" applyFont="1" applyBorder="1" applyAlignment="1">
      <alignment vertical="center"/>
    </xf>
    <xf numFmtId="0" fontId="34" fillId="0" borderId="53" xfId="6" applyFont="1" applyBorder="1" applyAlignment="1">
      <alignment vertical="center"/>
    </xf>
    <xf numFmtId="0" fontId="34" fillId="0" borderId="0" xfId="6" applyFont="1" applyAlignment="1" applyProtection="1">
      <alignment vertical="center"/>
      <protection locked="0"/>
    </xf>
    <xf numFmtId="165" fontId="34" fillId="0" borderId="0" xfId="6" applyNumberFormat="1" applyFont="1" applyAlignment="1">
      <alignment vertical="center"/>
    </xf>
    <xf numFmtId="0" fontId="34" fillId="0" borderId="0" xfId="6" applyFont="1" applyAlignment="1">
      <alignment horizontal="left" vertical="center" wrapText="1"/>
    </xf>
    <xf numFmtId="0" fontId="35" fillId="0" borderId="0" xfId="6" applyFont="1" applyAlignment="1">
      <alignment vertical="center" wrapText="1"/>
    </xf>
    <xf numFmtId="0" fontId="36" fillId="0" borderId="0" xfId="6" applyFont="1"/>
    <xf numFmtId="4" fontId="36" fillId="0" borderId="0" xfId="6" applyNumberFormat="1" applyFont="1" applyAlignment="1">
      <alignment vertical="center"/>
    </xf>
    <xf numFmtId="0" fontId="36" fillId="0" borderId="0" xfId="6" applyFont="1" applyAlignment="1">
      <alignment horizontal="left"/>
    </xf>
    <xf numFmtId="0" fontId="36" fillId="0" borderId="0" xfId="6" applyFont="1" applyAlignment="1">
      <alignment horizontal="center"/>
    </xf>
    <xf numFmtId="164" fontId="36" fillId="0" borderId="59" xfId="6" applyNumberFormat="1" applyFont="1" applyBorder="1"/>
    <xf numFmtId="164" fontId="36" fillId="0" borderId="0" xfId="6" applyNumberFormat="1" applyFont="1"/>
    <xf numFmtId="0" fontId="36" fillId="0" borderId="60" xfId="6" applyFont="1" applyBorder="1"/>
    <xf numFmtId="0" fontId="36" fillId="0" borderId="53" xfId="6" applyFont="1" applyBorder="1"/>
    <xf numFmtId="4" fontId="37" fillId="0" borderId="0" xfId="6" applyNumberFormat="1" applyFont="1"/>
    <xf numFmtId="0" fontId="36" fillId="0" borderId="0" xfId="6" applyFont="1" applyProtection="1">
      <protection locked="0"/>
    </xf>
    <xf numFmtId="0" fontId="37" fillId="0" borderId="0" xfId="6" applyFont="1" applyAlignment="1">
      <alignment horizontal="left"/>
    </xf>
    <xf numFmtId="0" fontId="38" fillId="0" borderId="0" xfId="6" applyFont="1" applyAlignment="1">
      <alignment vertical="center"/>
    </xf>
    <xf numFmtId="0" fontId="38" fillId="0" borderId="0" xfId="6" applyFont="1" applyAlignment="1">
      <alignment horizontal="left" vertical="center"/>
    </xf>
    <xf numFmtId="0" fontId="38" fillId="0" borderId="59" xfId="6" applyFont="1" applyBorder="1" applyAlignment="1">
      <alignment vertical="center"/>
    </xf>
    <xf numFmtId="0" fontId="38" fillId="0" borderId="60" xfId="6" applyFont="1" applyBorder="1" applyAlignment="1">
      <alignment vertical="center"/>
    </xf>
    <xf numFmtId="0" fontId="38" fillId="0" borderId="53" xfId="6" applyFont="1" applyBorder="1" applyAlignment="1">
      <alignment vertical="center"/>
    </xf>
    <xf numFmtId="0" fontId="38" fillId="0" borderId="0" xfId="6" applyFont="1" applyAlignment="1" applyProtection="1">
      <alignment vertical="center"/>
      <protection locked="0"/>
    </xf>
    <xf numFmtId="0" fontId="38" fillId="0" borderId="0" xfId="6" applyFont="1" applyAlignment="1">
      <alignment horizontal="left" vertical="center" wrapText="1"/>
    </xf>
    <xf numFmtId="4" fontId="39" fillId="0" borderId="0" xfId="6" applyNumberFormat="1" applyFont="1" applyAlignment="1">
      <alignment vertical="center"/>
    </xf>
    <xf numFmtId="164" fontId="40" fillId="0" borderId="62" xfId="6" applyNumberFormat="1" applyFont="1" applyBorder="1"/>
    <xf numFmtId="0" fontId="24" fillId="0" borderId="63" xfId="6" applyBorder="1" applyAlignment="1">
      <alignment vertical="center"/>
    </xf>
    <xf numFmtId="164" fontId="40" fillId="0" borderId="63" xfId="6" applyNumberFormat="1" applyFont="1" applyBorder="1"/>
    <xf numFmtId="0" fontId="24" fillId="0" borderId="64" xfId="6" applyBorder="1" applyAlignment="1">
      <alignment vertical="center"/>
    </xf>
    <xf numFmtId="4" fontId="41" fillId="0" borderId="0" xfId="6" applyNumberFormat="1" applyFont="1"/>
    <xf numFmtId="0" fontId="41" fillId="0" borderId="0" xfId="6" applyFont="1" applyAlignment="1">
      <alignment horizontal="left" vertical="center"/>
    </xf>
    <xf numFmtId="0" fontId="24" fillId="0" borderId="0" xfId="6" applyAlignment="1">
      <alignment horizontal="center" vertical="center" wrapText="1"/>
    </xf>
    <xf numFmtId="0" fontId="29" fillId="0" borderId="65" xfId="6" applyFont="1" applyBorder="1" applyAlignment="1">
      <alignment horizontal="center" vertical="center" wrapText="1"/>
    </xf>
    <xf numFmtId="0" fontId="29" fillId="0" borderId="66" xfId="6" applyFont="1" applyBorder="1" applyAlignment="1">
      <alignment horizontal="center" vertical="center" wrapText="1"/>
    </xf>
    <xf numFmtId="0" fontId="29" fillId="0" borderId="67" xfId="6" applyFont="1" applyBorder="1" applyAlignment="1">
      <alignment horizontal="center" vertical="center" wrapText="1"/>
    </xf>
    <xf numFmtId="0" fontId="24" fillId="0" borderId="53" xfId="6" applyBorder="1" applyAlignment="1">
      <alignment horizontal="center" vertical="center" wrapText="1"/>
    </xf>
    <xf numFmtId="0" fontId="28" fillId="9" borderId="65" xfId="6" applyFont="1" applyFill="1" applyBorder="1" applyAlignment="1">
      <alignment horizontal="center" vertical="center" wrapText="1"/>
    </xf>
    <xf numFmtId="0" fontId="28" fillId="9" borderId="66" xfId="6" applyFont="1" applyFill="1" applyBorder="1" applyAlignment="1">
      <alignment horizontal="center" vertical="center" wrapText="1"/>
    </xf>
    <xf numFmtId="0" fontId="28" fillId="9" borderId="67" xfId="6" applyFont="1" applyFill="1" applyBorder="1" applyAlignment="1">
      <alignment horizontal="center" vertical="center" wrapText="1"/>
    </xf>
    <xf numFmtId="0" fontId="42" fillId="0" borderId="0" xfId="6" applyFont="1" applyAlignment="1">
      <alignment horizontal="left" vertical="center" wrapText="1"/>
    </xf>
    <xf numFmtId="0" fontId="43" fillId="0" borderId="0" xfId="6" applyFont="1" applyAlignment="1">
      <alignment horizontal="left" vertical="center"/>
    </xf>
    <xf numFmtId="0" fontId="42" fillId="0" borderId="0" xfId="6" applyFont="1" applyAlignment="1">
      <alignment horizontal="left" vertical="center"/>
    </xf>
    <xf numFmtId="166" fontId="42" fillId="0" borderId="0" xfId="6" applyNumberFormat="1" applyFont="1" applyAlignment="1">
      <alignment horizontal="left" vertical="center"/>
    </xf>
    <xf numFmtId="0" fontId="24" fillId="0" borderId="53" xfId="6" applyBorder="1"/>
    <xf numFmtId="0" fontId="45" fillId="0" borderId="0" xfId="6" applyFont="1" applyAlignment="1">
      <alignment horizontal="left" vertical="center"/>
    </xf>
    <xf numFmtId="0" fontId="24" fillId="0" borderId="68" xfId="6" applyBorder="1" applyAlignment="1">
      <alignment vertical="center"/>
    </xf>
    <xf numFmtId="0" fontId="24" fillId="0" borderId="69" xfId="6" applyBorder="1" applyAlignment="1">
      <alignment vertical="center"/>
    </xf>
    <xf numFmtId="0" fontId="37" fillId="0" borderId="0" xfId="6" applyFont="1" applyAlignment="1">
      <alignment vertical="center"/>
    </xf>
    <xf numFmtId="0" fontId="37" fillId="0" borderId="53" xfId="6" applyFont="1" applyBorder="1" applyAlignment="1">
      <alignment vertical="center"/>
    </xf>
    <xf numFmtId="4" fontId="37" fillId="0" borderId="57" xfId="6" applyNumberFormat="1" applyFont="1" applyBorder="1" applyAlignment="1">
      <alignment vertical="center"/>
    </xf>
    <xf numFmtId="0" fontId="37" fillId="0" borderId="57" xfId="6" applyFont="1" applyBorder="1" applyAlignment="1">
      <alignment vertical="center"/>
    </xf>
    <xf numFmtId="0" fontId="37" fillId="0" borderId="57" xfId="6" applyFont="1" applyBorder="1" applyAlignment="1">
      <alignment horizontal="left" vertical="center"/>
    </xf>
    <xf numFmtId="4" fontId="41" fillId="0" borderId="0" xfId="6" applyNumberFormat="1" applyFont="1" applyAlignment="1">
      <alignment vertical="center"/>
    </xf>
    <xf numFmtId="0" fontId="46" fillId="0" borderId="0" xfId="6" applyFont="1" applyAlignment="1">
      <alignment horizontal="left" vertical="center"/>
    </xf>
    <xf numFmtId="0" fontId="24" fillId="9" borderId="0" xfId="6" applyFill="1" applyAlignment="1">
      <alignment vertical="center"/>
    </xf>
    <xf numFmtId="0" fontId="28" fillId="9" borderId="0" xfId="6" applyFont="1" applyFill="1" applyAlignment="1">
      <alignment horizontal="right" vertical="center"/>
    </xf>
    <xf numFmtId="0" fontId="28" fillId="9" borderId="0" xfId="6" applyFont="1" applyFill="1" applyAlignment="1">
      <alignment horizontal="left" vertical="center"/>
    </xf>
    <xf numFmtId="0" fontId="24" fillId="9" borderId="70" xfId="6" applyFill="1" applyBorder="1" applyAlignment="1">
      <alignment vertical="center"/>
    </xf>
    <xf numFmtId="4" fontId="47" fillId="9" borderId="71" xfId="6" applyNumberFormat="1" applyFont="1" applyFill="1" applyBorder="1" applyAlignment="1">
      <alignment vertical="center"/>
    </xf>
    <xf numFmtId="0" fontId="24" fillId="9" borderId="71" xfId="6" applyFill="1" applyBorder="1" applyAlignment="1">
      <alignment vertical="center"/>
    </xf>
    <xf numFmtId="0" fontId="47" fillId="9" borderId="71" xfId="6" applyFont="1" applyFill="1" applyBorder="1" applyAlignment="1">
      <alignment horizontal="center" vertical="center"/>
    </xf>
    <xf numFmtId="0" fontId="47" fillId="9" borderId="71" xfId="6" applyFont="1" applyFill="1" applyBorder="1" applyAlignment="1">
      <alignment horizontal="right" vertical="center"/>
    </xf>
    <xf numFmtId="0" fontId="47" fillId="9" borderId="72" xfId="6" applyFont="1" applyFill="1" applyBorder="1" applyAlignment="1">
      <alignment horizontal="left" vertical="center"/>
    </xf>
    <xf numFmtId="4" fontId="43" fillId="0" borderId="0" xfId="6" applyNumberFormat="1" applyFont="1" applyAlignment="1">
      <alignment vertical="center"/>
    </xf>
    <xf numFmtId="167" fontId="43" fillId="0" borderId="0" xfId="6" applyNumberFormat="1" applyFont="1" applyAlignment="1">
      <alignment horizontal="right" vertical="center"/>
    </xf>
    <xf numFmtId="0" fontId="48" fillId="0" borderId="0" xfId="6" applyFont="1" applyAlignment="1">
      <alignment horizontal="left" vertical="center"/>
    </xf>
    <xf numFmtId="0" fontId="43" fillId="0" borderId="0" xfId="6" applyFont="1" applyAlignment="1">
      <alignment horizontal="right" vertical="center"/>
    </xf>
    <xf numFmtId="0" fontId="49" fillId="0" borderId="0" xfId="6" applyFont="1" applyAlignment="1">
      <alignment horizontal="left" vertical="center"/>
    </xf>
    <xf numFmtId="0" fontId="24" fillId="0" borderId="0" xfId="6" applyAlignment="1">
      <alignment vertical="center" wrapText="1"/>
    </xf>
    <xf numFmtId="0" fontId="24" fillId="0" borderId="53" xfId="6" applyBorder="1" applyAlignment="1">
      <alignment vertical="center" wrapText="1"/>
    </xf>
    <xf numFmtId="0" fontId="42" fillId="8" borderId="0" xfId="6" applyFont="1" applyFill="1" applyAlignment="1" applyProtection="1">
      <alignment horizontal="left" vertical="center"/>
      <protection locked="0"/>
    </xf>
    <xf numFmtId="0" fontId="50" fillId="0" borderId="0" xfId="6" applyFont="1" applyAlignment="1">
      <alignment horizontal="left" vertical="center"/>
    </xf>
    <xf numFmtId="0" fontId="24" fillId="0" borderId="68" xfId="6" applyBorder="1"/>
    <xf numFmtId="0" fontId="24" fillId="0" borderId="69" xfId="6" applyBorder="1"/>
    <xf numFmtId="0" fontId="0" fillId="0" borderId="0" xfId="0" applyAlignment="1">
      <alignment vertical="top"/>
    </xf>
    <xf numFmtId="49" fontId="0" fillId="0" borderId="39" xfId="0" applyNumberFormat="1" applyBorder="1" applyAlignment="1">
      <alignment vertical="center"/>
    </xf>
    <xf numFmtId="0" fontId="4" fillId="2" borderId="0" xfId="0" applyFont="1" applyFill="1" applyAlignment="1">
      <alignment horizontal="left" wrapText="1"/>
    </xf>
    <xf numFmtId="0" fontId="9" fillId="0" borderId="6" xfId="0" applyFont="1" applyBorder="1" applyAlignment="1">
      <alignment horizontal="center"/>
    </xf>
    <xf numFmtId="0" fontId="0" fillId="0" borderId="18" xfId="0" applyBorder="1" applyAlignment="1">
      <alignment horizontal="center"/>
    </xf>
    <xf numFmtId="4" fontId="14" fillId="0" borderId="0" xfId="0" applyNumberFormat="1" applyFont="1" applyAlignment="1">
      <alignment horizontal="right" vertical="center" indent="1"/>
    </xf>
    <xf numFmtId="0" fontId="0" fillId="0" borderId="0" xfId="0" applyAlignment="1">
      <alignment horizontal="right" indent="1"/>
    </xf>
    <xf numFmtId="0" fontId="0" fillId="0" borderId="2" xfId="0" applyBorder="1" applyAlignment="1">
      <alignment horizontal="right" indent="1"/>
    </xf>
    <xf numFmtId="4" fontId="13" fillId="3" borderId="7" xfId="0" applyNumberFormat="1" applyFont="1" applyFill="1" applyBorder="1" applyAlignment="1">
      <alignment horizontal="right" vertical="center"/>
    </xf>
    <xf numFmtId="2" fontId="13" fillId="3" borderId="7" xfId="0" applyNumberFormat="1" applyFont="1" applyFill="1" applyBorder="1" applyAlignment="1">
      <alignment horizontal="right" vertical="center"/>
    </xf>
    <xf numFmtId="49" fontId="9" fillId="7" borderId="0" xfId="0" applyNumberFormat="1" applyFont="1" applyFill="1" applyAlignment="1">
      <alignment horizontal="left" vertical="center"/>
    </xf>
    <xf numFmtId="49" fontId="9" fillId="7" borderId="6" xfId="0" applyNumberFormat="1" applyFont="1" applyFill="1" applyBorder="1" applyAlignment="1">
      <alignment horizontal="left"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4" fontId="12" fillId="0" borderId="10" xfId="0" applyNumberFormat="1" applyFont="1" applyBorder="1" applyAlignment="1">
      <alignment horizontal="right" vertical="center"/>
    </xf>
    <xf numFmtId="4" fontId="12" fillId="0" borderId="6" xfId="0" applyNumberFormat="1" applyFont="1" applyBorder="1" applyAlignment="1">
      <alignment horizontal="right" vertical="center"/>
    </xf>
    <xf numFmtId="4" fontId="12" fillId="0" borderId="18" xfId="0" applyNumberFormat="1" applyFont="1" applyBorder="1" applyAlignment="1">
      <alignment horizontal="right" vertical="center"/>
    </xf>
    <xf numFmtId="4" fontId="12" fillId="0" borderId="48" xfId="0" applyNumberFormat="1" applyFont="1" applyBorder="1" applyAlignment="1">
      <alignment vertical="center"/>
    </xf>
    <xf numFmtId="4" fontId="12" fillId="0" borderId="39" xfId="0" applyNumberFormat="1" applyFont="1" applyBorder="1" applyAlignment="1">
      <alignment vertical="center"/>
    </xf>
    <xf numFmtId="4" fontId="14" fillId="0" borderId="2" xfId="0" applyNumberFormat="1" applyFont="1" applyBorder="1" applyAlignment="1">
      <alignment horizontal="right" vertical="center" indent="1"/>
    </xf>
    <xf numFmtId="4" fontId="12" fillId="0" borderId="45" xfId="0" applyNumberFormat="1" applyFont="1" applyBorder="1" applyAlignment="1">
      <alignment horizontal="right" vertical="center" indent="1"/>
    </xf>
    <xf numFmtId="49" fontId="9" fillId="7" borderId="18" xfId="0" applyNumberFormat="1" applyFont="1" applyFill="1" applyBorder="1" applyAlignment="1">
      <alignment horizontal="left" vertical="center"/>
    </xf>
    <xf numFmtId="4" fontId="12" fillId="0" borderId="48" xfId="0" applyNumberFormat="1" applyFont="1" applyBorder="1" applyAlignment="1">
      <alignment horizontal="right" vertical="center"/>
    </xf>
    <xf numFmtId="4" fontId="12" fillId="0" borderId="39" xfId="0" applyNumberFormat="1" applyFont="1" applyBorder="1" applyAlignment="1">
      <alignment horizontal="right" vertical="center"/>
    </xf>
    <xf numFmtId="49" fontId="9" fillId="3" borderId="0" xfId="0" applyNumberFormat="1" applyFont="1" applyFill="1" applyAlignment="1">
      <alignment horizontal="center" vertical="center"/>
    </xf>
    <xf numFmtId="0" fontId="9" fillId="3" borderId="0" xfId="0" applyFont="1" applyFill="1" applyAlignment="1">
      <alignment horizontal="center" vertical="center"/>
    </xf>
    <xf numFmtId="0" fontId="9" fillId="3" borderId="2" xfId="0" applyFont="1" applyFill="1" applyBorder="1" applyAlignment="1">
      <alignment horizontal="center" vertical="center"/>
    </xf>
    <xf numFmtId="49" fontId="8" fillId="0" borderId="48" xfId="0" applyNumberFormat="1" applyFont="1" applyBorder="1" applyAlignment="1">
      <alignment horizontal="left" vertical="center" wrapText="1"/>
    </xf>
    <xf numFmtId="49" fontId="8" fillId="0" borderId="39" xfId="0" applyNumberFormat="1" applyFont="1" applyBorder="1" applyAlignment="1">
      <alignment horizontal="left" vertical="center" wrapText="1"/>
    </xf>
    <xf numFmtId="49" fontId="8" fillId="0" borderId="44" xfId="0" applyNumberFormat="1" applyFont="1" applyBorder="1" applyAlignment="1">
      <alignment horizontal="left" vertical="center" wrapText="1"/>
    </xf>
    <xf numFmtId="49" fontId="7" fillId="3" borderId="18" xfId="0" applyNumberFormat="1" applyFont="1" applyFill="1" applyBorder="1" applyAlignment="1">
      <alignment horizontal="center" vertical="center" shrinkToFit="1"/>
    </xf>
    <xf numFmtId="0" fontId="7" fillId="3" borderId="18" xfId="0" applyFont="1" applyFill="1" applyBorder="1" applyAlignment="1">
      <alignment horizontal="center" vertical="center" shrinkToFit="1"/>
    </xf>
    <xf numFmtId="0" fontId="7" fillId="3" borderId="19" xfId="0" applyFont="1" applyFill="1" applyBorder="1" applyAlignment="1">
      <alignment horizontal="center" vertical="center" shrinkToFit="1"/>
    </xf>
    <xf numFmtId="1" fontId="0" fillId="0" borderId="0" xfId="0" applyNumberFormat="1" applyAlignment="1">
      <alignment horizontal="right" indent="1"/>
    </xf>
    <xf numFmtId="3" fontId="0" fillId="0" borderId="12" xfId="0" applyNumberFormat="1" applyBorder="1"/>
    <xf numFmtId="3" fontId="0" fillId="0" borderId="12" xfId="0" applyNumberFormat="1" applyBorder="1" applyAlignment="1">
      <alignment wrapText="1"/>
    </xf>
    <xf numFmtId="3" fontId="0" fillId="4" borderId="31" xfId="0" applyNumberFormat="1" applyFill="1" applyBorder="1"/>
    <xf numFmtId="3" fontId="0" fillId="4" borderId="12" xfId="0" applyNumberFormat="1" applyFill="1" applyBorder="1"/>
    <xf numFmtId="3" fontId="0" fillId="4" borderId="32" xfId="0" applyNumberFormat="1" applyFill="1" applyBorder="1"/>
    <xf numFmtId="0" fontId="8" fillId="5" borderId="48" xfId="0" applyFont="1" applyFill="1" applyBorder="1" applyAlignment="1">
      <alignment horizontal="left" vertical="center"/>
    </xf>
    <xf numFmtId="0" fontId="8" fillId="5" borderId="39" xfId="0" applyFont="1" applyFill="1" applyBorder="1" applyAlignment="1">
      <alignment horizontal="left" vertical="center"/>
    </xf>
    <xf numFmtId="0" fontId="8" fillId="5" borderId="44" xfId="0" applyFont="1" applyFill="1" applyBorder="1" applyAlignment="1">
      <alignment horizontal="left" vertical="center"/>
    </xf>
    <xf numFmtId="0" fontId="7" fillId="0" borderId="0" xfId="0" applyFont="1" applyAlignment="1">
      <alignment horizontal="center" vertical="top"/>
    </xf>
    <xf numFmtId="0" fontId="7"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7" fillId="0" borderId="0" xfId="0" applyFont="1" applyAlignment="1">
      <alignment horizontal="center"/>
    </xf>
    <xf numFmtId="49" fontId="0" fillId="0" borderId="36" xfId="0" applyNumberFormat="1" applyBorder="1" applyAlignment="1">
      <alignment vertical="center"/>
    </xf>
    <xf numFmtId="0" fontId="0" fillId="0" borderId="36" xfId="0" applyBorder="1" applyAlignment="1">
      <alignment vertical="center"/>
    </xf>
    <xf numFmtId="0" fontId="0" fillId="0" borderId="43" xfId="0" applyBorder="1" applyAlignment="1">
      <alignment vertical="center"/>
    </xf>
    <xf numFmtId="49" fontId="0" fillId="0" borderId="37" xfId="0" applyNumberFormat="1" applyBorder="1" applyAlignment="1">
      <alignment vertical="center"/>
    </xf>
    <xf numFmtId="0" fontId="0" fillId="0" borderId="37" xfId="0" applyBorder="1" applyAlignment="1">
      <alignment vertical="center"/>
    </xf>
    <xf numFmtId="0" fontId="0" fillId="0" borderId="44" xfId="0" applyBorder="1" applyAlignment="1">
      <alignment vertical="center"/>
    </xf>
    <xf numFmtId="0" fontId="19" fillId="0" borderId="26" xfId="0" applyFont="1" applyBorder="1" applyAlignment="1">
      <alignment horizontal="left" vertical="top" wrapText="1"/>
    </xf>
    <xf numFmtId="0" fontId="19" fillId="0" borderId="0" xfId="0" applyFont="1" applyAlignment="1">
      <alignment vertical="top" wrapText="1" shrinkToFit="1"/>
    </xf>
    <xf numFmtId="164" fontId="19" fillId="0" borderId="0" xfId="0" applyNumberFormat="1" applyFont="1" applyAlignment="1">
      <alignment vertical="top" wrapText="1" shrinkToFit="1"/>
    </xf>
    <xf numFmtId="4" fontId="19" fillId="0" borderId="0" xfId="0" applyNumberFormat="1" applyFont="1" applyAlignment="1">
      <alignment vertical="top" wrapText="1" shrinkToFit="1"/>
    </xf>
    <xf numFmtId="4" fontId="19" fillId="0" borderId="51" xfId="0" applyNumberFormat="1" applyFont="1" applyBorder="1" applyAlignment="1">
      <alignment vertical="top" wrapText="1" shrinkToFit="1"/>
    </xf>
    <xf numFmtId="0" fontId="0" fillId="7" borderId="34" xfId="0"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0" fillId="7" borderId="18" xfId="0" applyFill="1" applyBorder="1" applyAlignment="1" applyProtection="1">
      <alignment horizontal="left" vertical="top" wrapText="1"/>
      <protection locked="0"/>
    </xf>
    <xf numFmtId="0" fontId="0" fillId="7" borderId="52" xfId="0" applyFill="1" applyBorder="1" applyAlignment="1" applyProtection="1">
      <alignment vertical="top" wrapText="1"/>
      <protection locked="0"/>
    </xf>
    <xf numFmtId="0" fontId="0" fillId="7" borderId="26"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0" xfId="0" applyFill="1" applyAlignment="1" applyProtection="1">
      <alignment horizontal="left" vertical="top" wrapText="1"/>
      <protection locked="0"/>
    </xf>
    <xf numFmtId="0" fontId="0" fillId="7" borderId="51" xfId="0" applyFill="1" applyBorder="1" applyAlignment="1" applyProtection="1">
      <alignment vertical="top" wrapText="1"/>
      <protection locked="0"/>
    </xf>
    <xf numFmtId="0" fontId="0" fillId="7" borderId="10" xfId="0" applyFill="1" applyBorder="1" applyAlignment="1" applyProtection="1">
      <alignment vertical="top" wrapText="1"/>
      <protection locked="0"/>
    </xf>
    <xf numFmtId="0" fontId="0" fillId="7" borderId="6" xfId="0" applyFill="1" applyBorder="1" applyAlignment="1" applyProtection="1">
      <alignment vertical="top" wrapText="1"/>
      <protection locked="0"/>
    </xf>
    <xf numFmtId="0" fontId="0" fillId="7" borderId="6" xfId="0" applyFill="1" applyBorder="1" applyAlignment="1" applyProtection="1">
      <alignment horizontal="left" vertical="top" wrapText="1"/>
      <protection locked="0"/>
    </xf>
    <xf numFmtId="0" fontId="0" fillId="7" borderId="50" xfId="0" applyFill="1" applyBorder="1" applyAlignment="1" applyProtection="1">
      <alignment vertical="top" wrapText="1"/>
      <protection locked="0"/>
    </xf>
    <xf numFmtId="0" fontId="19" fillId="0" borderId="10" xfId="0" applyFont="1" applyBorder="1" applyAlignment="1">
      <alignment horizontal="left" vertical="top" wrapText="1"/>
    </xf>
    <xf numFmtId="0" fontId="19" fillId="0" borderId="6" xfId="0" applyFont="1" applyBorder="1" applyAlignment="1">
      <alignment vertical="top" wrapText="1" shrinkToFit="1"/>
    </xf>
    <xf numFmtId="164" fontId="19" fillId="0" borderId="6" xfId="0" applyNumberFormat="1" applyFont="1" applyBorder="1" applyAlignment="1">
      <alignment vertical="top" wrapText="1" shrinkToFit="1"/>
    </xf>
    <xf numFmtId="4" fontId="19" fillId="0" borderId="6" xfId="0" applyNumberFormat="1" applyFont="1" applyBorder="1" applyAlignment="1">
      <alignment vertical="top" wrapText="1" shrinkToFit="1"/>
    </xf>
    <xf numFmtId="4" fontId="19" fillId="0" borderId="50" xfId="0" applyNumberFormat="1" applyFont="1" applyBorder="1" applyAlignment="1">
      <alignment vertical="top" wrapText="1" shrinkToFit="1"/>
    </xf>
    <xf numFmtId="0" fontId="0" fillId="0" borderId="0" xfId="0" applyAlignment="1">
      <alignment vertical="top"/>
    </xf>
    <xf numFmtId="0" fontId="0" fillId="0" borderId="0" xfId="0" applyAlignment="1">
      <alignment horizontal="left" vertical="top" wrapText="1"/>
    </xf>
    <xf numFmtId="49" fontId="0" fillId="0" borderId="39" xfId="0" applyNumberFormat="1" applyBorder="1" applyAlignment="1">
      <alignment vertical="center"/>
    </xf>
    <xf numFmtId="0" fontId="0" fillId="0" borderId="39" xfId="0" applyBorder="1" applyAlignment="1">
      <alignment vertical="center"/>
    </xf>
    <xf numFmtId="0" fontId="0" fillId="0" borderId="0" xfId="0" applyAlignment="1">
      <alignment wrapText="1"/>
    </xf>
    <xf numFmtId="0" fontId="42" fillId="8" borderId="0" xfId="6" applyFont="1" applyFill="1" applyAlignment="1" applyProtection="1">
      <alignment horizontal="left" vertical="center"/>
      <protection locked="0"/>
    </xf>
    <xf numFmtId="0" fontId="42" fillId="0" borderId="0" xfId="6" applyFont="1" applyAlignment="1">
      <alignment horizontal="left" vertical="center"/>
    </xf>
    <xf numFmtId="0" fontId="42" fillId="0" borderId="0" xfId="6" applyFont="1" applyAlignment="1">
      <alignment horizontal="left" vertical="center" wrapText="1"/>
    </xf>
    <xf numFmtId="0" fontId="44" fillId="0" borderId="0" xfId="6" applyFont="1" applyAlignment="1">
      <alignment horizontal="left" vertical="center" wrapText="1"/>
    </xf>
    <xf numFmtId="0" fontId="24" fillId="0" borderId="0" xfId="6" applyAlignment="1">
      <alignment vertical="center"/>
    </xf>
    <xf numFmtId="0" fontId="24" fillId="0" borderId="0" xfId="6"/>
    <xf numFmtId="0" fontId="43" fillId="0" borderId="0" xfId="6" applyFont="1" applyAlignment="1">
      <alignment horizontal="left" vertical="center" wrapText="1"/>
    </xf>
    <xf numFmtId="0" fontId="43" fillId="0" borderId="0" xfId="6" applyFont="1" applyAlignment="1">
      <alignment horizontal="left" vertical="center"/>
    </xf>
  </cellXfs>
  <cellStyles count="9">
    <cellStyle name="Hypertextový odkaz" xfId="7" builtinId="8"/>
    <cellStyle name="měny 2" xfId="3"/>
    <cellStyle name="Normální" xfId="0" builtinId="0"/>
    <cellStyle name="normální 2" xfId="1"/>
    <cellStyle name="normální 2 2" xfId="2"/>
    <cellStyle name="normální 2 3" xfId="5"/>
    <cellStyle name="normální 3" xfId="4"/>
    <cellStyle name="Normální 4" xfId="6"/>
    <cellStyle name="Normální 5" xfId="8"/>
  </cellStyles>
  <dxfs count="0"/>
  <tableStyles count="0" defaultTableStyle="TableStyleMedium9" defaultPivotStyle="PivotStyleLight16"/>
  <colors>
    <mruColors>
      <color rgb="FFFFCC99"/>
      <color rgb="FFFFCCCC"/>
      <color rgb="FFFFCCFF"/>
      <color rgb="FFCCECFF"/>
      <color rgb="FFCCFFCC"/>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20" Type="http://schemas.openxmlformats.org/officeDocument/2006/relationships/worksheet" Target="worksheets/sheet20.xml"/><Relationship Id="rId41" Type="http://schemas.openxmlformats.org/officeDocument/2006/relationships/externalLink" Target="externalLinks/externalLink18.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C7F8D760-C999-4605-A96A-0200F2FE1CDC}"/>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AFA78FBF-F91F-4D32-B0A2-FCA081337989}"/>
            </a:ext>
          </a:extLst>
        </xdr:cNvPr>
        <xdr:cNvPicPr/>
      </xdr:nvPicPr>
      <xdr:blipFill>
        <a:blip xmlns:r="http://schemas.openxmlformats.org/officeDocument/2006/relationships" r:embed="rId2"/>
        <a:stretch>
          <a:fillRect/>
        </a:stretch>
      </xdr:blipFill>
      <xdr:spPr>
        <a:xfrm>
          <a:off x="0" y="0"/>
          <a:ext cx="285750" cy="285750"/>
        </a:xfrm>
        <a:prstGeom prst="rect">
          <a:avLst/>
        </a:prstGeom>
      </xdr:spPr>
    </xdr:pic>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tavitel\Templates\Rozpocty\Sablona.xls"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SO%2005%20NAKL&#193;D&#193;N&#205;%20S%20DE&#352;&#356;OV&#221;MI%20VODAMI/SO05_Nakl&#225;d&#225;n&#237;%20s%20de&#353;&#357;ov&#253;mi%20vodami%20-%20V&#253;kaz%20v&#253;m&#283;r,%20P&#344;&#205;M&#201;%20HLAVN&#205;%20V&#221;DAJE.xlsx?A68AF848" TargetMode="External"/><Relationship Id="rId1" Type="http://schemas.openxmlformats.org/officeDocument/2006/relationships/externalLinkPath" Target="file:///\\A68AF848\SO05_Nakl&#225;d&#225;n&#237;%20s%20de&#353;&#357;ov&#253;mi%20vodami%20-%20V&#253;kaz%20v&#253;m&#283;r,%20P&#344;&#205;M&#201;%20HLAVN&#205;%20V&#221;DAJ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SO%2006%20VODOVOD/SO06_Vodovod%20-%20V&#253;kaz%20v&#253;m&#283;r,%20P&#344;&#205;M&#201;%20HLAVN&#205;%20V&#221;DAJ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O%2008%20P&#344;ELO&#381;KA%20PLYNOVODU/SO08_P&#345;elo&#382;ka%20plynovodu%20-%20V&#253;kaz%20v&#253;m&#283;r,%20P&#344;&#205;M&#201;%20DOPR.%20V&#221;DAJ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SO%2009%20P&#344;&#205;POJKA%20EL.%20NN/SO09_P&#345;&#237;pojka%20NN_V&#253;kaz%20v&#253;m&#283;r,%20P&#344;&#205;M&#201;%20DOPR.%20V&#221;DAJE.xlsx"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SO%2012%20PARKOVI&#352;T&#282;%20PRO%20ZAM&#282;STNANCE%20Z&#352;/SO%2012%20Parkovi&#353;t&#283;%20pro%20zam&#283;stnance%20Z&#352;%20-%20v&#253;kaz%20v&#253;m&#283;r,%20NEUZN.%20V&#221;DAJE.xlsx?D08AFE26" TargetMode="External"/><Relationship Id="rId1" Type="http://schemas.openxmlformats.org/officeDocument/2006/relationships/externalLinkPath" Target="file:///\\D08AFE26\SO%2012%20Parkovi&#353;t&#283;%20pro%20zam&#283;stnance%20Z&#352;%20-%20v&#253;kaz%20v&#253;m&#283;r,%20NEUZN.%20V&#221;DAJE.xlsx"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SO%2012%20PARKOVI&#352;T&#282;%20PRO%20ZAM&#282;STNANCE%20Z&#352;/SO%2012%20Parkovi&#353;t&#283;%20pro%20zam&#283;stnance%20Z&#352;%20-%20v&#253;kaz%20v&#253;m&#283;r,%20P&#344;&#205;M&#201;%20DOPR.%20V&#221;DAJE.xlsx?D08AFE26" TargetMode="External"/><Relationship Id="rId1" Type="http://schemas.openxmlformats.org/officeDocument/2006/relationships/externalLinkPath" Target="file:///\\D08AFE26\SO%2012%20Parkovi&#353;t&#283;%20pro%20zam&#283;stnance%20Z&#352;%20-%20v&#253;kaz%20v&#253;m&#283;r,%20P&#344;&#205;M&#201;%20DOPR.%20V&#221;DAJE.xlsx" TargetMode="External"/></Relationships>
</file>

<file path=xl/externalLinks/_rels/externalLink16.xml.rels><?xml version="1.0" encoding="UTF-8" standalone="yes"?>
<Relationships xmlns="http://schemas.openxmlformats.org/package/2006/relationships"><Relationship Id="rId2" Type="http://schemas.microsoft.com/office/2019/04/relationships/externalLinkLongPath" Target="SO%2012%20PARKOVI&#352;T&#282;%20PRO%20ZAM&#282;STNANCE%20Z&#352;/SO%2012%20Parkovi&#353;t&#283;%20pro%20zam&#283;stnance%20Z&#352;%20-%20v&#253;kaz%20v&#253;m&#283;r,%20P&#344;&#205;M&#201;%20HLAVN&#205;%20V&#221;DAJE.xlsx?D08AFE26" TargetMode="External"/><Relationship Id="rId1" Type="http://schemas.openxmlformats.org/officeDocument/2006/relationships/externalLinkPath" Target="file:///\\D08AFE26\SO%2012%20Parkovi&#353;t&#283;%20pro%20zam&#283;stnance%20Z&#352;%20-%20v&#253;kaz%20v&#253;m&#283;r,%20P&#344;&#205;M&#201;%20HLAVN&#205;%20V&#221;DAJE.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SO%2013%20ZAVLA&#381;OVAC&#205;%20SYST&#201;M/SO%2013_Zavla&#382;ovac&#237;%20syst&#233;m_V&#253;kaz%20v&#253;m&#283;r,%20P&#344;&#205;M&#201;%20HL.%20V&#221;DAJ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Vedlej&#353;&#237;%20rozpo&#269;tov&#233;%20n&#225;klady,%20m&#283;sto%20-%20v&#253;kaz%20v&#253;m&#283;r.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O%2001%20KOMUNIKACE,%20PARKOVI&#352;T&#282;%20A%20CHODN&#205;KY/SO%2001%20Komunikace,%20parkovi&#353;t&#283;%20a%20chodn&#237;ky%20-%20v&#253;kaz%20v&#253;m&#283;r,%20NEUZNATELN&#201;%20V&#221;DAJE.xlsx?01072A31" TargetMode="External"/><Relationship Id="rId1" Type="http://schemas.openxmlformats.org/officeDocument/2006/relationships/externalLinkPath" Target="file:///\\01072A31\SO%2001%20Komunikace,%20parkovi&#353;t&#283;%20a%20chodn&#237;ky%20-%20v&#253;kaz%20v&#253;m&#283;r,%20NEUZNATELN&#201;%20V&#221;DAJE.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SO%2001%20KOMUNIKACE,%20PARKOVI&#352;T&#282;%20A%20CHODN&#205;KY/SO%2001%20Komunikace,%20parkovi&#353;t&#283;%20a%20chodn&#237;ky%20-%20v&#253;kaz%20v&#253;m&#283;r,%20P&#344;&#205;M&#201;%20DOPR.%20V&#221;DAJE.xlsx?01072A31" TargetMode="External"/><Relationship Id="rId1" Type="http://schemas.openxmlformats.org/officeDocument/2006/relationships/externalLinkPath" Target="file:///\\01072A31\SO%2001%20Komunikace,%20parkovi&#353;t&#283;%20a%20chodn&#237;ky%20-%20v&#253;kaz%20v&#253;m&#283;r,%20P&#344;&#205;M&#201;%20DOPR.%20V&#221;DAJE.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SO%2001%20KOMUNIKACE,%20PARKOVI&#352;T&#282;%20A%20CHODN&#205;KY/SO%2001%20Komunikace,%20parkovi&#353;t&#283;%20a%20chodn&#237;ky%20-%20v&#253;kaz%20v&#253;m&#283;r,%20P&#344;&#205;M&#201;%20HLAVN&#205;%20V&#221;DAJE.xlsx?01072A31" TargetMode="External"/><Relationship Id="rId1" Type="http://schemas.openxmlformats.org/officeDocument/2006/relationships/externalLinkPath" Target="file:///\\01072A31\SO%2001%20Komunikace,%20parkovi&#353;t&#283;%20a%20chodn&#237;ky%20-%20v&#253;kaz%20v&#253;m&#283;r,%20P&#344;&#205;M&#201;%20HLAVN&#205;%20V&#221;DAJE.xlsx"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SO%2002%20ZPEVN&#282;N&#201;%20PLOCHY%20A%20VYBAVEN&#205;/SO%2002%20Zpevn&#283;n&#233;%20plochy%20a%20vybaven&#237;%20-%20v&#253;kaz%20v&#253;m&#283;r,%20P&#344;&#205;M&#201;%20DOPR.%20V&#221;DAJE.xlsx?42F4C29C" TargetMode="External"/><Relationship Id="rId1" Type="http://schemas.openxmlformats.org/officeDocument/2006/relationships/externalLinkPath" Target="file:///\\42F4C29C\SO%2002%20Zpevn&#283;n&#233;%20plochy%20a%20vybaven&#237;%20-%20v&#253;kaz%20v&#253;m&#283;r,%20P&#344;&#205;M&#201;%20DOPR.%20V&#221;DAJE.xlsx"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SO%2002%20ZPEVN&#282;N&#201;%20PLOCHY%20A%20VYBAVEN&#205;/SO%2002%20Zpevn&#283;n&#233;%20plochy%20a%20vybaven&#237;%20-%20v&#253;kaz%20v&#253;m&#283;r,%20P&#344;&#205;M&#201;%20HLAVN&#205;%20V&#221;DAJE.xlsx?42F4C29C" TargetMode="External"/><Relationship Id="rId1" Type="http://schemas.openxmlformats.org/officeDocument/2006/relationships/externalLinkPath" Target="file:///\\42F4C29C\SO%2002%20Zpevn&#283;n&#233;%20plochy%20a%20vybaven&#237;%20-%20v&#253;kaz%20v&#253;m&#283;r,%20P&#344;&#205;M&#201;%20HLAVN&#205;%20V&#221;DAJ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O%2003%20NAKL&#193;D&#193;N&#205;%20S%20ODPADY/SO%2003%20Nakl&#225;d&#225;n&#237;%20s%20odpady%20-%20v&#253;kaz%20v&#253;m&#283;r,%20P&#344;&#205;M&#201;%20DOPR.%20V&#221;DAJ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SO%2004%20VE&#344;EJN&#201;%20OSV&#282;TLEN&#205;/SO04_VO_V&#253;kaz%20v&#253;m&#283;r,%20P&#344;&#205;M&#201;%20DOPR.%20V&#221;DAJE.xlsx"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SO%2005%20NAKL&#193;D&#193;N&#205;%20S%20DE&#352;&#356;OV&#221;MI%20VODAMI/SO05_Nakl&#225;d&#225;n&#237;%20s%20de&#353;&#357;ov&#253;mi%20vodami%20-%20V&#253;kaz%20v&#253;m&#283;r,%20P&#344;&#205;M&#201;%20DOPR.%20V&#221;DAJE.xlsx?A68AF848" TargetMode="External"/><Relationship Id="rId1" Type="http://schemas.openxmlformats.org/officeDocument/2006/relationships/externalLinkPath" Target="file:///\\A68AF848\SO05_Nakl&#225;d&#225;n&#237;%20s%20de&#353;&#357;ov&#253;mi%20vodami%20-%20V&#253;kaz%20v&#253;m&#283;r,%20P&#344;&#205;M&#201;%20DOPR.%20V&#221;DAJ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vba"/>
      <sheetName val="VzorPolozky"/>
    </sheetNames>
    <sheetDataSet>
      <sheetData sheetId="0">
        <row r="23">
          <cell r="G23">
            <v>0</v>
          </cell>
        </row>
        <row r="24">
          <cell r="G24">
            <v>0</v>
          </cell>
        </row>
        <row r="25">
          <cell r="G25">
            <v>0</v>
          </cell>
        </row>
        <row r="26">
          <cell r="G26">
            <v>0</v>
          </cell>
        </row>
        <row r="27">
          <cell r="G27">
            <v>0</v>
          </cell>
        </row>
        <row r="29">
          <cell r="J29" t="str">
            <v>CZK</v>
          </cell>
        </row>
      </sheetData>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vba"/>
      <sheetName val="VzorPolozky"/>
      <sheetName val="Rozpočet Pol"/>
    </sheetNames>
    <sheetDataSet>
      <sheetData sheetId="0">
        <row r="23">
          <cell r="G23">
            <v>0</v>
          </cell>
        </row>
        <row r="24">
          <cell r="G24">
            <v>0</v>
          </cell>
        </row>
        <row r="25">
          <cell r="G25">
            <v>0</v>
          </cell>
        </row>
        <row r="26">
          <cell r="G26">
            <v>0</v>
          </cell>
        </row>
        <row r="27">
          <cell r="G27">
            <v>0</v>
          </cell>
        </row>
        <row r="29">
          <cell r="J29" t="str">
            <v>CZK</v>
          </cell>
        </row>
      </sheetData>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vba"/>
      <sheetName val="VzorPolozky"/>
      <sheetName val="Rozpočet Pol"/>
    </sheetNames>
    <sheetDataSet>
      <sheetData sheetId="0">
        <row r="23">
          <cell r="G23">
            <v>0</v>
          </cell>
        </row>
        <row r="24">
          <cell r="G24">
            <v>0</v>
          </cell>
        </row>
        <row r="25">
          <cell r="G25">
            <v>0</v>
          </cell>
        </row>
        <row r="26">
          <cell r="G26">
            <v>0</v>
          </cell>
        </row>
        <row r="27">
          <cell r="G27">
            <v>0</v>
          </cell>
        </row>
        <row r="29">
          <cell r="J29" t="str">
            <v>CZK</v>
          </cell>
        </row>
      </sheetData>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Rozpočet Pol"/>
    </sheetNames>
    <sheetDataSet>
      <sheetData sheetId="0"/>
      <sheetData sheetId="1">
        <row r="23">
          <cell r="G23">
            <v>0</v>
          </cell>
        </row>
        <row r="24">
          <cell r="G24">
            <v>0</v>
          </cell>
        </row>
        <row r="25">
          <cell r="G25">
            <v>0</v>
          </cell>
        </row>
        <row r="26">
          <cell r="G26">
            <v>0</v>
          </cell>
        </row>
        <row r="27">
          <cell r="G27">
            <v>0</v>
          </cell>
        </row>
        <row r="29">
          <cell r="J29" t="str">
            <v>CZK</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 val="Rozpočet Pol"/>
    </sheetNames>
    <sheetDataSet>
      <sheetData sheetId="0"/>
      <sheetData sheetId="1">
        <row r="23">
          <cell r="G23">
            <v>0</v>
          </cell>
        </row>
        <row r="24">
          <cell r="G24">
            <v>0</v>
          </cell>
        </row>
        <row r="25">
          <cell r="G25">
            <v>0</v>
          </cell>
        </row>
        <row r="26">
          <cell r="G26">
            <v>0</v>
          </cell>
        </row>
        <row r="27">
          <cell r="G27">
            <v>0</v>
          </cell>
        </row>
        <row r="29">
          <cell r="J29" t="str">
            <v>CZK</v>
          </cell>
        </row>
      </sheetData>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kyny pro vyplnění"/>
      <sheetName val="Stavba"/>
      <sheetName val="VzorPolozky"/>
    </sheetNames>
    <sheetDataSet>
      <sheetData sheetId="0" refreshError="1"/>
      <sheetData sheetId="1">
        <row r="23">
          <cell r="G23">
            <v>0</v>
          </cell>
        </row>
        <row r="24">
          <cell r="G24">
            <v>0</v>
          </cell>
        </row>
        <row r="25">
          <cell r="G25">
            <v>0</v>
          </cell>
        </row>
        <row r="26">
          <cell r="G26">
            <v>0</v>
          </cell>
        </row>
        <row r="27">
          <cell r="G27">
            <v>0</v>
          </cell>
        </row>
        <row r="29">
          <cell r="J29" t="str">
            <v>CZK</v>
          </cell>
        </row>
      </sheetData>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vba"/>
      <sheetName val="VzorPolozky"/>
    </sheetNames>
    <sheetDataSet>
      <sheetData sheetId="0">
        <row r="23">
          <cell r="G23">
            <v>0</v>
          </cell>
        </row>
        <row r="24">
          <cell r="G24">
            <v>0</v>
          </cell>
        </row>
        <row r="25">
          <cell r="G25">
            <v>0</v>
          </cell>
        </row>
        <row r="26">
          <cell r="G26">
            <v>0</v>
          </cell>
        </row>
        <row r="27">
          <cell r="G27">
            <v>0</v>
          </cell>
        </row>
        <row r="29">
          <cell r="J29" t="str">
            <v>CZK</v>
          </cell>
        </row>
      </sheetData>
      <sheetData sheetId="1"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17" Type="http://schemas.openxmlformats.org/officeDocument/2006/relationships/hyperlink" Target="https://podminky.urs.cz/item/CS_URS_2023_02/182911131" TargetMode="External"/><Relationship Id="rId21" Type="http://schemas.openxmlformats.org/officeDocument/2006/relationships/hyperlink" Target="https://podminky.urs.cz/item/CS_URS_2023_02/184813212" TargetMode="External"/><Relationship Id="rId42" Type="http://schemas.openxmlformats.org/officeDocument/2006/relationships/hyperlink" Target="https://podminky.urs.cz/item/CS_URS_2023_02/119005155" TargetMode="External"/><Relationship Id="rId63" Type="http://schemas.openxmlformats.org/officeDocument/2006/relationships/hyperlink" Target="https://podminky.urs.cz/item/CS_URS_2023_02/181451151" TargetMode="External"/><Relationship Id="rId84" Type="http://schemas.openxmlformats.org/officeDocument/2006/relationships/hyperlink" Target="https://podminky.urs.cz/item/CS_URS_2023_02/183403161" TargetMode="External"/><Relationship Id="rId16" Type="http://schemas.openxmlformats.org/officeDocument/2006/relationships/hyperlink" Target="https://podminky.urs.cz/item/CS_URS_2023_02/112251211" TargetMode="External"/><Relationship Id="rId107" Type="http://schemas.openxmlformats.org/officeDocument/2006/relationships/hyperlink" Target="https://podminky.urs.cz/item/CS_URS_2023_02/183402121" TargetMode="External"/><Relationship Id="rId11" Type="http://schemas.openxmlformats.org/officeDocument/2006/relationships/hyperlink" Target="https://podminky.urs.cz/item/CS_URS_2023_02/112151114" TargetMode="External"/><Relationship Id="rId32" Type="http://schemas.openxmlformats.org/officeDocument/2006/relationships/hyperlink" Target="https://podminky.urs.cz/item/CS_URS_2023_02/184852233" TargetMode="External"/><Relationship Id="rId37" Type="http://schemas.openxmlformats.org/officeDocument/2006/relationships/hyperlink" Target="https://podminky.urs.cz/item/CS_URS_2023_02/185804214" TargetMode="External"/><Relationship Id="rId53" Type="http://schemas.openxmlformats.org/officeDocument/2006/relationships/hyperlink" Target="https://podminky.urs.cz/item/CS_URS_2023_02/181351113" TargetMode="External"/><Relationship Id="rId58" Type="http://schemas.openxmlformats.org/officeDocument/2006/relationships/hyperlink" Target="https://podminky.urs.cz/item/CS_URS_2023_02/998231311" TargetMode="External"/><Relationship Id="rId74" Type="http://schemas.openxmlformats.org/officeDocument/2006/relationships/hyperlink" Target="https://podminky.urs.cz/item/CS_URS_2023_02/183403161" TargetMode="External"/><Relationship Id="rId79" Type="http://schemas.openxmlformats.org/officeDocument/2006/relationships/hyperlink" Target="https://podminky.urs.cz/item/CS_URS_2023_02/181351113" TargetMode="External"/><Relationship Id="rId102" Type="http://schemas.openxmlformats.org/officeDocument/2006/relationships/hyperlink" Target="https://podminky.urs.cz/item/CS_URS_2023_02/162751117" TargetMode="External"/><Relationship Id="rId123" Type="http://schemas.openxmlformats.org/officeDocument/2006/relationships/hyperlink" Target="https://podminky.urs.cz/item/CS_URS_2023_02/183403161" TargetMode="External"/><Relationship Id="rId128" Type="http://schemas.openxmlformats.org/officeDocument/2006/relationships/hyperlink" Target="https://podminky.urs.cz/item/CS_URS_2023_02/183111111" TargetMode="External"/><Relationship Id="rId5" Type="http://schemas.openxmlformats.org/officeDocument/2006/relationships/hyperlink" Target="https://podminky.urs.cz/item/CS_URS_2023_02/112151352" TargetMode="External"/><Relationship Id="rId90" Type="http://schemas.openxmlformats.org/officeDocument/2006/relationships/hyperlink" Target="https://podminky.urs.cz/item/CS_URS_2023_02/171201231" TargetMode="External"/><Relationship Id="rId95" Type="http://schemas.openxmlformats.org/officeDocument/2006/relationships/hyperlink" Target="https://podminky.urs.cz/item/CS_URS_2023_02/184813511" TargetMode="External"/><Relationship Id="rId22" Type="http://schemas.openxmlformats.org/officeDocument/2006/relationships/hyperlink" Target="https://podminky.urs.cz/item/CS_URS_2023_02/184813252" TargetMode="External"/><Relationship Id="rId27" Type="http://schemas.openxmlformats.org/officeDocument/2006/relationships/hyperlink" Target="https://podminky.urs.cz/item/CS_URS_2023_02/167151111" TargetMode="External"/><Relationship Id="rId43" Type="http://schemas.openxmlformats.org/officeDocument/2006/relationships/hyperlink" Target="https://podminky.urs.cz/item/CS_URS_2023_02/183101221" TargetMode="External"/><Relationship Id="rId48" Type="http://schemas.openxmlformats.org/officeDocument/2006/relationships/hyperlink" Target="https://podminky.urs.cz/item/CS_URS_2023_02/184215132" TargetMode="External"/><Relationship Id="rId64" Type="http://schemas.openxmlformats.org/officeDocument/2006/relationships/hyperlink" Target="https://podminky.urs.cz/item/CS_URS_2023_02/183403161" TargetMode="External"/><Relationship Id="rId69" Type="http://schemas.openxmlformats.org/officeDocument/2006/relationships/hyperlink" Target="https://podminky.urs.cz/item/CS_URS_2023_02/181351113" TargetMode="External"/><Relationship Id="rId113" Type="http://schemas.openxmlformats.org/officeDocument/2006/relationships/hyperlink" Target="https://podminky.urs.cz/item/CS_URS_2023_02/183403161" TargetMode="External"/><Relationship Id="rId118" Type="http://schemas.openxmlformats.org/officeDocument/2006/relationships/hyperlink" Target="https://podminky.urs.cz/item/CS_URS_2023_02/167151101" TargetMode="External"/><Relationship Id="rId80" Type="http://schemas.openxmlformats.org/officeDocument/2006/relationships/hyperlink" Target="https://podminky.urs.cz/item/CS_URS_2023_02/181151331" TargetMode="External"/><Relationship Id="rId85" Type="http://schemas.openxmlformats.org/officeDocument/2006/relationships/hyperlink" Target="https://podminky.urs.cz/item/CS_URS_2023_02/111151231" TargetMode="External"/><Relationship Id="rId12" Type="http://schemas.openxmlformats.org/officeDocument/2006/relationships/hyperlink" Target="https://podminky.urs.cz/item/CS_URS_2023_02/112155221" TargetMode="External"/><Relationship Id="rId17" Type="http://schemas.openxmlformats.org/officeDocument/2006/relationships/hyperlink" Target="https://podminky.urs.cz/item/CS_URS_2023_02/122911111" TargetMode="External"/><Relationship Id="rId33" Type="http://schemas.openxmlformats.org/officeDocument/2006/relationships/hyperlink" Target="https://podminky.urs.cz/item/CS_URS_2023_02/184852235" TargetMode="External"/><Relationship Id="rId38" Type="http://schemas.openxmlformats.org/officeDocument/2006/relationships/hyperlink" Target="https://podminky.urs.cz/item/CS_URS_2023_02/111211101" TargetMode="External"/><Relationship Id="rId59" Type="http://schemas.openxmlformats.org/officeDocument/2006/relationships/hyperlink" Target="https://podminky.urs.cz/item/CS_URS_2023_02/183402121" TargetMode="External"/><Relationship Id="rId103" Type="http://schemas.openxmlformats.org/officeDocument/2006/relationships/hyperlink" Target="https://podminky.urs.cz/item/CS_URS_2023_02/171201231" TargetMode="External"/><Relationship Id="rId108" Type="http://schemas.openxmlformats.org/officeDocument/2006/relationships/hyperlink" Target="https://podminky.urs.cz/item/CS_URS_2023_02/181351113" TargetMode="External"/><Relationship Id="rId124" Type="http://schemas.openxmlformats.org/officeDocument/2006/relationships/hyperlink" Target="https://podminky.urs.cz/item/CS_URS_2023_02/111151231" TargetMode="External"/><Relationship Id="rId129" Type="http://schemas.openxmlformats.org/officeDocument/2006/relationships/hyperlink" Target="https://podminky.urs.cz/item/CS_URS_2023_02/183211312" TargetMode="External"/><Relationship Id="rId54" Type="http://schemas.openxmlformats.org/officeDocument/2006/relationships/hyperlink" Target="https://podminky.urs.cz/item/CS_URS_2023_02/183101113" TargetMode="External"/><Relationship Id="rId70" Type="http://schemas.openxmlformats.org/officeDocument/2006/relationships/hyperlink" Target="https://podminky.urs.cz/item/CS_URS_2023_02/181151331" TargetMode="External"/><Relationship Id="rId75" Type="http://schemas.openxmlformats.org/officeDocument/2006/relationships/hyperlink" Target="https://podminky.urs.cz/item/CS_URS_2023_02/111151231" TargetMode="External"/><Relationship Id="rId91" Type="http://schemas.openxmlformats.org/officeDocument/2006/relationships/hyperlink" Target="https://podminky.urs.cz/item/CS_URS_2023_02/171152501" TargetMode="External"/><Relationship Id="rId96" Type="http://schemas.openxmlformats.org/officeDocument/2006/relationships/hyperlink" Target="https://podminky.urs.cz/item/CS_URS_2023_02/181451121" TargetMode="External"/><Relationship Id="rId1" Type="http://schemas.openxmlformats.org/officeDocument/2006/relationships/hyperlink" Target="https://podminky.urs.cz/item/CS_URS_2023_02/112151111" TargetMode="External"/><Relationship Id="rId6" Type="http://schemas.openxmlformats.org/officeDocument/2006/relationships/hyperlink" Target="https://podminky.urs.cz/item/CS_URS_2023_02/112155215" TargetMode="External"/><Relationship Id="rId23" Type="http://schemas.openxmlformats.org/officeDocument/2006/relationships/hyperlink" Target="https://podminky.urs.cz/item/CS_URS_2023_02/998231311" TargetMode="External"/><Relationship Id="rId28" Type="http://schemas.openxmlformats.org/officeDocument/2006/relationships/hyperlink" Target="https://podminky.urs.cz/item/CS_URS_2023_02/162351104" TargetMode="External"/><Relationship Id="rId49" Type="http://schemas.openxmlformats.org/officeDocument/2006/relationships/hyperlink" Target="https://podminky.urs.cz/item/CS_URS_2023_02/184215413" TargetMode="External"/><Relationship Id="rId114" Type="http://schemas.openxmlformats.org/officeDocument/2006/relationships/hyperlink" Target="https://podminky.urs.cz/item/CS_URS_2023_02/111151231" TargetMode="External"/><Relationship Id="rId119" Type="http://schemas.openxmlformats.org/officeDocument/2006/relationships/hyperlink" Target="https://podminky.urs.cz/item/CS_URS_2023_02/162351103" TargetMode="External"/><Relationship Id="rId44" Type="http://schemas.openxmlformats.org/officeDocument/2006/relationships/hyperlink" Target="https://podminky.urs.cz/item/CS_URS_2023_02/184854113" TargetMode="External"/><Relationship Id="rId60" Type="http://schemas.openxmlformats.org/officeDocument/2006/relationships/hyperlink" Target="https://podminky.urs.cz/item/CS_URS_2023_02/181351113" TargetMode="External"/><Relationship Id="rId65" Type="http://schemas.openxmlformats.org/officeDocument/2006/relationships/hyperlink" Target="https://podminky.urs.cz/item/CS_URS_2023_02/111151221" TargetMode="External"/><Relationship Id="rId81" Type="http://schemas.openxmlformats.org/officeDocument/2006/relationships/hyperlink" Target="https://podminky.urs.cz/item/CS_URS_2023_02/184813511" TargetMode="External"/><Relationship Id="rId86" Type="http://schemas.openxmlformats.org/officeDocument/2006/relationships/hyperlink" Target="https://podminky.urs.cz/item/CS_URS_2023_02/185802113" TargetMode="External"/><Relationship Id="rId130" Type="http://schemas.openxmlformats.org/officeDocument/2006/relationships/hyperlink" Target="https://podminky.urs.cz/item/CS_URS_2023_02/185804119" TargetMode="External"/><Relationship Id="rId13" Type="http://schemas.openxmlformats.org/officeDocument/2006/relationships/hyperlink" Target="https://podminky.urs.cz/item/CS_URS_2023_02/174251202" TargetMode="External"/><Relationship Id="rId18" Type="http://schemas.openxmlformats.org/officeDocument/2006/relationships/hyperlink" Target="https://podminky.urs.cz/item/CS_URS_2023_02/112251211" TargetMode="External"/><Relationship Id="rId39" Type="http://schemas.openxmlformats.org/officeDocument/2006/relationships/hyperlink" Target="https://podminky.urs.cz/item/CS_URS_2023_02/112155311" TargetMode="External"/><Relationship Id="rId109" Type="http://schemas.openxmlformats.org/officeDocument/2006/relationships/hyperlink" Target="https://podminky.urs.cz/item/CS_URS_2023_02/181151331" TargetMode="External"/><Relationship Id="rId34" Type="http://schemas.openxmlformats.org/officeDocument/2006/relationships/hyperlink" Target="https://podminky.urs.cz/item/CS_URS_2023_02/184852236" TargetMode="External"/><Relationship Id="rId50" Type="http://schemas.openxmlformats.org/officeDocument/2006/relationships/hyperlink" Target="https://podminky.urs.cz/item/CS_URS_2023_02/184911421" TargetMode="External"/><Relationship Id="rId55" Type="http://schemas.openxmlformats.org/officeDocument/2006/relationships/hyperlink" Target="https://podminky.urs.cz/item/CS_URS_2023_02/184102311" TargetMode="External"/><Relationship Id="rId76" Type="http://schemas.openxmlformats.org/officeDocument/2006/relationships/hyperlink" Target="https://podminky.urs.cz/item/CS_URS_2023_02/185802113" TargetMode="External"/><Relationship Id="rId97" Type="http://schemas.openxmlformats.org/officeDocument/2006/relationships/hyperlink" Target="https://podminky.urs.cz/item/CS_URS_2023_02/111151231" TargetMode="External"/><Relationship Id="rId104" Type="http://schemas.openxmlformats.org/officeDocument/2006/relationships/hyperlink" Target="https://podminky.urs.cz/item/CS_URS_2023_02/211971110" TargetMode="External"/><Relationship Id="rId120" Type="http://schemas.openxmlformats.org/officeDocument/2006/relationships/hyperlink" Target="https://podminky.urs.cz/item/CS_URS_2023_02/184813511" TargetMode="External"/><Relationship Id="rId125" Type="http://schemas.openxmlformats.org/officeDocument/2006/relationships/hyperlink" Target="https://podminky.urs.cz/item/CS_URS_2023_02/185802113" TargetMode="External"/><Relationship Id="rId7" Type="http://schemas.openxmlformats.org/officeDocument/2006/relationships/hyperlink" Target="https://podminky.urs.cz/item/CS_URS_2023_02/174251201" TargetMode="External"/><Relationship Id="rId71" Type="http://schemas.openxmlformats.org/officeDocument/2006/relationships/hyperlink" Target="https://podminky.urs.cz/item/CS_URS_2023_02/184813511" TargetMode="External"/><Relationship Id="rId92" Type="http://schemas.openxmlformats.org/officeDocument/2006/relationships/hyperlink" Target="https://podminky.urs.cz/item/CS_URS_2023_02/167151101" TargetMode="External"/><Relationship Id="rId2" Type="http://schemas.openxmlformats.org/officeDocument/2006/relationships/hyperlink" Target="https://podminky.urs.cz/item/CS_URS_2023_02/112151011" TargetMode="External"/><Relationship Id="rId29" Type="http://schemas.openxmlformats.org/officeDocument/2006/relationships/hyperlink" Target="https://podminky.urs.cz/item/CS_URS_2023_02/184813151" TargetMode="External"/><Relationship Id="rId24" Type="http://schemas.openxmlformats.org/officeDocument/2006/relationships/hyperlink" Target="https://podminky.urs.cz/item/CS_URS_2023_02/121151123" TargetMode="External"/><Relationship Id="rId40" Type="http://schemas.openxmlformats.org/officeDocument/2006/relationships/hyperlink" Target="https://podminky.urs.cz/item/CS_URS_2023_02/112155115" TargetMode="External"/><Relationship Id="rId45" Type="http://schemas.openxmlformats.org/officeDocument/2006/relationships/hyperlink" Target="https://podminky.urs.cz/item/CS_URS_2023_02/184102116" TargetMode="External"/><Relationship Id="rId66" Type="http://schemas.openxmlformats.org/officeDocument/2006/relationships/hyperlink" Target="https://podminky.urs.cz/item/CS_URS_2023_02/185802113" TargetMode="External"/><Relationship Id="rId87" Type="http://schemas.openxmlformats.org/officeDocument/2006/relationships/hyperlink" Target="https://podminky.urs.cz/item/CS_URS_2023_02/998231311" TargetMode="External"/><Relationship Id="rId110" Type="http://schemas.openxmlformats.org/officeDocument/2006/relationships/hyperlink" Target="https://podminky.urs.cz/item/CS_URS_2023_02/184813511" TargetMode="External"/><Relationship Id="rId115" Type="http://schemas.openxmlformats.org/officeDocument/2006/relationships/hyperlink" Target="https://podminky.urs.cz/item/CS_URS_2023_02/185802113" TargetMode="External"/><Relationship Id="rId131" Type="http://schemas.openxmlformats.org/officeDocument/2006/relationships/hyperlink" Target="https://podminky.urs.cz/item/CS_URS_2023_02/184911421" TargetMode="External"/><Relationship Id="rId61" Type="http://schemas.openxmlformats.org/officeDocument/2006/relationships/hyperlink" Target="https://podminky.urs.cz/item/CS_URS_2023_02/181151331" TargetMode="External"/><Relationship Id="rId82" Type="http://schemas.openxmlformats.org/officeDocument/2006/relationships/hyperlink" Target="https://podminky.urs.cz/item/CS_URS_2023_02/181451121" TargetMode="External"/><Relationship Id="rId19" Type="http://schemas.openxmlformats.org/officeDocument/2006/relationships/hyperlink" Target="https://podminky.urs.cz/item/CS_URS_2023_02/122911111" TargetMode="External"/><Relationship Id="rId14" Type="http://schemas.openxmlformats.org/officeDocument/2006/relationships/hyperlink" Target="https://podminky.urs.cz/item/CS_URS_2023_02/162201412" TargetMode="External"/><Relationship Id="rId30" Type="http://schemas.openxmlformats.org/officeDocument/2006/relationships/hyperlink" Target="https://podminky.urs.cz/item/CS_URS_2023_02/184806113" TargetMode="External"/><Relationship Id="rId35" Type="http://schemas.openxmlformats.org/officeDocument/2006/relationships/hyperlink" Target="https://podminky.urs.cz/item/CS_URS_2023_02/184818311" TargetMode="External"/><Relationship Id="rId56" Type="http://schemas.openxmlformats.org/officeDocument/2006/relationships/hyperlink" Target="https://podminky.urs.cz/item/CS_URS_2023_02/184801131" TargetMode="External"/><Relationship Id="rId77" Type="http://schemas.openxmlformats.org/officeDocument/2006/relationships/hyperlink" Target="https://podminky.urs.cz/item/CS_URS_2023_02/998231311" TargetMode="External"/><Relationship Id="rId100" Type="http://schemas.openxmlformats.org/officeDocument/2006/relationships/hyperlink" Target="https://podminky.urs.cz/item/CS_URS_2023_02/122251102" TargetMode="External"/><Relationship Id="rId105" Type="http://schemas.openxmlformats.org/officeDocument/2006/relationships/hyperlink" Target="https://podminky.urs.cz/item/CS_URS_2023_02/211531111" TargetMode="External"/><Relationship Id="rId126" Type="http://schemas.openxmlformats.org/officeDocument/2006/relationships/hyperlink" Target="https://podminky.urs.cz/item/CS_URS_2023_02/998231311" TargetMode="External"/><Relationship Id="rId8" Type="http://schemas.openxmlformats.org/officeDocument/2006/relationships/hyperlink" Target="https://podminky.urs.cz/item/CS_URS_2023_02/162201411" TargetMode="External"/><Relationship Id="rId51" Type="http://schemas.openxmlformats.org/officeDocument/2006/relationships/hyperlink" Target="https://podminky.urs.cz/item/CS_URS_2023_02/998231311" TargetMode="External"/><Relationship Id="rId72" Type="http://schemas.openxmlformats.org/officeDocument/2006/relationships/hyperlink" Target="https://podminky.urs.cz/item/CS_URS_2023_02/181451121" TargetMode="External"/><Relationship Id="rId93" Type="http://schemas.openxmlformats.org/officeDocument/2006/relationships/hyperlink" Target="https://podminky.urs.cz/item/CS_URS_2023_02/162351103" TargetMode="External"/><Relationship Id="rId98" Type="http://schemas.openxmlformats.org/officeDocument/2006/relationships/hyperlink" Target="https://podminky.urs.cz/item/CS_URS_2023_02/185802113" TargetMode="External"/><Relationship Id="rId121" Type="http://schemas.openxmlformats.org/officeDocument/2006/relationships/hyperlink" Target="https://podminky.urs.cz/item/CS_URS_2023_02/180405111" TargetMode="External"/><Relationship Id="rId3" Type="http://schemas.openxmlformats.org/officeDocument/2006/relationships/hyperlink" Target="https://podminky.urs.cz/item/CS_URS_2023_02/112151112" TargetMode="External"/><Relationship Id="rId25" Type="http://schemas.openxmlformats.org/officeDocument/2006/relationships/hyperlink" Target="https://podminky.urs.cz/item/CS_URS_2023_02/121151114" TargetMode="External"/><Relationship Id="rId46" Type="http://schemas.openxmlformats.org/officeDocument/2006/relationships/hyperlink" Target="https://podminky.urs.cz/item/CS_URS_2023_02/184801121" TargetMode="External"/><Relationship Id="rId67" Type="http://schemas.openxmlformats.org/officeDocument/2006/relationships/hyperlink" Target="https://podminky.urs.cz/item/CS_URS_2023_02/998231311" TargetMode="External"/><Relationship Id="rId116" Type="http://schemas.openxmlformats.org/officeDocument/2006/relationships/hyperlink" Target="https://podminky.urs.cz/item/CS_URS_2023_02/998231311" TargetMode="External"/><Relationship Id="rId20" Type="http://schemas.openxmlformats.org/officeDocument/2006/relationships/hyperlink" Target="https://podminky.urs.cz/item/CS_URS_2023_02/997013811" TargetMode="External"/><Relationship Id="rId41" Type="http://schemas.openxmlformats.org/officeDocument/2006/relationships/hyperlink" Target="https://podminky.urs.cz/item/CS_URS_2023_02/997013811" TargetMode="External"/><Relationship Id="rId62" Type="http://schemas.openxmlformats.org/officeDocument/2006/relationships/hyperlink" Target="https://podminky.urs.cz/item/CS_URS_2023_02/184813511" TargetMode="External"/><Relationship Id="rId83" Type="http://schemas.openxmlformats.org/officeDocument/2006/relationships/hyperlink" Target="https://podminky.urs.cz/item/CS_URS_2023_02/183403153" TargetMode="External"/><Relationship Id="rId88" Type="http://schemas.openxmlformats.org/officeDocument/2006/relationships/hyperlink" Target="https://podminky.urs.cz/item/CS_URS_2023_02/122251102" TargetMode="External"/><Relationship Id="rId111" Type="http://schemas.openxmlformats.org/officeDocument/2006/relationships/hyperlink" Target="https://podminky.urs.cz/item/CS_URS_2023_02/181451121" TargetMode="External"/><Relationship Id="rId132" Type="http://schemas.openxmlformats.org/officeDocument/2006/relationships/hyperlink" Target="https://podminky.urs.cz/item/CS_URS_2023_02/998231311" TargetMode="External"/><Relationship Id="rId15" Type="http://schemas.openxmlformats.org/officeDocument/2006/relationships/hyperlink" Target="https://podminky.urs.cz/item/CS_URS_2023_02/162301952" TargetMode="External"/><Relationship Id="rId36" Type="http://schemas.openxmlformats.org/officeDocument/2006/relationships/hyperlink" Target="https://podminky.urs.cz/item/CS_URS_2023_02/184852446" TargetMode="External"/><Relationship Id="rId57" Type="http://schemas.openxmlformats.org/officeDocument/2006/relationships/hyperlink" Target="https://podminky.urs.cz/item/CS_URS_2023_02/184911421" TargetMode="External"/><Relationship Id="rId106" Type="http://schemas.openxmlformats.org/officeDocument/2006/relationships/hyperlink" Target="https://podminky.urs.cz/item/CS_URS_2023_02/212755218" TargetMode="External"/><Relationship Id="rId127" Type="http://schemas.openxmlformats.org/officeDocument/2006/relationships/hyperlink" Target="https://podminky.urs.cz/item/CS_URS_2023_02/183901116R" TargetMode="External"/><Relationship Id="rId10" Type="http://schemas.openxmlformats.org/officeDocument/2006/relationships/hyperlink" Target="https://podminky.urs.cz/item/CS_URS_2023_02/112151113" TargetMode="External"/><Relationship Id="rId31" Type="http://schemas.openxmlformats.org/officeDocument/2006/relationships/hyperlink" Target="https://podminky.urs.cz/item/CS_URS_2023_02/184852322" TargetMode="External"/><Relationship Id="rId52" Type="http://schemas.openxmlformats.org/officeDocument/2006/relationships/hyperlink" Target="https://podminky.urs.cz/item/CS_URS_2023_02/183402131" TargetMode="External"/><Relationship Id="rId73" Type="http://schemas.openxmlformats.org/officeDocument/2006/relationships/hyperlink" Target="https://podminky.urs.cz/item/CS_URS_2023_02/183403153" TargetMode="External"/><Relationship Id="rId78" Type="http://schemas.openxmlformats.org/officeDocument/2006/relationships/hyperlink" Target="https://podminky.urs.cz/item/CS_URS_2023_02/183402121" TargetMode="External"/><Relationship Id="rId94" Type="http://schemas.openxmlformats.org/officeDocument/2006/relationships/hyperlink" Target="https://podminky.urs.cz/item/CS_URS_2023_02/564571111" TargetMode="External"/><Relationship Id="rId99" Type="http://schemas.openxmlformats.org/officeDocument/2006/relationships/hyperlink" Target="https://podminky.urs.cz/item/CS_URS_2023_02/998231311" TargetMode="External"/><Relationship Id="rId101" Type="http://schemas.openxmlformats.org/officeDocument/2006/relationships/hyperlink" Target="https://podminky.urs.cz/item/CS_URS_2023_02/132251102" TargetMode="External"/><Relationship Id="rId122" Type="http://schemas.openxmlformats.org/officeDocument/2006/relationships/hyperlink" Target="https://podminky.urs.cz/item/CS_URS_2023_02/183403153" TargetMode="External"/><Relationship Id="rId4" Type="http://schemas.openxmlformats.org/officeDocument/2006/relationships/hyperlink" Target="https://podminky.urs.cz/item/CS_URS_2023_02/112151012" TargetMode="External"/><Relationship Id="rId9" Type="http://schemas.openxmlformats.org/officeDocument/2006/relationships/hyperlink" Target="https://podminky.urs.cz/item/CS_URS_2023_02/162301951" TargetMode="External"/><Relationship Id="rId26" Type="http://schemas.openxmlformats.org/officeDocument/2006/relationships/hyperlink" Target="https://podminky.urs.cz/item/CS_URS_2023_02/121151115" TargetMode="External"/><Relationship Id="rId47" Type="http://schemas.openxmlformats.org/officeDocument/2006/relationships/hyperlink" Target="https://podminky.urs.cz/item/CS_URS_2023_02/184813241" TargetMode="External"/><Relationship Id="rId68" Type="http://schemas.openxmlformats.org/officeDocument/2006/relationships/hyperlink" Target="https://podminky.urs.cz/item/CS_URS_2023_02/183402121" TargetMode="External"/><Relationship Id="rId89" Type="http://schemas.openxmlformats.org/officeDocument/2006/relationships/hyperlink" Target="https://podminky.urs.cz/item/CS_URS_2023_02/162751117" TargetMode="External"/><Relationship Id="rId112" Type="http://schemas.openxmlformats.org/officeDocument/2006/relationships/hyperlink" Target="https://podminky.urs.cz/item/CS_URS_2023_02/183403153" TargetMode="External"/><Relationship Id="rId133"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13" Type="http://schemas.openxmlformats.org/officeDocument/2006/relationships/hyperlink" Target="https://podminky.urs.cz/item/CS_URS_2023_02/185804215" TargetMode="External"/><Relationship Id="rId18" Type="http://schemas.openxmlformats.org/officeDocument/2006/relationships/hyperlink" Target="https://podminky.urs.cz/item/CS_URS_2023_02/998231311" TargetMode="External"/><Relationship Id="rId26" Type="http://schemas.openxmlformats.org/officeDocument/2006/relationships/hyperlink" Target="https://podminky.urs.cz/item/CS_URS_2023_02/998231311" TargetMode="External"/><Relationship Id="rId39" Type="http://schemas.openxmlformats.org/officeDocument/2006/relationships/drawing" Target="../drawings/drawing2.xml"/><Relationship Id="rId21" Type="http://schemas.openxmlformats.org/officeDocument/2006/relationships/hyperlink" Target="https://podminky.urs.cz/item/CS_URS_2023_02/998231311" TargetMode="External"/><Relationship Id="rId34" Type="http://schemas.openxmlformats.org/officeDocument/2006/relationships/hyperlink" Target="https://podminky.urs.cz/item/CS_URS_2023_02/185804259" TargetMode="External"/><Relationship Id="rId7" Type="http://schemas.openxmlformats.org/officeDocument/2006/relationships/hyperlink" Target="https://podminky.urs.cz/item/CS_URS_2023_02/185804514" TargetMode="External"/><Relationship Id="rId12" Type="http://schemas.openxmlformats.org/officeDocument/2006/relationships/hyperlink" Target="https://podminky.urs.cz/item/CS_URS_2023_02/998231311" TargetMode="External"/><Relationship Id="rId17" Type="http://schemas.openxmlformats.org/officeDocument/2006/relationships/hyperlink" Target="https://podminky.urs.cz/item/CS_URS_2023_02/185802113" TargetMode="External"/><Relationship Id="rId25" Type="http://schemas.openxmlformats.org/officeDocument/2006/relationships/hyperlink" Target="https://podminky.urs.cz/item/CS_URS_2023_02/185802113" TargetMode="External"/><Relationship Id="rId33" Type="http://schemas.openxmlformats.org/officeDocument/2006/relationships/hyperlink" Target="https://podminky.urs.cz/item/CS_URS_2023_02/185804252" TargetMode="External"/><Relationship Id="rId38" Type="http://schemas.openxmlformats.org/officeDocument/2006/relationships/hyperlink" Target="https://podminky.urs.cz/item/CS_URS_2023_02/998231311" TargetMode="External"/><Relationship Id="rId2" Type="http://schemas.openxmlformats.org/officeDocument/2006/relationships/hyperlink" Target="https://podminky.urs.cz/item/CS_URS_2023_02/184911111" TargetMode="External"/><Relationship Id="rId16" Type="http://schemas.openxmlformats.org/officeDocument/2006/relationships/hyperlink" Target="https://podminky.urs.cz/item/CS_URS_2023_02/111151221" TargetMode="External"/><Relationship Id="rId20" Type="http://schemas.openxmlformats.org/officeDocument/2006/relationships/hyperlink" Target="https://podminky.urs.cz/item/CS_URS_2023_02/185802113" TargetMode="External"/><Relationship Id="rId29" Type="http://schemas.openxmlformats.org/officeDocument/2006/relationships/hyperlink" Target="https://podminky.urs.cz/item/CS_URS_2023_02/998231311" TargetMode="External"/><Relationship Id="rId1" Type="http://schemas.openxmlformats.org/officeDocument/2006/relationships/hyperlink" Target="https://podminky.urs.cz/item/CS_URS_2023_02/184911421" TargetMode="External"/><Relationship Id="rId6" Type="http://schemas.openxmlformats.org/officeDocument/2006/relationships/hyperlink" Target="https://podminky.urs.cz/item/CS_URS_2023_02/998231311" TargetMode="External"/><Relationship Id="rId11" Type="http://schemas.openxmlformats.org/officeDocument/2006/relationships/hyperlink" Target="https://podminky.urs.cz/item/CS_URS_2023_02/183911111" TargetMode="External"/><Relationship Id="rId24" Type="http://schemas.openxmlformats.org/officeDocument/2006/relationships/hyperlink" Target="https://podminky.urs.cz/item/CS_URS_2023_02/111151121" TargetMode="External"/><Relationship Id="rId32" Type="http://schemas.openxmlformats.org/officeDocument/2006/relationships/hyperlink" Target="https://podminky.urs.cz/item/CS_URS_2023_02/185804519" TargetMode="External"/><Relationship Id="rId37" Type="http://schemas.openxmlformats.org/officeDocument/2006/relationships/hyperlink" Target="https://podminky.urs.cz/item/CS_URS_2023_02/183911111" TargetMode="External"/><Relationship Id="rId5" Type="http://schemas.openxmlformats.org/officeDocument/2006/relationships/hyperlink" Target="https://podminky.urs.cz/item/CS_URS_2023_02/184215173" TargetMode="External"/><Relationship Id="rId15" Type="http://schemas.openxmlformats.org/officeDocument/2006/relationships/hyperlink" Target="https://podminky.urs.cz/item/CS_URS_2023_02/183451431" TargetMode="External"/><Relationship Id="rId23" Type="http://schemas.openxmlformats.org/officeDocument/2006/relationships/hyperlink" Target="https://podminky.urs.cz/item/CS_URS_2023_02/111151121" TargetMode="External"/><Relationship Id="rId28" Type="http://schemas.openxmlformats.org/officeDocument/2006/relationships/hyperlink" Target="https://podminky.urs.cz/item/CS_URS_2023_02/185802113" TargetMode="External"/><Relationship Id="rId36" Type="http://schemas.openxmlformats.org/officeDocument/2006/relationships/hyperlink" Target="https://podminky.urs.cz/item/CS_URS_2023_02/183911111" TargetMode="External"/><Relationship Id="rId10" Type="http://schemas.openxmlformats.org/officeDocument/2006/relationships/hyperlink" Target="https://podminky.urs.cz/item/CS_URS_2023_02/183911111" TargetMode="External"/><Relationship Id="rId19" Type="http://schemas.openxmlformats.org/officeDocument/2006/relationships/hyperlink" Target="https://podminky.urs.cz/item/CS_URS_2023_02/111151231" TargetMode="External"/><Relationship Id="rId31" Type="http://schemas.openxmlformats.org/officeDocument/2006/relationships/hyperlink" Target="https://podminky.urs.cz/item/CS_URS_2023_02/185804511" TargetMode="External"/><Relationship Id="rId4" Type="http://schemas.openxmlformats.org/officeDocument/2006/relationships/hyperlink" Target="https://podminky.urs.cz/item/CS_URS_2023_02/183951125" TargetMode="External"/><Relationship Id="rId9" Type="http://schemas.openxmlformats.org/officeDocument/2006/relationships/hyperlink" Target="https://podminky.urs.cz/item/CS_URS_2023_02/184911421" TargetMode="External"/><Relationship Id="rId14" Type="http://schemas.openxmlformats.org/officeDocument/2006/relationships/hyperlink" Target="https://podminky.urs.cz/item/CS_URS_2023_02/185811111" TargetMode="External"/><Relationship Id="rId22" Type="http://schemas.openxmlformats.org/officeDocument/2006/relationships/hyperlink" Target="https://podminky.urs.cz/item/CS_URS_2023_02/111151231" TargetMode="External"/><Relationship Id="rId27" Type="http://schemas.openxmlformats.org/officeDocument/2006/relationships/hyperlink" Target="https://podminky.urs.cz/item/CS_URS_2023_02/111151121" TargetMode="External"/><Relationship Id="rId30" Type="http://schemas.openxmlformats.org/officeDocument/2006/relationships/hyperlink" Target="https://podminky.urs.cz/item/CS_URS_2023_02/185804319" TargetMode="External"/><Relationship Id="rId35" Type="http://schemas.openxmlformats.org/officeDocument/2006/relationships/hyperlink" Target="https://podminky.urs.cz/item/CS_URS_2023_02/184911421" TargetMode="External"/><Relationship Id="rId8" Type="http://schemas.openxmlformats.org/officeDocument/2006/relationships/hyperlink" Target="https://podminky.urs.cz/item/CS_URS_2023_02/184806171" TargetMode="External"/><Relationship Id="rId3" Type="http://schemas.openxmlformats.org/officeDocument/2006/relationships/hyperlink" Target="https://podminky.urs.cz/item/CS_URS_2023_02/184852322"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workbookViewId="0">
      <selection activeCell="A2" sqref="A2:G2"/>
    </sheetView>
  </sheetViews>
  <sheetFormatPr defaultRowHeight="12.75"/>
  <sheetData>
    <row r="1" spans="1:7">
      <c r="A1" s="20" t="s">
        <v>36</v>
      </c>
    </row>
    <row r="2" spans="1:7" ht="57.75" customHeight="1">
      <c r="A2" s="331" t="s">
        <v>37</v>
      </c>
      <c r="B2" s="331"/>
      <c r="C2" s="331"/>
      <c r="D2" s="331"/>
      <c r="E2" s="331"/>
      <c r="F2" s="331"/>
      <c r="G2" s="331"/>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outlinePr summaryBelow="0"/>
  </sheetPr>
  <dimension ref="A1:BH408"/>
  <sheetViews>
    <sheetView zoomScaleNormal="100"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1097</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SUMIF(AE9:AE100,"&lt;&gt;NOR",G9:G100)</f>
        <v>0</v>
      </c>
      <c r="H8" s="109"/>
      <c r="I8" s="109">
        <f>SUM(I9:I100)</f>
        <v>0</v>
      </c>
      <c r="J8" s="109"/>
      <c r="K8" s="109">
        <f>SUM(K9:K100)</f>
        <v>0</v>
      </c>
      <c r="L8" s="109"/>
      <c r="M8" s="109">
        <f>SUM(M9:M100)</f>
        <v>0</v>
      </c>
      <c r="N8" s="102"/>
      <c r="O8" s="102">
        <f>SUM(O9:O100)</f>
        <v>0</v>
      </c>
      <c r="P8" s="102"/>
      <c r="Q8" s="102">
        <f>SUM(Q9:Q100)</f>
        <v>0.80920000000000003</v>
      </c>
      <c r="R8" s="102"/>
      <c r="S8" s="102"/>
      <c r="T8" s="108"/>
      <c r="U8" s="102">
        <f>SUM(U9:U100)</f>
        <v>158.24000000000004</v>
      </c>
      <c r="AE8" t="s">
        <v>79</v>
      </c>
    </row>
    <row r="9" spans="1:60" outlineLevel="1">
      <c r="A9" s="100">
        <v>1</v>
      </c>
      <c r="B9" s="100" t="s">
        <v>581</v>
      </c>
      <c r="C9" s="114" t="s">
        <v>580</v>
      </c>
      <c r="D9" s="104" t="s">
        <v>213</v>
      </c>
      <c r="E9" s="178">
        <v>43.075000000000003</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9.7000000000000003E-2</v>
      </c>
      <c r="U9" s="104">
        <f>ROUND(E9*T9,2)</f>
        <v>4.18</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773</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Sejmutí ornice nebo lesní půdy s vodorovným přemístěním na hromady v místě upotřebení nebo na dočasné či trvalé skládky se složením.</v>
      </c>
      <c r="BB10" s="99"/>
      <c r="BC10" s="99"/>
      <c r="BD10" s="99"/>
      <c r="BE10" s="99"/>
      <c r="BF10" s="99"/>
      <c r="BG10" s="99"/>
      <c r="BH10" s="99"/>
    </row>
    <row r="11" spans="1:60" outlineLevel="1">
      <c r="A11" s="100"/>
      <c r="B11" s="100"/>
      <c r="C11" s="181" t="s">
        <v>1096</v>
      </c>
      <c r="D11" s="180"/>
      <c r="E11" s="179"/>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1095</v>
      </c>
      <c r="D12" s="180"/>
      <c r="E12" s="179">
        <v>391.77499999999998</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outlineLevel="1">
      <c r="A13" s="100"/>
      <c r="B13" s="100"/>
      <c r="C13" s="181" t="s">
        <v>117</v>
      </c>
      <c r="D13" s="180"/>
      <c r="E13" s="179"/>
      <c r="F13" s="106"/>
      <c r="G13" s="106"/>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133</v>
      </c>
      <c r="AF13" s="99">
        <v>0</v>
      </c>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1094</v>
      </c>
      <c r="D14" s="180"/>
      <c r="E14" s="179"/>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c r="B15" s="100"/>
      <c r="C15" s="181" t="s">
        <v>1093</v>
      </c>
      <c r="D15" s="180"/>
      <c r="E15" s="179">
        <v>-341.95</v>
      </c>
      <c r="F15" s="106"/>
      <c r="G15" s="106"/>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133</v>
      </c>
      <c r="AF15" s="99">
        <v>0</v>
      </c>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outlineLevel="1">
      <c r="A16" s="100"/>
      <c r="B16" s="100"/>
      <c r="C16" s="181" t="s">
        <v>1092</v>
      </c>
      <c r="D16" s="180"/>
      <c r="E16" s="179">
        <v>-6.75</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ht="22.5" outlineLevel="1">
      <c r="A17" s="100">
        <v>2</v>
      </c>
      <c r="B17" s="100" t="s">
        <v>215</v>
      </c>
      <c r="C17" s="114" t="s">
        <v>214</v>
      </c>
      <c r="D17" s="104" t="s">
        <v>213</v>
      </c>
      <c r="E17" s="178">
        <v>43.075000000000003</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0.65200000000000002</v>
      </c>
      <c r="U17" s="104">
        <f>ROUND(E17*T17,2)</f>
        <v>28.08</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c r="B18" s="100"/>
      <c r="C18" s="181" t="s">
        <v>1096</v>
      </c>
      <c r="D18" s="180"/>
      <c r="E18" s="179"/>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1095</v>
      </c>
      <c r="D19" s="180"/>
      <c r="E19" s="179">
        <v>391.77499999999998</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181" t="s">
        <v>1094</v>
      </c>
      <c r="D20" s="180"/>
      <c r="E20" s="179"/>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c r="B21" s="100"/>
      <c r="C21" s="181" t="s">
        <v>1093</v>
      </c>
      <c r="D21" s="180"/>
      <c r="E21" s="179">
        <v>-341.95</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181" t="s">
        <v>1092</v>
      </c>
      <c r="D22" s="180"/>
      <c r="E22" s="179">
        <v>-6.75</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3</v>
      </c>
      <c r="B23" s="100" t="s">
        <v>579</v>
      </c>
      <c r="C23" s="114" t="s">
        <v>578</v>
      </c>
      <c r="D23" s="104" t="s">
        <v>213</v>
      </c>
      <c r="E23" s="178">
        <v>70.778999999999996</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0.36799999999999999</v>
      </c>
      <c r="U23" s="104">
        <f>ROUND(E23*T23,2)</f>
        <v>26.05</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ht="22.5" outlineLevel="1">
      <c r="A24" s="100"/>
      <c r="B24" s="100"/>
      <c r="C24" s="383" t="s">
        <v>571</v>
      </c>
      <c r="D24" s="384"/>
      <c r="E24" s="385"/>
      <c r="F24" s="386"/>
      <c r="G24" s="387"/>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81</v>
      </c>
      <c r="AF24" s="99"/>
      <c r="AG24" s="99"/>
      <c r="AH24" s="99"/>
      <c r="AI24" s="99"/>
      <c r="AJ24" s="99"/>
      <c r="AK24" s="99"/>
      <c r="AL24" s="99"/>
      <c r="AM24" s="99"/>
      <c r="AN24" s="99"/>
      <c r="AO24" s="99"/>
      <c r="AP24" s="99"/>
      <c r="AQ24" s="99"/>
      <c r="AR24" s="99"/>
      <c r="AS24" s="99"/>
      <c r="AT24" s="99"/>
      <c r="AU24" s="99"/>
      <c r="AV24" s="99"/>
      <c r="AW24" s="99"/>
      <c r="AX24" s="99"/>
      <c r="AY24" s="99"/>
      <c r="AZ24" s="99"/>
      <c r="BA24" s="101" t="str">
        <f>C24</f>
        <v>Odkopávky a prokopávky nezapažené s přehozením výkopku na vzdálenost do 3 m nebo s naložením na dopravní prostředek.</v>
      </c>
      <c r="BB24" s="99"/>
      <c r="BC24" s="99"/>
      <c r="BD24" s="99"/>
      <c r="BE24" s="99"/>
      <c r="BF24" s="99"/>
      <c r="BG24" s="99"/>
      <c r="BH24" s="99"/>
    </row>
    <row r="25" spans="1:60" ht="22.5" outlineLevel="1">
      <c r="A25" s="100"/>
      <c r="B25" s="100"/>
      <c r="C25" s="181" t="s">
        <v>1091</v>
      </c>
      <c r="D25" s="180"/>
      <c r="E25" s="179">
        <v>55.584000000000003</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181" t="s">
        <v>1090</v>
      </c>
      <c r="D26" s="180"/>
      <c r="E26" s="179">
        <v>10.06</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0</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1089</v>
      </c>
      <c r="D27" s="180"/>
      <c r="E27" s="179">
        <v>5.1349999999999998</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4</v>
      </c>
      <c r="B28" s="100" t="s">
        <v>570</v>
      </c>
      <c r="C28" s="114" t="s">
        <v>569</v>
      </c>
      <c r="D28" s="104" t="s">
        <v>213</v>
      </c>
      <c r="E28" s="178">
        <v>19.123819999999998</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3.5329999999999999</v>
      </c>
      <c r="U28" s="104">
        <f>ROUND(E28*T28,2)</f>
        <v>67.56</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383" t="s">
        <v>563</v>
      </c>
      <c r="D29" s="384"/>
      <c r="E29" s="385"/>
      <c r="F29" s="386"/>
      <c r="G29" s="387"/>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81</v>
      </c>
      <c r="AF29" s="99"/>
      <c r="AG29" s="99"/>
      <c r="AH29" s="99"/>
      <c r="AI29" s="99"/>
      <c r="AJ29" s="99"/>
      <c r="AK29" s="99"/>
      <c r="AL29" s="99"/>
      <c r="AM29" s="99"/>
      <c r="AN29" s="99"/>
      <c r="AO29" s="99"/>
      <c r="AP29" s="99"/>
      <c r="AQ29" s="99"/>
      <c r="AR29" s="99"/>
      <c r="AS29" s="99"/>
      <c r="AT29" s="99"/>
      <c r="AU29" s="99"/>
      <c r="AV29" s="99"/>
      <c r="AW29" s="99"/>
      <c r="AX29" s="99"/>
      <c r="AY29" s="99"/>
      <c r="AZ29" s="99"/>
      <c r="BA29" s="101" t="str">
        <f>C29</f>
        <v>S přehozením na vzdálenost do 5 m nebo s naložením na ruční dopravní prostředek.</v>
      </c>
      <c r="BB29" s="99"/>
      <c r="BC29" s="99"/>
      <c r="BD29" s="99"/>
      <c r="BE29" s="99"/>
      <c r="BF29" s="99"/>
      <c r="BG29" s="99"/>
      <c r="BH29" s="99"/>
    </row>
    <row r="30" spans="1:60" outlineLevel="1">
      <c r="A30" s="100"/>
      <c r="B30" s="100"/>
      <c r="C30" s="181" t="s">
        <v>1088</v>
      </c>
      <c r="D30" s="180"/>
      <c r="E30" s="179">
        <v>9.6000000000000002E-2</v>
      </c>
      <c r="F30" s="106"/>
      <c r="G30" s="106"/>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133</v>
      </c>
      <c r="AF30" s="99">
        <v>0</v>
      </c>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ht="33.75" outlineLevel="1">
      <c r="A31" s="100"/>
      <c r="B31" s="100"/>
      <c r="C31" s="181" t="s">
        <v>1087</v>
      </c>
      <c r="D31" s="180"/>
      <c r="E31" s="179">
        <v>1.5858000000000001</v>
      </c>
      <c r="F31" s="106"/>
      <c r="G31" s="106"/>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133</v>
      </c>
      <c r="AF31" s="99">
        <v>0</v>
      </c>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ht="22.5" outlineLevel="1">
      <c r="A32" s="100"/>
      <c r="B32" s="100"/>
      <c r="C32" s="181" t="s">
        <v>1086</v>
      </c>
      <c r="D32" s="180"/>
      <c r="E32" s="179">
        <v>0.14399999999999999</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181" t="s">
        <v>1085</v>
      </c>
      <c r="D33" s="180"/>
      <c r="E33" s="179">
        <v>0.14399999999999999</v>
      </c>
      <c r="F33" s="106"/>
      <c r="G33" s="106"/>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133</v>
      </c>
      <c r="AF33" s="99">
        <v>0</v>
      </c>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c r="B34" s="100"/>
      <c r="C34" s="181" t="s">
        <v>1084</v>
      </c>
      <c r="D34" s="180"/>
      <c r="E34" s="179">
        <v>0.64800000000000002</v>
      </c>
      <c r="F34" s="106"/>
      <c r="G34" s="106"/>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133</v>
      </c>
      <c r="AF34" s="99">
        <v>0</v>
      </c>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ht="22.5" outlineLevel="1">
      <c r="A35" s="100"/>
      <c r="B35" s="100"/>
      <c r="C35" s="181" t="s">
        <v>1083</v>
      </c>
      <c r="D35" s="180"/>
      <c r="E35" s="179">
        <v>0.28799999999999998</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ht="22.5" outlineLevel="1">
      <c r="A36" s="100"/>
      <c r="B36" s="100"/>
      <c r="C36" s="181" t="s">
        <v>1082</v>
      </c>
      <c r="D36" s="180"/>
      <c r="E36" s="179">
        <v>0.216</v>
      </c>
      <c r="F36" s="106"/>
      <c r="G36" s="106"/>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133</v>
      </c>
      <c r="AF36" s="99">
        <v>0</v>
      </c>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1081</v>
      </c>
      <c r="D37" s="180"/>
      <c r="E37" s="179">
        <v>0.216</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181" t="s">
        <v>1080</v>
      </c>
      <c r="D38" s="180"/>
      <c r="E38" s="179">
        <v>0.14399999999999999</v>
      </c>
      <c r="F38" s="106"/>
      <c r="G38" s="106"/>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22.5" outlineLevel="1">
      <c r="A39" s="100"/>
      <c r="B39" s="100"/>
      <c r="C39" s="181" t="s">
        <v>1079</v>
      </c>
      <c r="D39" s="180"/>
      <c r="E39" s="179">
        <v>0.21199999999999999</v>
      </c>
      <c r="F39" s="106"/>
      <c r="G39" s="106"/>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133</v>
      </c>
      <c r="AF39" s="99">
        <v>0</v>
      </c>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c r="B40" s="100"/>
      <c r="C40" s="181" t="s">
        <v>1078</v>
      </c>
      <c r="D40" s="180"/>
      <c r="E40" s="179">
        <v>0.33951999999999999</v>
      </c>
      <c r="F40" s="106"/>
      <c r="G40" s="106"/>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133</v>
      </c>
      <c r="AF40" s="99">
        <v>0</v>
      </c>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22.5" outlineLevel="1">
      <c r="A41" s="100"/>
      <c r="B41" s="100"/>
      <c r="C41" s="181" t="s">
        <v>1051</v>
      </c>
      <c r="D41" s="180"/>
      <c r="E41" s="179">
        <v>0.7</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0</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1050</v>
      </c>
      <c r="D42" s="180"/>
      <c r="E42" s="179">
        <v>0.2</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c r="B43" s="100"/>
      <c r="C43" s="181" t="s">
        <v>1049</v>
      </c>
      <c r="D43" s="180"/>
      <c r="E43" s="179">
        <v>0.1125</v>
      </c>
      <c r="F43" s="106"/>
      <c r="G43" s="106"/>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133</v>
      </c>
      <c r="AF43" s="99">
        <v>0</v>
      </c>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181" t="s">
        <v>1077</v>
      </c>
      <c r="D44" s="180"/>
      <c r="E44" s="179">
        <v>11.34</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181" t="s">
        <v>1048</v>
      </c>
      <c r="D45" s="180"/>
      <c r="E45" s="179">
        <v>0.04</v>
      </c>
      <c r="F45" s="106"/>
      <c r="G45" s="106"/>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133</v>
      </c>
      <c r="AF45" s="99">
        <v>0</v>
      </c>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ht="22.5" outlineLevel="1">
      <c r="A46" s="100"/>
      <c r="B46" s="100"/>
      <c r="C46" s="181" t="s">
        <v>1047</v>
      </c>
      <c r="D46" s="180"/>
      <c r="E46" s="179">
        <v>0.17499999999999999</v>
      </c>
      <c r="F46" s="106"/>
      <c r="G46" s="106"/>
      <c r="H46" s="106"/>
      <c r="I46" s="106"/>
      <c r="J46" s="106"/>
      <c r="K46" s="106"/>
      <c r="L46" s="106"/>
      <c r="M46" s="106"/>
      <c r="N46" s="104"/>
      <c r="O46" s="104"/>
      <c r="P46" s="104"/>
      <c r="Q46" s="104"/>
      <c r="R46" s="104"/>
      <c r="S46" s="104"/>
      <c r="T46" s="105"/>
      <c r="U46" s="104"/>
      <c r="V46" s="99"/>
      <c r="W46" s="99"/>
      <c r="X46" s="99"/>
      <c r="Y46" s="99"/>
      <c r="Z46" s="99"/>
      <c r="AA46" s="99"/>
      <c r="AB46" s="99"/>
      <c r="AC46" s="99"/>
      <c r="AD46" s="99"/>
      <c r="AE46" s="99" t="s">
        <v>133</v>
      </c>
      <c r="AF46" s="99">
        <v>0</v>
      </c>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1046</v>
      </c>
      <c r="D47" s="180"/>
      <c r="E47" s="179">
        <v>0.3</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ht="22.5" outlineLevel="1">
      <c r="A48" s="100"/>
      <c r="B48" s="100"/>
      <c r="C48" s="181" t="s">
        <v>1045</v>
      </c>
      <c r="D48" s="180"/>
      <c r="E48" s="179">
        <v>0.216</v>
      </c>
      <c r="F48" s="106"/>
      <c r="G48" s="106"/>
      <c r="H48" s="106"/>
      <c r="I48" s="106"/>
      <c r="J48" s="106"/>
      <c r="K48" s="106"/>
      <c r="L48" s="106"/>
      <c r="M48" s="106"/>
      <c r="N48" s="104"/>
      <c r="O48" s="104"/>
      <c r="P48" s="104"/>
      <c r="Q48" s="104"/>
      <c r="R48" s="104"/>
      <c r="S48" s="104"/>
      <c r="T48" s="105"/>
      <c r="U48" s="104"/>
      <c r="V48" s="99"/>
      <c r="W48" s="99"/>
      <c r="X48" s="99"/>
      <c r="Y48" s="99"/>
      <c r="Z48" s="99"/>
      <c r="AA48" s="99"/>
      <c r="AB48" s="99"/>
      <c r="AC48" s="99"/>
      <c r="AD48" s="99"/>
      <c r="AE48" s="99" t="s">
        <v>133</v>
      </c>
      <c r="AF48" s="99">
        <v>0</v>
      </c>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c r="B49" s="100"/>
      <c r="C49" s="181" t="s">
        <v>1044</v>
      </c>
      <c r="D49" s="180"/>
      <c r="E49" s="179">
        <v>0.24299999999999999</v>
      </c>
      <c r="F49" s="106"/>
      <c r="G49" s="106"/>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133</v>
      </c>
      <c r="AF49" s="99">
        <v>0</v>
      </c>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ht="22.5" outlineLevel="1">
      <c r="A50" s="100"/>
      <c r="B50" s="100"/>
      <c r="C50" s="181" t="s">
        <v>1043</v>
      </c>
      <c r="D50" s="180"/>
      <c r="E50" s="179">
        <v>0.54</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ht="22.5" outlineLevel="1">
      <c r="A51" s="100"/>
      <c r="B51" s="100"/>
      <c r="C51" s="181" t="s">
        <v>1042</v>
      </c>
      <c r="D51" s="180"/>
      <c r="E51" s="179">
        <v>0.27</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ht="22.5" outlineLevel="1">
      <c r="A52" s="100"/>
      <c r="B52" s="100"/>
      <c r="C52" s="181" t="s">
        <v>1041</v>
      </c>
      <c r="D52" s="180"/>
      <c r="E52" s="179">
        <v>0.59399999999999997</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ht="22.5" outlineLevel="1">
      <c r="A53" s="100"/>
      <c r="B53" s="100"/>
      <c r="C53" s="181" t="s">
        <v>1040</v>
      </c>
      <c r="D53" s="180"/>
      <c r="E53" s="179">
        <v>0.36</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ht="22.5" outlineLevel="1">
      <c r="A54" s="100">
        <v>5</v>
      </c>
      <c r="B54" s="100" t="s">
        <v>1076</v>
      </c>
      <c r="C54" s="114" t="s">
        <v>1075</v>
      </c>
      <c r="D54" s="104" t="s">
        <v>213</v>
      </c>
      <c r="E54" s="178">
        <v>31.251300000000001</v>
      </c>
      <c r="F54" s="177">
        <f>H54+J54</f>
        <v>0</v>
      </c>
      <c r="G54" s="106">
        <f>ROUND(E54*F54,2)</f>
        <v>0</v>
      </c>
      <c r="H54" s="106"/>
      <c r="I54" s="106">
        <f>ROUND(E54*H54,2)</f>
        <v>0</v>
      </c>
      <c r="J54" s="106"/>
      <c r="K54" s="106">
        <f>ROUND(E54*J54,2)</f>
        <v>0</v>
      </c>
      <c r="L54" s="106">
        <v>21</v>
      </c>
      <c r="M54" s="106">
        <f>G54*(1+L54/100)</f>
        <v>0</v>
      </c>
      <c r="N54" s="104">
        <v>0</v>
      </c>
      <c r="O54" s="104">
        <f>ROUND(E54*N54,5)</f>
        <v>0</v>
      </c>
      <c r="P54" s="104">
        <v>0</v>
      </c>
      <c r="Q54" s="104">
        <f>ROUND(E54*P54,5)</f>
        <v>0</v>
      </c>
      <c r="R54" s="104"/>
      <c r="S54" s="104"/>
      <c r="T54" s="105">
        <v>0.26666000000000001</v>
      </c>
      <c r="U54" s="104">
        <f>ROUND(E54*T54,2)</f>
        <v>8.33</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ht="33.75" outlineLevel="1">
      <c r="A55" s="100"/>
      <c r="B55" s="100"/>
      <c r="C55" s="383" t="s">
        <v>1074</v>
      </c>
      <c r="D55" s="384"/>
      <c r="E55" s="385"/>
      <c r="F55" s="386"/>
      <c r="G55" s="387"/>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81</v>
      </c>
      <c r="AF55" s="99"/>
      <c r="AG55" s="99"/>
      <c r="AH55" s="99"/>
      <c r="AI55" s="99"/>
      <c r="AJ55" s="99"/>
      <c r="AK55" s="99"/>
      <c r="AL55" s="99"/>
      <c r="AM55" s="99"/>
      <c r="AN55" s="99"/>
      <c r="AO55" s="99"/>
      <c r="AP55" s="99"/>
      <c r="AQ55" s="99"/>
      <c r="AR55" s="99"/>
      <c r="AS55" s="99"/>
      <c r="AT55" s="99"/>
      <c r="AU55" s="99"/>
      <c r="AV55" s="99"/>
      <c r="AW55" s="99"/>
      <c r="AX55" s="99"/>
      <c r="AY55" s="99"/>
      <c r="AZ55" s="99"/>
      <c r="BA55" s="101" t="str">
        <f>C55</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55" s="99"/>
      <c r="BC55" s="99"/>
      <c r="BD55" s="99"/>
      <c r="BE55" s="99"/>
      <c r="BF55" s="99"/>
      <c r="BG55" s="99"/>
      <c r="BH55" s="99"/>
    </row>
    <row r="56" spans="1:60" ht="22.5" outlineLevel="1">
      <c r="A56" s="100"/>
      <c r="B56" s="100"/>
      <c r="C56" s="181" t="s">
        <v>1073</v>
      </c>
      <c r="D56" s="180"/>
      <c r="E56" s="179">
        <v>17.062000000000001</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1072</v>
      </c>
      <c r="D57" s="180"/>
      <c r="E57" s="179">
        <v>0.64</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c r="B58" s="100"/>
      <c r="C58" s="181" t="s">
        <v>1071</v>
      </c>
      <c r="D58" s="180"/>
      <c r="E58" s="179">
        <v>0.29575000000000001</v>
      </c>
      <c r="F58" s="106"/>
      <c r="G58" s="106"/>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133</v>
      </c>
      <c r="AF58" s="99">
        <v>0</v>
      </c>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181" t="s">
        <v>1070</v>
      </c>
      <c r="D59" s="180"/>
      <c r="E59" s="179">
        <v>1.4450000000000001</v>
      </c>
      <c r="F59" s="106"/>
      <c r="G59" s="106"/>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133</v>
      </c>
      <c r="AF59" s="99">
        <v>0</v>
      </c>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00"/>
      <c r="B60" s="100"/>
      <c r="C60" s="181" t="s">
        <v>1069</v>
      </c>
      <c r="D60" s="180"/>
      <c r="E60" s="179">
        <v>3.7907999999999999</v>
      </c>
      <c r="F60" s="106"/>
      <c r="G60" s="106"/>
      <c r="H60" s="106"/>
      <c r="I60" s="106"/>
      <c r="J60" s="106"/>
      <c r="K60" s="106"/>
      <c r="L60" s="106"/>
      <c r="M60" s="106"/>
      <c r="N60" s="104"/>
      <c r="O60" s="104"/>
      <c r="P60" s="104"/>
      <c r="Q60" s="104"/>
      <c r="R60" s="104"/>
      <c r="S60" s="104"/>
      <c r="T60" s="105"/>
      <c r="U60" s="104"/>
      <c r="V60" s="99"/>
      <c r="W60" s="99"/>
      <c r="X60" s="99"/>
      <c r="Y60" s="99"/>
      <c r="Z60" s="99"/>
      <c r="AA60" s="99"/>
      <c r="AB60" s="99"/>
      <c r="AC60" s="99"/>
      <c r="AD60" s="99"/>
      <c r="AE60" s="99" t="s">
        <v>133</v>
      </c>
      <c r="AF60" s="99">
        <v>0</v>
      </c>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c r="B61" s="100"/>
      <c r="C61" s="181" t="s">
        <v>1068</v>
      </c>
      <c r="D61" s="180"/>
      <c r="E61" s="179">
        <v>0.69374999999999998</v>
      </c>
      <c r="F61" s="106"/>
      <c r="G61" s="106"/>
      <c r="H61" s="106"/>
      <c r="I61" s="106"/>
      <c r="J61" s="106"/>
      <c r="K61" s="106"/>
      <c r="L61" s="106"/>
      <c r="M61" s="106"/>
      <c r="N61" s="104"/>
      <c r="O61" s="104"/>
      <c r="P61" s="104"/>
      <c r="Q61" s="104"/>
      <c r="R61" s="104"/>
      <c r="S61" s="104"/>
      <c r="T61" s="105"/>
      <c r="U61" s="104"/>
      <c r="V61" s="99"/>
      <c r="W61" s="99"/>
      <c r="X61" s="99"/>
      <c r="Y61" s="99"/>
      <c r="Z61" s="99"/>
      <c r="AA61" s="99"/>
      <c r="AB61" s="99"/>
      <c r="AC61" s="99"/>
      <c r="AD61" s="99"/>
      <c r="AE61" s="99" t="s">
        <v>133</v>
      </c>
      <c r="AF61" s="99">
        <v>0</v>
      </c>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c r="B62" s="100"/>
      <c r="C62" s="181" t="s">
        <v>1067</v>
      </c>
      <c r="D62" s="180"/>
      <c r="E62" s="179">
        <v>1.4</v>
      </c>
      <c r="F62" s="106"/>
      <c r="G62" s="106"/>
      <c r="H62" s="106"/>
      <c r="I62" s="106"/>
      <c r="J62" s="106"/>
      <c r="K62" s="106"/>
      <c r="L62" s="106"/>
      <c r="M62" s="106"/>
      <c r="N62" s="104"/>
      <c r="O62" s="104"/>
      <c r="P62" s="104"/>
      <c r="Q62" s="104"/>
      <c r="R62" s="104"/>
      <c r="S62" s="104"/>
      <c r="T62" s="105"/>
      <c r="U62" s="104"/>
      <c r="V62" s="99"/>
      <c r="W62" s="99"/>
      <c r="X62" s="99"/>
      <c r="Y62" s="99"/>
      <c r="Z62" s="99"/>
      <c r="AA62" s="99"/>
      <c r="AB62" s="99"/>
      <c r="AC62" s="99"/>
      <c r="AD62" s="99"/>
      <c r="AE62" s="99" t="s">
        <v>133</v>
      </c>
      <c r="AF62" s="99">
        <v>0</v>
      </c>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c r="B63" s="100"/>
      <c r="C63" s="181" t="s">
        <v>1020</v>
      </c>
      <c r="D63" s="180"/>
      <c r="E63" s="179">
        <v>3.2</v>
      </c>
      <c r="F63" s="106"/>
      <c r="G63" s="106"/>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133</v>
      </c>
      <c r="AF63" s="99">
        <v>0</v>
      </c>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ht="22.5" outlineLevel="1">
      <c r="A64" s="100"/>
      <c r="B64" s="100"/>
      <c r="C64" s="181" t="s">
        <v>1066</v>
      </c>
      <c r="D64" s="180"/>
      <c r="E64" s="179">
        <v>2.4</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outlineLevel="1">
      <c r="A65" s="100"/>
      <c r="B65" s="100"/>
      <c r="C65" s="181" t="s">
        <v>1018</v>
      </c>
      <c r="D65" s="180"/>
      <c r="E65" s="179">
        <v>0.32400000000000001</v>
      </c>
      <c r="F65" s="106"/>
      <c r="G65" s="106"/>
      <c r="H65" s="106"/>
      <c r="I65" s="106"/>
      <c r="J65" s="106"/>
      <c r="K65" s="106"/>
      <c r="L65" s="106"/>
      <c r="M65" s="106"/>
      <c r="N65" s="104"/>
      <c r="O65" s="104"/>
      <c r="P65" s="104"/>
      <c r="Q65" s="104"/>
      <c r="R65" s="104"/>
      <c r="S65" s="104"/>
      <c r="T65" s="105"/>
      <c r="U65" s="104"/>
      <c r="V65" s="99"/>
      <c r="W65" s="99"/>
      <c r="X65" s="99"/>
      <c r="Y65" s="99"/>
      <c r="Z65" s="99"/>
      <c r="AA65" s="99"/>
      <c r="AB65" s="99"/>
      <c r="AC65" s="99"/>
      <c r="AD65" s="99"/>
      <c r="AE65" s="99" t="s">
        <v>133</v>
      </c>
      <c r="AF65" s="99">
        <v>0</v>
      </c>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outlineLevel="1">
      <c r="A66" s="100">
        <v>6</v>
      </c>
      <c r="B66" s="100" t="s">
        <v>577</v>
      </c>
      <c r="C66" s="114" t="s">
        <v>576</v>
      </c>
      <c r="D66" s="104" t="s">
        <v>213</v>
      </c>
      <c r="E66" s="178">
        <v>164.22911999999999</v>
      </c>
      <c r="F66" s="177">
        <f>H66+J66</f>
        <v>0</v>
      </c>
      <c r="G66" s="106">
        <f>ROUND(E66*F66,2)</f>
        <v>0</v>
      </c>
      <c r="H66" s="106"/>
      <c r="I66" s="106">
        <f>ROUND(E66*H66,2)</f>
        <v>0</v>
      </c>
      <c r="J66" s="106"/>
      <c r="K66" s="106">
        <f>ROUND(E66*J66,2)</f>
        <v>0</v>
      </c>
      <c r="L66" s="106">
        <v>21</v>
      </c>
      <c r="M66" s="106">
        <f>G66*(1+L66/100)</f>
        <v>0</v>
      </c>
      <c r="N66" s="104">
        <v>0</v>
      </c>
      <c r="O66" s="104">
        <f>ROUND(E66*N66,5)</f>
        <v>0</v>
      </c>
      <c r="P66" s="104">
        <v>0</v>
      </c>
      <c r="Q66" s="104">
        <f>ROUND(E66*P66,5)</f>
        <v>0</v>
      </c>
      <c r="R66" s="104"/>
      <c r="S66" s="104"/>
      <c r="T66" s="105">
        <v>5.8000000000000003E-2</v>
      </c>
      <c r="U66" s="104">
        <f>ROUND(E66*T66,2)</f>
        <v>9.5299999999999994</v>
      </c>
      <c r="V66" s="99"/>
      <c r="W66" s="99"/>
      <c r="X66" s="99"/>
      <c r="Y66" s="99"/>
      <c r="Z66" s="99"/>
      <c r="AA66" s="99"/>
      <c r="AB66" s="99"/>
      <c r="AC66" s="99"/>
      <c r="AD66" s="99"/>
      <c r="AE66" s="99" t="s">
        <v>80</v>
      </c>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c r="B67" s="100"/>
      <c r="C67" s="181" t="s">
        <v>1062</v>
      </c>
      <c r="D67" s="180"/>
      <c r="E67" s="179">
        <v>43.075000000000003</v>
      </c>
      <c r="F67" s="106"/>
      <c r="G67" s="106"/>
      <c r="H67" s="106"/>
      <c r="I67" s="106"/>
      <c r="J67" s="106"/>
      <c r="K67" s="106"/>
      <c r="L67" s="106"/>
      <c r="M67" s="106"/>
      <c r="N67" s="104"/>
      <c r="O67" s="104"/>
      <c r="P67" s="104"/>
      <c r="Q67" s="104"/>
      <c r="R67" s="104"/>
      <c r="S67" s="104"/>
      <c r="T67" s="105"/>
      <c r="U67" s="104"/>
      <c r="V67" s="99"/>
      <c r="W67" s="99"/>
      <c r="X67" s="99"/>
      <c r="Y67" s="99"/>
      <c r="Z67" s="99"/>
      <c r="AA67" s="99"/>
      <c r="AB67" s="99"/>
      <c r="AC67" s="99"/>
      <c r="AD67" s="99"/>
      <c r="AE67" s="99" t="s">
        <v>133</v>
      </c>
      <c r="AF67" s="99">
        <v>0</v>
      </c>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181" t="s">
        <v>1061</v>
      </c>
      <c r="D68" s="180"/>
      <c r="E68" s="179">
        <v>70.778999999999996</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ht="22.5" outlineLevel="1">
      <c r="A69" s="100"/>
      <c r="B69" s="100"/>
      <c r="C69" s="181" t="s">
        <v>1060</v>
      </c>
      <c r="D69" s="180"/>
      <c r="E69" s="179">
        <v>19.123819999999998</v>
      </c>
      <c r="F69" s="106"/>
      <c r="G69" s="106"/>
      <c r="H69" s="106"/>
      <c r="I69" s="106"/>
      <c r="J69" s="106"/>
      <c r="K69" s="106"/>
      <c r="L69" s="106"/>
      <c r="M69" s="106"/>
      <c r="N69" s="104"/>
      <c r="O69" s="104"/>
      <c r="P69" s="104"/>
      <c r="Q69" s="104"/>
      <c r="R69" s="104"/>
      <c r="S69" s="104"/>
      <c r="T69" s="105"/>
      <c r="U69" s="104"/>
      <c r="V69" s="99"/>
      <c r="W69" s="99"/>
      <c r="X69" s="99"/>
      <c r="Y69" s="99"/>
      <c r="Z69" s="99"/>
      <c r="AA69" s="99"/>
      <c r="AB69" s="99"/>
      <c r="AC69" s="99"/>
      <c r="AD69" s="99"/>
      <c r="AE69" s="99" t="s">
        <v>133</v>
      </c>
      <c r="AF69" s="99">
        <v>0</v>
      </c>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ht="22.5" outlineLevel="1">
      <c r="A70" s="100"/>
      <c r="B70" s="100"/>
      <c r="C70" s="181" t="s">
        <v>1059</v>
      </c>
      <c r="D70" s="180"/>
      <c r="E70" s="179">
        <v>31.251300000000001</v>
      </c>
      <c r="F70" s="106"/>
      <c r="G70" s="106"/>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133</v>
      </c>
      <c r="AF70" s="99">
        <v>0</v>
      </c>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7</v>
      </c>
      <c r="B71" s="100" t="s">
        <v>223</v>
      </c>
      <c r="C71" s="114" t="s">
        <v>222</v>
      </c>
      <c r="D71" s="104" t="s">
        <v>213</v>
      </c>
      <c r="E71" s="178">
        <v>10.944000000000001</v>
      </c>
      <c r="F71" s="177">
        <f>H71+J71</f>
        <v>0</v>
      </c>
      <c r="G71" s="106">
        <f>ROUND(E71*F71,2)</f>
        <v>0</v>
      </c>
      <c r="H71" s="106"/>
      <c r="I71" s="106">
        <f>ROUND(E71*H71,2)</f>
        <v>0</v>
      </c>
      <c r="J71" s="106"/>
      <c r="K71" s="106">
        <f>ROUND(E71*J71,2)</f>
        <v>0</v>
      </c>
      <c r="L71" s="106">
        <v>21</v>
      </c>
      <c r="M71" s="106">
        <f>G71*(1+L71/100)</f>
        <v>0</v>
      </c>
      <c r="N71" s="104">
        <v>0</v>
      </c>
      <c r="O71" s="104">
        <f>ROUND(E71*N71,5)</f>
        <v>0</v>
      </c>
      <c r="P71" s="104">
        <v>0</v>
      </c>
      <c r="Q71" s="104">
        <f>ROUND(E71*P71,5)</f>
        <v>0</v>
      </c>
      <c r="R71" s="104"/>
      <c r="S71" s="104"/>
      <c r="T71" s="105">
        <v>0.20200000000000001</v>
      </c>
      <c r="U71" s="104">
        <f>ROUND(E71*T71,2)</f>
        <v>2.21</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c r="B72" s="100"/>
      <c r="C72" s="383" t="s">
        <v>768</v>
      </c>
      <c r="D72" s="384"/>
      <c r="E72" s="385"/>
      <c r="F72" s="386"/>
      <c r="G72" s="387"/>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81</v>
      </c>
      <c r="AF72" s="99"/>
      <c r="AG72" s="99"/>
      <c r="AH72" s="99"/>
      <c r="AI72" s="99"/>
      <c r="AJ72" s="99"/>
      <c r="AK72" s="99"/>
      <c r="AL72" s="99"/>
      <c r="AM72" s="99"/>
      <c r="AN72" s="99"/>
      <c r="AO72" s="99"/>
      <c r="AP72" s="99"/>
      <c r="AQ72" s="99"/>
      <c r="AR72" s="99"/>
      <c r="AS72" s="99"/>
      <c r="AT72" s="99"/>
      <c r="AU72" s="99"/>
      <c r="AV72" s="99"/>
      <c r="AW72" s="99"/>
      <c r="AX72" s="99"/>
      <c r="AY72" s="99"/>
      <c r="AZ72" s="99"/>
      <c r="BA72" s="101" t="str">
        <f>C72</f>
        <v>Zásyp hutnitelnou sypaninou s uložením výkopku po vrstvách, se zhutněním.</v>
      </c>
      <c r="BB72" s="99"/>
      <c r="BC72" s="99"/>
      <c r="BD72" s="99"/>
      <c r="BE72" s="99"/>
      <c r="BF72" s="99"/>
      <c r="BG72" s="99"/>
      <c r="BH72" s="99"/>
    </row>
    <row r="73" spans="1:60" outlineLevel="1">
      <c r="A73" s="100"/>
      <c r="B73" s="100"/>
      <c r="C73" s="181" t="s">
        <v>1064</v>
      </c>
      <c r="D73" s="180"/>
      <c r="E73" s="179">
        <v>2.1</v>
      </c>
      <c r="F73" s="106"/>
      <c r="G73" s="106"/>
      <c r="H73" s="106"/>
      <c r="I73" s="106"/>
      <c r="J73" s="106"/>
      <c r="K73" s="106"/>
      <c r="L73" s="106"/>
      <c r="M73" s="106"/>
      <c r="N73" s="104"/>
      <c r="O73" s="104"/>
      <c r="P73" s="104"/>
      <c r="Q73" s="104"/>
      <c r="R73" s="104"/>
      <c r="S73" s="104"/>
      <c r="T73" s="105"/>
      <c r="U73" s="104"/>
      <c r="V73" s="99"/>
      <c r="W73" s="99"/>
      <c r="X73" s="99"/>
      <c r="Y73" s="99"/>
      <c r="Z73" s="99"/>
      <c r="AA73" s="99"/>
      <c r="AB73" s="99"/>
      <c r="AC73" s="99"/>
      <c r="AD73" s="99"/>
      <c r="AE73" s="99" t="s">
        <v>133</v>
      </c>
      <c r="AF73" s="99">
        <v>0</v>
      </c>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ht="22.5" outlineLevel="1">
      <c r="A74" s="100"/>
      <c r="B74" s="100"/>
      <c r="C74" s="181" t="s">
        <v>1063</v>
      </c>
      <c r="D74" s="180"/>
      <c r="E74" s="179">
        <v>8.8439999999999994</v>
      </c>
      <c r="F74" s="106"/>
      <c r="G74" s="106"/>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133</v>
      </c>
      <c r="AF74" s="99">
        <v>0</v>
      </c>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v>8</v>
      </c>
      <c r="B75" s="100" t="s">
        <v>220</v>
      </c>
      <c r="C75" s="114" t="s">
        <v>219</v>
      </c>
      <c r="D75" s="104" t="s">
        <v>213</v>
      </c>
      <c r="E75" s="178">
        <v>21.888000000000002</v>
      </c>
      <c r="F75" s="177">
        <f>H75+J75</f>
        <v>0</v>
      </c>
      <c r="G75" s="106">
        <f>ROUND(E75*F75,2)</f>
        <v>0</v>
      </c>
      <c r="H75" s="106"/>
      <c r="I75" s="106">
        <f>ROUND(E75*H75,2)</f>
        <v>0</v>
      </c>
      <c r="J75" s="106"/>
      <c r="K75" s="106">
        <f>ROUND(E75*J75,2)</f>
        <v>0</v>
      </c>
      <c r="L75" s="106">
        <v>21</v>
      </c>
      <c r="M75" s="106">
        <f>G75*(1+L75/100)</f>
        <v>0</v>
      </c>
      <c r="N75" s="104">
        <v>0</v>
      </c>
      <c r="O75" s="104">
        <f>ROUND(E75*N75,5)</f>
        <v>0</v>
      </c>
      <c r="P75" s="104">
        <v>0</v>
      </c>
      <c r="Q75" s="104">
        <f>ROUND(E75*P75,5)</f>
        <v>0</v>
      </c>
      <c r="R75" s="104"/>
      <c r="S75" s="104"/>
      <c r="T75" s="105">
        <v>1.0999999999999999E-2</v>
      </c>
      <c r="U75" s="104">
        <f>ROUND(E75*T75,2)</f>
        <v>0.24</v>
      </c>
      <c r="V75" s="99"/>
      <c r="W75" s="99"/>
      <c r="X75" s="99"/>
      <c r="Y75" s="99"/>
      <c r="Z75" s="99"/>
      <c r="AA75" s="99"/>
      <c r="AB75" s="99"/>
      <c r="AC75" s="99"/>
      <c r="AD75" s="99"/>
      <c r="AE75" s="99" t="s">
        <v>80</v>
      </c>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ht="33.75" outlineLevel="1">
      <c r="A76" s="100"/>
      <c r="B76" s="100"/>
      <c r="C76" s="383" t="s">
        <v>559</v>
      </c>
      <c r="D76" s="384"/>
      <c r="E76" s="385"/>
      <c r="F76" s="386"/>
      <c r="G76" s="387"/>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81</v>
      </c>
      <c r="AF76" s="99"/>
      <c r="AG76" s="99"/>
      <c r="AH76" s="99"/>
      <c r="AI76" s="99"/>
      <c r="AJ76" s="99"/>
      <c r="AK76" s="99"/>
      <c r="AL76" s="99"/>
      <c r="AM76" s="99"/>
      <c r="AN76" s="99"/>
      <c r="AO76" s="99"/>
      <c r="AP76" s="99"/>
      <c r="AQ76" s="99"/>
      <c r="AR76" s="99"/>
      <c r="AS76" s="99"/>
      <c r="AT76" s="99"/>
      <c r="AU76" s="99"/>
      <c r="AV76" s="99"/>
      <c r="AW76" s="99"/>
      <c r="AX76" s="99"/>
      <c r="AY76" s="99"/>
      <c r="AZ76" s="99"/>
      <c r="BA76" s="101" t="str">
        <f>C76</f>
        <v>Vodorovné přemístění výkopku po suchu, bez ohledu na druh dopravního prostředku, bez naložení výkopku, avšak se složením bez rozhrnutí. Přesun zeminy na dočasnou skládku pro násypy a zásypy a dovoz zpět.</v>
      </c>
      <c r="BB76" s="99"/>
      <c r="BC76" s="99"/>
      <c r="BD76" s="99"/>
      <c r="BE76" s="99"/>
      <c r="BF76" s="99"/>
      <c r="BG76" s="99"/>
      <c r="BH76" s="99"/>
    </row>
    <row r="77" spans="1:60" outlineLevel="1">
      <c r="A77" s="100"/>
      <c r="B77" s="100"/>
      <c r="C77" s="181" t="s">
        <v>1064</v>
      </c>
      <c r="D77" s="180"/>
      <c r="E77" s="179">
        <v>2.1</v>
      </c>
      <c r="F77" s="106"/>
      <c r="G77" s="106"/>
      <c r="H77" s="106"/>
      <c r="I77" s="106"/>
      <c r="J77" s="106"/>
      <c r="K77" s="106"/>
      <c r="L77" s="106"/>
      <c r="M77" s="106"/>
      <c r="N77" s="104"/>
      <c r="O77" s="104"/>
      <c r="P77" s="104"/>
      <c r="Q77" s="104"/>
      <c r="R77" s="104"/>
      <c r="S77" s="104"/>
      <c r="T77" s="105"/>
      <c r="U77" s="104"/>
      <c r="V77" s="99"/>
      <c r="W77" s="99"/>
      <c r="X77" s="99"/>
      <c r="Y77" s="99"/>
      <c r="Z77" s="99"/>
      <c r="AA77" s="99"/>
      <c r="AB77" s="99"/>
      <c r="AC77" s="99"/>
      <c r="AD77" s="99"/>
      <c r="AE77" s="99" t="s">
        <v>133</v>
      </c>
      <c r="AF77" s="99">
        <v>0</v>
      </c>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row>
    <row r="78" spans="1:60" ht="22.5" outlineLevel="1">
      <c r="A78" s="100"/>
      <c r="B78" s="100"/>
      <c r="C78" s="181" t="s">
        <v>1063</v>
      </c>
      <c r="D78" s="180"/>
      <c r="E78" s="179">
        <v>8.8439999999999994</v>
      </c>
      <c r="F78" s="106"/>
      <c r="G78" s="106"/>
      <c r="H78" s="106"/>
      <c r="I78" s="106"/>
      <c r="J78" s="106"/>
      <c r="K78" s="106"/>
      <c r="L78" s="106"/>
      <c r="M78" s="106"/>
      <c r="N78" s="104"/>
      <c r="O78" s="104"/>
      <c r="P78" s="104"/>
      <c r="Q78" s="104"/>
      <c r="R78" s="104"/>
      <c r="S78" s="104"/>
      <c r="T78" s="105"/>
      <c r="U78" s="104"/>
      <c r="V78" s="99"/>
      <c r="W78" s="99"/>
      <c r="X78" s="99"/>
      <c r="Y78" s="99"/>
      <c r="Z78" s="99"/>
      <c r="AA78" s="99"/>
      <c r="AB78" s="99"/>
      <c r="AC78" s="99"/>
      <c r="AD78" s="99"/>
      <c r="AE78" s="99" t="s">
        <v>133</v>
      </c>
      <c r="AF78" s="99">
        <v>0</v>
      </c>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c r="B79" s="100"/>
      <c r="C79" s="203" t="s">
        <v>217</v>
      </c>
      <c r="D79" s="202"/>
      <c r="E79" s="201">
        <v>10.944000000000001</v>
      </c>
      <c r="F79" s="106"/>
      <c r="G79" s="106"/>
      <c r="H79" s="106"/>
      <c r="I79" s="106"/>
      <c r="J79" s="106"/>
      <c r="K79" s="106"/>
      <c r="L79" s="106"/>
      <c r="M79" s="106"/>
      <c r="N79" s="104"/>
      <c r="O79" s="104"/>
      <c r="P79" s="104"/>
      <c r="Q79" s="104"/>
      <c r="R79" s="104"/>
      <c r="S79" s="104"/>
      <c r="T79" s="105"/>
      <c r="U79" s="104"/>
      <c r="V79" s="99"/>
      <c r="W79" s="99"/>
      <c r="X79" s="99"/>
      <c r="Y79" s="99"/>
      <c r="Z79" s="99"/>
      <c r="AA79" s="99"/>
      <c r="AB79" s="99"/>
      <c r="AC79" s="99"/>
      <c r="AD79" s="99"/>
      <c r="AE79" s="99" t="s">
        <v>133</v>
      </c>
      <c r="AF79" s="99">
        <v>1</v>
      </c>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outlineLevel="1">
      <c r="A80" s="100"/>
      <c r="B80" s="100"/>
      <c r="C80" s="181" t="s">
        <v>1065</v>
      </c>
      <c r="D80" s="180"/>
      <c r="E80" s="179">
        <v>10.944000000000001</v>
      </c>
      <c r="F80" s="106"/>
      <c r="G80" s="106"/>
      <c r="H80" s="106"/>
      <c r="I80" s="106"/>
      <c r="J80" s="106"/>
      <c r="K80" s="106"/>
      <c r="L80" s="106"/>
      <c r="M80" s="106"/>
      <c r="N80" s="104"/>
      <c r="O80" s="104"/>
      <c r="P80" s="104"/>
      <c r="Q80" s="104"/>
      <c r="R80" s="104"/>
      <c r="S80" s="104"/>
      <c r="T80" s="105"/>
      <c r="U80" s="104"/>
      <c r="V80" s="99"/>
      <c r="W80" s="99"/>
      <c r="X80" s="99"/>
      <c r="Y80" s="99"/>
      <c r="Z80" s="99"/>
      <c r="AA80" s="99"/>
      <c r="AB80" s="99"/>
      <c r="AC80" s="99"/>
      <c r="AD80" s="99"/>
      <c r="AE80" s="99" t="s">
        <v>133</v>
      </c>
      <c r="AF80" s="99">
        <v>0</v>
      </c>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row>
    <row r="81" spans="1:60" ht="22.5" outlineLevel="1">
      <c r="A81" s="100">
        <v>9</v>
      </c>
      <c r="B81" s="100" t="s">
        <v>765</v>
      </c>
      <c r="C81" s="114" t="s">
        <v>764</v>
      </c>
      <c r="D81" s="104" t="s">
        <v>213</v>
      </c>
      <c r="E81" s="178">
        <v>10.944000000000001</v>
      </c>
      <c r="F81" s="177">
        <f>H81+J81</f>
        <v>0</v>
      </c>
      <c r="G81" s="106">
        <f>ROUND(E81*F81,2)</f>
        <v>0</v>
      </c>
      <c r="H81" s="106"/>
      <c r="I81" s="106">
        <f>ROUND(E81*H81,2)</f>
        <v>0</v>
      </c>
      <c r="J81" s="106"/>
      <c r="K81" s="106">
        <f>ROUND(E81*J81,2)</f>
        <v>0</v>
      </c>
      <c r="L81" s="106">
        <v>21</v>
      </c>
      <c r="M81" s="106">
        <f>G81*(1+L81/100)</f>
        <v>0</v>
      </c>
      <c r="N81" s="104">
        <v>0</v>
      </c>
      <c r="O81" s="104">
        <f>ROUND(E81*N81,5)</f>
        <v>0</v>
      </c>
      <c r="P81" s="104">
        <v>0</v>
      </c>
      <c r="Q81" s="104">
        <f>ROUND(E81*P81,5)</f>
        <v>0</v>
      </c>
      <c r="R81" s="104"/>
      <c r="S81" s="104"/>
      <c r="T81" s="105">
        <v>5.2999999999999999E-2</v>
      </c>
      <c r="U81" s="104">
        <f>ROUND(E81*T81,2)</f>
        <v>0.57999999999999996</v>
      </c>
      <c r="V81" s="99"/>
      <c r="W81" s="99"/>
      <c r="X81" s="99"/>
      <c r="Y81" s="99"/>
      <c r="Z81" s="99"/>
      <c r="AA81" s="99"/>
      <c r="AB81" s="99"/>
      <c r="AC81" s="99"/>
      <c r="AD81" s="99"/>
      <c r="AE81" s="99" t="s">
        <v>80</v>
      </c>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outlineLevel="1">
      <c r="A82" s="100"/>
      <c r="B82" s="100"/>
      <c r="C82" s="181" t="s">
        <v>1064</v>
      </c>
      <c r="D82" s="180"/>
      <c r="E82" s="179">
        <v>2.1</v>
      </c>
      <c r="F82" s="106"/>
      <c r="G82" s="106"/>
      <c r="H82" s="106"/>
      <c r="I82" s="106"/>
      <c r="J82" s="106"/>
      <c r="K82" s="106"/>
      <c r="L82" s="106"/>
      <c r="M82" s="106"/>
      <c r="N82" s="104"/>
      <c r="O82" s="104"/>
      <c r="P82" s="104"/>
      <c r="Q82" s="104"/>
      <c r="R82" s="104"/>
      <c r="S82" s="104"/>
      <c r="T82" s="105"/>
      <c r="U82" s="104"/>
      <c r="V82" s="99"/>
      <c r="W82" s="99"/>
      <c r="X82" s="99"/>
      <c r="Y82" s="99"/>
      <c r="Z82" s="99"/>
      <c r="AA82" s="99"/>
      <c r="AB82" s="99"/>
      <c r="AC82" s="99"/>
      <c r="AD82" s="99"/>
      <c r="AE82" s="99" t="s">
        <v>133</v>
      </c>
      <c r="AF82" s="99">
        <v>0</v>
      </c>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ht="22.5" outlineLevel="1">
      <c r="A83" s="100"/>
      <c r="B83" s="100"/>
      <c r="C83" s="181" t="s">
        <v>1063</v>
      </c>
      <c r="D83" s="180"/>
      <c r="E83" s="179">
        <v>8.8439999999999994</v>
      </c>
      <c r="F83" s="106"/>
      <c r="G83" s="106"/>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133</v>
      </c>
      <c r="AF83" s="99">
        <v>0</v>
      </c>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ht="22.5" outlineLevel="1">
      <c r="A84" s="100">
        <v>10</v>
      </c>
      <c r="B84" s="100" t="s">
        <v>550</v>
      </c>
      <c r="C84" s="114" t="s">
        <v>549</v>
      </c>
      <c r="D84" s="104" t="s">
        <v>213</v>
      </c>
      <c r="E84" s="178">
        <v>153.28512000000001</v>
      </c>
      <c r="F84" s="177">
        <f>H84+J84</f>
        <v>0</v>
      </c>
      <c r="G84" s="106">
        <f>ROUND(E84*F84,2)</f>
        <v>0</v>
      </c>
      <c r="H84" s="106"/>
      <c r="I84" s="106">
        <f>ROUND(E84*H84,2)</f>
        <v>0</v>
      </c>
      <c r="J84" s="106"/>
      <c r="K84" s="106">
        <f>ROUND(E84*J84,2)</f>
        <v>0</v>
      </c>
      <c r="L84" s="106">
        <v>21</v>
      </c>
      <c r="M84" s="106">
        <f>G84*(1+L84/100)</f>
        <v>0</v>
      </c>
      <c r="N84" s="104">
        <v>0</v>
      </c>
      <c r="O84" s="104">
        <f>ROUND(E84*N84,5)</f>
        <v>0</v>
      </c>
      <c r="P84" s="104">
        <v>0</v>
      </c>
      <c r="Q84" s="104">
        <f>ROUND(E84*P84,5)</f>
        <v>0</v>
      </c>
      <c r="R84" s="104"/>
      <c r="S84" s="104"/>
      <c r="T84" s="105">
        <v>1.0999999999999999E-2</v>
      </c>
      <c r="U84" s="104">
        <f>ROUND(E84*T84,2)</f>
        <v>1.69</v>
      </c>
      <c r="V84" s="99"/>
      <c r="W84" s="99"/>
      <c r="X84" s="99"/>
      <c r="Y84" s="99"/>
      <c r="Z84" s="99"/>
      <c r="AA84" s="99"/>
      <c r="AB84" s="99"/>
      <c r="AC84" s="99"/>
      <c r="AD84" s="99"/>
      <c r="AE84" s="99" t="s">
        <v>80</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ht="22.5" outlineLevel="1">
      <c r="A85" s="100"/>
      <c r="B85" s="100"/>
      <c r="C85" s="383" t="s">
        <v>546</v>
      </c>
      <c r="D85" s="384"/>
      <c r="E85" s="385"/>
      <c r="F85" s="386"/>
      <c r="G85" s="387"/>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81</v>
      </c>
      <c r="AF85" s="99"/>
      <c r="AG85" s="99"/>
      <c r="AH85" s="99"/>
      <c r="AI85" s="99"/>
      <c r="AJ85" s="99"/>
      <c r="AK85" s="99"/>
      <c r="AL85" s="99"/>
      <c r="AM85" s="99"/>
      <c r="AN85" s="99"/>
      <c r="AO85" s="99"/>
      <c r="AP85" s="99"/>
      <c r="AQ85" s="99"/>
      <c r="AR85" s="99"/>
      <c r="AS85" s="99"/>
      <c r="AT85" s="99"/>
      <c r="AU85" s="99"/>
      <c r="AV85" s="99"/>
      <c r="AW85" s="99"/>
      <c r="AX85" s="99"/>
      <c r="AY85" s="99"/>
      <c r="AZ85" s="99"/>
      <c r="BA85" s="101" t="str">
        <f>C85</f>
        <v>Vodorovné přemístění výkopku po suchu, bez ohledu na druh dopravního prostředku, bez naložení výkopku, avšak se složením bez rozhrnutí. Přesun zeminy na skládku.</v>
      </c>
      <c r="BB85" s="99"/>
      <c r="BC85" s="99"/>
      <c r="BD85" s="99"/>
      <c r="BE85" s="99"/>
      <c r="BF85" s="99"/>
      <c r="BG85" s="99"/>
      <c r="BH85" s="99"/>
    </row>
    <row r="86" spans="1:60" outlineLevel="1">
      <c r="A86" s="100"/>
      <c r="B86" s="100"/>
      <c r="C86" s="181" t="s">
        <v>1062</v>
      </c>
      <c r="D86" s="180"/>
      <c r="E86" s="179">
        <v>43.075000000000003</v>
      </c>
      <c r="F86" s="106"/>
      <c r="G86" s="106"/>
      <c r="H86" s="106"/>
      <c r="I86" s="106"/>
      <c r="J86" s="106"/>
      <c r="K86" s="106"/>
      <c r="L86" s="106"/>
      <c r="M86" s="106"/>
      <c r="N86" s="104"/>
      <c r="O86" s="104"/>
      <c r="P86" s="104"/>
      <c r="Q86" s="104"/>
      <c r="R86" s="104"/>
      <c r="S86" s="104"/>
      <c r="T86" s="105"/>
      <c r="U86" s="104"/>
      <c r="V86" s="99"/>
      <c r="W86" s="99"/>
      <c r="X86" s="99"/>
      <c r="Y86" s="99"/>
      <c r="Z86" s="99"/>
      <c r="AA86" s="99"/>
      <c r="AB86" s="99"/>
      <c r="AC86" s="99"/>
      <c r="AD86" s="99"/>
      <c r="AE86" s="99" t="s">
        <v>133</v>
      </c>
      <c r="AF86" s="99">
        <v>0</v>
      </c>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outlineLevel="1">
      <c r="A87" s="100"/>
      <c r="B87" s="100"/>
      <c r="C87" s="181" t="s">
        <v>1061</v>
      </c>
      <c r="D87" s="180"/>
      <c r="E87" s="179">
        <v>70.778999999999996</v>
      </c>
      <c r="F87" s="106"/>
      <c r="G87" s="106"/>
      <c r="H87" s="106"/>
      <c r="I87" s="106"/>
      <c r="J87" s="106"/>
      <c r="K87" s="106"/>
      <c r="L87" s="106"/>
      <c r="M87" s="106"/>
      <c r="N87" s="104"/>
      <c r="O87" s="104"/>
      <c r="P87" s="104"/>
      <c r="Q87" s="104"/>
      <c r="R87" s="104"/>
      <c r="S87" s="104"/>
      <c r="T87" s="105"/>
      <c r="U87" s="104"/>
      <c r="V87" s="99"/>
      <c r="W87" s="99"/>
      <c r="X87" s="99"/>
      <c r="Y87" s="99"/>
      <c r="Z87" s="99"/>
      <c r="AA87" s="99"/>
      <c r="AB87" s="99"/>
      <c r="AC87" s="99"/>
      <c r="AD87" s="99"/>
      <c r="AE87" s="99" t="s">
        <v>133</v>
      </c>
      <c r="AF87" s="99">
        <v>0</v>
      </c>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ht="22.5" outlineLevel="1">
      <c r="A88" s="100"/>
      <c r="B88" s="100"/>
      <c r="C88" s="181" t="s">
        <v>1060</v>
      </c>
      <c r="D88" s="180"/>
      <c r="E88" s="179">
        <v>19.123819999999998</v>
      </c>
      <c r="F88" s="106"/>
      <c r="G88" s="106"/>
      <c r="H88" s="106"/>
      <c r="I88" s="106"/>
      <c r="J88" s="106"/>
      <c r="K88" s="106"/>
      <c r="L88" s="106"/>
      <c r="M88" s="106"/>
      <c r="N88" s="104"/>
      <c r="O88" s="104"/>
      <c r="P88" s="104"/>
      <c r="Q88" s="104"/>
      <c r="R88" s="104"/>
      <c r="S88" s="104"/>
      <c r="T88" s="105"/>
      <c r="U88" s="104"/>
      <c r="V88" s="99"/>
      <c r="W88" s="99"/>
      <c r="X88" s="99"/>
      <c r="Y88" s="99"/>
      <c r="Z88" s="99"/>
      <c r="AA88" s="99"/>
      <c r="AB88" s="99"/>
      <c r="AC88" s="99"/>
      <c r="AD88" s="99"/>
      <c r="AE88" s="99" t="s">
        <v>133</v>
      </c>
      <c r="AF88" s="99">
        <v>0</v>
      </c>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ht="22.5" outlineLevel="1">
      <c r="A89" s="100"/>
      <c r="B89" s="100"/>
      <c r="C89" s="181" t="s">
        <v>1059</v>
      </c>
      <c r="D89" s="180"/>
      <c r="E89" s="179">
        <v>31.251300000000001</v>
      </c>
      <c r="F89" s="106"/>
      <c r="G89" s="106"/>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133</v>
      </c>
      <c r="AF89" s="99">
        <v>0</v>
      </c>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outlineLevel="1">
      <c r="A90" s="100"/>
      <c r="B90" s="100"/>
      <c r="C90" s="181" t="s">
        <v>1058</v>
      </c>
      <c r="D90" s="180"/>
      <c r="E90" s="179">
        <v>-2.1</v>
      </c>
      <c r="F90" s="106"/>
      <c r="G90" s="106"/>
      <c r="H90" s="106"/>
      <c r="I90" s="106"/>
      <c r="J90" s="106"/>
      <c r="K90" s="106"/>
      <c r="L90" s="106"/>
      <c r="M90" s="106"/>
      <c r="N90" s="104"/>
      <c r="O90" s="104"/>
      <c r="P90" s="104"/>
      <c r="Q90" s="104"/>
      <c r="R90" s="104"/>
      <c r="S90" s="104"/>
      <c r="T90" s="105"/>
      <c r="U90" s="104"/>
      <c r="V90" s="99"/>
      <c r="W90" s="99"/>
      <c r="X90" s="99"/>
      <c r="Y90" s="99"/>
      <c r="Z90" s="99"/>
      <c r="AA90" s="99"/>
      <c r="AB90" s="99"/>
      <c r="AC90" s="99"/>
      <c r="AD90" s="99"/>
      <c r="AE90" s="99" t="s">
        <v>133</v>
      </c>
      <c r="AF90" s="99">
        <v>0</v>
      </c>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ht="22.5" outlineLevel="1">
      <c r="A91" s="100"/>
      <c r="B91" s="100"/>
      <c r="C91" s="181" t="s">
        <v>1057</v>
      </c>
      <c r="D91" s="180"/>
      <c r="E91" s="179">
        <v>-8.8439999999999994</v>
      </c>
      <c r="F91" s="106"/>
      <c r="G91" s="106"/>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133</v>
      </c>
      <c r="AF91" s="99">
        <v>0</v>
      </c>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outlineLevel="1">
      <c r="A92" s="100">
        <v>11</v>
      </c>
      <c r="B92" s="100" t="s">
        <v>545</v>
      </c>
      <c r="C92" s="114" t="s">
        <v>544</v>
      </c>
      <c r="D92" s="104" t="s">
        <v>213</v>
      </c>
      <c r="E92" s="178">
        <v>153.28512000000001</v>
      </c>
      <c r="F92" s="177">
        <f>H92+J92</f>
        <v>0</v>
      </c>
      <c r="G92" s="106">
        <f>ROUND(E92*F92,2)</f>
        <v>0</v>
      </c>
      <c r="H92" s="106"/>
      <c r="I92" s="106">
        <f>ROUND(E92*H92,2)</f>
        <v>0</v>
      </c>
      <c r="J92" s="106"/>
      <c r="K92" s="106">
        <f>ROUND(E92*J92,2)</f>
        <v>0</v>
      </c>
      <c r="L92" s="106">
        <v>21</v>
      </c>
      <c r="M92" s="106">
        <f>G92*(1+L92/100)</f>
        <v>0</v>
      </c>
      <c r="N92" s="104">
        <v>0</v>
      </c>
      <c r="O92" s="104">
        <f>ROUND(E92*N92,5)</f>
        <v>0</v>
      </c>
      <c r="P92" s="104">
        <v>0</v>
      </c>
      <c r="Q92" s="104">
        <f>ROUND(E92*P92,5)</f>
        <v>0</v>
      </c>
      <c r="R92" s="104"/>
      <c r="S92" s="104"/>
      <c r="T92" s="105">
        <v>8.9999999999999993E-3</v>
      </c>
      <c r="U92" s="104">
        <f>ROUND(E92*T92,2)</f>
        <v>1.38</v>
      </c>
      <c r="V92" s="99"/>
      <c r="W92" s="99"/>
      <c r="X92" s="99"/>
      <c r="Y92" s="99"/>
      <c r="Z92" s="99"/>
      <c r="AA92" s="99"/>
      <c r="AB92" s="99"/>
      <c r="AC92" s="99"/>
      <c r="AD92" s="99"/>
      <c r="AE92" s="99" t="s">
        <v>80</v>
      </c>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ht="22.5" outlineLevel="1">
      <c r="A93" s="100">
        <v>12</v>
      </c>
      <c r="B93" s="100" t="s">
        <v>542</v>
      </c>
      <c r="C93" s="114" t="s">
        <v>541</v>
      </c>
      <c r="D93" s="104" t="s">
        <v>213</v>
      </c>
      <c r="E93" s="178">
        <v>153.28512000000001</v>
      </c>
      <c r="F93" s="177">
        <f>H93+J93</f>
        <v>0</v>
      </c>
      <c r="G93" s="106">
        <f>ROUND(E93*F93,2)</f>
        <v>0</v>
      </c>
      <c r="H93" s="106"/>
      <c r="I93" s="106">
        <f>ROUND(E93*H93,2)</f>
        <v>0</v>
      </c>
      <c r="J93" s="106"/>
      <c r="K93" s="106">
        <f>ROUND(E93*J93,2)</f>
        <v>0</v>
      </c>
      <c r="L93" s="106">
        <v>21</v>
      </c>
      <c r="M93" s="106">
        <f>G93*(1+L93/100)</f>
        <v>0</v>
      </c>
      <c r="N93" s="104">
        <v>0</v>
      </c>
      <c r="O93" s="104">
        <f>ROUND(E93*N93,5)</f>
        <v>0</v>
      </c>
      <c r="P93" s="104">
        <v>0</v>
      </c>
      <c r="Q93" s="104">
        <f>ROUND(E93*P93,5)</f>
        <v>0</v>
      </c>
      <c r="R93" s="104"/>
      <c r="S93" s="104"/>
      <c r="T93" s="105">
        <v>0</v>
      </c>
      <c r="U93" s="104">
        <f>ROUND(E93*T93,2)</f>
        <v>0</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outlineLevel="1">
      <c r="A94" s="100">
        <v>13</v>
      </c>
      <c r="B94" s="100" t="s">
        <v>526</v>
      </c>
      <c r="C94" s="114" t="s">
        <v>525</v>
      </c>
      <c r="D94" s="104" t="s">
        <v>226</v>
      </c>
      <c r="E94" s="178">
        <v>405.88749999999999</v>
      </c>
      <c r="F94" s="177">
        <f>H94+J94</f>
        <v>0</v>
      </c>
      <c r="G94" s="106">
        <f>ROUND(E94*F94,2)</f>
        <v>0</v>
      </c>
      <c r="H94" s="106"/>
      <c r="I94" s="106">
        <f>ROUND(E94*H94,2)</f>
        <v>0</v>
      </c>
      <c r="J94" s="106"/>
      <c r="K94" s="106">
        <f>ROUND(E94*J94,2)</f>
        <v>0</v>
      </c>
      <c r="L94" s="106">
        <v>21</v>
      </c>
      <c r="M94" s="106">
        <f>G94*(1+L94/100)</f>
        <v>0</v>
      </c>
      <c r="N94" s="104">
        <v>0</v>
      </c>
      <c r="O94" s="104">
        <f>ROUND(E94*N94,5)</f>
        <v>0</v>
      </c>
      <c r="P94" s="104">
        <v>0</v>
      </c>
      <c r="Q94" s="104">
        <f>ROUND(E94*P94,5)</f>
        <v>0</v>
      </c>
      <c r="R94" s="104"/>
      <c r="S94" s="104"/>
      <c r="T94" s="105">
        <v>1.7999999999999999E-2</v>
      </c>
      <c r="U94" s="104">
        <f>ROUND(E94*T94,2)</f>
        <v>7.31</v>
      </c>
      <c r="V94" s="99"/>
      <c r="W94" s="99"/>
      <c r="X94" s="99"/>
      <c r="Y94" s="99"/>
      <c r="Z94" s="99"/>
      <c r="AA94" s="99"/>
      <c r="AB94" s="99"/>
      <c r="AC94" s="99"/>
      <c r="AD94" s="99"/>
      <c r="AE94" s="99" t="s">
        <v>80</v>
      </c>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outlineLevel="1">
      <c r="A95" s="100"/>
      <c r="B95" s="100"/>
      <c r="C95" s="181" t="s">
        <v>1056</v>
      </c>
      <c r="D95" s="180"/>
      <c r="E95" s="179">
        <v>249.2</v>
      </c>
      <c r="F95" s="106"/>
      <c r="G95" s="106"/>
      <c r="H95" s="106"/>
      <c r="I95" s="106"/>
      <c r="J95" s="106"/>
      <c r="K95" s="106"/>
      <c r="L95" s="106"/>
      <c r="M95" s="106"/>
      <c r="N95" s="104"/>
      <c r="O95" s="104"/>
      <c r="P95" s="104"/>
      <c r="Q95" s="104"/>
      <c r="R95" s="104"/>
      <c r="S95" s="104"/>
      <c r="T95" s="105"/>
      <c r="U95" s="104"/>
      <c r="V95" s="99"/>
      <c r="W95" s="99"/>
      <c r="X95" s="99"/>
      <c r="Y95" s="99"/>
      <c r="Z95" s="99"/>
      <c r="AA95" s="99"/>
      <c r="AB95" s="99"/>
      <c r="AC95" s="99"/>
      <c r="AD95" s="99"/>
      <c r="AE95" s="99" t="s">
        <v>133</v>
      </c>
      <c r="AF95" s="99">
        <v>0</v>
      </c>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outlineLevel="1">
      <c r="A96" s="100"/>
      <c r="B96" s="100"/>
      <c r="C96" s="181" t="s">
        <v>1055</v>
      </c>
      <c r="D96" s="180"/>
      <c r="E96" s="179">
        <v>54.5</v>
      </c>
      <c r="F96" s="106"/>
      <c r="G96" s="106"/>
      <c r="H96" s="106"/>
      <c r="I96" s="106"/>
      <c r="J96" s="106"/>
      <c r="K96" s="106"/>
      <c r="L96" s="106"/>
      <c r="M96" s="106"/>
      <c r="N96" s="104"/>
      <c r="O96" s="104"/>
      <c r="P96" s="104"/>
      <c r="Q96" s="104"/>
      <c r="R96" s="104"/>
      <c r="S96" s="104"/>
      <c r="T96" s="105"/>
      <c r="U96" s="104"/>
      <c r="V96" s="99"/>
      <c r="W96" s="99"/>
      <c r="X96" s="99"/>
      <c r="Y96" s="99"/>
      <c r="Z96" s="99"/>
      <c r="AA96" s="99"/>
      <c r="AB96" s="99"/>
      <c r="AC96" s="99"/>
      <c r="AD96" s="99"/>
      <c r="AE96" s="99" t="s">
        <v>133</v>
      </c>
      <c r="AF96" s="99">
        <v>0</v>
      </c>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row>
    <row r="97" spans="1:60" ht="22.5" outlineLevel="1">
      <c r="A97" s="100"/>
      <c r="B97" s="100"/>
      <c r="C97" s="181" t="s">
        <v>1054</v>
      </c>
      <c r="D97" s="180"/>
      <c r="E97" s="179">
        <v>102.1875</v>
      </c>
      <c r="F97" s="106"/>
      <c r="G97" s="106"/>
      <c r="H97" s="106"/>
      <c r="I97" s="106"/>
      <c r="J97" s="106"/>
      <c r="K97" s="106"/>
      <c r="L97" s="106"/>
      <c r="M97" s="106"/>
      <c r="N97" s="104"/>
      <c r="O97" s="104"/>
      <c r="P97" s="104"/>
      <c r="Q97" s="104"/>
      <c r="R97" s="104"/>
      <c r="S97" s="104"/>
      <c r="T97" s="105"/>
      <c r="U97" s="104"/>
      <c r="V97" s="99"/>
      <c r="W97" s="99"/>
      <c r="X97" s="99"/>
      <c r="Y97" s="99"/>
      <c r="Z97" s="99"/>
      <c r="AA97" s="99"/>
      <c r="AB97" s="99"/>
      <c r="AC97" s="99"/>
      <c r="AD97" s="99"/>
      <c r="AE97" s="99" t="s">
        <v>133</v>
      </c>
      <c r="AF97" s="99">
        <v>0</v>
      </c>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ht="22.5" outlineLevel="1">
      <c r="A98" s="100">
        <v>14</v>
      </c>
      <c r="B98" s="100" t="s">
        <v>1053</v>
      </c>
      <c r="C98" s="114" t="s">
        <v>1052</v>
      </c>
      <c r="D98" s="104" t="s">
        <v>226</v>
      </c>
      <c r="E98" s="178">
        <v>1.4</v>
      </c>
      <c r="F98" s="177">
        <f>H98+J98</f>
        <v>0</v>
      </c>
      <c r="G98" s="106">
        <f>ROUND(E98*F98,2)</f>
        <v>0</v>
      </c>
      <c r="H98" s="106"/>
      <c r="I98" s="106">
        <f>ROUND(E98*H98,2)</f>
        <v>0</v>
      </c>
      <c r="J98" s="106"/>
      <c r="K98" s="106">
        <f>ROUND(E98*J98,2)</f>
        <v>0</v>
      </c>
      <c r="L98" s="106">
        <v>21</v>
      </c>
      <c r="M98" s="106">
        <f>G98*(1+L98/100)</f>
        <v>0</v>
      </c>
      <c r="N98" s="104">
        <v>0</v>
      </c>
      <c r="O98" s="104">
        <f>ROUND(E98*N98,5)</f>
        <v>0</v>
      </c>
      <c r="P98" s="104">
        <v>0.44</v>
      </c>
      <c r="Q98" s="104">
        <f>ROUND(E98*P98,5)</f>
        <v>0.61599999999999999</v>
      </c>
      <c r="R98" s="104"/>
      <c r="S98" s="104"/>
      <c r="T98" s="105">
        <v>0.63200000000000001</v>
      </c>
      <c r="U98" s="104">
        <f>ROUND(E98*T98,2)</f>
        <v>0.88</v>
      </c>
      <c r="V98" s="99"/>
      <c r="W98" s="99"/>
      <c r="X98" s="99"/>
      <c r="Y98" s="99"/>
      <c r="Z98" s="99"/>
      <c r="AA98" s="99"/>
      <c r="AB98" s="99"/>
      <c r="AC98" s="99"/>
      <c r="AD98" s="99"/>
      <c r="AE98" s="99" t="s">
        <v>80</v>
      </c>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outlineLevel="1">
      <c r="A99" s="100">
        <v>15</v>
      </c>
      <c r="B99" s="100" t="s">
        <v>236</v>
      </c>
      <c r="C99" s="114" t="s">
        <v>235</v>
      </c>
      <c r="D99" s="104" t="s">
        <v>226</v>
      </c>
      <c r="E99" s="178">
        <v>1.4</v>
      </c>
      <c r="F99" s="177">
        <f>H99+J99</f>
        <v>0</v>
      </c>
      <c r="G99" s="106">
        <f>ROUND(E99*F99,2)</f>
        <v>0</v>
      </c>
      <c r="H99" s="106"/>
      <c r="I99" s="106">
        <f>ROUND(E99*H99,2)</f>
        <v>0</v>
      </c>
      <c r="J99" s="106"/>
      <c r="K99" s="106">
        <f>ROUND(E99*J99,2)</f>
        <v>0</v>
      </c>
      <c r="L99" s="106">
        <v>21</v>
      </c>
      <c r="M99" s="106">
        <f>G99*(1+L99/100)</f>
        <v>0</v>
      </c>
      <c r="N99" s="104">
        <v>0</v>
      </c>
      <c r="O99" s="104">
        <f>ROUND(E99*N99,5)</f>
        <v>0</v>
      </c>
      <c r="P99" s="104">
        <v>0.13800000000000001</v>
      </c>
      <c r="Q99" s="104">
        <f>ROUND(E99*P99,5)</f>
        <v>0.19320000000000001</v>
      </c>
      <c r="R99" s="104"/>
      <c r="S99" s="104"/>
      <c r="T99" s="105">
        <v>0.16</v>
      </c>
      <c r="U99" s="104">
        <f>ROUND(E99*T99,2)</f>
        <v>0.22</v>
      </c>
      <c r="V99" s="99"/>
      <c r="W99" s="99"/>
      <c r="X99" s="99"/>
      <c r="Y99" s="99"/>
      <c r="Z99" s="99"/>
      <c r="AA99" s="99"/>
      <c r="AB99" s="99"/>
      <c r="AC99" s="99"/>
      <c r="AD99" s="99"/>
      <c r="AE99" s="99" t="s">
        <v>80</v>
      </c>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ht="22.5" outlineLevel="1">
      <c r="A100" s="100"/>
      <c r="B100" s="100"/>
      <c r="C100" s="383" t="s">
        <v>234</v>
      </c>
      <c r="D100" s="384"/>
      <c r="E100" s="385"/>
      <c r="F100" s="386"/>
      <c r="G100" s="387"/>
      <c r="H100" s="106"/>
      <c r="I100" s="106"/>
      <c r="J100" s="106"/>
      <c r="K100" s="106"/>
      <c r="L100" s="106"/>
      <c r="M100" s="106"/>
      <c r="N100" s="104"/>
      <c r="O100" s="104"/>
      <c r="P100" s="104"/>
      <c r="Q100" s="104"/>
      <c r="R100" s="104"/>
      <c r="S100" s="104"/>
      <c r="T100" s="105"/>
      <c r="U100" s="104"/>
      <c r="V100" s="99"/>
      <c r="W100" s="99"/>
      <c r="X100" s="99"/>
      <c r="Y100" s="99"/>
      <c r="Z100" s="99"/>
      <c r="AA100" s="99"/>
      <c r="AB100" s="99"/>
      <c r="AC100" s="99"/>
      <c r="AD100" s="99"/>
      <c r="AE100" s="99" t="s">
        <v>81</v>
      </c>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101" t="str">
        <f>C100</f>
        <v>Rozebrání dlažeb, panelů s přemístěním hmot na skládku na vzdálenost do 3 m nebo s naložením na dopravní prostředek</v>
      </c>
      <c r="BB100" s="99"/>
      <c r="BC100" s="99"/>
      <c r="BD100" s="99"/>
      <c r="BE100" s="99"/>
      <c r="BF100" s="99"/>
      <c r="BG100" s="99"/>
      <c r="BH100" s="99"/>
    </row>
    <row r="101" spans="1:60">
      <c r="A101" s="200" t="s">
        <v>188</v>
      </c>
      <c r="B101" s="200" t="s">
        <v>523</v>
      </c>
      <c r="C101" s="199" t="s">
        <v>522</v>
      </c>
      <c r="D101" s="195"/>
      <c r="E101" s="198"/>
      <c r="F101" s="197"/>
      <c r="G101" s="197">
        <f>SUMIF(AE102:AE147,"&lt;&gt;NOR",G102:G147)</f>
        <v>0</v>
      </c>
      <c r="H101" s="197"/>
      <c r="I101" s="197">
        <f>SUM(I102:I147)</f>
        <v>0</v>
      </c>
      <c r="J101" s="197"/>
      <c r="K101" s="197">
        <f>SUM(K102:K147)</f>
        <v>0</v>
      </c>
      <c r="L101" s="197"/>
      <c r="M101" s="197">
        <f>SUM(M102:M147)</f>
        <v>0</v>
      </c>
      <c r="N101" s="195"/>
      <c r="O101" s="195">
        <f>SUM(O102:O147)</f>
        <v>88.15912999999999</v>
      </c>
      <c r="P101" s="195"/>
      <c r="Q101" s="195">
        <f>SUM(Q102:Q147)</f>
        <v>0</v>
      </c>
      <c r="R101" s="195"/>
      <c r="S101" s="195"/>
      <c r="T101" s="196"/>
      <c r="U101" s="195">
        <f>SUM(U102:U147)</f>
        <v>620.79999999999995</v>
      </c>
      <c r="AE101" t="s">
        <v>79</v>
      </c>
    </row>
    <row r="102" spans="1:60" outlineLevel="1">
      <c r="A102" s="100">
        <v>16</v>
      </c>
      <c r="B102" s="100" t="s">
        <v>732</v>
      </c>
      <c r="C102" s="114" t="s">
        <v>731</v>
      </c>
      <c r="D102" s="104" t="s">
        <v>213</v>
      </c>
      <c r="E102" s="178">
        <v>3.8855</v>
      </c>
      <c r="F102" s="177">
        <f>H102+J102</f>
        <v>0</v>
      </c>
      <c r="G102" s="106">
        <f>ROUND(E102*F102,2)</f>
        <v>0</v>
      </c>
      <c r="H102" s="106"/>
      <c r="I102" s="106">
        <f>ROUND(E102*H102,2)</f>
        <v>0</v>
      </c>
      <c r="J102" s="106"/>
      <c r="K102" s="106">
        <f>ROUND(E102*J102,2)</f>
        <v>0</v>
      </c>
      <c r="L102" s="106">
        <v>21</v>
      </c>
      <c r="M102" s="106">
        <f>G102*(1+L102/100)</f>
        <v>0</v>
      </c>
      <c r="N102" s="104">
        <v>2.5249999999999999</v>
      </c>
      <c r="O102" s="104">
        <f>ROUND(E102*N102,5)</f>
        <v>9.8108900000000006</v>
      </c>
      <c r="P102" s="104">
        <v>0</v>
      </c>
      <c r="Q102" s="104">
        <f>ROUND(E102*P102,5)</f>
        <v>0</v>
      </c>
      <c r="R102" s="104"/>
      <c r="S102" s="104"/>
      <c r="T102" s="105">
        <v>0.47699999999999998</v>
      </c>
      <c r="U102" s="104">
        <f>ROUND(E102*T102,2)</f>
        <v>1.85</v>
      </c>
      <c r="V102" s="99"/>
      <c r="W102" s="99"/>
      <c r="X102" s="99"/>
      <c r="Y102" s="99"/>
      <c r="Z102" s="99"/>
      <c r="AA102" s="99"/>
      <c r="AB102" s="99"/>
      <c r="AC102" s="99"/>
      <c r="AD102" s="99"/>
      <c r="AE102" s="99" t="s">
        <v>80</v>
      </c>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ht="22.5" outlineLevel="1">
      <c r="A103" s="100"/>
      <c r="B103" s="100"/>
      <c r="C103" s="181" t="s">
        <v>1051</v>
      </c>
      <c r="D103" s="180"/>
      <c r="E103" s="179">
        <v>0.7</v>
      </c>
      <c r="F103" s="106"/>
      <c r="G103" s="106"/>
      <c r="H103" s="106"/>
      <c r="I103" s="106"/>
      <c r="J103" s="106"/>
      <c r="K103" s="106"/>
      <c r="L103" s="106"/>
      <c r="M103" s="106"/>
      <c r="N103" s="104"/>
      <c r="O103" s="104"/>
      <c r="P103" s="104"/>
      <c r="Q103" s="104"/>
      <c r="R103" s="104"/>
      <c r="S103" s="104"/>
      <c r="T103" s="105"/>
      <c r="U103" s="104"/>
      <c r="V103" s="99"/>
      <c r="W103" s="99"/>
      <c r="X103" s="99"/>
      <c r="Y103" s="99"/>
      <c r="Z103" s="99"/>
      <c r="AA103" s="99"/>
      <c r="AB103" s="99"/>
      <c r="AC103" s="99"/>
      <c r="AD103" s="99"/>
      <c r="AE103" s="99" t="s">
        <v>133</v>
      </c>
      <c r="AF103" s="99">
        <v>0</v>
      </c>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outlineLevel="1">
      <c r="A104" s="100"/>
      <c r="B104" s="100"/>
      <c r="C104" s="181" t="s">
        <v>1050</v>
      </c>
      <c r="D104" s="180"/>
      <c r="E104" s="179">
        <v>0.2</v>
      </c>
      <c r="F104" s="106"/>
      <c r="G104" s="106"/>
      <c r="H104" s="106"/>
      <c r="I104" s="106"/>
      <c r="J104" s="106"/>
      <c r="K104" s="106"/>
      <c r="L104" s="106"/>
      <c r="M104" s="106"/>
      <c r="N104" s="104"/>
      <c r="O104" s="104"/>
      <c r="P104" s="104"/>
      <c r="Q104" s="104"/>
      <c r="R104" s="104"/>
      <c r="S104" s="104"/>
      <c r="T104" s="105"/>
      <c r="U104" s="104"/>
      <c r="V104" s="99"/>
      <c r="W104" s="99"/>
      <c r="X104" s="99"/>
      <c r="Y104" s="99"/>
      <c r="Z104" s="99"/>
      <c r="AA104" s="99"/>
      <c r="AB104" s="99"/>
      <c r="AC104" s="99"/>
      <c r="AD104" s="99"/>
      <c r="AE104" s="99" t="s">
        <v>133</v>
      </c>
      <c r="AF104" s="99">
        <v>0</v>
      </c>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ht="22.5" outlineLevel="1">
      <c r="A105" s="100"/>
      <c r="B105" s="100"/>
      <c r="C105" s="181" t="s">
        <v>1049</v>
      </c>
      <c r="D105" s="180"/>
      <c r="E105" s="179">
        <v>0.1125</v>
      </c>
      <c r="F105" s="106"/>
      <c r="G105" s="106"/>
      <c r="H105" s="106"/>
      <c r="I105" s="106"/>
      <c r="J105" s="106"/>
      <c r="K105" s="106"/>
      <c r="L105" s="106"/>
      <c r="M105" s="106"/>
      <c r="N105" s="104"/>
      <c r="O105" s="104"/>
      <c r="P105" s="104"/>
      <c r="Q105" s="104"/>
      <c r="R105" s="104"/>
      <c r="S105" s="104"/>
      <c r="T105" s="105"/>
      <c r="U105" s="104"/>
      <c r="V105" s="99"/>
      <c r="W105" s="99"/>
      <c r="X105" s="99"/>
      <c r="Y105" s="99"/>
      <c r="Z105" s="99"/>
      <c r="AA105" s="99"/>
      <c r="AB105" s="99"/>
      <c r="AC105" s="99"/>
      <c r="AD105" s="99"/>
      <c r="AE105" s="99" t="s">
        <v>133</v>
      </c>
      <c r="AF105" s="99">
        <v>0</v>
      </c>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outlineLevel="1">
      <c r="A106" s="100"/>
      <c r="B106" s="100"/>
      <c r="C106" s="181" t="s">
        <v>1048</v>
      </c>
      <c r="D106" s="180"/>
      <c r="E106" s="179">
        <v>0.04</v>
      </c>
      <c r="F106" s="106"/>
      <c r="G106" s="106"/>
      <c r="H106" s="106"/>
      <c r="I106" s="106"/>
      <c r="J106" s="106"/>
      <c r="K106" s="106"/>
      <c r="L106" s="106"/>
      <c r="M106" s="106"/>
      <c r="N106" s="104"/>
      <c r="O106" s="104"/>
      <c r="P106" s="104"/>
      <c r="Q106" s="104"/>
      <c r="R106" s="104"/>
      <c r="S106" s="104"/>
      <c r="T106" s="105"/>
      <c r="U106" s="104"/>
      <c r="V106" s="99"/>
      <c r="W106" s="99"/>
      <c r="X106" s="99"/>
      <c r="Y106" s="99"/>
      <c r="Z106" s="99"/>
      <c r="AA106" s="99"/>
      <c r="AB106" s="99"/>
      <c r="AC106" s="99"/>
      <c r="AD106" s="99"/>
      <c r="AE106" s="99" t="s">
        <v>133</v>
      </c>
      <c r="AF106" s="99">
        <v>0</v>
      </c>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ht="22.5" outlineLevel="1">
      <c r="A107" s="100"/>
      <c r="B107" s="100"/>
      <c r="C107" s="181" t="s">
        <v>1047</v>
      </c>
      <c r="D107" s="180"/>
      <c r="E107" s="179">
        <v>0.17499999999999999</v>
      </c>
      <c r="F107" s="106"/>
      <c r="G107" s="106"/>
      <c r="H107" s="106"/>
      <c r="I107" s="106"/>
      <c r="J107" s="106"/>
      <c r="K107" s="106"/>
      <c r="L107" s="106"/>
      <c r="M107" s="106"/>
      <c r="N107" s="104"/>
      <c r="O107" s="104"/>
      <c r="P107" s="104"/>
      <c r="Q107" s="104"/>
      <c r="R107" s="104"/>
      <c r="S107" s="104"/>
      <c r="T107" s="105"/>
      <c r="U107" s="104"/>
      <c r="V107" s="99"/>
      <c r="W107" s="99"/>
      <c r="X107" s="99"/>
      <c r="Y107" s="99"/>
      <c r="Z107" s="99"/>
      <c r="AA107" s="99"/>
      <c r="AB107" s="99"/>
      <c r="AC107" s="99"/>
      <c r="AD107" s="99"/>
      <c r="AE107" s="99" t="s">
        <v>133</v>
      </c>
      <c r="AF107" s="99">
        <v>0</v>
      </c>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outlineLevel="1">
      <c r="A108" s="100"/>
      <c r="B108" s="100"/>
      <c r="C108" s="181" t="s">
        <v>1046</v>
      </c>
      <c r="D108" s="180"/>
      <c r="E108" s="179">
        <v>0.3</v>
      </c>
      <c r="F108" s="106"/>
      <c r="G108" s="106"/>
      <c r="H108" s="106"/>
      <c r="I108" s="106"/>
      <c r="J108" s="106"/>
      <c r="K108" s="106"/>
      <c r="L108" s="106"/>
      <c r="M108" s="106"/>
      <c r="N108" s="104"/>
      <c r="O108" s="104"/>
      <c r="P108" s="104"/>
      <c r="Q108" s="104"/>
      <c r="R108" s="104"/>
      <c r="S108" s="104"/>
      <c r="T108" s="105"/>
      <c r="U108" s="104"/>
      <c r="V108" s="99"/>
      <c r="W108" s="99"/>
      <c r="X108" s="99"/>
      <c r="Y108" s="99"/>
      <c r="Z108" s="99"/>
      <c r="AA108" s="99"/>
      <c r="AB108" s="99"/>
      <c r="AC108" s="99"/>
      <c r="AD108" s="99"/>
      <c r="AE108" s="99" t="s">
        <v>133</v>
      </c>
      <c r="AF108" s="99">
        <v>0</v>
      </c>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row>
    <row r="109" spans="1:60" ht="22.5" outlineLevel="1">
      <c r="A109" s="100"/>
      <c r="B109" s="100"/>
      <c r="C109" s="181" t="s">
        <v>1045</v>
      </c>
      <c r="D109" s="180"/>
      <c r="E109" s="179">
        <v>0.216</v>
      </c>
      <c r="F109" s="106"/>
      <c r="G109" s="106"/>
      <c r="H109" s="106"/>
      <c r="I109" s="106"/>
      <c r="J109" s="106"/>
      <c r="K109" s="106"/>
      <c r="L109" s="106"/>
      <c r="M109" s="106"/>
      <c r="N109" s="104"/>
      <c r="O109" s="104"/>
      <c r="P109" s="104"/>
      <c r="Q109" s="104"/>
      <c r="R109" s="104"/>
      <c r="S109" s="104"/>
      <c r="T109" s="105"/>
      <c r="U109" s="104"/>
      <c r="V109" s="99"/>
      <c r="W109" s="99"/>
      <c r="X109" s="99"/>
      <c r="Y109" s="99"/>
      <c r="Z109" s="99"/>
      <c r="AA109" s="99"/>
      <c r="AB109" s="99"/>
      <c r="AC109" s="99"/>
      <c r="AD109" s="99"/>
      <c r="AE109" s="99" t="s">
        <v>133</v>
      </c>
      <c r="AF109" s="99">
        <v>0</v>
      </c>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ht="22.5" outlineLevel="1">
      <c r="A110" s="100"/>
      <c r="B110" s="100"/>
      <c r="C110" s="181" t="s">
        <v>1044</v>
      </c>
      <c r="D110" s="180"/>
      <c r="E110" s="179">
        <v>0.24299999999999999</v>
      </c>
      <c r="F110" s="106"/>
      <c r="G110" s="106"/>
      <c r="H110" s="106"/>
      <c r="I110" s="106"/>
      <c r="J110" s="106"/>
      <c r="K110" s="106"/>
      <c r="L110" s="106"/>
      <c r="M110" s="106"/>
      <c r="N110" s="104"/>
      <c r="O110" s="104"/>
      <c r="P110" s="104"/>
      <c r="Q110" s="104"/>
      <c r="R110" s="104"/>
      <c r="S110" s="104"/>
      <c r="T110" s="105"/>
      <c r="U110" s="104"/>
      <c r="V110" s="99"/>
      <c r="W110" s="99"/>
      <c r="X110" s="99"/>
      <c r="Y110" s="99"/>
      <c r="Z110" s="99"/>
      <c r="AA110" s="99"/>
      <c r="AB110" s="99"/>
      <c r="AC110" s="99"/>
      <c r="AD110" s="99"/>
      <c r="AE110" s="99" t="s">
        <v>133</v>
      </c>
      <c r="AF110" s="99">
        <v>0</v>
      </c>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row>
    <row r="111" spans="1:60" ht="22.5" outlineLevel="1">
      <c r="A111" s="100"/>
      <c r="B111" s="100"/>
      <c r="C111" s="181" t="s">
        <v>1043</v>
      </c>
      <c r="D111" s="180"/>
      <c r="E111" s="179">
        <v>0.54</v>
      </c>
      <c r="F111" s="106"/>
      <c r="G111" s="106"/>
      <c r="H111" s="106"/>
      <c r="I111" s="106"/>
      <c r="J111" s="106"/>
      <c r="K111" s="106"/>
      <c r="L111" s="106"/>
      <c r="M111" s="106"/>
      <c r="N111" s="104"/>
      <c r="O111" s="104"/>
      <c r="P111" s="104"/>
      <c r="Q111" s="104"/>
      <c r="R111" s="104"/>
      <c r="S111" s="104"/>
      <c r="T111" s="105"/>
      <c r="U111" s="104"/>
      <c r="V111" s="99"/>
      <c r="W111" s="99"/>
      <c r="X111" s="99"/>
      <c r="Y111" s="99"/>
      <c r="Z111" s="99"/>
      <c r="AA111" s="99"/>
      <c r="AB111" s="99"/>
      <c r="AC111" s="99"/>
      <c r="AD111" s="99"/>
      <c r="AE111" s="99" t="s">
        <v>133</v>
      </c>
      <c r="AF111" s="99">
        <v>0</v>
      </c>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ht="22.5" outlineLevel="1">
      <c r="A112" s="100"/>
      <c r="B112" s="100"/>
      <c r="C112" s="181" t="s">
        <v>1042</v>
      </c>
      <c r="D112" s="180"/>
      <c r="E112" s="179">
        <v>0.27</v>
      </c>
      <c r="F112" s="106"/>
      <c r="G112" s="106"/>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133</v>
      </c>
      <c r="AF112" s="99">
        <v>0</v>
      </c>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row>
    <row r="113" spans="1:60" ht="22.5" outlineLevel="1">
      <c r="A113" s="100"/>
      <c r="B113" s="100"/>
      <c r="C113" s="181" t="s">
        <v>1041</v>
      </c>
      <c r="D113" s="180"/>
      <c r="E113" s="179">
        <v>0.59399999999999997</v>
      </c>
      <c r="F113" s="106"/>
      <c r="G113" s="106"/>
      <c r="H113" s="106"/>
      <c r="I113" s="106"/>
      <c r="J113" s="106"/>
      <c r="K113" s="106"/>
      <c r="L113" s="106"/>
      <c r="M113" s="106"/>
      <c r="N113" s="104"/>
      <c r="O113" s="104"/>
      <c r="P113" s="104"/>
      <c r="Q113" s="104"/>
      <c r="R113" s="104"/>
      <c r="S113" s="104"/>
      <c r="T113" s="105"/>
      <c r="U113" s="104"/>
      <c r="V113" s="99"/>
      <c r="W113" s="99"/>
      <c r="X113" s="99"/>
      <c r="Y113" s="99"/>
      <c r="Z113" s="99"/>
      <c r="AA113" s="99"/>
      <c r="AB113" s="99"/>
      <c r="AC113" s="99"/>
      <c r="AD113" s="99"/>
      <c r="AE113" s="99" t="s">
        <v>133</v>
      </c>
      <c r="AF113" s="99">
        <v>0</v>
      </c>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row>
    <row r="114" spans="1:60" ht="22.5" outlineLevel="1">
      <c r="A114" s="100"/>
      <c r="B114" s="100"/>
      <c r="C114" s="181" t="s">
        <v>1040</v>
      </c>
      <c r="D114" s="180"/>
      <c r="E114" s="179">
        <v>0.36</v>
      </c>
      <c r="F114" s="106"/>
      <c r="G114" s="106"/>
      <c r="H114" s="106"/>
      <c r="I114" s="106"/>
      <c r="J114" s="106"/>
      <c r="K114" s="106"/>
      <c r="L114" s="106"/>
      <c r="M114" s="106"/>
      <c r="N114" s="104"/>
      <c r="O114" s="104"/>
      <c r="P114" s="104"/>
      <c r="Q114" s="104"/>
      <c r="R114" s="104"/>
      <c r="S114" s="104"/>
      <c r="T114" s="105"/>
      <c r="U114" s="104"/>
      <c r="V114" s="99"/>
      <c r="W114" s="99"/>
      <c r="X114" s="99"/>
      <c r="Y114" s="99"/>
      <c r="Z114" s="99"/>
      <c r="AA114" s="99"/>
      <c r="AB114" s="99"/>
      <c r="AC114" s="99"/>
      <c r="AD114" s="99"/>
      <c r="AE114" s="99" t="s">
        <v>133</v>
      </c>
      <c r="AF114" s="99">
        <v>0</v>
      </c>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row>
    <row r="115" spans="1:60" outlineLevel="1">
      <c r="A115" s="100"/>
      <c r="B115" s="100"/>
      <c r="C115" s="181" t="s">
        <v>1039</v>
      </c>
      <c r="D115" s="180"/>
      <c r="E115" s="179">
        <v>0.13500000000000001</v>
      </c>
      <c r="F115" s="106"/>
      <c r="G115" s="106"/>
      <c r="H115" s="106"/>
      <c r="I115" s="106"/>
      <c r="J115" s="106"/>
      <c r="K115" s="106"/>
      <c r="L115" s="106"/>
      <c r="M115" s="106"/>
      <c r="N115" s="104"/>
      <c r="O115" s="104"/>
      <c r="P115" s="104"/>
      <c r="Q115" s="104"/>
      <c r="R115" s="104"/>
      <c r="S115" s="104"/>
      <c r="T115" s="105"/>
      <c r="U115" s="104"/>
      <c r="V115" s="99"/>
      <c r="W115" s="99"/>
      <c r="X115" s="99"/>
      <c r="Y115" s="99"/>
      <c r="Z115" s="99"/>
      <c r="AA115" s="99"/>
      <c r="AB115" s="99"/>
      <c r="AC115" s="99"/>
      <c r="AD115" s="99"/>
      <c r="AE115" s="99" t="s">
        <v>133</v>
      </c>
      <c r="AF115" s="99">
        <v>0</v>
      </c>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row>
    <row r="116" spans="1:60" outlineLevel="1">
      <c r="A116" s="100">
        <v>17</v>
      </c>
      <c r="B116" s="100" t="s">
        <v>1038</v>
      </c>
      <c r="C116" s="114" t="s">
        <v>1037</v>
      </c>
      <c r="D116" s="104" t="s">
        <v>213</v>
      </c>
      <c r="E116" s="178">
        <v>19.873999999999999</v>
      </c>
      <c r="F116" s="177">
        <f>H116+J116</f>
        <v>0</v>
      </c>
      <c r="G116" s="106">
        <f>ROUND(E116*F116,2)</f>
        <v>0</v>
      </c>
      <c r="H116" s="106"/>
      <c r="I116" s="106">
        <f>ROUND(E116*H116,2)</f>
        <v>0</v>
      </c>
      <c r="J116" s="106"/>
      <c r="K116" s="106">
        <f>ROUND(E116*J116,2)</f>
        <v>0</v>
      </c>
      <c r="L116" s="106">
        <v>21</v>
      </c>
      <c r="M116" s="106">
        <f>G116*(1+L116/100)</f>
        <v>0</v>
      </c>
      <c r="N116" s="104">
        <v>2.5249999999999999</v>
      </c>
      <c r="O116" s="104">
        <f>ROUND(E116*N116,5)</f>
        <v>50.181849999999997</v>
      </c>
      <c r="P116" s="104">
        <v>0</v>
      </c>
      <c r="Q116" s="104">
        <f>ROUND(E116*P116,5)</f>
        <v>0</v>
      </c>
      <c r="R116" s="104"/>
      <c r="S116" s="104"/>
      <c r="T116" s="105">
        <v>0.47699999999999998</v>
      </c>
      <c r="U116" s="104">
        <f>ROUND(E116*T116,2)</f>
        <v>9.48</v>
      </c>
      <c r="V116" s="99"/>
      <c r="W116" s="99"/>
      <c r="X116" s="99"/>
      <c r="Y116" s="99"/>
      <c r="Z116" s="99"/>
      <c r="AA116" s="99"/>
      <c r="AB116" s="99"/>
      <c r="AC116" s="99"/>
      <c r="AD116" s="99"/>
      <c r="AE116" s="99" t="s">
        <v>80</v>
      </c>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row>
    <row r="117" spans="1:60" ht="22.5" outlineLevel="1">
      <c r="A117" s="100"/>
      <c r="B117" s="100"/>
      <c r="C117" s="181" t="s">
        <v>1036</v>
      </c>
      <c r="D117" s="180"/>
      <c r="E117" s="179">
        <v>9.2940000000000005</v>
      </c>
      <c r="F117" s="106"/>
      <c r="G117" s="106"/>
      <c r="H117" s="106"/>
      <c r="I117" s="106"/>
      <c r="J117" s="106"/>
      <c r="K117" s="106"/>
      <c r="L117" s="106"/>
      <c r="M117" s="106"/>
      <c r="N117" s="104"/>
      <c r="O117" s="104"/>
      <c r="P117" s="104"/>
      <c r="Q117" s="104"/>
      <c r="R117" s="104"/>
      <c r="S117" s="104"/>
      <c r="T117" s="105"/>
      <c r="U117" s="104"/>
      <c r="V117" s="99"/>
      <c r="W117" s="99"/>
      <c r="X117" s="99"/>
      <c r="Y117" s="99"/>
      <c r="Z117" s="99"/>
      <c r="AA117" s="99"/>
      <c r="AB117" s="99"/>
      <c r="AC117" s="99"/>
      <c r="AD117" s="99"/>
      <c r="AE117" s="99" t="s">
        <v>133</v>
      </c>
      <c r="AF117" s="99">
        <v>0</v>
      </c>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outlineLevel="1">
      <c r="A118" s="100"/>
      <c r="B118" s="100"/>
      <c r="C118" s="181" t="s">
        <v>1035</v>
      </c>
      <c r="D118" s="180"/>
      <c r="E118" s="179">
        <v>0.38400000000000001</v>
      </c>
      <c r="F118" s="106"/>
      <c r="G118" s="106"/>
      <c r="H118" s="106"/>
      <c r="I118" s="106"/>
      <c r="J118" s="106"/>
      <c r="K118" s="106"/>
      <c r="L118" s="106"/>
      <c r="M118" s="106"/>
      <c r="N118" s="104"/>
      <c r="O118" s="104"/>
      <c r="P118" s="104"/>
      <c r="Q118" s="104"/>
      <c r="R118" s="104"/>
      <c r="S118" s="104"/>
      <c r="T118" s="105"/>
      <c r="U118" s="104"/>
      <c r="V118" s="99"/>
      <c r="W118" s="99"/>
      <c r="X118" s="99"/>
      <c r="Y118" s="99"/>
      <c r="Z118" s="99"/>
      <c r="AA118" s="99"/>
      <c r="AB118" s="99"/>
      <c r="AC118" s="99"/>
      <c r="AD118" s="99"/>
      <c r="AE118" s="99" t="s">
        <v>133</v>
      </c>
      <c r="AF118" s="99">
        <v>0</v>
      </c>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row>
    <row r="119" spans="1:60" outlineLevel="1">
      <c r="A119" s="100"/>
      <c r="B119" s="100"/>
      <c r="C119" s="181" t="s">
        <v>1034</v>
      </c>
      <c r="D119" s="180"/>
      <c r="E119" s="179">
        <v>0.21124999999999999</v>
      </c>
      <c r="F119" s="106"/>
      <c r="G119" s="106"/>
      <c r="H119" s="106"/>
      <c r="I119" s="106"/>
      <c r="J119" s="106"/>
      <c r="K119" s="106"/>
      <c r="L119" s="106"/>
      <c r="M119" s="106"/>
      <c r="N119" s="104"/>
      <c r="O119" s="104"/>
      <c r="P119" s="104"/>
      <c r="Q119" s="104"/>
      <c r="R119" s="104"/>
      <c r="S119" s="104"/>
      <c r="T119" s="105"/>
      <c r="U119" s="104"/>
      <c r="V119" s="99"/>
      <c r="W119" s="99"/>
      <c r="X119" s="99"/>
      <c r="Y119" s="99"/>
      <c r="Z119" s="99"/>
      <c r="AA119" s="99"/>
      <c r="AB119" s="99"/>
      <c r="AC119" s="99"/>
      <c r="AD119" s="99"/>
      <c r="AE119" s="99" t="s">
        <v>133</v>
      </c>
      <c r="AF119" s="99">
        <v>0</v>
      </c>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outlineLevel="1">
      <c r="A120" s="100"/>
      <c r="B120" s="100"/>
      <c r="C120" s="181" t="s">
        <v>1033</v>
      </c>
      <c r="D120" s="180"/>
      <c r="E120" s="179">
        <v>0.3</v>
      </c>
      <c r="F120" s="106"/>
      <c r="G120" s="106"/>
      <c r="H120" s="106"/>
      <c r="I120" s="106"/>
      <c r="J120" s="106"/>
      <c r="K120" s="106"/>
      <c r="L120" s="106"/>
      <c r="M120" s="106"/>
      <c r="N120" s="104"/>
      <c r="O120" s="104"/>
      <c r="P120" s="104"/>
      <c r="Q120" s="104"/>
      <c r="R120" s="104"/>
      <c r="S120" s="104"/>
      <c r="T120" s="105"/>
      <c r="U120" s="104"/>
      <c r="V120" s="99"/>
      <c r="W120" s="99"/>
      <c r="X120" s="99"/>
      <c r="Y120" s="99"/>
      <c r="Z120" s="99"/>
      <c r="AA120" s="99"/>
      <c r="AB120" s="99"/>
      <c r="AC120" s="99"/>
      <c r="AD120" s="99"/>
      <c r="AE120" s="99" t="s">
        <v>133</v>
      </c>
      <c r="AF120" s="99">
        <v>0</v>
      </c>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row>
    <row r="121" spans="1:60" ht="22.5" outlineLevel="1">
      <c r="A121" s="100"/>
      <c r="B121" s="100"/>
      <c r="C121" s="181" t="s">
        <v>1032</v>
      </c>
      <c r="D121" s="180"/>
      <c r="E121" s="179">
        <v>1.008</v>
      </c>
      <c r="F121" s="106"/>
      <c r="G121" s="106"/>
      <c r="H121" s="106"/>
      <c r="I121" s="106"/>
      <c r="J121" s="106"/>
      <c r="K121" s="106"/>
      <c r="L121" s="106"/>
      <c r="M121" s="106"/>
      <c r="N121" s="104"/>
      <c r="O121" s="104"/>
      <c r="P121" s="104"/>
      <c r="Q121" s="104"/>
      <c r="R121" s="104"/>
      <c r="S121" s="104"/>
      <c r="T121" s="105"/>
      <c r="U121" s="104"/>
      <c r="V121" s="99"/>
      <c r="W121" s="99"/>
      <c r="X121" s="99"/>
      <c r="Y121" s="99"/>
      <c r="Z121" s="99"/>
      <c r="AA121" s="99"/>
      <c r="AB121" s="99"/>
      <c r="AC121" s="99"/>
      <c r="AD121" s="99"/>
      <c r="AE121" s="99" t="s">
        <v>133</v>
      </c>
      <c r="AF121" s="99">
        <v>0</v>
      </c>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row>
    <row r="122" spans="1:60" outlineLevel="1">
      <c r="A122" s="100"/>
      <c r="B122" s="100"/>
      <c r="C122" s="181" t="s">
        <v>1031</v>
      </c>
      <c r="D122" s="180"/>
      <c r="E122" s="179">
        <v>0.39374999999999999</v>
      </c>
      <c r="F122" s="106"/>
      <c r="G122" s="106"/>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133</v>
      </c>
      <c r="AF122" s="99">
        <v>0</v>
      </c>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row>
    <row r="123" spans="1:60" outlineLevel="1">
      <c r="A123" s="100"/>
      <c r="B123" s="100"/>
      <c r="C123" s="181" t="s">
        <v>1030</v>
      </c>
      <c r="D123" s="180"/>
      <c r="E123" s="179">
        <v>0.98</v>
      </c>
      <c r="F123" s="106"/>
      <c r="G123" s="106"/>
      <c r="H123" s="106"/>
      <c r="I123" s="106"/>
      <c r="J123" s="106"/>
      <c r="K123" s="106"/>
      <c r="L123" s="106"/>
      <c r="M123" s="106"/>
      <c r="N123" s="104"/>
      <c r="O123" s="104"/>
      <c r="P123" s="104"/>
      <c r="Q123" s="104"/>
      <c r="R123" s="104"/>
      <c r="S123" s="104"/>
      <c r="T123" s="105"/>
      <c r="U123" s="104"/>
      <c r="V123" s="99"/>
      <c r="W123" s="99"/>
      <c r="X123" s="99"/>
      <c r="Y123" s="99"/>
      <c r="Z123" s="99"/>
      <c r="AA123" s="99"/>
      <c r="AB123" s="99"/>
      <c r="AC123" s="99"/>
      <c r="AD123" s="99"/>
      <c r="AE123" s="99" t="s">
        <v>133</v>
      </c>
      <c r="AF123" s="99">
        <v>0</v>
      </c>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ht="22.5" outlineLevel="1">
      <c r="A124" s="100"/>
      <c r="B124" s="100"/>
      <c r="C124" s="181" t="s">
        <v>1029</v>
      </c>
      <c r="D124" s="180"/>
      <c r="E124" s="179">
        <v>0.80500000000000005</v>
      </c>
      <c r="F124" s="106"/>
      <c r="G124" s="106"/>
      <c r="H124" s="106"/>
      <c r="I124" s="106"/>
      <c r="J124" s="106"/>
      <c r="K124" s="106"/>
      <c r="L124" s="106"/>
      <c r="M124" s="106"/>
      <c r="N124" s="104"/>
      <c r="O124" s="104"/>
      <c r="P124" s="104"/>
      <c r="Q124" s="104"/>
      <c r="R124" s="104"/>
      <c r="S124" s="104"/>
      <c r="T124" s="105"/>
      <c r="U124" s="104"/>
      <c r="V124" s="99"/>
      <c r="W124" s="99"/>
      <c r="X124" s="99"/>
      <c r="Y124" s="99"/>
      <c r="Z124" s="99"/>
      <c r="AA124" s="99"/>
      <c r="AB124" s="99"/>
      <c r="AC124" s="99"/>
      <c r="AD124" s="99"/>
      <c r="AE124" s="99" t="s">
        <v>133</v>
      </c>
      <c r="AF124" s="99">
        <v>0</v>
      </c>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c r="B125" s="100"/>
      <c r="C125" s="181" t="s">
        <v>1028</v>
      </c>
      <c r="D125" s="180"/>
      <c r="E125" s="179">
        <v>0.04</v>
      </c>
      <c r="F125" s="106"/>
      <c r="G125" s="106"/>
      <c r="H125" s="106"/>
      <c r="I125" s="106"/>
      <c r="J125" s="106"/>
      <c r="K125" s="106"/>
      <c r="L125" s="106"/>
      <c r="M125" s="106"/>
      <c r="N125" s="104"/>
      <c r="O125" s="104"/>
      <c r="P125" s="104"/>
      <c r="Q125" s="104"/>
      <c r="R125" s="104"/>
      <c r="S125" s="104"/>
      <c r="T125" s="105"/>
      <c r="U125" s="104"/>
      <c r="V125" s="99"/>
      <c r="W125" s="99"/>
      <c r="X125" s="99"/>
      <c r="Y125" s="99"/>
      <c r="Z125" s="99"/>
      <c r="AA125" s="99"/>
      <c r="AB125" s="99"/>
      <c r="AC125" s="99"/>
      <c r="AD125" s="99"/>
      <c r="AE125" s="99" t="s">
        <v>133</v>
      </c>
      <c r="AF125" s="99">
        <v>0</v>
      </c>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c r="B126" s="100"/>
      <c r="C126" s="181" t="s">
        <v>1027</v>
      </c>
      <c r="D126" s="180"/>
      <c r="E126" s="179">
        <v>0.08</v>
      </c>
      <c r="F126" s="106"/>
      <c r="G126" s="106"/>
      <c r="H126" s="106"/>
      <c r="I126" s="106"/>
      <c r="J126" s="106"/>
      <c r="K126" s="106"/>
      <c r="L126" s="106"/>
      <c r="M126" s="106"/>
      <c r="N126" s="104"/>
      <c r="O126" s="104"/>
      <c r="P126" s="104"/>
      <c r="Q126" s="104"/>
      <c r="R126" s="104"/>
      <c r="S126" s="104"/>
      <c r="T126" s="105"/>
      <c r="U126" s="104"/>
      <c r="V126" s="99"/>
      <c r="W126" s="99"/>
      <c r="X126" s="99"/>
      <c r="Y126" s="99"/>
      <c r="Z126" s="99"/>
      <c r="AA126" s="99"/>
      <c r="AB126" s="99"/>
      <c r="AC126" s="99"/>
      <c r="AD126" s="99"/>
      <c r="AE126" s="99" t="s">
        <v>133</v>
      </c>
      <c r="AF126" s="99">
        <v>0</v>
      </c>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c r="B127" s="100"/>
      <c r="C127" s="181" t="s">
        <v>1026</v>
      </c>
      <c r="D127" s="180"/>
      <c r="E127" s="179">
        <v>0.36</v>
      </c>
      <c r="F127" s="106"/>
      <c r="G127" s="106"/>
      <c r="H127" s="106"/>
      <c r="I127" s="106"/>
      <c r="J127" s="106"/>
      <c r="K127" s="106"/>
      <c r="L127" s="106"/>
      <c r="M127" s="106"/>
      <c r="N127" s="104"/>
      <c r="O127" s="104"/>
      <c r="P127" s="104"/>
      <c r="Q127" s="104"/>
      <c r="R127" s="104"/>
      <c r="S127" s="104"/>
      <c r="T127" s="105"/>
      <c r="U127" s="104"/>
      <c r="V127" s="99"/>
      <c r="W127" s="99"/>
      <c r="X127" s="99"/>
      <c r="Y127" s="99"/>
      <c r="Z127" s="99"/>
      <c r="AA127" s="99"/>
      <c r="AB127" s="99"/>
      <c r="AC127" s="99"/>
      <c r="AD127" s="99"/>
      <c r="AE127" s="99" t="s">
        <v>133</v>
      </c>
      <c r="AF127" s="99">
        <v>0</v>
      </c>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ht="22.5" outlineLevel="1">
      <c r="A128" s="100"/>
      <c r="B128" s="100"/>
      <c r="C128" s="181" t="s">
        <v>1025</v>
      </c>
      <c r="D128" s="180"/>
      <c r="E128" s="179">
        <v>0.16</v>
      </c>
      <c r="F128" s="106"/>
      <c r="G128" s="106"/>
      <c r="H128" s="106"/>
      <c r="I128" s="106"/>
      <c r="J128" s="106"/>
      <c r="K128" s="106"/>
      <c r="L128" s="106"/>
      <c r="M128" s="106"/>
      <c r="N128" s="104"/>
      <c r="O128" s="104"/>
      <c r="P128" s="104"/>
      <c r="Q128" s="104"/>
      <c r="R128" s="104"/>
      <c r="S128" s="104"/>
      <c r="T128" s="105"/>
      <c r="U128" s="104"/>
      <c r="V128" s="99"/>
      <c r="W128" s="99"/>
      <c r="X128" s="99"/>
      <c r="Y128" s="99"/>
      <c r="Z128" s="99"/>
      <c r="AA128" s="99"/>
      <c r="AB128" s="99"/>
      <c r="AC128" s="99"/>
      <c r="AD128" s="99"/>
      <c r="AE128" s="99" t="s">
        <v>133</v>
      </c>
      <c r="AF128" s="99">
        <v>0</v>
      </c>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ht="22.5" outlineLevel="1">
      <c r="A129" s="100"/>
      <c r="B129" s="100"/>
      <c r="C129" s="181" t="s">
        <v>1024</v>
      </c>
      <c r="D129" s="180"/>
      <c r="E129" s="179">
        <v>0.12</v>
      </c>
      <c r="F129" s="106"/>
      <c r="G129" s="106"/>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133</v>
      </c>
      <c r="AF129" s="99">
        <v>0</v>
      </c>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row>
    <row r="130" spans="1:60" outlineLevel="1">
      <c r="A130" s="100"/>
      <c r="B130" s="100"/>
      <c r="C130" s="181" t="s">
        <v>1023</v>
      </c>
      <c r="D130" s="180"/>
      <c r="E130" s="179">
        <v>0.12</v>
      </c>
      <c r="F130" s="106"/>
      <c r="G130" s="106"/>
      <c r="H130" s="106"/>
      <c r="I130" s="106"/>
      <c r="J130" s="106"/>
      <c r="K130" s="106"/>
      <c r="L130" s="106"/>
      <c r="M130" s="106"/>
      <c r="N130" s="104"/>
      <c r="O130" s="104"/>
      <c r="P130" s="104"/>
      <c r="Q130" s="104"/>
      <c r="R130" s="104"/>
      <c r="S130" s="104"/>
      <c r="T130" s="105"/>
      <c r="U130" s="104"/>
      <c r="V130" s="99"/>
      <c r="W130" s="99"/>
      <c r="X130" s="99"/>
      <c r="Y130" s="99"/>
      <c r="Z130" s="99"/>
      <c r="AA130" s="99"/>
      <c r="AB130" s="99"/>
      <c r="AC130" s="99"/>
      <c r="AD130" s="99"/>
      <c r="AE130" s="99" t="s">
        <v>133</v>
      </c>
      <c r="AF130" s="99">
        <v>0</v>
      </c>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row>
    <row r="131" spans="1:60" outlineLevel="1">
      <c r="A131" s="100"/>
      <c r="B131" s="100"/>
      <c r="C131" s="181" t="s">
        <v>1022</v>
      </c>
      <c r="D131" s="180"/>
      <c r="E131" s="179">
        <v>5.3999999999999999E-2</v>
      </c>
      <c r="F131" s="106"/>
      <c r="G131" s="106"/>
      <c r="H131" s="106"/>
      <c r="I131" s="106"/>
      <c r="J131" s="106"/>
      <c r="K131" s="106"/>
      <c r="L131" s="106"/>
      <c r="M131" s="106"/>
      <c r="N131" s="104"/>
      <c r="O131" s="104"/>
      <c r="P131" s="104"/>
      <c r="Q131" s="104"/>
      <c r="R131" s="104"/>
      <c r="S131" s="104"/>
      <c r="T131" s="105"/>
      <c r="U131" s="104"/>
      <c r="V131" s="99"/>
      <c r="W131" s="99"/>
      <c r="X131" s="99"/>
      <c r="Y131" s="99"/>
      <c r="Z131" s="99"/>
      <c r="AA131" s="99"/>
      <c r="AB131" s="99"/>
      <c r="AC131" s="99"/>
      <c r="AD131" s="99"/>
      <c r="AE131" s="99" t="s">
        <v>133</v>
      </c>
      <c r="AF131" s="99">
        <v>0</v>
      </c>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row>
    <row r="132" spans="1:60" ht="22.5" outlineLevel="1">
      <c r="A132" s="100"/>
      <c r="B132" s="100"/>
      <c r="C132" s="181" t="s">
        <v>1021</v>
      </c>
      <c r="D132" s="180"/>
      <c r="E132" s="179">
        <v>0.12</v>
      </c>
      <c r="F132" s="106"/>
      <c r="G132" s="106"/>
      <c r="H132" s="106"/>
      <c r="I132" s="106"/>
      <c r="J132" s="106"/>
      <c r="K132" s="106"/>
      <c r="L132" s="106"/>
      <c r="M132" s="106"/>
      <c r="N132" s="104"/>
      <c r="O132" s="104"/>
      <c r="P132" s="104"/>
      <c r="Q132" s="104"/>
      <c r="R132" s="104"/>
      <c r="S132" s="104"/>
      <c r="T132" s="105"/>
      <c r="U132" s="104"/>
      <c r="V132" s="99"/>
      <c r="W132" s="99"/>
      <c r="X132" s="99"/>
      <c r="Y132" s="99"/>
      <c r="Z132" s="99"/>
      <c r="AA132" s="99"/>
      <c r="AB132" s="99"/>
      <c r="AC132" s="99"/>
      <c r="AD132" s="99"/>
      <c r="AE132" s="99" t="s">
        <v>133</v>
      </c>
      <c r="AF132" s="99">
        <v>0</v>
      </c>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outlineLevel="1">
      <c r="A133" s="100"/>
      <c r="B133" s="100"/>
      <c r="C133" s="181" t="s">
        <v>1020</v>
      </c>
      <c r="D133" s="180"/>
      <c r="E133" s="179">
        <v>3.2</v>
      </c>
      <c r="F133" s="106"/>
      <c r="G133" s="106"/>
      <c r="H133" s="106"/>
      <c r="I133" s="106"/>
      <c r="J133" s="106"/>
      <c r="K133" s="106"/>
      <c r="L133" s="106"/>
      <c r="M133" s="106"/>
      <c r="N133" s="104"/>
      <c r="O133" s="104"/>
      <c r="P133" s="104"/>
      <c r="Q133" s="104"/>
      <c r="R133" s="104"/>
      <c r="S133" s="104"/>
      <c r="T133" s="105"/>
      <c r="U133" s="104"/>
      <c r="V133" s="99"/>
      <c r="W133" s="99"/>
      <c r="X133" s="99"/>
      <c r="Y133" s="99"/>
      <c r="Z133" s="99"/>
      <c r="AA133" s="99"/>
      <c r="AB133" s="99"/>
      <c r="AC133" s="99"/>
      <c r="AD133" s="99"/>
      <c r="AE133" s="99" t="s">
        <v>133</v>
      </c>
      <c r="AF133" s="99">
        <v>0</v>
      </c>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row>
    <row r="134" spans="1:60" ht="22.5" outlineLevel="1">
      <c r="A134" s="100"/>
      <c r="B134" s="100"/>
      <c r="C134" s="181" t="s">
        <v>1019</v>
      </c>
      <c r="D134" s="180"/>
      <c r="E134" s="179">
        <v>1.92</v>
      </c>
      <c r="F134" s="106"/>
      <c r="G134" s="106"/>
      <c r="H134" s="106"/>
      <c r="I134" s="106"/>
      <c r="J134" s="106"/>
      <c r="K134" s="106"/>
      <c r="L134" s="106"/>
      <c r="M134" s="106"/>
      <c r="N134" s="104"/>
      <c r="O134" s="104"/>
      <c r="P134" s="104"/>
      <c r="Q134" s="104"/>
      <c r="R134" s="104"/>
      <c r="S134" s="104"/>
      <c r="T134" s="105"/>
      <c r="U134" s="104"/>
      <c r="V134" s="99"/>
      <c r="W134" s="99"/>
      <c r="X134" s="99"/>
      <c r="Y134" s="99"/>
      <c r="Z134" s="99"/>
      <c r="AA134" s="99"/>
      <c r="AB134" s="99"/>
      <c r="AC134" s="99"/>
      <c r="AD134" s="99"/>
      <c r="AE134" s="99" t="s">
        <v>133</v>
      </c>
      <c r="AF134" s="99">
        <v>0</v>
      </c>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outlineLevel="1">
      <c r="A135" s="100"/>
      <c r="B135" s="100"/>
      <c r="C135" s="181" t="s">
        <v>1018</v>
      </c>
      <c r="D135" s="180"/>
      <c r="E135" s="179">
        <v>0.32400000000000001</v>
      </c>
      <c r="F135" s="106"/>
      <c r="G135" s="106"/>
      <c r="H135" s="106"/>
      <c r="I135" s="106"/>
      <c r="J135" s="106"/>
      <c r="K135" s="106"/>
      <c r="L135" s="106"/>
      <c r="M135" s="106"/>
      <c r="N135" s="104"/>
      <c r="O135" s="104"/>
      <c r="P135" s="104"/>
      <c r="Q135" s="104"/>
      <c r="R135" s="104"/>
      <c r="S135" s="104"/>
      <c r="T135" s="105"/>
      <c r="U135" s="104"/>
      <c r="V135" s="99"/>
      <c r="W135" s="99"/>
      <c r="X135" s="99"/>
      <c r="Y135" s="99"/>
      <c r="Z135" s="99"/>
      <c r="AA135" s="99"/>
      <c r="AB135" s="99"/>
      <c r="AC135" s="99"/>
      <c r="AD135" s="99"/>
      <c r="AE135" s="99" t="s">
        <v>133</v>
      </c>
      <c r="AF135" s="99">
        <v>0</v>
      </c>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row>
    <row r="136" spans="1:60" outlineLevel="1">
      <c r="A136" s="100">
        <v>18</v>
      </c>
      <c r="B136" s="100" t="s">
        <v>1008</v>
      </c>
      <c r="C136" s="114" t="s">
        <v>1017</v>
      </c>
      <c r="D136" s="104" t="s">
        <v>213</v>
      </c>
      <c r="E136" s="178">
        <v>11.0832</v>
      </c>
      <c r="F136" s="177">
        <f>H136+J136</f>
        <v>0</v>
      </c>
      <c r="G136" s="106">
        <f>ROUND(E136*F136,2)</f>
        <v>0</v>
      </c>
      <c r="H136" s="106"/>
      <c r="I136" s="106">
        <f>ROUND(E136*H136,2)</f>
        <v>0</v>
      </c>
      <c r="J136" s="106"/>
      <c r="K136" s="106">
        <f>ROUND(E136*J136,2)</f>
        <v>0</v>
      </c>
      <c r="L136" s="106">
        <v>21</v>
      </c>
      <c r="M136" s="106">
        <f>G136*(1+L136/100)</f>
        <v>0</v>
      </c>
      <c r="N136" s="104">
        <v>2.5249999999999999</v>
      </c>
      <c r="O136" s="104">
        <f>ROUND(E136*N136,5)</f>
        <v>27.98508</v>
      </c>
      <c r="P136" s="104">
        <v>0</v>
      </c>
      <c r="Q136" s="104">
        <f>ROUND(E136*P136,5)</f>
        <v>0</v>
      </c>
      <c r="R136" s="104"/>
      <c r="S136" s="104"/>
      <c r="T136" s="105">
        <v>0.47699999999999998</v>
      </c>
      <c r="U136" s="104">
        <f>ROUND(E136*T136,2)</f>
        <v>5.29</v>
      </c>
      <c r="V136" s="99"/>
      <c r="W136" s="99"/>
      <c r="X136" s="99"/>
      <c r="Y136" s="99"/>
      <c r="Z136" s="99"/>
      <c r="AA136" s="99"/>
      <c r="AB136" s="99"/>
      <c r="AC136" s="99"/>
      <c r="AD136" s="99"/>
      <c r="AE136" s="99" t="s">
        <v>80</v>
      </c>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row>
    <row r="137" spans="1:60" ht="22.5" outlineLevel="1">
      <c r="A137" s="100"/>
      <c r="B137" s="100"/>
      <c r="C137" s="383" t="s">
        <v>1016</v>
      </c>
      <c r="D137" s="384"/>
      <c r="E137" s="385"/>
      <c r="F137" s="386"/>
      <c r="G137" s="387"/>
      <c r="H137" s="106"/>
      <c r="I137" s="106"/>
      <c r="J137" s="106"/>
      <c r="K137" s="106"/>
      <c r="L137" s="106"/>
      <c r="M137" s="106"/>
      <c r="N137" s="104"/>
      <c r="O137" s="104"/>
      <c r="P137" s="104"/>
      <c r="Q137" s="104"/>
      <c r="R137" s="104"/>
      <c r="S137" s="104"/>
      <c r="T137" s="105"/>
      <c r="U137" s="104"/>
      <c r="V137" s="99"/>
      <c r="W137" s="99"/>
      <c r="X137" s="99"/>
      <c r="Y137" s="99"/>
      <c r="Z137" s="99"/>
      <c r="AA137" s="99"/>
      <c r="AB137" s="99"/>
      <c r="AC137" s="99"/>
      <c r="AD137" s="99"/>
      <c r="AE137" s="99" t="s">
        <v>81</v>
      </c>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101" t="str">
        <f>C137</f>
        <v>Položka obsahuje nákup a dopravu betonu C 20/25 S1, manipulaci s betonem, betonáž a ruční tvarování kopce do navrženého tvaru vč. manipulace.</v>
      </c>
      <c r="BB137" s="99"/>
      <c r="BC137" s="99"/>
      <c r="BD137" s="99"/>
      <c r="BE137" s="99"/>
      <c r="BF137" s="99"/>
      <c r="BG137" s="99"/>
      <c r="BH137" s="99"/>
    </row>
    <row r="138" spans="1:60" outlineLevel="1">
      <c r="A138" s="100"/>
      <c r="B138" s="100"/>
      <c r="C138" s="181" t="s">
        <v>1015</v>
      </c>
      <c r="D138" s="180"/>
      <c r="E138" s="179">
        <v>8.016</v>
      </c>
      <c r="F138" s="106"/>
      <c r="G138" s="106"/>
      <c r="H138" s="106"/>
      <c r="I138" s="106"/>
      <c r="J138" s="106"/>
      <c r="K138" s="106"/>
      <c r="L138" s="106"/>
      <c r="M138" s="106"/>
      <c r="N138" s="104"/>
      <c r="O138" s="104"/>
      <c r="P138" s="104"/>
      <c r="Q138" s="104"/>
      <c r="R138" s="104"/>
      <c r="S138" s="104"/>
      <c r="T138" s="105"/>
      <c r="U138" s="104"/>
      <c r="V138" s="99"/>
      <c r="W138" s="99"/>
      <c r="X138" s="99"/>
      <c r="Y138" s="99"/>
      <c r="Z138" s="99"/>
      <c r="AA138" s="99"/>
      <c r="AB138" s="99"/>
      <c r="AC138" s="99"/>
      <c r="AD138" s="99"/>
      <c r="AE138" s="99" t="s">
        <v>133</v>
      </c>
      <c r="AF138" s="99">
        <v>0</v>
      </c>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row>
    <row r="139" spans="1:60" outlineLevel="1">
      <c r="A139" s="100"/>
      <c r="B139" s="100"/>
      <c r="C139" s="181" t="s">
        <v>1014</v>
      </c>
      <c r="D139" s="180"/>
      <c r="E139" s="179">
        <v>1.22</v>
      </c>
      <c r="F139" s="106"/>
      <c r="G139" s="106"/>
      <c r="H139" s="106"/>
      <c r="I139" s="106"/>
      <c r="J139" s="106"/>
      <c r="K139" s="106"/>
      <c r="L139" s="106"/>
      <c r="M139" s="106"/>
      <c r="N139" s="104"/>
      <c r="O139" s="104"/>
      <c r="P139" s="104"/>
      <c r="Q139" s="104"/>
      <c r="R139" s="104"/>
      <c r="S139" s="104"/>
      <c r="T139" s="105"/>
      <c r="U139" s="104"/>
      <c r="V139" s="99"/>
      <c r="W139" s="99"/>
      <c r="X139" s="99"/>
      <c r="Y139" s="99"/>
      <c r="Z139" s="99"/>
      <c r="AA139" s="99"/>
      <c r="AB139" s="99"/>
      <c r="AC139" s="99"/>
      <c r="AD139" s="99"/>
      <c r="AE139" s="99" t="s">
        <v>133</v>
      </c>
      <c r="AF139" s="99">
        <v>0</v>
      </c>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row>
    <row r="140" spans="1:60" outlineLevel="1">
      <c r="A140" s="100"/>
      <c r="B140" s="100"/>
      <c r="C140" s="203" t="s">
        <v>217</v>
      </c>
      <c r="D140" s="202"/>
      <c r="E140" s="201">
        <v>9.2360000000000007</v>
      </c>
      <c r="F140" s="106"/>
      <c r="G140" s="106"/>
      <c r="H140" s="106"/>
      <c r="I140" s="106"/>
      <c r="J140" s="106"/>
      <c r="K140" s="106"/>
      <c r="L140" s="106"/>
      <c r="M140" s="106"/>
      <c r="N140" s="104"/>
      <c r="O140" s="104"/>
      <c r="P140" s="104"/>
      <c r="Q140" s="104"/>
      <c r="R140" s="104"/>
      <c r="S140" s="104"/>
      <c r="T140" s="105"/>
      <c r="U140" s="104"/>
      <c r="V140" s="99"/>
      <c r="W140" s="99"/>
      <c r="X140" s="99"/>
      <c r="Y140" s="99"/>
      <c r="Z140" s="99"/>
      <c r="AA140" s="99"/>
      <c r="AB140" s="99"/>
      <c r="AC140" s="99"/>
      <c r="AD140" s="99"/>
      <c r="AE140" s="99" t="s">
        <v>133</v>
      </c>
      <c r="AF140" s="99">
        <v>1</v>
      </c>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row>
    <row r="141" spans="1:60" outlineLevel="1">
      <c r="A141" s="100"/>
      <c r="B141" s="100"/>
      <c r="C141" s="181" t="s">
        <v>1013</v>
      </c>
      <c r="D141" s="180"/>
      <c r="E141" s="179">
        <v>1.8472</v>
      </c>
      <c r="F141" s="106"/>
      <c r="G141" s="106"/>
      <c r="H141" s="106"/>
      <c r="I141" s="106"/>
      <c r="J141" s="106"/>
      <c r="K141" s="106"/>
      <c r="L141" s="106"/>
      <c r="M141" s="106"/>
      <c r="N141" s="104"/>
      <c r="O141" s="104"/>
      <c r="P141" s="104"/>
      <c r="Q141" s="104"/>
      <c r="R141" s="104"/>
      <c r="S141" s="104"/>
      <c r="T141" s="105"/>
      <c r="U141" s="104"/>
      <c r="V141" s="99"/>
      <c r="W141" s="99"/>
      <c r="X141" s="99"/>
      <c r="Y141" s="99"/>
      <c r="Z141" s="99"/>
      <c r="AA141" s="99"/>
      <c r="AB141" s="99"/>
      <c r="AC141" s="99"/>
      <c r="AD141" s="99"/>
      <c r="AE141" s="99" t="s">
        <v>133</v>
      </c>
      <c r="AF141" s="99">
        <v>0</v>
      </c>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row>
    <row r="142" spans="1:60" ht="22.5" outlineLevel="1">
      <c r="A142" s="100">
        <v>19</v>
      </c>
      <c r="B142" s="100" t="s">
        <v>1012</v>
      </c>
      <c r="C142" s="114" t="s">
        <v>1011</v>
      </c>
      <c r="D142" s="104" t="s">
        <v>197</v>
      </c>
      <c r="E142" s="178">
        <v>0.16807672800000001</v>
      </c>
      <c r="F142" s="177">
        <f>H142+J142</f>
        <v>0</v>
      </c>
      <c r="G142" s="106">
        <f>ROUND(E142*F142,2)</f>
        <v>0</v>
      </c>
      <c r="H142" s="106"/>
      <c r="I142" s="106">
        <f>ROUND(E142*H142,2)</f>
        <v>0</v>
      </c>
      <c r="J142" s="106"/>
      <c r="K142" s="106">
        <f>ROUND(E142*J142,2)</f>
        <v>0</v>
      </c>
      <c r="L142" s="106">
        <v>21</v>
      </c>
      <c r="M142" s="106">
        <f>G142*(1+L142/100)</f>
        <v>0</v>
      </c>
      <c r="N142" s="104">
        <v>1.07874</v>
      </c>
      <c r="O142" s="104">
        <f>ROUND(E142*N142,5)</f>
        <v>0.18131</v>
      </c>
      <c r="P142" s="104">
        <v>0</v>
      </c>
      <c r="Q142" s="104">
        <f>ROUND(E142*P142,5)</f>
        <v>0</v>
      </c>
      <c r="R142" s="104"/>
      <c r="S142" s="104"/>
      <c r="T142" s="105">
        <v>15.231</v>
      </c>
      <c r="U142" s="104">
        <f>ROUND(E142*T142,2)</f>
        <v>2.56</v>
      </c>
      <c r="V142" s="99"/>
      <c r="W142" s="99"/>
      <c r="X142" s="99"/>
      <c r="Y142" s="99"/>
      <c r="Z142" s="99"/>
      <c r="AA142" s="99"/>
      <c r="AB142" s="99"/>
      <c r="AC142" s="99"/>
      <c r="AD142" s="99"/>
      <c r="AE142" s="99" t="s">
        <v>80</v>
      </c>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row>
    <row r="143" spans="1:60" ht="22.5" outlineLevel="1">
      <c r="A143" s="100"/>
      <c r="B143" s="100"/>
      <c r="C143" s="181" t="s">
        <v>1010</v>
      </c>
      <c r="D143" s="180"/>
      <c r="E143" s="179">
        <v>0.145875168</v>
      </c>
      <c r="F143" s="106"/>
      <c r="G143" s="106"/>
      <c r="H143" s="106"/>
      <c r="I143" s="106"/>
      <c r="J143" s="106"/>
      <c r="K143" s="106"/>
      <c r="L143" s="106"/>
      <c r="M143" s="106"/>
      <c r="N143" s="104"/>
      <c r="O143" s="104"/>
      <c r="P143" s="104"/>
      <c r="Q143" s="104"/>
      <c r="R143" s="104"/>
      <c r="S143" s="104"/>
      <c r="T143" s="105"/>
      <c r="U143" s="104"/>
      <c r="V143" s="99"/>
      <c r="W143" s="99"/>
      <c r="X143" s="99"/>
      <c r="Y143" s="99"/>
      <c r="Z143" s="99"/>
      <c r="AA143" s="99"/>
      <c r="AB143" s="99"/>
      <c r="AC143" s="99"/>
      <c r="AD143" s="99"/>
      <c r="AE143" s="99" t="s">
        <v>133</v>
      </c>
      <c r="AF143" s="99">
        <v>0</v>
      </c>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row>
    <row r="144" spans="1:60" outlineLevel="1">
      <c r="A144" s="100"/>
      <c r="B144" s="100"/>
      <c r="C144" s="181" t="s">
        <v>1009</v>
      </c>
      <c r="D144" s="180"/>
      <c r="E144" s="179">
        <v>2.2201559999999999E-2</v>
      </c>
      <c r="F144" s="106"/>
      <c r="G144" s="106"/>
      <c r="H144" s="106"/>
      <c r="I144" s="106"/>
      <c r="J144" s="106"/>
      <c r="K144" s="106"/>
      <c r="L144" s="106"/>
      <c r="M144" s="106"/>
      <c r="N144" s="104"/>
      <c r="O144" s="104"/>
      <c r="P144" s="104"/>
      <c r="Q144" s="104"/>
      <c r="R144" s="104"/>
      <c r="S144" s="104"/>
      <c r="T144" s="105"/>
      <c r="U144" s="104"/>
      <c r="V144" s="99"/>
      <c r="W144" s="99"/>
      <c r="X144" s="99"/>
      <c r="Y144" s="99"/>
      <c r="Z144" s="99"/>
      <c r="AA144" s="99"/>
      <c r="AB144" s="99"/>
      <c r="AC144" s="99"/>
      <c r="AD144" s="99"/>
      <c r="AE144" s="99" t="s">
        <v>133</v>
      </c>
      <c r="AF144" s="99">
        <v>0</v>
      </c>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row>
    <row r="145" spans="1:60" ht="22.5" outlineLevel="1">
      <c r="A145" s="100">
        <v>20</v>
      </c>
      <c r="B145" s="100" t="s">
        <v>1008</v>
      </c>
      <c r="C145" s="114" t="s">
        <v>1007</v>
      </c>
      <c r="D145" s="104" t="s">
        <v>226</v>
      </c>
      <c r="E145" s="178">
        <v>39.5</v>
      </c>
      <c r="F145" s="177">
        <f>H145+J145</f>
        <v>0</v>
      </c>
      <c r="G145" s="106">
        <f>ROUND(E145*F145,2)</f>
        <v>0</v>
      </c>
      <c r="H145" s="106"/>
      <c r="I145" s="106">
        <f>ROUND(E145*H145,2)</f>
        <v>0</v>
      </c>
      <c r="J145" s="106"/>
      <c r="K145" s="106">
        <f>ROUND(E145*J145,2)</f>
        <v>0</v>
      </c>
      <c r="L145" s="106">
        <v>21</v>
      </c>
      <c r="M145" s="106">
        <f>G145*(1+L145/100)</f>
        <v>0</v>
      </c>
      <c r="N145" s="104">
        <v>0</v>
      </c>
      <c r="O145" s="104">
        <f>ROUND(E145*N145,5)</f>
        <v>0</v>
      </c>
      <c r="P145" s="104">
        <v>0</v>
      </c>
      <c r="Q145" s="104">
        <f>ROUND(E145*P145,5)</f>
        <v>0</v>
      </c>
      <c r="R145" s="104"/>
      <c r="S145" s="104"/>
      <c r="T145" s="105">
        <v>15.231</v>
      </c>
      <c r="U145" s="104">
        <f>ROUND(E145*T145,2)</f>
        <v>601.62</v>
      </c>
      <c r="V145" s="99"/>
      <c r="W145" s="99"/>
      <c r="X145" s="99"/>
      <c r="Y145" s="99"/>
      <c r="Z145" s="99"/>
      <c r="AA145" s="99"/>
      <c r="AB145" s="99"/>
      <c r="AC145" s="99"/>
      <c r="AD145" s="99"/>
      <c r="AE145" s="99" t="s">
        <v>80</v>
      </c>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row>
    <row r="146" spans="1:60" outlineLevel="1">
      <c r="A146" s="100"/>
      <c r="B146" s="100"/>
      <c r="C146" s="181" t="s">
        <v>1006</v>
      </c>
      <c r="D146" s="180"/>
      <c r="E146" s="179">
        <v>33.4</v>
      </c>
      <c r="F146" s="106"/>
      <c r="G146" s="106"/>
      <c r="H146" s="106"/>
      <c r="I146" s="106"/>
      <c r="J146" s="106"/>
      <c r="K146" s="106"/>
      <c r="L146" s="106"/>
      <c r="M146" s="106"/>
      <c r="N146" s="104"/>
      <c r="O146" s="104"/>
      <c r="P146" s="104"/>
      <c r="Q146" s="104"/>
      <c r="R146" s="104"/>
      <c r="S146" s="104"/>
      <c r="T146" s="105"/>
      <c r="U146" s="104"/>
      <c r="V146" s="99"/>
      <c r="W146" s="99"/>
      <c r="X146" s="99"/>
      <c r="Y146" s="99"/>
      <c r="Z146" s="99"/>
      <c r="AA146" s="99"/>
      <c r="AB146" s="99"/>
      <c r="AC146" s="99"/>
      <c r="AD146" s="99"/>
      <c r="AE146" s="99" t="s">
        <v>133</v>
      </c>
      <c r="AF146" s="99">
        <v>0</v>
      </c>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row>
    <row r="147" spans="1:60" outlineLevel="1">
      <c r="A147" s="100"/>
      <c r="B147" s="100"/>
      <c r="C147" s="181" t="s">
        <v>962</v>
      </c>
      <c r="D147" s="180"/>
      <c r="E147" s="179">
        <v>6.1</v>
      </c>
      <c r="F147" s="106"/>
      <c r="G147" s="106"/>
      <c r="H147" s="106"/>
      <c r="I147" s="106"/>
      <c r="J147" s="106"/>
      <c r="K147" s="106"/>
      <c r="L147" s="106"/>
      <c r="M147" s="106"/>
      <c r="N147" s="104"/>
      <c r="O147" s="104"/>
      <c r="P147" s="104"/>
      <c r="Q147" s="104"/>
      <c r="R147" s="104"/>
      <c r="S147" s="104"/>
      <c r="T147" s="105"/>
      <c r="U147" s="104"/>
      <c r="V147" s="99"/>
      <c r="W147" s="99"/>
      <c r="X147" s="99"/>
      <c r="Y147" s="99"/>
      <c r="Z147" s="99"/>
      <c r="AA147" s="99"/>
      <c r="AB147" s="99"/>
      <c r="AC147" s="99"/>
      <c r="AD147" s="99"/>
      <c r="AE147" s="99" t="s">
        <v>133</v>
      </c>
      <c r="AF147" s="99">
        <v>0</v>
      </c>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row>
    <row r="148" spans="1:60">
      <c r="A148" s="200" t="s">
        <v>188</v>
      </c>
      <c r="B148" s="200" t="s">
        <v>728</v>
      </c>
      <c r="C148" s="199" t="s">
        <v>727</v>
      </c>
      <c r="D148" s="195"/>
      <c r="E148" s="198"/>
      <c r="F148" s="197"/>
      <c r="G148" s="197">
        <f>SUMIF(AE149:AE151,"&lt;&gt;NOR",G149:G151)</f>
        <v>0</v>
      </c>
      <c r="H148" s="197"/>
      <c r="I148" s="197">
        <f>SUM(I149:I151)</f>
        <v>0</v>
      </c>
      <c r="J148" s="197"/>
      <c r="K148" s="197">
        <f>SUM(K149:K151)</f>
        <v>0</v>
      </c>
      <c r="L148" s="197"/>
      <c r="M148" s="197">
        <f>SUM(M149:M151)</f>
        <v>0</v>
      </c>
      <c r="N148" s="195"/>
      <c r="O148" s="195">
        <f>SUM(O149:O151)</f>
        <v>0.28098000000000001</v>
      </c>
      <c r="P148" s="195"/>
      <c r="Q148" s="195">
        <f>SUM(Q149:Q151)</f>
        <v>0</v>
      </c>
      <c r="R148" s="195"/>
      <c r="S148" s="195"/>
      <c r="T148" s="196"/>
      <c r="U148" s="195">
        <f>SUM(U149:U151)</f>
        <v>3.23</v>
      </c>
      <c r="AE148" t="s">
        <v>79</v>
      </c>
    </row>
    <row r="149" spans="1:60" outlineLevel="1">
      <c r="A149" s="100">
        <v>21</v>
      </c>
      <c r="B149" s="100" t="s">
        <v>1005</v>
      </c>
      <c r="C149" s="114" t="s">
        <v>1004</v>
      </c>
      <c r="D149" s="104" t="s">
        <v>213</v>
      </c>
      <c r="E149" s="178">
        <v>0.4536</v>
      </c>
      <c r="F149" s="177">
        <f>H149+J149</f>
        <v>0</v>
      </c>
      <c r="G149" s="106">
        <f>ROUND(E149*F149,2)</f>
        <v>0</v>
      </c>
      <c r="H149" s="106"/>
      <c r="I149" s="106">
        <f>ROUND(E149*H149,2)</f>
        <v>0</v>
      </c>
      <c r="J149" s="106"/>
      <c r="K149" s="106">
        <f>ROUND(E149*J149,2)</f>
        <v>0</v>
      </c>
      <c r="L149" s="106">
        <v>21</v>
      </c>
      <c r="M149" s="106">
        <f>G149*(1+L149/100)</f>
        <v>0</v>
      </c>
      <c r="N149" s="104">
        <v>0.61943999999999999</v>
      </c>
      <c r="O149" s="104">
        <f>ROUND(E149*N149,5)</f>
        <v>0.28098000000000001</v>
      </c>
      <c r="P149" s="104">
        <v>0</v>
      </c>
      <c r="Q149" s="104">
        <f>ROUND(E149*P149,5)</f>
        <v>0</v>
      </c>
      <c r="R149" s="104"/>
      <c r="S149" s="104"/>
      <c r="T149" s="105">
        <v>7.11</v>
      </c>
      <c r="U149" s="104">
        <f>ROUND(E149*T149,2)</f>
        <v>3.23</v>
      </c>
      <c r="V149" s="99"/>
      <c r="W149" s="99"/>
      <c r="X149" s="99"/>
      <c r="Y149" s="99"/>
      <c r="Z149" s="99"/>
      <c r="AA149" s="99"/>
      <c r="AB149" s="99"/>
      <c r="AC149" s="99"/>
      <c r="AD149" s="99"/>
      <c r="AE149" s="99" t="s">
        <v>80</v>
      </c>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row>
    <row r="150" spans="1:60" outlineLevel="1">
      <c r="A150" s="100"/>
      <c r="B150" s="100"/>
      <c r="C150" s="383" t="s">
        <v>1003</v>
      </c>
      <c r="D150" s="384"/>
      <c r="E150" s="385"/>
      <c r="F150" s="386"/>
      <c r="G150" s="387"/>
      <c r="H150" s="106"/>
      <c r="I150" s="106"/>
      <c r="J150" s="106"/>
      <c r="K150" s="106"/>
      <c r="L150" s="106"/>
      <c r="M150" s="106"/>
      <c r="N150" s="104"/>
      <c r="O150" s="104"/>
      <c r="P150" s="104"/>
      <c r="Q150" s="104"/>
      <c r="R150" s="104"/>
      <c r="S150" s="104"/>
      <c r="T150" s="105"/>
      <c r="U150" s="104"/>
      <c r="V150" s="99"/>
      <c r="W150" s="99"/>
      <c r="X150" s="99"/>
      <c r="Y150" s="99"/>
      <c r="Z150" s="99"/>
      <c r="AA150" s="99"/>
      <c r="AB150" s="99"/>
      <c r="AC150" s="99"/>
      <c r="AD150" s="99"/>
      <c r="AE150" s="99" t="s">
        <v>81</v>
      </c>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101" t="str">
        <f>C150</f>
        <v>fošna 120x50, L=1 500, kvalita A</v>
      </c>
      <c r="BB150" s="99"/>
      <c r="BC150" s="99"/>
      <c r="BD150" s="99"/>
      <c r="BE150" s="99"/>
      <c r="BF150" s="99"/>
      <c r="BG150" s="99"/>
      <c r="BH150" s="99"/>
    </row>
    <row r="151" spans="1:60" ht="22.5" outlineLevel="1">
      <c r="A151" s="100"/>
      <c r="B151" s="100"/>
      <c r="C151" s="181" t="s">
        <v>1002</v>
      </c>
      <c r="D151" s="180"/>
      <c r="E151" s="179">
        <v>0.4536</v>
      </c>
      <c r="F151" s="106"/>
      <c r="G151" s="106"/>
      <c r="H151" s="106"/>
      <c r="I151" s="106"/>
      <c r="J151" s="106"/>
      <c r="K151" s="106"/>
      <c r="L151" s="106"/>
      <c r="M151" s="106"/>
      <c r="N151" s="104"/>
      <c r="O151" s="104"/>
      <c r="P151" s="104"/>
      <c r="Q151" s="104"/>
      <c r="R151" s="104"/>
      <c r="S151" s="104"/>
      <c r="T151" s="105"/>
      <c r="U151" s="104"/>
      <c r="V151" s="99"/>
      <c r="W151" s="99"/>
      <c r="X151" s="99"/>
      <c r="Y151" s="99"/>
      <c r="Z151" s="99"/>
      <c r="AA151" s="99"/>
      <c r="AB151" s="99"/>
      <c r="AC151" s="99"/>
      <c r="AD151" s="99"/>
      <c r="AE151" s="99" t="s">
        <v>133</v>
      </c>
      <c r="AF151" s="99">
        <v>0</v>
      </c>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row>
    <row r="152" spans="1:60">
      <c r="A152" s="200" t="s">
        <v>188</v>
      </c>
      <c r="B152" s="200" t="s">
        <v>517</v>
      </c>
      <c r="C152" s="199" t="s">
        <v>516</v>
      </c>
      <c r="D152" s="195"/>
      <c r="E152" s="198"/>
      <c r="F152" s="197"/>
      <c r="G152" s="197">
        <f>SUMIF(AE153:AE220,"&lt;&gt;NOR",G153:G220)</f>
        <v>0</v>
      </c>
      <c r="H152" s="197"/>
      <c r="I152" s="197">
        <f>SUM(I153:I220)</f>
        <v>0</v>
      </c>
      <c r="J152" s="197"/>
      <c r="K152" s="197">
        <f>SUM(K153:K220)</f>
        <v>0</v>
      </c>
      <c r="L152" s="197"/>
      <c r="M152" s="197">
        <f>SUM(M153:M220)</f>
        <v>0</v>
      </c>
      <c r="N152" s="195"/>
      <c r="O152" s="195">
        <f>SUM(O153:O220)</f>
        <v>529.78559000000007</v>
      </c>
      <c r="P152" s="195"/>
      <c r="Q152" s="195">
        <f>SUM(Q153:Q220)</f>
        <v>0</v>
      </c>
      <c r="R152" s="195"/>
      <c r="S152" s="195"/>
      <c r="T152" s="196"/>
      <c r="U152" s="195">
        <f>SUM(U153:U220)</f>
        <v>249.19999999999996</v>
      </c>
      <c r="AE152" t="s">
        <v>79</v>
      </c>
    </row>
    <row r="153" spans="1:60" ht="22.5" outlineLevel="1">
      <c r="A153" s="100">
        <v>22</v>
      </c>
      <c r="B153" s="100" t="s">
        <v>503</v>
      </c>
      <c r="C153" s="114" t="s">
        <v>502</v>
      </c>
      <c r="D153" s="104" t="s">
        <v>226</v>
      </c>
      <c r="E153" s="178">
        <v>314.60000000000002</v>
      </c>
      <c r="F153" s="177">
        <f>H153+J153</f>
        <v>0</v>
      </c>
      <c r="G153" s="106">
        <f>ROUND(E153*F153,2)</f>
        <v>0</v>
      </c>
      <c r="H153" s="106"/>
      <c r="I153" s="106">
        <f>ROUND(E153*H153,2)</f>
        <v>0</v>
      </c>
      <c r="J153" s="106"/>
      <c r="K153" s="106">
        <f>ROUND(E153*J153,2)</f>
        <v>0</v>
      </c>
      <c r="L153" s="106">
        <v>21</v>
      </c>
      <c r="M153" s="106">
        <f>G153*(1+L153/100)</f>
        <v>0</v>
      </c>
      <c r="N153" s="104">
        <v>0.46</v>
      </c>
      <c r="O153" s="104">
        <f>ROUND(E153*N153,5)</f>
        <v>144.71600000000001</v>
      </c>
      <c r="P153" s="104">
        <v>0</v>
      </c>
      <c r="Q153" s="104">
        <f>ROUND(E153*P153,5)</f>
        <v>0</v>
      </c>
      <c r="R153" s="104"/>
      <c r="S153" s="104"/>
      <c r="T153" s="105">
        <v>2.9000000000000001E-2</v>
      </c>
      <c r="U153" s="104">
        <f>ROUND(E153*T153,2)</f>
        <v>9.1199999999999992</v>
      </c>
      <c r="V153" s="99"/>
      <c r="W153" s="99"/>
      <c r="X153" s="99"/>
      <c r="Y153" s="99"/>
      <c r="Z153" s="99"/>
      <c r="AA153" s="99"/>
      <c r="AB153" s="99"/>
      <c r="AC153" s="99"/>
      <c r="AD153" s="99"/>
      <c r="AE153" s="99" t="s">
        <v>80</v>
      </c>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row>
    <row r="154" spans="1:60" outlineLevel="1">
      <c r="A154" s="100"/>
      <c r="B154" s="100"/>
      <c r="C154" s="181" t="s">
        <v>1001</v>
      </c>
      <c r="D154" s="180"/>
      <c r="E154" s="179">
        <v>249.2</v>
      </c>
      <c r="F154" s="106"/>
      <c r="G154" s="106"/>
      <c r="H154" s="106"/>
      <c r="I154" s="106"/>
      <c r="J154" s="106"/>
      <c r="K154" s="106"/>
      <c r="L154" s="106"/>
      <c r="M154" s="106"/>
      <c r="N154" s="104"/>
      <c r="O154" s="104"/>
      <c r="P154" s="104"/>
      <c r="Q154" s="104"/>
      <c r="R154" s="104"/>
      <c r="S154" s="104"/>
      <c r="T154" s="105"/>
      <c r="U154" s="104"/>
      <c r="V154" s="99"/>
      <c r="W154" s="99"/>
      <c r="X154" s="99"/>
      <c r="Y154" s="99"/>
      <c r="Z154" s="99"/>
      <c r="AA154" s="99"/>
      <c r="AB154" s="99"/>
      <c r="AC154" s="99"/>
      <c r="AD154" s="99"/>
      <c r="AE154" s="99" t="s">
        <v>133</v>
      </c>
      <c r="AF154" s="99">
        <v>0</v>
      </c>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row>
    <row r="155" spans="1:60" outlineLevel="1">
      <c r="A155" s="100"/>
      <c r="B155" s="100"/>
      <c r="C155" s="181" t="s">
        <v>994</v>
      </c>
      <c r="D155" s="180"/>
      <c r="E155" s="179">
        <v>65.400000000000006</v>
      </c>
      <c r="F155" s="106"/>
      <c r="G155" s="106"/>
      <c r="H155" s="106"/>
      <c r="I155" s="106"/>
      <c r="J155" s="106"/>
      <c r="K155" s="106"/>
      <c r="L155" s="106"/>
      <c r="M155" s="106"/>
      <c r="N155" s="104"/>
      <c r="O155" s="104"/>
      <c r="P155" s="104"/>
      <c r="Q155" s="104"/>
      <c r="R155" s="104"/>
      <c r="S155" s="104"/>
      <c r="T155" s="105"/>
      <c r="U155" s="104"/>
      <c r="V155" s="99"/>
      <c r="W155" s="99"/>
      <c r="X155" s="99"/>
      <c r="Y155" s="99"/>
      <c r="Z155" s="99"/>
      <c r="AA155" s="99"/>
      <c r="AB155" s="99"/>
      <c r="AC155" s="99"/>
      <c r="AD155" s="99"/>
      <c r="AE155" s="99" t="s">
        <v>133</v>
      </c>
      <c r="AF155" s="99">
        <v>0</v>
      </c>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row>
    <row r="156" spans="1:60" ht="22.5" outlineLevel="1">
      <c r="A156" s="100">
        <v>23</v>
      </c>
      <c r="B156" s="100" t="s">
        <v>506</v>
      </c>
      <c r="C156" s="114" t="s">
        <v>505</v>
      </c>
      <c r="D156" s="104" t="s">
        <v>226</v>
      </c>
      <c r="E156" s="178">
        <v>415.42500000000001</v>
      </c>
      <c r="F156" s="177">
        <f>H156+J156</f>
        <v>0</v>
      </c>
      <c r="G156" s="106">
        <f>ROUND(E156*F156,2)</f>
        <v>0</v>
      </c>
      <c r="H156" s="106"/>
      <c r="I156" s="106">
        <f>ROUND(E156*H156,2)</f>
        <v>0</v>
      </c>
      <c r="J156" s="106"/>
      <c r="K156" s="106">
        <f>ROUND(E156*J156,2)</f>
        <v>0</v>
      </c>
      <c r="L156" s="106">
        <v>21</v>
      </c>
      <c r="M156" s="106">
        <f>G156*(1+L156/100)</f>
        <v>0</v>
      </c>
      <c r="N156" s="104">
        <v>0.34499999999999997</v>
      </c>
      <c r="O156" s="104">
        <f>ROUND(E156*N156,5)</f>
        <v>143.32163</v>
      </c>
      <c r="P156" s="104">
        <v>0</v>
      </c>
      <c r="Q156" s="104">
        <f>ROUND(E156*P156,5)</f>
        <v>0</v>
      </c>
      <c r="R156" s="104"/>
      <c r="S156" s="104"/>
      <c r="T156" s="105">
        <v>2.5999999999999999E-2</v>
      </c>
      <c r="U156" s="104">
        <f>ROUND(E156*T156,2)</f>
        <v>10.8</v>
      </c>
      <c r="V156" s="99"/>
      <c r="W156" s="99"/>
      <c r="X156" s="99"/>
      <c r="Y156" s="99"/>
      <c r="Z156" s="99"/>
      <c r="AA156" s="99"/>
      <c r="AB156" s="99"/>
      <c r="AC156" s="99"/>
      <c r="AD156" s="99"/>
      <c r="AE156" s="99" t="s">
        <v>80</v>
      </c>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row>
    <row r="157" spans="1:60" outlineLevel="1">
      <c r="A157" s="100"/>
      <c r="B157" s="100"/>
      <c r="C157" s="181" t="s">
        <v>1001</v>
      </c>
      <c r="D157" s="180"/>
      <c r="E157" s="179">
        <v>249.2</v>
      </c>
      <c r="F157" s="106"/>
      <c r="G157" s="106"/>
      <c r="H157" s="106"/>
      <c r="I157" s="106"/>
      <c r="J157" s="106"/>
      <c r="K157" s="106"/>
      <c r="L157" s="106"/>
      <c r="M157" s="106"/>
      <c r="N157" s="104"/>
      <c r="O157" s="104"/>
      <c r="P157" s="104"/>
      <c r="Q157" s="104"/>
      <c r="R157" s="104"/>
      <c r="S157" s="104"/>
      <c r="T157" s="105"/>
      <c r="U157" s="104"/>
      <c r="V157" s="99"/>
      <c r="W157" s="99"/>
      <c r="X157" s="99"/>
      <c r="Y157" s="99"/>
      <c r="Z157" s="99"/>
      <c r="AA157" s="99"/>
      <c r="AB157" s="99"/>
      <c r="AC157" s="99"/>
      <c r="AD157" s="99"/>
      <c r="AE157" s="99" t="s">
        <v>133</v>
      </c>
      <c r="AF157" s="99">
        <v>0</v>
      </c>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row>
    <row r="158" spans="1:60" outlineLevel="1">
      <c r="A158" s="100"/>
      <c r="B158" s="100"/>
      <c r="C158" s="181" t="s">
        <v>989</v>
      </c>
      <c r="D158" s="180"/>
      <c r="E158" s="179">
        <v>59.95</v>
      </c>
      <c r="F158" s="106"/>
      <c r="G158" s="106"/>
      <c r="H158" s="106"/>
      <c r="I158" s="106"/>
      <c r="J158" s="106"/>
      <c r="K158" s="106"/>
      <c r="L158" s="106"/>
      <c r="M158" s="106"/>
      <c r="N158" s="104"/>
      <c r="O158" s="104"/>
      <c r="P158" s="104"/>
      <c r="Q158" s="104"/>
      <c r="R158" s="104"/>
      <c r="S158" s="104"/>
      <c r="T158" s="105"/>
      <c r="U158" s="104"/>
      <c r="V158" s="99"/>
      <c r="W158" s="99"/>
      <c r="X158" s="99"/>
      <c r="Y158" s="99"/>
      <c r="Z158" s="99"/>
      <c r="AA158" s="99"/>
      <c r="AB158" s="99"/>
      <c r="AC158" s="99"/>
      <c r="AD158" s="99"/>
      <c r="AE158" s="99" t="s">
        <v>133</v>
      </c>
      <c r="AF158" s="99">
        <v>0</v>
      </c>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row>
    <row r="159" spans="1:60" ht="22.5" outlineLevel="1">
      <c r="A159" s="100"/>
      <c r="B159" s="100"/>
      <c r="C159" s="181" t="s">
        <v>988</v>
      </c>
      <c r="D159" s="180"/>
      <c r="E159" s="179">
        <v>104.65</v>
      </c>
      <c r="F159" s="106"/>
      <c r="G159" s="106"/>
      <c r="H159" s="106"/>
      <c r="I159" s="106"/>
      <c r="J159" s="106"/>
      <c r="K159" s="106"/>
      <c r="L159" s="106"/>
      <c r="M159" s="106"/>
      <c r="N159" s="104"/>
      <c r="O159" s="104"/>
      <c r="P159" s="104"/>
      <c r="Q159" s="104"/>
      <c r="R159" s="104"/>
      <c r="S159" s="104"/>
      <c r="T159" s="105"/>
      <c r="U159" s="104"/>
      <c r="V159" s="99"/>
      <c r="W159" s="99"/>
      <c r="X159" s="99"/>
      <c r="Y159" s="99"/>
      <c r="Z159" s="99"/>
      <c r="AA159" s="99"/>
      <c r="AB159" s="99"/>
      <c r="AC159" s="99"/>
      <c r="AD159" s="99"/>
      <c r="AE159" s="99" t="s">
        <v>133</v>
      </c>
      <c r="AF159" s="99">
        <v>0</v>
      </c>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row>
    <row r="160" spans="1:60" ht="22.5" outlineLevel="1">
      <c r="A160" s="100"/>
      <c r="B160" s="100"/>
      <c r="C160" s="181" t="s">
        <v>987</v>
      </c>
      <c r="D160" s="180"/>
      <c r="E160" s="179">
        <v>1.625</v>
      </c>
      <c r="F160" s="106"/>
      <c r="G160" s="106"/>
      <c r="H160" s="106"/>
      <c r="I160" s="106"/>
      <c r="J160" s="106"/>
      <c r="K160" s="106"/>
      <c r="L160" s="106"/>
      <c r="M160" s="106"/>
      <c r="N160" s="104"/>
      <c r="O160" s="104"/>
      <c r="P160" s="104"/>
      <c r="Q160" s="104"/>
      <c r="R160" s="104"/>
      <c r="S160" s="104"/>
      <c r="T160" s="105"/>
      <c r="U160" s="104"/>
      <c r="V160" s="99"/>
      <c r="W160" s="99"/>
      <c r="X160" s="99"/>
      <c r="Y160" s="99"/>
      <c r="Z160" s="99"/>
      <c r="AA160" s="99"/>
      <c r="AB160" s="99"/>
      <c r="AC160" s="99"/>
      <c r="AD160" s="99"/>
      <c r="AE160" s="99" t="s">
        <v>133</v>
      </c>
      <c r="AF160" s="99">
        <v>0</v>
      </c>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row>
    <row r="161" spans="1:60" outlineLevel="1">
      <c r="A161" s="100">
        <v>24</v>
      </c>
      <c r="B161" s="100" t="s">
        <v>457</v>
      </c>
      <c r="C161" s="114" t="s">
        <v>456</v>
      </c>
      <c r="D161" s="104" t="s">
        <v>226</v>
      </c>
      <c r="E161" s="178">
        <v>249.2</v>
      </c>
      <c r="F161" s="177">
        <f>H161+J161</f>
        <v>0</v>
      </c>
      <c r="G161" s="106">
        <f>ROUND(E161*F161,2)</f>
        <v>0</v>
      </c>
      <c r="H161" s="106"/>
      <c r="I161" s="106">
        <f>ROUND(E161*H161,2)</f>
        <v>0</v>
      </c>
      <c r="J161" s="106"/>
      <c r="K161" s="106">
        <f>ROUND(E161*J161,2)</f>
        <v>0</v>
      </c>
      <c r="L161" s="106">
        <v>21</v>
      </c>
      <c r="M161" s="106">
        <f>G161*(1+L161/100)</f>
        <v>0</v>
      </c>
      <c r="N161" s="104">
        <v>7.3899999999999993E-2</v>
      </c>
      <c r="O161" s="104">
        <f>ROUND(E161*N161,5)</f>
        <v>18.415880000000001</v>
      </c>
      <c r="P161" s="104">
        <v>0</v>
      </c>
      <c r="Q161" s="104">
        <f>ROUND(E161*P161,5)</f>
        <v>0</v>
      </c>
      <c r="R161" s="104"/>
      <c r="S161" s="104"/>
      <c r="T161" s="105">
        <v>0.47799999999999998</v>
      </c>
      <c r="U161" s="104">
        <f>ROUND(E161*T161,2)</f>
        <v>119.12</v>
      </c>
      <c r="V161" s="99"/>
      <c r="W161" s="99"/>
      <c r="X161" s="99"/>
      <c r="Y161" s="99"/>
      <c r="Z161" s="99"/>
      <c r="AA161" s="99"/>
      <c r="AB161" s="99"/>
      <c r="AC161" s="99"/>
      <c r="AD161" s="99"/>
      <c r="AE161" s="99" t="s">
        <v>80</v>
      </c>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row>
    <row r="162" spans="1:60" ht="22.5" outlineLevel="1">
      <c r="A162" s="100"/>
      <c r="B162" s="100"/>
      <c r="C162" s="383" t="s">
        <v>455</v>
      </c>
      <c r="D162" s="384"/>
      <c r="E162" s="385"/>
      <c r="F162" s="386"/>
      <c r="G162" s="387"/>
      <c r="H162" s="106"/>
      <c r="I162" s="106"/>
      <c r="J162" s="106"/>
      <c r="K162" s="106"/>
      <c r="L162" s="106"/>
      <c r="M162" s="106"/>
      <c r="N162" s="104"/>
      <c r="O162" s="104"/>
      <c r="P162" s="104"/>
      <c r="Q162" s="104"/>
      <c r="R162" s="104"/>
      <c r="S162" s="104"/>
      <c r="T162" s="105"/>
      <c r="U162" s="104"/>
      <c r="V162" s="99"/>
      <c r="W162" s="99"/>
      <c r="X162" s="99"/>
      <c r="Y162" s="99"/>
      <c r="Z162" s="99"/>
      <c r="AA162" s="99"/>
      <c r="AB162" s="99"/>
      <c r="AC162" s="99"/>
      <c r="AD162" s="99"/>
      <c r="AE162" s="99" t="s">
        <v>81</v>
      </c>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101" t="str">
        <f>C162</f>
        <v>S provedením lože z kameniva drceného, s vyplněním spár, s dvojitým hutněním vibrováním, a se smetením přebytečného materiálu na krajnici. S dodáním hmot pro lože a výplň spár.</v>
      </c>
      <c r="BB162" s="99"/>
      <c r="BC162" s="99"/>
      <c r="BD162" s="99"/>
      <c r="BE162" s="99"/>
      <c r="BF162" s="99"/>
      <c r="BG162" s="99"/>
      <c r="BH162" s="99"/>
    </row>
    <row r="163" spans="1:60" outlineLevel="1">
      <c r="A163" s="100"/>
      <c r="B163" s="100"/>
      <c r="C163" s="181" t="s">
        <v>1001</v>
      </c>
      <c r="D163" s="180"/>
      <c r="E163" s="179">
        <v>249.2</v>
      </c>
      <c r="F163" s="106"/>
      <c r="G163" s="106"/>
      <c r="H163" s="106"/>
      <c r="I163" s="106"/>
      <c r="J163" s="106"/>
      <c r="K163" s="106"/>
      <c r="L163" s="106"/>
      <c r="M163" s="106"/>
      <c r="N163" s="104"/>
      <c r="O163" s="104"/>
      <c r="P163" s="104"/>
      <c r="Q163" s="104"/>
      <c r="R163" s="104"/>
      <c r="S163" s="104"/>
      <c r="T163" s="105"/>
      <c r="U163" s="104"/>
      <c r="V163" s="99"/>
      <c r="W163" s="99"/>
      <c r="X163" s="99"/>
      <c r="Y163" s="99"/>
      <c r="Z163" s="99"/>
      <c r="AA163" s="99"/>
      <c r="AB163" s="99"/>
      <c r="AC163" s="99"/>
      <c r="AD163" s="99"/>
      <c r="AE163" s="99" t="s">
        <v>133</v>
      </c>
      <c r="AF163" s="99">
        <v>0</v>
      </c>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row>
    <row r="164" spans="1:60" ht="22.5" outlineLevel="1">
      <c r="A164" s="100">
        <v>25</v>
      </c>
      <c r="B164" s="100" t="s">
        <v>630</v>
      </c>
      <c r="C164" s="114" t="s">
        <v>1000</v>
      </c>
      <c r="D164" s="104" t="s">
        <v>226</v>
      </c>
      <c r="E164" s="178">
        <v>195</v>
      </c>
      <c r="F164" s="177">
        <f>H164+J164</f>
        <v>0</v>
      </c>
      <c r="G164" s="106">
        <f>ROUND(E164*F164,2)</f>
        <v>0</v>
      </c>
      <c r="H164" s="106"/>
      <c r="I164" s="106">
        <f>ROUND(E164*H164,2)</f>
        <v>0</v>
      </c>
      <c r="J164" s="106"/>
      <c r="K164" s="106">
        <f>ROUND(E164*J164,2)</f>
        <v>0</v>
      </c>
      <c r="L164" s="106">
        <v>21</v>
      </c>
      <c r="M164" s="106">
        <f>G164*(1+L164/100)</f>
        <v>0</v>
      </c>
      <c r="N164" s="104">
        <v>0</v>
      </c>
      <c r="O164" s="104">
        <f>ROUND(E164*N164,5)</f>
        <v>0</v>
      </c>
      <c r="P164" s="104">
        <v>0</v>
      </c>
      <c r="Q164" s="104">
        <f>ROUND(E164*P164,5)</f>
        <v>0</v>
      </c>
      <c r="R164" s="104"/>
      <c r="S164" s="104"/>
      <c r="T164" s="105">
        <v>0.08</v>
      </c>
      <c r="U164" s="104">
        <f>ROUND(E164*T164,2)</f>
        <v>15.6</v>
      </c>
      <c r="V164" s="99"/>
      <c r="W164" s="99"/>
      <c r="X164" s="99"/>
      <c r="Y164" s="99"/>
      <c r="Z164" s="99"/>
      <c r="AA164" s="99"/>
      <c r="AB164" s="99"/>
      <c r="AC164" s="99"/>
      <c r="AD164" s="99"/>
      <c r="AE164" s="99" t="s">
        <v>80</v>
      </c>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row>
    <row r="165" spans="1:60" ht="45" outlineLevel="1">
      <c r="A165" s="100"/>
      <c r="B165" s="100"/>
      <c r="C165" s="383" t="s">
        <v>999</v>
      </c>
      <c r="D165" s="384"/>
      <c r="E165" s="385"/>
      <c r="F165" s="386"/>
      <c r="G165" s="387"/>
      <c r="H165" s="106"/>
      <c r="I165" s="106"/>
      <c r="J165" s="106"/>
      <c r="K165" s="106"/>
      <c r="L165" s="106"/>
      <c r="M165" s="106"/>
      <c r="N165" s="104"/>
      <c r="O165" s="104"/>
      <c r="P165" s="104"/>
      <c r="Q165" s="104"/>
      <c r="R165" s="104"/>
      <c r="S165" s="104"/>
      <c r="T165" s="105"/>
      <c r="U165" s="104"/>
      <c r="V165" s="99"/>
      <c r="W165" s="99"/>
      <c r="X165" s="99"/>
      <c r="Y165" s="99"/>
      <c r="Z165" s="99"/>
      <c r="AA165" s="99"/>
      <c r="AB165" s="99"/>
      <c r="AC165" s="99"/>
      <c r="AD165" s="99"/>
      <c r="AE165" s="99" t="s">
        <v>81</v>
      </c>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101" t="str">
        <f>C165</f>
        <v>Při pokládce dvou formátů bet. dlažby v rámci jedné plochy (každá dlažba má jiné distančníky) bude nutno u dlažby 100x200x80 BF dle potřeby pomocí plastových mezerníků drobně upravovat šířku spáry, aby bylo docíleno spár v celé ploše ve stejné šíři. Dlažba nebude v ploše nikde dořezávána (kromě naváznosti na šikmý žul. dvouřádek).</v>
      </c>
      <c r="BB165" s="99"/>
      <c r="BC165" s="99"/>
      <c r="BD165" s="99"/>
      <c r="BE165" s="99"/>
      <c r="BF165" s="99"/>
      <c r="BG165" s="99"/>
      <c r="BH165" s="99"/>
    </row>
    <row r="166" spans="1:60" outlineLevel="1">
      <c r="A166" s="100"/>
      <c r="B166" s="100"/>
      <c r="C166" s="383" t="s">
        <v>998</v>
      </c>
      <c r="D166" s="384"/>
      <c r="E166" s="385"/>
      <c r="F166" s="386"/>
      <c r="G166" s="387"/>
      <c r="H166" s="106"/>
      <c r="I166" s="106"/>
      <c r="J166" s="106"/>
      <c r="K166" s="106"/>
      <c r="L166" s="106"/>
      <c r="M166" s="106"/>
      <c r="N166" s="104"/>
      <c r="O166" s="104"/>
      <c r="P166" s="104"/>
      <c r="Q166" s="104"/>
      <c r="R166" s="104"/>
      <c r="S166" s="104"/>
      <c r="T166" s="105"/>
      <c r="U166" s="104"/>
      <c r="V166" s="99"/>
      <c r="W166" s="99"/>
      <c r="X166" s="99"/>
      <c r="Y166" s="99"/>
      <c r="Z166" s="99"/>
      <c r="AA166" s="99"/>
      <c r="AB166" s="99"/>
      <c r="AC166" s="99"/>
      <c r="AD166" s="99"/>
      <c r="AE166" s="99" t="s">
        <v>81</v>
      </c>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101" t="str">
        <f>C166</f>
        <v>Bet. dlažbu ze dvou formátů a dvou tlouštěk je možné systémově pokládat dvěma způsoby:</v>
      </c>
      <c r="BB166" s="99"/>
      <c r="BC166" s="99"/>
      <c r="BD166" s="99"/>
      <c r="BE166" s="99"/>
      <c r="BF166" s="99"/>
      <c r="BG166" s="99"/>
      <c r="BH166" s="99"/>
    </row>
    <row r="167" spans="1:60" ht="33.75" outlineLevel="1">
      <c r="A167" s="100"/>
      <c r="B167" s="100"/>
      <c r="C167" s="383" t="s">
        <v>997</v>
      </c>
      <c r="D167" s="384"/>
      <c r="E167" s="385"/>
      <c r="F167" s="386"/>
      <c r="G167" s="387"/>
      <c r="H167" s="106"/>
      <c r="I167" s="106"/>
      <c r="J167" s="106"/>
      <c r="K167" s="106"/>
      <c r="L167" s="106"/>
      <c r="M167" s="106"/>
      <c r="N167" s="104"/>
      <c r="O167" s="104"/>
      <c r="P167" s="104"/>
      <c r="Q167" s="104"/>
      <c r="R167" s="104"/>
      <c r="S167" s="104"/>
      <c r="T167" s="105"/>
      <c r="U167" s="104"/>
      <c r="V167" s="99"/>
      <c r="W167" s="99"/>
      <c r="X167" s="99"/>
      <c r="Y167" s="99"/>
      <c r="Z167" s="99"/>
      <c r="AA167" s="99"/>
      <c r="AB167" s="99"/>
      <c r="AC167" s="99"/>
      <c r="AD167" s="99"/>
      <c r="AE167" s="99" t="s">
        <v>81</v>
      </c>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101" t="str">
        <f>C167</f>
        <v>- v místě, kde je plocha dlažby 100x200x80 mm převažující se nachystá kladecí vrstva pro dl. tl. 80 mm. v případě umístění dl. tl. 120 mm se kladecí a podkladní vrstva odebere a připraví se kladecí vrstvy pro dl. tl. 120 mm</v>
      </c>
      <c r="BB167" s="99"/>
      <c r="BC167" s="99"/>
      <c r="BD167" s="99"/>
      <c r="BE167" s="99"/>
      <c r="BF167" s="99"/>
      <c r="BG167" s="99"/>
      <c r="BH167" s="99"/>
    </row>
    <row r="168" spans="1:60" ht="22.5" outlineLevel="1">
      <c r="A168" s="100"/>
      <c r="B168" s="100"/>
      <c r="C168" s="383" t="s">
        <v>996</v>
      </c>
      <c r="D168" s="384"/>
      <c r="E168" s="385"/>
      <c r="F168" s="386"/>
      <c r="G168" s="387"/>
      <c r="H168" s="106"/>
      <c r="I168" s="106"/>
      <c r="J168" s="106"/>
      <c r="K168" s="106"/>
      <c r="L168" s="106"/>
      <c r="M168" s="106"/>
      <c r="N168" s="104"/>
      <c r="O168" s="104"/>
      <c r="P168" s="104"/>
      <c r="Q168" s="104"/>
      <c r="R168" s="104"/>
      <c r="S168" s="104"/>
      <c r="T168" s="105"/>
      <c r="U168" s="104"/>
      <c r="V168" s="99"/>
      <c r="W168" s="99"/>
      <c r="X168" s="99"/>
      <c r="Y168" s="99"/>
      <c r="Z168" s="99"/>
      <c r="AA168" s="99"/>
      <c r="AB168" s="99"/>
      <c r="AC168" s="99"/>
      <c r="AD168" s="99"/>
      <c r="AE168" s="99" t="s">
        <v>81</v>
      </c>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101" t="str">
        <f>C168</f>
        <v>- v místě, kde již převažuje dl. tl. 120 mm se nachystá kladecí vrstvy pro dl. tl. 120 mm a po její pokládce se zbylý prostor, kde bude dl. tl. 80 mm, dosype ložní vrstvou kameniva</v>
      </c>
      <c r="BB168" s="99"/>
      <c r="BC168" s="99"/>
      <c r="BD168" s="99"/>
      <c r="BE168" s="99"/>
      <c r="BF168" s="99"/>
      <c r="BG168" s="99"/>
      <c r="BH168" s="99"/>
    </row>
    <row r="169" spans="1:60" outlineLevel="1">
      <c r="A169" s="100"/>
      <c r="B169" s="100"/>
      <c r="C169" s="181" t="s">
        <v>995</v>
      </c>
      <c r="D169" s="180"/>
      <c r="E169" s="179">
        <v>129.6</v>
      </c>
      <c r="F169" s="106"/>
      <c r="G169" s="106"/>
      <c r="H169" s="106"/>
      <c r="I169" s="106"/>
      <c r="J169" s="106"/>
      <c r="K169" s="106"/>
      <c r="L169" s="106"/>
      <c r="M169" s="106"/>
      <c r="N169" s="104"/>
      <c r="O169" s="104"/>
      <c r="P169" s="104"/>
      <c r="Q169" s="104"/>
      <c r="R169" s="104"/>
      <c r="S169" s="104"/>
      <c r="T169" s="105"/>
      <c r="U169" s="104"/>
      <c r="V169" s="99"/>
      <c r="W169" s="99"/>
      <c r="X169" s="99"/>
      <c r="Y169" s="99"/>
      <c r="Z169" s="99"/>
      <c r="AA169" s="99"/>
      <c r="AB169" s="99"/>
      <c r="AC169" s="99"/>
      <c r="AD169" s="99"/>
      <c r="AE169" s="99" t="s">
        <v>133</v>
      </c>
      <c r="AF169" s="99">
        <v>0</v>
      </c>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row>
    <row r="170" spans="1:60" outlineLevel="1">
      <c r="A170" s="100"/>
      <c r="B170" s="100"/>
      <c r="C170" s="181" t="s">
        <v>994</v>
      </c>
      <c r="D170" s="180"/>
      <c r="E170" s="179">
        <v>65.400000000000006</v>
      </c>
      <c r="F170" s="106"/>
      <c r="G170" s="106"/>
      <c r="H170" s="106"/>
      <c r="I170" s="106"/>
      <c r="J170" s="106"/>
      <c r="K170" s="106"/>
      <c r="L170" s="106"/>
      <c r="M170" s="106"/>
      <c r="N170" s="104"/>
      <c r="O170" s="104"/>
      <c r="P170" s="104"/>
      <c r="Q170" s="104"/>
      <c r="R170" s="104"/>
      <c r="S170" s="104"/>
      <c r="T170" s="105"/>
      <c r="U170" s="104"/>
      <c r="V170" s="99"/>
      <c r="W170" s="99"/>
      <c r="X170" s="99"/>
      <c r="Y170" s="99"/>
      <c r="Z170" s="99"/>
      <c r="AA170" s="99"/>
      <c r="AB170" s="99"/>
      <c r="AC170" s="99"/>
      <c r="AD170" s="99"/>
      <c r="AE170" s="99" t="s">
        <v>133</v>
      </c>
      <c r="AF170" s="99">
        <v>0</v>
      </c>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row>
    <row r="171" spans="1:60" outlineLevel="1">
      <c r="A171" s="100">
        <v>26</v>
      </c>
      <c r="B171" s="100" t="s">
        <v>446</v>
      </c>
      <c r="C171" s="114" t="s">
        <v>445</v>
      </c>
      <c r="D171" s="104" t="s">
        <v>226</v>
      </c>
      <c r="E171" s="178">
        <v>261.66000000000003</v>
      </c>
      <c r="F171" s="177">
        <f>H171+J171</f>
        <v>0</v>
      </c>
      <c r="G171" s="106">
        <f>ROUND(E171*F171,2)</f>
        <v>0</v>
      </c>
      <c r="H171" s="106"/>
      <c r="I171" s="106">
        <f>ROUND(E171*H171,2)</f>
        <v>0</v>
      </c>
      <c r="J171" s="106"/>
      <c r="K171" s="106">
        <f>ROUND(E171*J171,2)</f>
        <v>0</v>
      </c>
      <c r="L171" s="106">
        <v>21</v>
      </c>
      <c r="M171" s="106">
        <f>G171*(1+L171/100)</f>
        <v>0</v>
      </c>
      <c r="N171" s="104">
        <v>0.17499999999999999</v>
      </c>
      <c r="O171" s="104">
        <f>ROUND(E171*N171,5)</f>
        <v>45.790500000000002</v>
      </c>
      <c r="P171" s="104">
        <v>0</v>
      </c>
      <c r="Q171" s="104">
        <f>ROUND(E171*P171,5)</f>
        <v>0</v>
      </c>
      <c r="R171" s="104"/>
      <c r="S171" s="104"/>
      <c r="T171" s="105">
        <v>0</v>
      </c>
      <c r="U171" s="104">
        <f>ROUND(E171*T171,2)</f>
        <v>0</v>
      </c>
      <c r="V171" s="99"/>
      <c r="W171" s="99"/>
      <c r="X171" s="99"/>
      <c r="Y171" s="99"/>
      <c r="Z171" s="99"/>
      <c r="AA171" s="99"/>
      <c r="AB171" s="99"/>
      <c r="AC171" s="99"/>
      <c r="AD171" s="99"/>
      <c r="AE171" s="99" t="s">
        <v>298</v>
      </c>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row>
    <row r="172" spans="1:60" outlineLevel="1">
      <c r="A172" s="100"/>
      <c r="B172" s="100"/>
      <c r="C172" s="181" t="s">
        <v>993</v>
      </c>
      <c r="D172" s="180"/>
      <c r="E172" s="179">
        <v>261.66000000000003</v>
      </c>
      <c r="F172" s="106"/>
      <c r="G172" s="106"/>
      <c r="H172" s="106"/>
      <c r="I172" s="106"/>
      <c r="J172" s="106"/>
      <c r="K172" s="106"/>
      <c r="L172" s="106"/>
      <c r="M172" s="106"/>
      <c r="N172" s="104"/>
      <c r="O172" s="104"/>
      <c r="P172" s="104"/>
      <c r="Q172" s="104"/>
      <c r="R172" s="104"/>
      <c r="S172" s="104"/>
      <c r="T172" s="105"/>
      <c r="U172" s="104"/>
      <c r="V172" s="99"/>
      <c r="W172" s="99"/>
      <c r="X172" s="99"/>
      <c r="Y172" s="99"/>
      <c r="Z172" s="99"/>
      <c r="AA172" s="99"/>
      <c r="AB172" s="99"/>
      <c r="AC172" s="99"/>
      <c r="AD172" s="99"/>
      <c r="AE172" s="99" t="s">
        <v>133</v>
      </c>
      <c r="AF172" s="99">
        <v>0</v>
      </c>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row>
    <row r="173" spans="1:60" ht="22.5" outlineLevel="1">
      <c r="A173" s="100">
        <v>27</v>
      </c>
      <c r="B173" s="100" t="s">
        <v>992</v>
      </c>
      <c r="C173" s="114" t="s">
        <v>991</v>
      </c>
      <c r="D173" s="104" t="s">
        <v>226</v>
      </c>
      <c r="E173" s="178">
        <v>166.22499999999999</v>
      </c>
      <c r="F173" s="177">
        <f>H173+J173</f>
        <v>0</v>
      </c>
      <c r="G173" s="106">
        <f>ROUND(E173*F173,2)</f>
        <v>0</v>
      </c>
      <c r="H173" s="106"/>
      <c r="I173" s="106">
        <f>ROUND(E173*H173,2)</f>
        <v>0</v>
      </c>
      <c r="J173" s="106"/>
      <c r="K173" s="106">
        <f>ROUND(E173*J173,2)</f>
        <v>0</v>
      </c>
      <c r="L173" s="106">
        <v>21</v>
      </c>
      <c r="M173" s="106">
        <f>G173*(1+L173/100)</f>
        <v>0</v>
      </c>
      <c r="N173" s="104">
        <v>7.1999999999999995E-2</v>
      </c>
      <c r="O173" s="104">
        <f>ROUND(E173*N173,5)</f>
        <v>11.9682</v>
      </c>
      <c r="P173" s="104">
        <v>0</v>
      </c>
      <c r="Q173" s="104">
        <f>ROUND(E173*P173,5)</f>
        <v>0</v>
      </c>
      <c r="R173" s="104"/>
      <c r="S173" s="104"/>
      <c r="T173" s="105">
        <v>0.375</v>
      </c>
      <c r="U173" s="104">
        <f>ROUND(E173*T173,2)</f>
        <v>62.33</v>
      </c>
      <c r="V173" s="99"/>
      <c r="W173" s="99"/>
      <c r="X173" s="99"/>
      <c r="Y173" s="99"/>
      <c r="Z173" s="99"/>
      <c r="AA173" s="99"/>
      <c r="AB173" s="99"/>
      <c r="AC173" s="99"/>
      <c r="AD173" s="99"/>
      <c r="AE173" s="99" t="s">
        <v>80</v>
      </c>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row>
    <row r="174" spans="1:60" ht="56.25" outlineLevel="1">
      <c r="A174" s="100"/>
      <c r="B174" s="100"/>
      <c r="C174" s="383" t="s">
        <v>990</v>
      </c>
      <c r="D174" s="384"/>
      <c r="E174" s="385"/>
      <c r="F174" s="386"/>
      <c r="G174" s="387"/>
      <c r="H174" s="106"/>
      <c r="I174" s="106"/>
      <c r="J174" s="106"/>
      <c r="K174" s="106"/>
      <c r="L174" s="106"/>
      <c r="M174" s="106"/>
      <c r="N174" s="104"/>
      <c r="O174" s="104"/>
      <c r="P174" s="104"/>
      <c r="Q174" s="104"/>
      <c r="R174" s="104"/>
      <c r="S174" s="104"/>
      <c r="T174" s="105"/>
      <c r="U174" s="104"/>
      <c r="V174" s="99"/>
      <c r="W174" s="99"/>
      <c r="X174" s="99"/>
      <c r="Y174" s="99"/>
      <c r="Z174" s="99"/>
      <c r="AA174" s="99"/>
      <c r="AB174" s="99"/>
      <c r="AC174" s="99"/>
      <c r="AD174" s="99"/>
      <c r="AE174" s="99" t="s">
        <v>81</v>
      </c>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101" t="str">
        <f>C174</f>
        <v>Komunikací pro pěší do velikosti dlaždic 0,5 m2 s provedením lože tl. do 4 cm, s vyplněním spár a se smetením přebytečného materiálu na vzdálenost do 3 m. S ohledem na hmotnost jedné velkoformátové dlaždice 1000x500x120 mm, která činí cca 160 kg je nutné počítat při manipulaci a pokládce s využitím vakuového pokládkového systému - započteno do této položky (pronájem stroje: 1.390,- bez DPH / den, nosnost 200 kg, přepoklad osazení 4 ks/hod, 16m2/den).</v>
      </c>
      <c r="BB174" s="99"/>
      <c r="BC174" s="99"/>
      <c r="BD174" s="99"/>
      <c r="BE174" s="99"/>
      <c r="BF174" s="99"/>
      <c r="BG174" s="99"/>
      <c r="BH174" s="99"/>
    </row>
    <row r="175" spans="1:60" outlineLevel="1">
      <c r="A175" s="100"/>
      <c r="B175" s="100"/>
      <c r="C175" s="181" t="s">
        <v>989</v>
      </c>
      <c r="D175" s="180"/>
      <c r="E175" s="179">
        <v>59.95</v>
      </c>
      <c r="F175" s="106"/>
      <c r="G175" s="106"/>
      <c r="H175" s="106"/>
      <c r="I175" s="106"/>
      <c r="J175" s="106"/>
      <c r="K175" s="106"/>
      <c r="L175" s="106"/>
      <c r="M175" s="106"/>
      <c r="N175" s="104"/>
      <c r="O175" s="104"/>
      <c r="P175" s="104"/>
      <c r="Q175" s="104"/>
      <c r="R175" s="104"/>
      <c r="S175" s="104"/>
      <c r="T175" s="105"/>
      <c r="U175" s="104"/>
      <c r="V175" s="99"/>
      <c r="W175" s="99"/>
      <c r="X175" s="99"/>
      <c r="Y175" s="99"/>
      <c r="Z175" s="99"/>
      <c r="AA175" s="99"/>
      <c r="AB175" s="99"/>
      <c r="AC175" s="99"/>
      <c r="AD175" s="99"/>
      <c r="AE175" s="99" t="s">
        <v>133</v>
      </c>
      <c r="AF175" s="99">
        <v>0</v>
      </c>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row>
    <row r="176" spans="1:60" ht="22.5" outlineLevel="1">
      <c r="A176" s="100"/>
      <c r="B176" s="100"/>
      <c r="C176" s="181" t="s">
        <v>988</v>
      </c>
      <c r="D176" s="180"/>
      <c r="E176" s="179">
        <v>104.65</v>
      </c>
      <c r="F176" s="106"/>
      <c r="G176" s="106"/>
      <c r="H176" s="106"/>
      <c r="I176" s="106"/>
      <c r="J176" s="106"/>
      <c r="K176" s="106"/>
      <c r="L176" s="106"/>
      <c r="M176" s="106"/>
      <c r="N176" s="104"/>
      <c r="O176" s="104"/>
      <c r="P176" s="104"/>
      <c r="Q176" s="104"/>
      <c r="R176" s="104"/>
      <c r="S176" s="104"/>
      <c r="T176" s="105"/>
      <c r="U176" s="104"/>
      <c r="V176" s="99"/>
      <c r="W176" s="99"/>
      <c r="X176" s="99"/>
      <c r="Y176" s="99"/>
      <c r="Z176" s="99"/>
      <c r="AA176" s="99"/>
      <c r="AB176" s="99"/>
      <c r="AC176" s="99"/>
      <c r="AD176" s="99"/>
      <c r="AE176" s="99" t="s">
        <v>133</v>
      </c>
      <c r="AF176" s="99">
        <v>0</v>
      </c>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row>
    <row r="177" spans="1:60" ht="22.5" outlineLevel="1">
      <c r="A177" s="100"/>
      <c r="B177" s="100"/>
      <c r="C177" s="181" t="s">
        <v>987</v>
      </c>
      <c r="D177" s="180"/>
      <c r="E177" s="179">
        <v>1.625</v>
      </c>
      <c r="F177" s="106"/>
      <c r="G177" s="106"/>
      <c r="H177" s="106"/>
      <c r="I177" s="106"/>
      <c r="J177" s="106"/>
      <c r="K177" s="106"/>
      <c r="L177" s="106"/>
      <c r="M177" s="106"/>
      <c r="N177" s="104"/>
      <c r="O177" s="104"/>
      <c r="P177" s="104"/>
      <c r="Q177" s="104"/>
      <c r="R177" s="104"/>
      <c r="S177" s="104"/>
      <c r="T177" s="105"/>
      <c r="U177" s="104"/>
      <c r="V177" s="99"/>
      <c r="W177" s="99"/>
      <c r="X177" s="99"/>
      <c r="Y177" s="99"/>
      <c r="Z177" s="99"/>
      <c r="AA177" s="99"/>
      <c r="AB177" s="99"/>
      <c r="AC177" s="99"/>
      <c r="AD177" s="99"/>
      <c r="AE177" s="99" t="s">
        <v>133</v>
      </c>
      <c r="AF177" s="99">
        <v>0</v>
      </c>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row>
    <row r="178" spans="1:60" outlineLevel="1">
      <c r="A178" s="100">
        <v>28</v>
      </c>
      <c r="B178" s="100" t="s">
        <v>626</v>
      </c>
      <c r="C178" s="114" t="s">
        <v>986</v>
      </c>
      <c r="D178" s="104" t="s">
        <v>267</v>
      </c>
      <c r="E178" s="178">
        <v>280</v>
      </c>
      <c r="F178" s="177">
        <f>H178+J178</f>
        <v>0</v>
      </c>
      <c r="G178" s="106">
        <f>ROUND(E178*F178,2)</f>
        <v>0</v>
      </c>
      <c r="H178" s="106"/>
      <c r="I178" s="106">
        <f>ROUND(E178*H178,2)</f>
        <v>0</v>
      </c>
      <c r="J178" s="106"/>
      <c r="K178" s="106">
        <f>ROUND(E178*J178,2)</f>
        <v>0</v>
      </c>
      <c r="L178" s="106">
        <v>21</v>
      </c>
      <c r="M178" s="106">
        <f>G178*(1+L178/100)</f>
        <v>0</v>
      </c>
      <c r="N178" s="104">
        <v>0.13600000000000001</v>
      </c>
      <c r="O178" s="104">
        <f>ROUND(E178*N178,5)</f>
        <v>38.08</v>
      </c>
      <c r="P178" s="104">
        <v>0</v>
      </c>
      <c r="Q178" s="104">
        <f>ROUND(E178*P178,5)</f>
        <v>0</v>
      </c>
      <c r="R178" s="104"/>
      <c r="S178" s="104"/>
      <c r="T178" s="105">
        <v>0</v>
      </c>
      <c r="U178" s="104">
        <f>ROUND(E178*T178,2)</f>
        <v>0</v>
      </c>
      <c r="V178" s="99"/>
      <c r="W178" s="99"/>
      <c r="X178" s="99"/>
      <c r="Y178" s="99"/>
      <c r="Z178" s="99"/>
      <c r="AA178" s="99"/>
      <c r="AB178" s="99"/>
      <c r="AC178" s="99"/>
      <c r="AD178" s="99"/>
      <c r="AE178" s="99" t="s">
        <v>298</v>
      </c>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row>
    <row r="179" spans="1:60" ht="22.5" outlineLevel="1">
      <c r="A179" s="100"/>
      <c r="B179" s="100"/>
      <c r="C179" s="383" t="s">
        <v>980</v>
      </c>
      <c r="D179" s="384"/>
      <c r="E179" s="385"/>
      <c r="F179" s="386"/>
      <c r="G179" s="387"/>
      <c r="H179" s="106"/>
      <c r="I179" s="106"/>
      <c r="J179" s="106"/>
      <c r="K179" s="106"/>
      <c r="L179" s="106"/>
      <c r="M179" s="106"/>
      <c r="N179" s="104"/>
      <c r="O179" s="104"/>
      <c r="P179" s="104"/>
      <c r="Q179" s="104"/>
      <c r="R179" s="104"/>
      <c r="S179" s="104"/>
      <c r="T179" s="105"/>
      <c r="U179" s="104"/>
      <c r="V179" s="99"/>
      <c r="W179" s="99"/>
      <c r="X179" s="99"/>
      <c r="Y179" s="99"/>
      <c r="Z179" s="99"/>
      <c r="AA179" s="99"/>
      <c r="AB179" s="99"/>
      <c r="AC179" s="99"/>
      <c r="AD179" s="99"/>
      <c r="AE179" s="99" t="s">
        <v>81</v>
      </c>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101" t="str">
        <f>C179</f>
        <v>Dvouvrstvá vibrolisovaná betonová dlažba. Složení betonu splňuje normy ČSN EN 206-1 na mezní složení betonu pro stupeň vlivu prostředí XF4.</v>
      </c>
      <c r="BB179" s="99"/>
      <c r="BC179" s="99"/>
      <c r="BD179" s="99"/>
      <c r="BE179" s="99"/>
      <c r="BF179" s="99"/>
      <c r="BG179" s="99"/>
      <c r="BH179" s="99"/>
    </row>
    <row r="180" spans="1:60" outlineLevel="1">
      <c r="A180" s="100"/>
      <c r="B180" s="100"/>
      <c r="C180" s="181" t="s">
        <v>985</v>
      </c>
      <c r="D180" s="180"/>
      <c r="E180" s="179">
        <v>109</v>
      </c>
      <c r="F180" s="106"/>
      <c r="G180" s="106"/>
      <c r="H180" s="106"/>
      <c r="I180" s="106"/>
      <c r="J180" s="106"/>
      <c r="K180" s="106"/>
      <c r="L180" s="106"/>
      <c r="M180" s="106"/>
      <c r="N180" s="104"/>
      <c r="O180" s="104"/>
      <c r="P180" s="104"/>
      <c r="Q180" s="104"/>
      <c r="R180" s="104"/>
      <c r="S180" s="104"/>
      <c r="T180" s="105"/>
      <c r="U180" s="104"/>
      <c r="V180" s="99"/>
      <c r="W180" s="99"/>
      <c r="X180" s="99"/>
      <c r="Y180" s="99"/>
      <c r="Z180" s="99"/>
      <c r="AA180" s="99"/>
      <c r="AB180" s="99"/>
      <c r="AC180" s="99"/>
      <c r="AD180" s="99"/>
      <c r="AE180" s="99" t="s">
        <v>133</v>
      </c>
      <c r="AF180" s="99">
        <v>0</v>
      </c>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row>
    <row r="181" spans="1:60" outlineLevel="1">
      <c r="A181" s="100"/>
      <c r="B181" s="100"/>
      <c r="C181" s="181" t="s">
        <v>984</v>
      </c>
      <c r="D181" s="180"/>
      <c r="E181" s="179">
        <v>161</v>
      </c>
      <c r="F181" s="106"/>
      <c r="G181" s="106"/>
      <c r="H181" s="106"/>
      <c r="I181" s="106"/>
      <c r="J181" s="106"/>
      <c r="K181" s="106"/>
      <c r="L181" s="106"/>
      <c r="M181" s="106"/>
      <c r="N181" s="104"/>
      <c r="O181" s="104"/>
      <c r="P181" s="104"/>
      <c r="Q181" s="104"/>
      <c r="R181" s="104"/>
      <c r="S181" s="104"/>
      <c r="T181" s="105"/>
      <c r="U181" s="104"/>
      <c r="V181" s="99"/>
      <c r="W181" s="99"/>
      <c r="X181" s="99"/>
      <c r="Y181" s="99"/>
      <c r="Z181" s="99"/>
      <c r="AA181" s="99"/>
      <c r="AB181" s="99"/>
      <c r="AC181" s="99"/>
      <c r="AD181" s="99"/>
      <c r="AE181" s="99" t="s">
        <v>133</v>
      </c>
      <c r="AF181" s="99">
        <v>0</v>
      </c>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row>
    <row r="182" spans="1:60" outlineLevel="1">
      <c r="A182" s="100"/>
      <c r="B182" s="100"/>
      <c r="C182" s="181" t="s">
        <v>983</v>
      </c>
      <c r="D182" s="180"/>
      <c r="E182" s="179">
        <v>10</v>
      </c>
      <c r="F182" s="106"/>
      <c r="G182" s="106"/>
      <c r="H182" s="106"/>
      <c r="I182" s="106"/>
      <c r="J182" s="106"/>
      <c r="K182" s="106"/>
      <c r="L182" s="106"/>
      <c r="M182" s="106"/>
      <c r="N182" s="104"/>
      <c r="O182" s="104"/>
      <c r="P182" s="104"/>
      <c r="Q182" s="104"/>
      <c r="R182" s="104"/>
      <c r="S182" s="104"/>
      <c r="T182" s="105"/>
      <c r="U182" s="104"/>
      <c r="V182" s="99"/>
      <c r="W182" s="99"/>
      <c r="X182" s="99"/>
      <c r="Y182" s="99"/>
      <c r="Z182" s="99"/>
      <c r="AA182" s="99"/>
      <c r="AB182" s="99"/>
      <c r="AC182" s="99"/>
      <c r="AD182" s="99"/>
      <c r="AE182" s="99" t="s">
        <v>133</v>
      </c>
      <c r="AF182" s="99">
        <v>0</v>
      </c>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row>
    <row r="183" spans="1:60" outlineLevel="1">
      <c r="A183" s="100">
        <v>29</v>
      </c>
      <c r="B183" s="100" t="s">
        <v>982</v>
      </c>
      <c r="C183" s="114" t="s">
        <v>981</v>
      </c>
      <c r="D183" s="104" t="s">
        <v>267</v>
      </c>
      <c r="E183" s="178">
        <v>6</v>
      </c>
      <c r="F183" s="177">
        <f>H183+J183</f>
        <v>0</v>
      </c>
      <c r="G183" s="106">
        <f>ROUND(E183*F183,2)</f>
        <v>0</v>
      </c>
      <c r="H183" s="106"/>
      <c r="I183" s="106">
        <f>ROUND(E183*H183,2)</f>
        <v>0</v>
      </c>
      <c r="J183" s="106"/>
      <c r="K183" s="106">
        <f>ROUND(E183*J183,2)</f>
        <v>0</v>
      </c>
      <c r="L183" s="106">
        <v>21</v>
      </c>
      <c r="M183" s="106">
        <f>G183*(1+L183/100)</f>
        <v>0</v>
      </c>
      <c r="N183" s="104">
        <v>6.8000000000000005E-2</v>
      </c>
      <c r="O183" s="104">
        <f>ROUND(E183*N183,5)</f>
        <v>0.40799999999999997</v>
      </c>
      <c r="P183" s="104">
        <v>0</v>
      </c>
      <c r="Q183" s="104">
        <f>ROUND(E183*P183,5)</f>
        <v>0</v>
      </c>
      <c r="R183" s="104"/>
      <c r="S183" s="104"/>
      <c r="T183" s="105">
        <v>0</v>
      </c>
      <c r="U183" s="104">
        <f>ROUND(E183*T183,2)</f>
        <v>0</v>
      </c>
      <c r="V183" s="99"/>
      <c r="W183" s="99"/>
      <c r="X183" s="99"/>
      <c r="Y183" s="99"/>
      <c r="Z183" s="99"/>
      <c r="AA183" s="99"/>
      <c r="AB183" s="99"/>
      <c r="AC183" s="99"/>
      <c r="AD183" s="99"/>
      <c r="AE183" s="99" t="s">
        <v>298</v>
      </c>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row>
    <row r="184" spans="1:60" ht="22.5" outlineLevel="1">
      <c r="A184" s="100"/>
      <c r="B184" s="100"/>
      <c r="C184" s="383" t="s">
        <v>980</v>
      </c>
      <c r="D184" s="384"/>
      <c r="E184" s="385"/>
      <c r="F184" s="386"/>
      <c r="G184" s="387"/>
      <c r="H184" s="106"/>
      <c r="I184" s="106"/>
      <c r="J184" s="106"/>
      <c r="K184" s="106"/>
      <c r="L184" s="106"/>
      <c r="M184" s="106"/>
      <c r="N184" s="104"/>
      <c r="O184" s="104"/>
      <c r="P184" s="104"/>
      <c r="Q184" s="104"/>
      <c r="R184" s="104"/>
      <c r="S184" s="104"/>
      <c r="T184" s="105"/>
      <c r="U184" s="104"/>
      <c r="V184" s="99"/>
      <c r="W184" s="99"/>
      <c r="X184" s="99"/>
      <c r="Y184" s="99"/>
      <c r="Z184" s="99"/>
      <c r="AA184" s="99"/>
      <c r="AB184" s="99"/>
      <c r="AC184" s="99"/>
      <c r="AD184" s="99"/>
      <c r="AE184" s="99" t="s">
        <v>81</v>
      </c>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101" t="str">
        <f>C184</f>
        <v>Dvouvrstvá vibrolisovaná betonová dlažba. Složení betonu splňuje normy ČSN EN 206-1 na mezní složení betonu pro stupeň vlivu prostředí XF4.</v>
      </c>
      <c r="BB184" s="99"/>
      <c r="BC184" s="99"/>
      <c r="BD184" s="99"/>
      <c r="BE184" s="99"/>
      <c r="BF184" s="99"/>
      <c r="BG184" s="99"/>
      <c r="BH184" s="99"/>
    </row>
    <row r="185" spans="1:60" outlineLevel="1">
      <c r="A185" s="100"/>
      <c r="B185" s="100"/>
      <c r="C185" s="181" t="s">
        <v>979</v>
      </c>
      <c r="D185" s="180"/>
      <c r="E185" s="179">
        <v>5</v>
      </c>
      <c r="F185" s="106"/>
      <c r="G185" s="106"/>
      <c r="H185" s="106"/>
      <c r="I185" s="106"/>
      <c r="J185" s="106"/>
      <c r="K185" s="106"/>
      <c r="L185" s="106"/>
      <c r="M185" s="106"/>
      <c r="N185" s="104"/>
      <c r="O185" s="104"/>
      <c r="P185" s="104"/>
      <c r="Q185" s="104"/>
      <c r="R185" s="104"/>
      <c r="S185" s="104"/>
      <c r="T185" s="105"/>
      <c r="U185" s="104"/>
      <c r="V185" s="99"/>
      <c r="W185" s="99"/>
      <c r="X185" s="99"/>
      <c r="Y185" s="99"/>
      <c r="Z185" s="99"/>
      <c r="AA185" s="99"/>
      <c r="AB185" s="99"/>
      <c r="AC185" s="99"/>
      <c r="AD185" s="99"/>
      <c r="AE185" s="99" t="s">
        <v>133</v>
      </c>
      <c r="AF185" s="99">
        <v>0</v>
      </c>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row>
    <row r="186" spans="1:60" outlineLevel="1">
      <c r="A186" s="100"/>
      <c r="B186" s="100"/>
      <c r="C186" s="181" t="s">
        <v>978</v>
      </c>
      <c r="D186" s="180"/>
      <c r="E186" s="179">
        <v>1</v>
      </c>
      <c r="F186" s="106"/>
      <c r="G186" s="106"/>
      <c r="H186" s="106"/>
      <c r="I186" s="106"/>
      <c r="J186" s="106"/>
      <c r="K186" s="106"/>
      <c r="L186" s="106"/>
      <c r="M186" s="106"/>
      <c r="N186" s="104"/>
      <c r="O186" s="104"/>
      <c r="P186" s="104"/>
      <c r="Q186" s="104"/>
      <c r="R186" s="104"/>
      <c r="S186" s="104"/>
      <c r="T186" s="105"/>
      <c r="U186" s="104"/>
      <c r="V186" s="99"/>
      <c r="W186" s="99"/>
      <c r="X186" s="99"/>
      <c r="Y186" s="99"/>
      <c r="Z186" s="99"/>
      <c r="AA186" s="99"/>
      <c r="AB186" s="99"/>
      <c r="AC186" s="99"/>
      <c r="AD186" s="99"/>
      <c r="AE186" s="99" t="s">
        <v>133</v>
      </c>
      <c r="AF186" s="99">
        <v>0</v>
      </c>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row>
    <row r="187" spans="1:60" outlineLevel="1">
      <c r="A187" s="100">
        <v>30</v>
      </c>
      <c r="B187" s="100" t="s">
        <v>977</v>
      </c>
      <c r="C187" s="114" t="s">
        <v>976</v>
      </c>
      <c r="D187" s="104" t="s">
        <v>226</v>
      </c>
      <c r="E187" s="178">
        <v>43.45</v>
      </c>
      <c r="F187" s="177">
        <f>H187+J187</f>
        <v>0</v>
      </c>
      <c r="G187" s="106">
        <f>ROUND(E187*F187,2)</f>
        <v>0</v>
      </c>
      <c r="H187" s="106"/>
      <c r="I187" s="106">
        <f>ROUND(E187*H187,2)</f>
        <v>0</v>
      </c>
      <c r="J187" s="106"/>
      <c r="K187" s="106">
        <f>ROUND(E187*J187,2)</f>
        <v>0</v>
      </c>
      <c r="L187" s="106">
        <v>21</v>
      </c>
      <c r="M187" s="106">
        <f>G187*(1+L187/100)</f>
        <v>0</v>
      </c>
      <c r="N187" s="104">
        <v>0.215</v>
      </c>
      <c r="O187" s="104">
        <f>ROUND(E187*N187,5)</f>
        <v>9.3417499999999993</v>
      </c>
      <c r="P187" s="104">
        <v>0</v>
      </c>
      <c r="Q187" s="104">
        <f>ROUND(E187*P187,5)</f>
        <v>0</v>
      </c>
      <c r="R187" s="104"/>
      <c r="S187" s="104"/>
      <c r="T187" s="105">
        <v>2.5000000000000001E-2</v>
      </c>
      <c r="U187" s="104">
        <f>ROUND(E187*T187,2)</f>
        <v>1.0900000000000001</v>
      </c>
      <c r="V187" s="99"/>
      <c r="W187" s="99"/>
      <c r="X187" s="99"/>
      <c r="Y187" s="99"/>
      <c r="Z187" s="99"/>
      <c r="AA187" s="99"/>
      <c r="AB187" s="99"/>
      <c r="AC187" s="99"/>
      <c r="AD187" s="99"/>
      <c r="AE187" s="99" t="s">
        <v>80</v>
      </c>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row>
    <row r="188" spans="1:60" outlineLevel="1">
      <c r="A188" s="100"/>
      <c r="B188" s="100"/>
      <c r="C188" s="181" t="s">
        <v>975</v>
      </c>
      <c r="D188" s="180"/>
      <c r="E188" s="179">
        <v>43.45</v>
      </c>
      <c r="F188" s="106"/>
      <c r="G188" s="106"/>
      <c r="H188" s="106"/>
      <c r="I188" s="106"/>
      <c r="J188" s="106"/>
      <c r="K188" s="106"/>
      <c r="L188" s="106"/>
      <c r="M188" s="106"/>
      <c r="N188" s="104"/>
      <c r="O188" s="104"/>
      <c r="P188" s="104"/>
      <c r="Q188" s="104"/>
      <c r="R188" s="104"/>
      <c r="S188" s="104"/>
      <c r="T188" s="105"/>
      <c r="U188" s="104"/>
      <c r="V188" s="99"/>
      <c r="W188" s="99"/>
      <c r="X188" s="99"/>
      <c r="Y188" s="99"/>
      <c r="Z188" s="99"/>
      <c r="AA188" s="99"/>
      <c r="AB188" s="99"/>
      <c r="AC188" s="99"/>
      <c r="AD188" s="99"/>
      <c r="AE188" s="99" t="s">
        <v>133</v>
      </c>
      <c r="AF188" s="99">
        <v>0</v>
      </c>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row>
    <row r="189" spans="1:60" outlineLevel="1">
      <c r="A189" s="100">
        <v>31</v>
      </c>
      <c r="B189" s="100" t="s">
        <v>974</v>
      </c>
      <c r="C189" s="114" t="s">
        <v>973</v>
      </c>
      <c r="D189" s="104" t="s">
        <v>197</v>
      </c>
      <c r="E189" s="178">
        <v>6.952</v>
      </c>
      <c r="F189" s="177">
        <f>H189+J189</f>
        <v>0</v>
      </c>
      <c r="G189" s="106">
        <f>ROUND(E189*F189,2)</f>
        <v>0</v>
      </c>
      <c r="H189" s="106"/>
      <c r="I189" s="106">
        <f>ROUND(E189*H189,2)</f>
        <v>0</v>
      </c>
      <c r="J189" s="106"/>
      <c r="K189" s="106">
        <f>ROUND(E189*J189,2)</f>
        <v>0</v>
      </c>
      <c r="L189" s="106">
        <v>21</v>
      </c>
      <c r="M189" s="106">
        <f>G189*(1+L189/100)</f>
        <v>0</v>
      </c>
      <c r="N189" s="104">
        <v>1</v>
      </c>
      <c r="O189" s="104">
        <f>ROUND(E189*N189,5)</f>
        <v>6.952</v>
      </c>
      <c r="P189" s="104">
        <v>0</v>
      </c>
      <c r="Q189" s="104">
        <f>ROUND(E189*P189,5)</f>
        <v>0</v>
      </c>
      <c r="R189" s="104"/>
      <c r="S189" s="104"/>
      <c r="T189" s="105">
        <v>0</v>
      </c>
      <c r="U189" s="104">
        <f>ROUND(E189*T189,2)</f>
        <v>0</v>
      </c>
      <c r="V189" s="99"/>
      <c r="W189" s="99"/>
      <c r="X189" s="99"/>
      <c r="Y189" s="99"/>
      <c r="Z189" s="99"/>
      <c r="AA189" s="99"/>
      <c r="AB189" s="99"/>
      <c r="AC189" s="99"/>
      <c r="AD189" s="99"/>
      <c r="AE189" s="99" t="s">
        <v>298</v>
      </c>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row>
    <row r="190" spans="1:60" outlineLevel="1">
      <c r="A190" s="100"/>
      <c r="B190" s="100"/>
      <c r="C190" s="181" t="s">
        <v>972</v>
      </c>
      <c r="D190" s="180"/>
      <c r="E190" s="179">
        <v>6.952</v>
      </c>
      <c r="F190" s="106"/>
      <c r="G190" s="106"/>
      <c r="H190" s="106"/>
      <c r="I190" s="106"/>
      <c r="J190" s="106"/>
      <c r="K190" s="106"/>
      <c r="L190" s="106"/>
      <c r="M190" s="106"/>
      <c r="N190" s="104"/>
      <c r="O190" s="104"/>
      <c r="P190" s="104"/>
      <c r="Q190" s="104"/>
      <c r="R190" s="104"/>
      <c r="S190" s="104"/>
      <c r="T190" s="105"/>
      <c r="U190" s="104"/>
      <c r="V190" s="99"/>
      <c r="W190" s="99"/>
      <c r="X190" s="99"/>
      <c r="Y190" s="99"/>
      <c r="Z190" s="99"/>
      <c r="AA190" s="99"/>
      <c r="AB190" s="99"/>
      <c r="AC190" s="99"/>
      <c r="AD190" s="99"/>
      <c r="AE190" s="99" t="s">
        <v>133</v>
      </c>
      <c r="AF190" s="99">
        <v>0</v>
      </c>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c r="BC190" s="99"/>
      <c r="BD190" s="99"/>
      <c r="BE190" s="99"/>
      <c r="BF190" s="99"/>
      <c r="BG190" s="99"/>
      <c r="BH190" s="99"/>
    </row>
    <row r="191" spans="1:60" outlineLevel="1">
      <c r="A191" s="100">
        <v>32</v>
      </c>
      <c r="B191" s="100" t="s">
        <v>971</v>
      </c>
      <c r="C191" s="114" t="s">
        <v>970</v>
      </c>
      <c r="D191" s="104" t="s">
        <v>226</v>
      </c>
      <c r="E191" s="178">
        <v>89.213333333333296</v>
      </c>
      <c r="F191" s="177">
        <f>H191+J191</f>
        <v>0</v>
      </c>
      <c r="G191" s="106">
        <f>ROUND(E191*F191,2)</f>
        <v>0</v>
      </c>
      <c r="H191" s="106"/>
      <c r="I191" s="106">
        <f>ROUND(E191*H191,2)</f>
        <v>0</v>
      </c>
      <c r="J191" s="106"/>
      <c r="K191" s="106">
        <f>ROUND(E191*J191,2)</f>
        <v>0</v>
      </c>
      <c r="L191" s="106">
        <v>21</v>
      </c>
      <c r="M191" s="106">
        <f>G191*(1+L191/100)</f>
        <v>0</v>
      </c>
      <c r="N191" s="104">
        <v>0.64500000000000002</v>
      </c>
      <c r="O191" s="104">
        <f>ROUND(E191*N191,5)</f>
        <v>57.5426</v>
      </c>
      <c r="P191" s="104">
        <v>0</v>
      </c>
      <c r="Q191" s="104">
        <f>ROUND(E191*P191,5)</f>
        <v>0</v>
      </c>
      <c r="R191" s="104"/>
      <c r="S191" s="104"/>
      <c r="T191" s="105">
        <v>2.4E-2</v>
      </c>
      <c r="U191" s="104">
        <f>ROUND(E191*T191,2)</f>
        <v>2.14</v>
      </c>
      <c r="V191" s="99"/>
      <c r="W191" s="99"/>
      <c r="X191" s="99"/>
      <c r="Y191" s="99"/>
      <c r="Z191" s="99"/>
      <c r="AA191" s="99"/>
      <c r="AB191" s="99"/>
      <c r="AC191" s="99"/>
      <c r="AD191" s="99"/>
      <c r="AE191" s="99" t="s">
        <v>80</v>
      </c>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row>
    <row r="192" spans="1:60" outlineLevel="1">
      <c r="A192" s="100"/>
      <c r="B192" s="100"/>
      <c r="C192" s="383" t="s">
        <v>969</v>
      </c>
      <c r="D192" s="384"/>
      <c r="E192" s="385"/>
      <c r="F192" s="386"/>
      <c r="G192" s="387"/>
      <c r="H192" s="106"/>
      <c r="I192" s="106"/>
      <c r="J192" s="106"/>
      <c r="K192" s="106"/>
      <c r="L192" s="106"/>
      <c r="M192" s="106"/>
      <c r="N192" s="104"/>
      <c r="O192" s="104"/>
      <c r="P192" s="104"/>
      <c r="Q192" s="104"/>
      <c r="R192" s="104"/>
      <c r="S192" s="104"/>
      <c r="T192" s="105"/>
      <c r="U192" s="104"/>
      <c r="V192" s="99"/>
      <c r="W192" s="99"/>
      <c r="X192" s="99"/>
      <c r="Y192" s="99"/>
      <c r="Z192" s="99"/>
      <c r="AA192" s="99"/>
      <c r="AB192" s="99"/>
      <c r="AC192" s="99"/>
      <c r="AD192" s="99"/>
      <c r="AE192" s="99" t="s">
        <v>81</v>
      </c>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101" t="str">
        <f>C192</f>
        <v>Přepočet potřebného objemu na m2 po tl. 30 cm.</v>
      </c>
      <c r="BB192" s="99"/>
      <c r="BC192" s="99"/>
      <c r="BD192" s="99"/>
      <c r="BE192" s="99"/>
      <c r="BF192" s="99"/>
      <c r="BG192" s="99"/>
      <c r="BH192" s="99"/>
    </row>
    <row r="193" spans="1:60" outlineLevel="1">
      <c r="A193" s="100"/>
      <c r="B193" s="100"/>
      <c r="C193" s="181" t="s">
        <v>968</v>
      </c>
      <c r="D193" s="180"/>
      <c r="E193" s="179">
        <v>89.213333333333296</v>
      </c>
      <c r="F193" s="106"/>
      <c r="G193" s="106"/>
      <c r="H193" s="106"/>
      <c r="I193" s="106"/>
      <c r="J193" s="106"/>
      <c r="K193" s="106"/>
      <c r="L193" s="106"/>
      <c r="M193" s="106"/>
      <c r="N193" s="104"/>
      <c r="O193" s="104"/>
      <c r="P193" s="104"/>
      <c r="Q193" s="104"/>
      <c r="R193" s="104"/>
      <c r="S193" s="104"/>
      <c r="T193" s="105"/>
      <c r="U193" s="104"/>
      <c r="V193" s="99"/>
      <c r="W193" s="99"/>
      <c r="X193" s="99"/>
      <c r="Y193" s="99"/>
      <c r="Z193" s="99"/>
      <c r="AA193" s="99"/>
      <c r="AB193" s="99"/>
      <c r="AC193" s="99"/>
      <c r="AD193" s="99"/>
      <c r="AE193" s="99" t="s">
        <v>133</v>
      </c>
      <c r="AF193" s="99">
        <v>0</v>
      </c>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c r="BC193" s="99"/>
      <c r="BD193" s="99"/>
      <c r="BE193" s="99"/>
      <c r="BF193" s="99"/>
      <c r="BG193" s="99"/>
      <c r="BH193" s="99"/>
    </row>
    <row r="194" spans="1:60" outlineLevel="1">
      <c r="A194" s="100">
        <v>33</v>
      </c>
      <c r="B194" s="100" t="s">
        <v>967</v>
      </c>
      <c r="C194" s="114" t="s">
        <v>966</v>
      </c>
      <c r="D194" s="104" t="s">
        <v>197</v>
      </c>
      <c r="E194" s="178">
        <v>40.146000000000001</v>
      </c>
      <c r="F194" s="177">
        <f>H194+J194</f>
        <v>0</v>
      </c>
      <c r="G194" s="106">
        <f>ROUND(E194*F194,2)</f>
        <v>0</v>
      </c>
      <c r="H194" s="106"/>
      <c r="I194" s="106">
        <f>ROUND(E194*H194,2)</f>
        <v>0</v>
      </c>
      <c r="J194" s="106"/>
      <c r="K194" s="106">
        <f>ROUND(E194*J194,2)</f>
        <v>0</v>
      </c>
      <c r="L194" s="106">
        <v>21</v>
      </c>
      <c r="M194" s="106">
        <f>G194*(1+L194/100)</f>
        <v>0</v>
      </c>
      <c r="N194" s="104">
        <v>1</v>
      </c>
      <c r="O194" s="104">
        <f>ROUND(E194*N194,5)</f>
        <v>40.146000000000001</v>
      </c>
      <c r="P194" s="104">
        <v>0</v>
      </c>
      <c r="Q194" s="104">
        <f>ROUND(E194*P194,5)</f>
        <v>0</v>
      </c>
      <c r="R194" s="104"/>
      <c r="S194" s="104"/>
      <c r="T194" s="105">
        <v>0</v>
      </c>
      <c r="U194" s="104">
        <f>ROUND(E194*T194,2)</f>
        <v>0</v>
      </c>
      <c r="V194" s="99"/>
      <c r="W194" s="99"/>
      <c r="X194" s="99"/>
      <c r="Y194" s="99"/>
      <c r="Z194" s="99"/>
      <c r="AA194" s="99"/>
      <c r="AB194" s="99"/>
      <c r="AC194" s="99"/>
      <c r="AD194" s="99"/>
      <c r="AE194" s="99" t="s">
        <v>298</v>
      </c>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row>
    <row r="195" spans="1:60" outlineLevel="1">
      <c r="A195" s="100"/>
      <c r="B195" s="100"/>
      <c r="C195" s="181" t="s">
        <v>965</v>
      </c>
      <c r="D195" s="180"/>
      <c r="E195" s="179">
        <v>40.146000000000001</v>
      </c>
      <c r="F195" s="106"/>
      <c r="G195" s="106"/>
      <c r="H195" s="106"/>
      <c r="I195" s="106"/>
      <c r="J195" s="106"/>
      <c r="K195" s="106"/>
      <c r="L195" s="106"/>
      <c r="M195" s="106"/>
      <c r="N195" s="104"/>
      <c r="O195" s="104"/>
      <c r="P195" s="104"/>
      <c r="Q195" s="104"/>
      <c r="R195" s="104"/>
      <c r="S195" s="104"/>
      <c r="T195" s="105"/>
      <c r="U195" s="104"/>
      <c r="V195" s="99"/>
      <c r="W195" s="99"/>
      <c r="X195" s="99"/>
      <c r="Y195" s="99"/>
      <c r="Z195" s="99"/>
      <c r="AA195" s="99"/>
      <c r="AB195" s="99"/>
      <c r="AC195" s="99"/>
      <c r="AD195" s="99"/>
      <c r="AE195" s="99" t="s">
        <v>133</v>
      </c>
      <c r="AF195" s="99">
        <v>0</v>
      </c>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row>
    <row r="196" spans="1:60" ht="22.5" outlineLevel="1">
      <c r="A196" s="100">
        <v>34</v>
      </c>
      <c r="B196" s="100" t="s">
        <v>702</v>
      </c>
      <c r="C196" s="114" t="s">
        <v>701</v>
      </c>
      <c r="D196" s="104" t="s">
        <v>226</v>
      </c>
      <c r="E196" s="178">
        <v>46.18</v>
      </c>
      <c r="F196" s="177">
        <f>H196+J196</f>
        <v>0</v>
      </c>
      <c r="G196" s="106">
        <f>ROUND(E196*F196,2)</f>
        <v>0</v>
      </c>
      <c r="H196" s="106"/>
      <c r="I196" s="106">
        <f>ROUND(E196*H196,2)</f>
        <v>0</v>
      </c>
      <c r="J196" s="106"/>
      <c r="K196" s="106">
        <f>ROUND(E196*J196,2)</f>
        <v>0</v>
      </c>
      <c r="L196" s="106">
        <v>21</v>
      </c>
      <c r="M196" s="106">
        <f>G196*(1+L196/100)</f>
        <v>0</v>
      </c>
      <c r="N196" s="104">
        <v>0.01</v>
      </c>
      <c r="O196" s="104">
        <f>ROUND(E196*N196,5)</f>
        <v>0.46179999999999999</v>
      </c>
      <c r="P196" s="104">
        <v>0</v>
      </c>
      <c r="Q196" s="104">
        <f>ROUND(E196*P196,5)</f>
        <v>0</v>
      </c>
      <c r="R196" s="104"/>
      <c r="S196" s="104"/>
      <c r="T196" s="105">
        <v>3.5999999999999997E-2</v>
      </c>
      <c r="U196" s="104">
        <f>ROUND(E196*T196,2)</f>
        <v>1.66</v>
      </c>
      <c r="V196" s="99"/>
      <c r="W196" s="99"/>
      <c r="X196" s="99"/>
      <c r="Y196" s="99"/>
      <c r="Z196" s="99"/>
      <c r="AA196" s="99"/>
      <c r="AB196" s="99"/>
      <c r="AC196" s="99"/>
      <c r="AD196" s="99"/>
      <c r="AE196" s="99" t="s">
        <v>80</v>
      </c>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row>
    <row r="197" spans="1:60" ht="22.5" outlineLevel="1">
      <c r="A197" s="100"/>
      <c r="B197" s="100"/>
      <c r="C197" s="383" t="s">
        <v>964</v>
      </c>
      <c r="D197" s="384"/>
      <c r="E197" s="385"/>
      <c r="F197" s="386"/>
      <c r="G197" s="387"/>
      <c r="H197" s="106"/>
      <c r="I197" s="106"/>
      <c r="J197" s="106"/>
      <c r="K197" s="106"/>
      <c r="L197" s="106"/>
      <c r="M197" s="106"/>
      <c r="N197" s="104"/>
      <c r="O197" s="104"/>
      <c r="P197" s="104"/>
      <c r="Q197" s="104"/>
      <c r="R197" s="104"/>
      <c r="S197" s="104"/>
      <c r="T197" s="105"/>
      <c r="U197" s="104"/>
      <c r="V197" s="99"/>
      <c r="W197" s="99"/>
      <c r="X197" s="99"/>
      <c r="Y197" s="99"/>
      <c r="Z197" s="99"/>
      <c r="AA197" s="99"/>
      <c r="AB197" s="99"/>
      <c r="AC197" s="99"/>
      <c r="AD197" s="99"/>
      <c r="AE197" s="99" t="s">
        <v>81</v>
      </c>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101" t="str">
        <f>C197</f>
        <v>Barevnost viz. PD. Vodopropustnost 12 000 mm/hod dle ČSN EN 12616. Detailní popis materiálu a způsobu provádění viz. PD a TZ SO 02.</v>
      </c>
      <c r="BB197" s="99"/>
      <c r="BC197" s="99"/>
      <c r="BD197" s="99"/>
      <c r="BE197" s="99"/>
      <c r="BF197" s="99"/>
      <c r="BG197" s="99"/>
      <c r="BH197" s="99"/>
    </row>
    <row r="198" spans="1:60" outlineLevel="1">
      <c r="A198" s="100"/>
      <c r="B198" s="100"/>
      <c r="C198" s="181" t="s">
        <v>963</v>
      </c>
      <c r="D198" s="180"/>
      <c r="E198" s="179">
        <v>40.08</v>
      </c>
      <c r="F198" s="106"/>
      <c r="G198" s="106"/>
      <c r="H198" s="106"/>
      <c r="I198" s="106"/>
      <c r="J198" s="106"/>
      <c r="K198" s="106"/>
      <c r="L198" s="106"/>
      <c r="M198" s="106"/>
      <c r="N198" s="104"/>
      <c r="O198" s="104"/>
      <c r="P198" s="104"/>
      <c r="Q198" s="104"/>
      <c r="R198" s="104"/>
      <c r="S198" s="104"/>
      <c r="T198" s="105"/>
      <c r="U198" s="104"/>
      <c r="V198" s="99"/>
      <c r="W198" s="99"/>
      <c r="X198" s="99"/>
      <c r="Y198" s="99"/>
      <c r="Z198" s="99"/>
      <c r="AA198" s="99"/>
      <c r="AB198" s="99"/>
      <c r="AC198" s="99"/>
      <c r="AD198" s="99"/>
      <c r="AE198" s="99" t="s">
        <v>133</v>
      </c>
      <c r="AF198" s="99">
        <v>0</v>
      </c>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row>
    <row r="199" spans="1:60" outlineLevel="1">
      <c r="A199" s="100"/>
      <c r="B199" s="100"/>
      <c r="C199" s="181" t="s">
        <v>962</v>
      </c>
      <c r="D199" s="180"/>
      <c r="E199" s="179">
        <v>6.1</v>
      </c>
      <c r="F199" s="106"/>
      <c r="G199" s="106"/>
      <c r="H199" s="106"/>
      <c r="I199" s="106"/>
      <c r="J199" s="106"/>
      <c r="K199" s="106"/>
      <c r="L199" s="106"/>
      <c r="M199" s="106"/>
      <c r="N199" s="104"/>
      <c r="O199" s="104"/>
      <c r="P199" s="104"/>
      <c r="Q199" s="104"/>
      <c r="R199" s="104"/>
      <c r="S199" s="104"/>
      <c r="T199" s="105"/>
      <c r="U199" s="104"/>
      <c r="V199" s="99"/>
      <c r="W199" s="99"/>
      <c r="X199" s="99"/>
      <c r="Y199" s="99"/>
      <c r="Z199" s="99"/>
      <c r="AA199" s="99"/>
      <c r="AB199" s="99"/>
      <c r="AC199" s="99"/>
      <c r="AD199" s="99"/>
      <c r="AE199" s="99" t="s">
        <v>133</v>
      </c>
      <c r="AF199" s="99">
        <v>0</v>
      </c>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c r="BC199" s="99"/>
      <c r="BD199" s="99"/>
      <c r="BE199" s="99"/>
      <c r="BF199" s="99"/>
      <c r="BG199" s="99"/>
      <c r="BH199" s="99"/>
    </row>
    <row r="200" spans="1:60" ht="22.5" outlineLevel="1">
      <c r="A200" s="100">
        <v>35</v>
      </c>
      <c r="B200" s="100" t="s">
        <v>695</v>
      </c>
      <c r="C200" s="114" t="s">
        <v>961</v>
      </c>
      <c r="D200" s="104" t="s">
        <v>107</v>
      </c>
      <c r="E200" s="178">
        <v>1</v>
      </c>
      <c r="F200" s="177">
        <f>H200+J200</f>
        <v>0</v>
      </c>
      <c r="G200" s="106">
        <f>ROUND(E200*F200,2)</f>
        <v>0</v>
      </c>
      <c r="H200" s="106"/>
      <c r="I200" s="106">
        <f>ROUND(E200*H200,2)</f>
        <v>0</v>
      </c>
      <c r="J200" s="106"/>
      <c r="K200" s="106">
        <f>ROUND(E200*J200,2)</f>
        <v>0</v>
      </c>
      <c r="L200" s="106">
        <v>21</v>
      </c>
      <c r="M200" s="106">
        <f>G200*(1+L200/100)</f>
        <v>0</v>
      </c>
      <c r="N200" s="104">
        <v>0.01</v>
      </c>
      <c r="O200" s="104">
        <f>ROUND(E200*N200,5)</f>
        <v>0.01</v>
      </c>
      <c r="P200" s="104">
        <v>0</v>
      </c>
      <c r="Q200" s="104">
        <f>ROUND(E200*P200,5)</f>
        <v>0</v>
      </c>
      <c r="R200" s="104"/>
      <c r="S200" s="104"/>
      <c r="T200" s="105">
        <v>3.5999999999999997E-2</v>
      </c>
      <c r="U200" s="104">
        <f>ROUND(E200*T200,2)</f>
        <v>0.04</v>
      </c>
      <c r="V200" s="99"/>
      <c r="W200" s="99"/>
      <c r="X200" s="99"/>
      <c r="Y200" s="99"/>
      <c r="Z200" s="99"/>
      <c r="AA200" s="99"/>
      <c r="AB200" s="99"/>
      <c r="AC200" s="99"/>
      <c r="AD200" s="99"/>
      <c r="AE200" s="99" t="s">
        <v>80</v>
      </c>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row>
    <row r="201" spans="1:60" ht="22.5" outlineLevel="1">
      <c r="A201" s="100">
        <v>36</v>
      </c>
      <c r="B201" s="100" t="s">
        <v>695</v>
      </c>
      <c r="C201" s="114" t="s">
        <v>960</v>
      </c>
      <c r="D201" s="104" t="s">
        <v>956</v>
      </c>
      <c r="E201" s="178">
        <v>1</v>
      </c>
      <c r="F201" s="177">
        <f>H201+J201</f>
        <v>0</v>
      </c>
      <c r="G201" s="106">
        <f>ROUND(E201*F201,2)</f>
        <v>0</v>
      </c>
      <c r="H201" s="106"/>
      <c r="I201" s="106">
        <f>ROUND(E201*H201,2)</f>
        <v>0</v>
      </c>
      <c r="J201" s="106"/>
      <c r="K201" s="106">
        <f>ROUND(E201*J201,2)</f>
        <v>0</v>
      </c>
      <c r="L201" s="106">
        <v>21</v>
      </c>
      <c r="M201" s="106">
        <f>G201*(1+L201/100)</f>
        <v>0</v>
      </c>
      <c r="N201" s="104">
        <v>0.01</v>
      </c>
      <c r="O201" s="104">
        <f>ROUND(E201*N201,5)</f>
        <v>0.01</v>
      </c>
      <c r="P201" s="104">
        <v>0</v>
      </c>
      <c r="Q201" s="104">
        <f>ROUND(E201*P201,5)</f>
        <v>0</v>
      </c>
      <c r="R201" s="104"/>
      <c r="S201" s="104"/>
      <c r="T201" s="105">
        <v>3.5999999999999997E-2</v>
      </c>
      <c r="U201" s="104">
        <f>ROUND(E201*T201,2)</f>
        <v>0.04</v>
      </c>
      <c r="V201" s="99"/>
      <c r="W201" s="99"/>
      <c r="X201" s="99"/>
      <c r="Y201" s="99"/>
      <c r="Z201" s="99"/>
      <c r="AA201" s="99"/>
      <c r="AB201" s="99"/>
      <c r="AC201" s="99"/>
      <c r="AD201" s="99"/>
      <c r="AE201" s="99" t="s">
        <v>80</v>
      </c>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row>
    <row r="202" spans="1:60" ht="22.5" outlineLevel="1">
      <c r="A202" s="100"/>
      <c r="B202" s="100"/>
      <c r="C202" s="383" t="s">
        <v>959</v>
      </c>
      <c r="D202" s="384"/>
      <c r="E202" s="385"/>
      <c r="F202" s="386"/>
      <c r="G202" s="387"/>
      <c r="H202" s="106"/>
      <c r="I202" s="106"/>
      <c r="J202" s="106"/>
      <c r="K202" s="106"/>
      <c r="L202" s="106"/>
      <c r="M202" s="106"/>
      <c r="N202" s="104"/>
      <c r="O202" s="104"/>
      <c r="P202" s="104"/>
      <c r="Q202" s="104"/>
      <c r="R202" s="104"/>
      <c r="S202" s="104"/>
      <c r="T202" s="105"/>
      <c r="U202" s="104"/>
      <c r="V202" s="99"/>
      <c r="W202" s="99"/>
      <c r="X202" s="99"/>
      <c r="Y202" s="99"/>
      <c r="Z202" s="99"/>
      <c r="AA202" s="99"/>
      <c r="AB202" s="99"/>
      <c r="AC202" s="99"/>
      <c r="AD202" s="99"/>
      <c r="AE202" s="99" t="s">
        <v>81</v>
      </c>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101" t="str">
        <f>C202</f>
        <v>Práce na grafice a instalace grafických motivů a prvků do plochy dle grafického návrhu (zahrnuje i speciální polyuretanovou hmotu pro lepení grafických motivů).</v>
      </c>
      <c r="BB202" s="99"/>
      <c r="BC202" s="99"/>
      <c r="BD202" s="99"/>
      <c r="BE202" s="99"/>
      <c r="BF202" s="99"/>
      <c r="BG202" s="99"/>
      <c r="BH202" s="99"/>
    </row>
    <row r="203" spans="1:60" ht="22.5" outlineLevel="1">
      <c r="A203" s="100">
        <v>37</v>
      </c>
      <c r="B203" s="100" t="s">
        <v>958</v>
      </c>
      <c r="C203" s="114" t="s">
        <v>957</v>
      </c>
      <c r="D203" s="104" t="s">
        <v>956</v>
      </c>
      <c r="E203" s="178">
        <v>1</v>
      </c>
      <c r="F203" s="177">
        <f>H203+J203</f>
        <v>0</v>
      </c>
      <c r="G203" s="106">
        <f>ROUND(E203*F203,2)</f>
        <v>0</v>
      </c>
      <c r="H203" s="106"/>
      <c r="I203" s="106">
        <f>ROUND(E203*H203,2)</f>
        <v>0</v>
      </c>
      <c r="J203" s="106"/>
      <c r="K203" s="106">
        <f>ROUND(E203*J203,2)</f>
        <v>0</v>
      </c>
      <c r="L203" s="106">
        <v>21</v>
      </c>
      <c r="M203" s="106">
        <f>G203*(1+L203/100)</f>
        <v>0</v>
      </c>
      <c r="N203" s="104">
        <v>0.01</v>
      </c>
      <c r="O203" s="104">
        <f>ROUND(E203*N203,5)</f>
        <v>0.01</v>
      </c>
      <c r="P203" s="104">
        <v>0</v>
      </c>
      <c r="Q203" s="104">
        <f>ROUND(E203*P203,5)</f>
        <v>0</v>
      </c>
      <c r="R203" s="104"/>
      <c r="S203" s="104"/>
      <c r="T203" s="105">
        <v>3.5999999999999997E-2</v>
      </c>
      <c r="U203" s="104">
        <f>ROUND(E203*T203,2)</f>
        <v>0.04</v>
      </c>
      <c r="V203" s="99"/>
      <c r="W203" s="99"/>
      <c r="X203" s="99"/>
      <c r="Y203" s="99"/>
      <c r="Z203" s="99"/>
      <c r="AA203" s="99"/>
      <c r="AB203" s="99"/>
      <c r="AC203" s="99"/>
      <c r="AD203" s="99"/>
      <c r="AE203" s="99" t="s">
        <v>80</v>
      </c>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row>
    <row r="204" spans="1:60" outlineLevel="1">
      <c r="A204" s="100"/>
      <c r="B204" s="100"/>
      <c r="C204" s="383" t="s">
        <v>955</v>
      </c>
      <c r="D204" s="384"/>
      <c r="E204" s="385"/>
      <c r="F204" s="386"/>
      <c r="G204" s="387"/>
      <c r="H204" s="106"/>
      <c r="I204" s="106"/>
      <c r="J204" s="106"/>
      <c r="K204" s="106"/>
      <c r="L204" s="106"/>
      <c r="M204" s="106"/>
      <c r="N204" s="104"/>
      <c r="O204" s="104"/>
      <c r="P204" s="104"/>
      <c r="Q204" s="104"/>
      <c r="R204" s="104"/>
      <c r="S204" s="104"/>
      <c r="T204" s="105"/>
      <c r="U204" s="104"/>
      <c r="V204" s="99"/>
      <c r="W204" s="99"/>
      <c r="X204" s="99"/>
      <c r="Y204" s="99"/>
      <c r="Z204" s="99"/>
      <c r="AA204" s="99"/>
      <c r="AB204" s="99"/>
      <c r="AC204" s="99"/>
      <c r="AD204" s="99"/>
      <c r="AE204" s="99" t="s">
        <v>81</v>
      </c>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101" t="str">
        <f>C204</f>
        <v>Zvýšená pracnost a časová náročnost oproti rovné ploše.</v>
      </c>
      <c r="BB204" s="99"/>
      <c r="BC204" s="99"/>
      <c r="BD204" s="99"/>
      <c r="BE204" s="99"/>
      <c r="BF204" s="99"/>
      <c r="BG204" s="99"/>
      <c r="BH204" s="99"/>
    </row>
    <row r="205" spans="1:60" ht="22.5" outlineLevel="1">
      <c r="A205" s="100">
        <v>38</v>
      </c>
      <c r="B205" s="100" t="s">
        <v>954</v>
      </c>
      <c r="C205" s="114" t="s">
        <v>953</v>
      </c>
      <c r="D205" s="104" t="s">
        <v>952</v>
      </c>
      <c r="E205" s="178">
        <v>6</v>
      </c>
      <c r="F205" s="177">
        <f>H205+J205</f>
        <v>0</v>
      </c>
      <c r="G205" s="106">
        <f>ROUND(E205*F205,2)</f>
        <v>0</v>
      </c>
      <c r="H205" s="106"/>
      <c r="I205" s="106">
        <f>ROUND(E205*H205,2)</f>
        <v>0</v>
      </c>
      <c r="J205" s="106"/>
      <c r="K205" s="106">
        <f>ROUND(E205*J205,2)</f>
        <v>0</v>
      </c>
      <c r="L205" s="106">
        <v>21</v>
      </c>
      <c r="M205" s="106">
        <f>G205*(1+L205/100)</f>
        <v>0</v>
      </c>
      <c r="N205" s="104">
        <v>0.01</v>
      </c>
      <c r="O205" s="104">
        <f>ROUND(E205*N205,5)</f>
        <v>0.06</v>
      </c>
      <c r="P205" s="104">
        <v>0</v>
      </c>
      <c r="Q205" s="104">
        <f>ROUND(E205*P205,5)</f>
        <v>0</v>
      </c>
      <c r="R205" s="104"/>
      <c r="S205" s="104"/>
      <c r="T205" s="105">
        <v>3.5999999999999997E-2</v>
      </c>
      <c r="U205" s="104">
        <f>ROUND(E205*T205,2)</f>
        <v>0.22</v>
      </c>
      <c r="V205" s="99"/>
      <c r="W205" s="99"/>
      <c r="X205" s="99"/>
      <c r="Y205" s="99"/>
      <c r="Z205" s="99"/>
      <c r="AA205" s="99"/>
      <c r="AB205" s="99"/>
      <c r="AC205" s="99"/>
      <c r="AD205" s="99"/>
      <c r="AE205" s="99" t="s">
        <v>80</v>
      </c>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row>
    <row r="206" spans="1:60" ht="33.75" outlineLevel="1">
      <c r="A206" s="100"/>
      <c r="B206" s="100"/>
      <c r="C206" s="383" t="s">
        <v>951</v>
      </c>
      <c r="D206" s="384"/>
      <c r="E206" s="385"/>
      <c r="F206" s="386"/>
      <c r="G206" s="387"/>
      <c r="H206" s="106"/>
      <c r="I206" s="106"/>
      <c r="J206" s="106"/>
      <c r="K206" s="106"/>
      <c r="L206" s="106"/>
      <c r="M206" s="106"/>
      <c r="N206" s="104"/>
      <c r="O206" s="104"/>
      <c r="P206" s="104"/>
      <c r="Q206" s="104"/>
      <c r="R206" s="104"/>
      <c r="S206" s="104"/>
      <c r="T206" s="105"/>
      <c r="U206" s="104"/>
      <c r="V206" s="99"/>
      <c r="W206" s="99"/>
      <c r="X206" s="99"/>
      <c r="Y206" s="99"/>
      <c r="Z206" s="99"/>
      <c r="AA206" s="99"/>
      <c r="AB206" s="99"/>
      <c r="AC206" s="99"/>
      <c r="AD206" s="99"/>
      <c r="AE206" s="99" t="s">
        <v>81</v>
      </c>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101" t="str">
        <f>C206</f>
        <v>Základní zabezpečení plochy proti poničení po dobu tuhnutí EPDM povrchu. Montáž a demontáž oplocení, umístění výstražných cedulí, fyzická ostraha 24/7. Započteno pro veškeré EPDM plochy v rámci stavby.</v>
      </c>
      <c r="BB206" s="99"/>
      <c r="BC206" s="99"/>
      <c r="BD206" s="99"/>
      <c r="BE206" s="99"/>
      <c r="BF206" s="99"/>
      <c r="BG206" s="99"/>
      <c r="BH206" s="99"/>
    </row>
    <row r="207" spans="1:60" ht="22.5" outlineLevel="1">
      <c r="A207" s="100">
        <v>39</v>
      </c>
      <c r="B207" s="100" t="s">
        <v>428</v>
      </c>
      <c r="C207" s="114" t="s">
        <v>427</v>
      </c>
      <c r="D207" s="104" t="s">
        <v>258</v>
      </c>
      <c r="E207" s="178">
        <v>23.5</v>
      </c>
      <c r="F207" s="177">
        <f t="shared" ref="F207:F220" si="0">H207+J207</f>
        <v>0</v>
      </c>
      <c r="G207" s="106">
        <f t="shared" ref="G207:G220" si="1">ROUND(E207*F207,2)</f>
        <v>0</v>
      </c>
      <c r="H207" s="106"/>
      <c r="I207" s="106">
        <f t="shared" ref="I207:I220" si="2">ROUND(E207*H207,2)</f>
        <v>0</v>
      </c>
      <c r="J207" s="106"/>
      <c r="K207" s="106">
        <f t="shared" ref="K207:K220" si="3">ROUND(E207*J207,2)</f>
        <v>0</v>
      </c>
      <c r="L207" s="106">
        <v>21</v>
      </c>
      <c r="M207" s="106">
        <f t="shared" ref="M207:M220" si="4">G207*(1+L207/100)</f>
        <v>0</v>
      </c>
      <c r="N207" s="104">
        <v>0.25207000000000002</v>
      </c>
      <c r="O207" s="104">
        <f t="shared" ref="O207:O220" si="5">ROUND(E207*N207,5)</f>
        <v>5.9236500000000003</v>
      </c>
      <c r="P207" s="104">
        <v>0</v>
      </c>
      <c r="Q207" s="104">
        <f t="shared" ref="Q207:Q220" si="6">ROUND(E207*P207,5)</f>
        <v>0</v>
      </c>
      <c r="R207" s="104"/>
      <c r="S207" s="104"/>
      <c r="T207" s="105">
        <v>0.64159999999999995</v>
      </c>
      <c r="U207" s="104">
        <f t="shared" ref="U207:U220" si="7">ROUND(E207*T207,2)</f>
        <v>15.08</v>
      </c>
      <c r="V207" s="99"/>
      <c r="W207" s="99"/>
      <c r="X207" s="99"/>
      <c r="Y207" s="99"/>
      <c r="Z207" s="99"/>
      <c r="AA207" s="99"/>
      <c r="AB207" s="99"/>
      <c r="AC207" s="99"/>
      <c r="AD207" s="99"/>
      <c r="AE207" s="99" t="s">
        <v>80</v>
      </c>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row>
    <row r="208" spans="1:60" ht="22.5" outlineLevel="1">
      <c r="A208" s="100">
        <v>40</v>
      </c>
      <c r="B208" s="100" t="s">
        <v>950</v>
      </c>
      <c r="C208" s="114" t="s">
        <v>949</v>
      </c>
      <c r="D208" s="104" t="s">
        <v>267</v>
      </c>
      <c r="E208" s="178">
        <v>23</v>
      </c>
      <c r="F208" s="177">
        <f t="shared" si="0"/>
        <v>0</v>
      </c>
      <c r="G208" s="106">
        <f t="shared" si="1"/>
        <v>0</v>
      </c>
      <c r="H208" s="106"/>
      <c r="I208" s="106">
        <f t="shared" si="2"/>
        <v>0</v>
      </c>
      <c r="J208" s="106"/>
      <c r="K208" s="106">
        <f t="shared" si="3"/>
        <v>0</v>
      </c>
      <c r="L208" s="106">
        <v>21</v>
      </c>
      <c r="M208" s="106">
        <f t="shared" si="4"/>
        <v>0</v>
      </c>
      <c r="N208" s="104">
        <v>0.13164000000000001</v>
      </c>
      <c r="O208" s="104">
        <f t="shared" si="5"/>
        <v>3.02772</v>
      </c>
      <c r="P208" s="104">
        <v>0</v>
      </c>
      <c r="Q208" s="104">
        <f t="shared" si="6"/>
        <v>0</v>
      </c>
      <c r="R208" s="104"/>
      <c r="S208" s="104"/>
      <c r="T208" s="105">
        <v>0.24782000000000001</v>
      </c>
      <c r="U208" s="104">
        <f t="shared" si="7"/>
        <v>5.7</v>
      </c>
      <c r="V208" s="99"/>
      <c r="W208" s="99"/>
      <c r="X208" s="99"/>
      <c r="Y208" s="99"/>
      <c r="Z208" s="99"/>
      <c r="AA208" s="99"/>
      <c r="AB208" s="99"/>
      <c r="AC208" s="99"/>
      <c r="AD208" s="99"/>
      <c r="AE208" s="99" t="s">
        <v>80</v>
      </c>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row>
    <row r="209" spans="1:60" ht="22.5" outlineLevel="1">
      <c r="A209" s="100">
        <v>41</v>
      </c>
      <c r="B209" s="100" t="s">
        <v>948</v>
      </c>
      <c r="C209" s="114" t="s">
        <v>947</v>
      </c>
      <c r="D209" s="104" t="s">
        <v>267</v>
      </c>
      <c r="E209" s="178">
        <v>1</v>
      </c>
      <c r="F209" s="177">
        <f t="shared" si="0"/>
        <v>0</v>
      </c>
      <c r="G209" s="106">
        <f t="shared" si="1"/>
        <v>0</v>
      </c>
      <c r="H209" s="106"/>
      <c r="I209" s="106">
        <f t="shared" si="2"/>
        <v>0</v>
      </c>
      <c r="J209" s="106"/>
      <c r="K209" s="106">
        <f t="shared" si="3"/>
        <v>0</v>
      </c>
      <c r="L209" s="106">
        <v>21</v>
      </c>
      <c r="M209" s="106">
        <f t="shared" si="4"/>
        <v>0</v>
      </c>
      <c r="N209" s="104">
        <v>7.17E-2</v>
      </c>
      <c r="O209" s="104">
        <f t="shared" si="5"/>
        <v>7.17E-2</v>
      </c>
      <c r="P209" s="104">
        <v>0</v>
      </c>
      <c r="Q209" s="104">
        <f t="shared" si="6"/>
        <v>0</v>
      </c>
      <c r="R209" s="104"/>
      <c r="S209" s="104"/>
      <c r="T209" s="105">
        <v>0.24782000000000001</v>
      </c>
      <c r="U209" s="104">
        <f t="shared" si="7"/>
        <v>0.25</v>
      </c>
      <c r="V209" s="99"/>
      <c r="W209" s="99"/>
      <c r="X209" s="99"/>
      <c r="Y209" s="99"/>
      <c r="Z209" s="99"/>
      <c r="AA209" s="99"/>
      <c r="AB209" s="99"/>
      <c r="AC209" s="99"/>
      <c r="AD209" s="99"/>
      <c r="AE209" s="99" t="s">
        <v>80</v>
      </c>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row>
    <row r="210" spans="1:60" ht="33.75" outlineLevel="1">
      <c r="A210" s="100">
        <v>42</v>
      </c>
      <c r="B210" s="100" t="s">
        <v>946</v>
      </c>
      <c r="C210" s="114" t="s">
        <v>945</v>
      </c>
      <c r="D210" s="104" t="s">
        <v>267</v>
      </c>
      <c r="E210" s="178">
        <v>2</v>
      </c>
      <c r="F210" s="177">
        <f t="shared" si="0"/>
        <v>0</v>
      </c>
      <c r="G210" s="106">
        <f t="shared" si="1"/>
        <v>0</v>
      </c>
      <c r="H210" s="106"/>
      <c r="I210" s="106">
        <f t="shared" si="2"/>
        <v>0</v>
      </c>
      <c r="J210" s="106"/>
      <c r="K210" s="106">
        <f t="shared" si="3"/>
        <v>0</v>
      </c>
      <c r="L210" s="106">
        <v>21</v>
      </c>
      <c r="M210" s="106">
        <f t="shared" si="4"/>
        <v>0</v>
      </c>
      <c r="N210" s="104">
        <v>0.11565</v>
      </c>
      <c r="O210" s="104">
        <f t="shared" si="5"/>
        <v>0.23130000000000001</v>
      </c>
      <c r="P210" s="104">
        <v>0</v>
      </c>
      <c r="Q210" s="104">
        <f t="shared" si="6"/>
        <v>0</v>
      </c>
      <c r="R210" s="104"/>
      <c r="S210" s="104"/>
      <c r="T210" s="105">
        <v>0.4597</v>
      </c>
      <c r="U210" s="104">
        <f t="shared" si="7"/>
        <v>0.92</v>
      </c>
      <c r="V210" s="99"/>
      <c r="W210" s="99"/>
      <c r="X210" s="99"/>
      <c r="Y210" s="99"/>
      <c r="Z210" s="99"/>
      <c r="AA210" s="99"/>
      <c r="AB210" s="99"/>
      <c r="AC210" s="99"/>
      <c r="AD210" s="99"/>
      <c r="AE210" s="99" t="s">
        <v>80</v>
      </c>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row>
    <row r="211" spans="1:60" ht="33.75" outlineLevel="1">
      <c r="A211" s="100">
        <v>43</v>
      </c>
      <c r="B211" s="100" t="s">
        <v>944</v>
      </c>
      <c r="C211" s="114" t="s">
        <v>943</v>
      </c>
      <c r="D211" s="104" t="s">
        <v>267</v>
      </c>
      <c r="E211" s="178">
        <v>2</v>
      </c>
      <c r="F211" s="177">
        <f t="shared" si="0"/>
        <v>0</v>
      </c>
      <c r="G211" s="106">
        <f t="shared" si="1"/>
        <v>0</v>
      </c>
      <c r="H211" s="106"/>
      <c r="I211" s="106">
        <f t="shared" si="2"/>
        <v>0</v>
      </c>
      <c r="J211" s="106"/>
      <c r="K211" s="106">
        <f t="shared" si="3"/>
        <v>0</v>
      </c>
      <c r="L211" s="106">
        <v>21</v>
      </c>
      <c r="M211" s="106">
        <f t="shared" si="4"/>
        <v>0</v>
      </c>
      <c r="N211" s="104">
        <v>9.3439999999999995E-2</v>
      </c>
      <c r="O211" s="104">
        <f t="shared" si="5"/>
        <v>0.18687999999999999</v>
      </c>
      <c r="P211" s="104">
        <v>0</v>
      </c>
      <c r="Q211" s="104">
        <f t="shared" si="6"/>
        <v>0</v>
      </c>
      <c r="R211" s="104"/>
      <c r="S211" s="104"/>
      <c r="T211" s="105">
        <v>0.12391000000000001</v>
      </c>
      <c r="U211" s="104">
        <f t="shared" si="7"/>
        <v>0.25</v>
      </c>
      <c r="V211" s="99"/>
      <c r="W211" s="99"/>
      <c r="X211" s="99"/>
      <c r="Y211" s="99"/>
      <c r="Z211" s="99"/>
      <c r="AA211" s="99"/>
      <c r="AB211" s="99"/>
      <c r="AC211" s="99"/>
      <c r="AD211" s="99"/>
      <c r="AE211" s="99" t="s">
        <v>80</v>
      </c>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row>
    <row r="212" spans="1:60" ht="22.5" outlineLevel="1">
      <c r="A212" s="100">
        <v>44</v>
      </c>
      <c r="B212" s="100" t="s">
        <v>942</v>
      </c>
      <c r="C212" s="114" t="s">
        <v>941</v>
      </c>
      <c r="D212" s="104" t="s">
        <v>267</v>
      </c>
      <c r="E212" s="178">
        <v>2</v>
      </c>
      <c r="F212" s="177">
        <f t="shared" si="0"/>
        <v>0</v>
      </c>
      <c r="G212" s="106">
        <f t="shared" si="1"/>
        <v>0</v>
      </c>
      <c r="H212" s="106"/>
      <c r="I212" s="106">
        <f t="shared" si="2"/>
        <v>0</v>
      </c>
      <c r="J212" s="106"/>
      <c r="K212" s="106">
        <f t="shared" si="3"/>
        <v>0</v>
      </c>
      <c r="L212" s="106">
        <v>21</v>
      </c>
      <c r="M212" s="106">
        <f t="shared" si="4"/>
        <v>0</v>
      </c>
      <c r="N212" s="104">
        <v>0</v>
      </c>
      <c r="O212" s="104">
        <f t="shared" si="5"/>
        <v>0</v>
      </c>
      <c r="P212" s="104">
        <v>0</v>
      </c>
      <c r="Q212" s="104">
        <f t="shared" si="6"/>
        <v>0</v>
      </c>
      <c r="R212" s="104"/>
      <c r="S212" s="104"/>
      <c r="T212" s="105">
        <v>0.02</v>
      </c>
      <c r="U212" s="104">
        <f t="shared" si="7"/>
        <v>0.04</v>
      </c>
      <c r="V212" s="99"/>
      <c r="W212" s="99"/>
      <c r="X212" s="99"/>
      <c r="Y212" s="99"/>
      <c r="Z212" s="99"/>
      <c r="AA212" s="99"/>
      <c r="AB212" s="99"/>
      <c r="AC212" s="99"/>
      <c r="AD212" s="99"/>
      <c r="AE212" s="99" t="s">
        <v>80</v>
      </c>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row>
    <row r="213" spans="1:60" outlineLevel="1">
      <c r="A213" s="100">
        <v>45</v>
      </c>
      <c r="B213" s="100" t="s">
        <v>940</v>
      </c>
      <c r="C213" s="114" t="s">
        <v>939</v>
      </c>
      <c r="D213" s="104" t="s">
        <v>267</v>
      </c>
      <c r="E213" s="178">
        <v>2</v>
      </c>
      <c r="F213" s="177">
        <f t="shared" si="0"/>
        <v>0</v>
      </c>
      <c r="G213" s="106">
        <f t="shared" si="1"/>
        <v>0</v>
      </c>
      <c r="H213" s="106"/>
      <c r="I213" s="106">
        <f t="shared" si="2"/>
        <v>0</v>
      </c>
      <c r="J213" s="106"/>
      <c r="K213" s="106">
        <f t="shared" si="3"/>
        <v>0</v>
      </c>
      <c r="L213" s="106">
        <v>21</v>
      </c>
      <c r="M213" s="106">
        <f t="shared" si="4"/>
        <v>0</v>
      </c>
      <c r="N213" s="104">
        <v>1.6800000000000001E-3</v>
      </c>
      <c r="O213" s="104">
        <f t="shared" si="5"/>
        <v>3.3600000000000001E-3</v>
      </c>
      <c r="P213" s="104">
        <v>0</v>
      </c>
      <c r="Q213" s="104">
        <f t="shared" si="6"/>
        <v>0</v>
      </c>
      <c r="R213" s="104"/>
      <c r="S213" s="104"/>
      <c r="T213" s="105">
        <v>0.02</v>
      </c>
      <c r="U213" s="104">
        <f t="shared" si="7"/>
        <v>0.04</v>
      </c>
      <c r="V213" s="99"/>
      <c r="W213" s="99"/>
      <c r="X213" s="99"/>
      <c r="Y213" s="99"/>
      <c r="Z213" s="99"/>
      <c r="AA213" s="99"/>
      <c r="AB213" s="99"/>
      <c r="AC213" s="99"/>
      <c r="AD213" s="99"/>
      <c r="AE213" s="99" t="s">
        <v>80</v>
      </c>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row>
    <row r="214" spans="1:60" ht="22.5" outlineLevel="1">
      <c r="A214" s="100">
        <v>46</v>
      </c>
      <c r="B214" s="100" t="s">
        <v>938</v>
      </c>
      <c r="C214" s="114" t="s">
        <v>937</v>
      </c>
      <c r="D214" s="104" t="s">
        <v>258</v>
      </c>
      <c r="E214" s="178">
        <v>24.5</v>
      </c>
      <c r="F214" s="177">
        <f t="shared" si="0"/>
        <v>0</v>
      </c>
      <c r="G214" s="106">
        <f t="shared" si="1"/>
        <v>0</v>
      </c>
      <c r="H214" s="106"/>
      <c r="I214" s="106">
        <f t="shared" si="2"/>
        <v>0</v>
      </c>
      <c r="J214" s="106"/>
      <c r="K214" s="106">
        <f t="shared" si="3"/>
        <v>0</v>
      </c>
      <c r="L214" s="106">
        <v>21</v>
      </c>
      <c r="M214" s="106">
        <f t="shared" si="4"/>
        <v>0</v>
      </c>
      <c r="N214" s="104">
        <v>0.12157999999999999</v>
      </c>
      <c r="O214" s="104">
        <f t="shared" si="5"/>
        <v>2.97871</v>
      </c>
      <c r="P214" s="104">
        <v>0</v>
      </c>
      <c r="Q214" s="104">
        <f t="shared" si="6"/>
        <v>0</v>
      </c>
      <c r="R214" s="104"/>
      <c r="S214" s="104"/>
      <c r="T214" s="105">
        <v>8.2439999999999999E-2</v>
      </c>
      <c r="U214" s="104">
        <f t="shared" si="7"/>
        <v>2.02</v>
      </c>
      <c r="V214" s="99"/>
      <c r="W214" s="99"/>
      <c r="X214" s="99"/>
      <c r="Y214" s="99"/>
      <c r="Z214" s="99"/>
      <c r="AA214" s="99"/>
      <c r="AB214" s="99"/>
      <c r="AC214" s="99"/>
      <c r="AD214" s="99"/>
      <c r="AE214" s="99" t="s">
        <v>80</v>
      </c>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row>
    <row r="215" spans="1:60" ht="22.5" outlineLevel="1">
      <c r="A215" s="100">
        <v>47</v>
      </c>
      <c r="B215" s="100" t="s">
        <v>936</v>
      </c>
      <c r="C215" s="114" t="s">
        <v>935</v>
      </c>
      <c r="D215" s="104" t="s">
        <v>267</v>
      </c>
      <c r="E215" s="178">
        <v>22</v>
      </c>
      <c r="F215" s="177">
        <f t="shared" si="0"/>
        <v>0</v>
      </c>
      <c r="G215" s="106">
        <f t="shared" si="1"/>
        <v>0</v>
      </c>
      <c r="H215" s="106"/>
      <c r="I215" s="106">
        <f t="shared" si="2"/>
        <v>0</v>
      </c>
      <c r="J215" s="106"/>
      <c r="K215" s="106">
        <f t="shared" si="3"/>
        <v>0</v>
      </c>
      <c r="L215" s="106">
        <v>21</v>
      </c>
      <c r="M215" s="106">
        <f t="shared" si="4"/>
        <v>0</v>
      </c>
      <c r="N215" s="104">
        <v>0</v>
      </c>
      <c r="O215" s="104">
        <f t="shared" si="5"/>
        <v>0</v>
      </c>
      <c r="P215" s="104">
        <v>0</v>
      </c>
      <c r="Q215" s="104">
        <f t="shared" si="6"/>
        <v>0</v>
      </c>
      <c r="R215" s="104"/>
      <c r="S215" s="104"/>
      <c r="T215" s="105">
        <v>0.05</v>
      </c>
      <c r="U215" s="104">
        <f t="shared" si="7"/>
        <v>1.1000000000000001</v>
      </c>
      <c r="V215" s="99"/>
      <c r="W215" s="99"/>
      <c r="X215" s="99"/>
      <c r="Y215" s="99"/>
      <c r="Z215" s="99"/>
      <c r="AA215" s="99"/>
      <c r="AB215" s="99"/>
      <c r="AC215" s="99"/>
      <c r="AD215" s="99"/>
      <c r="AE215" s="99" t="s">
        <v>80</v>
      </c>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row>
    <row r="216" spans="1:60" ht="22.5" outlineLevel="1">
      <c r="A216" s="100">
        <v>48</v>
      </c>
      <c r="B216" s="100" t="s">
        <v>934</v>
      </c>
      <c r="C216" s="114" t="s">
        <v>933</v>
      </c>
      <c r="D216" s="104" t="s">
        <v>267</v>
      </c>
      <c r="E216" s="178">
        <v>22</v>
      </c>
      <c r="F216" s="177">
        <f t="shared" si="0"/>
        <v>0</v>
      </c>
      <c r="G216" s="106">
        <f t="shared" si="1"/>
        <v>0</v>
      </c>
      <c r="H216" s="106"/>
      <c r="I216" s="106">
        <f t="shared" si="2"/>
        <v>0</v>
      </c>
      <c r="J216" s="106"/>
      <c r="K216" s="106">
        <f t="shared" si="3"/>
        <v>0</v>
      </c>
      <c r="L216" s="106">
        <v>21</v>
      </c>
      <c r="M216" s="106">
        <f t="shared" si="4"/>
        <v>0</v>
      </c>
      <c r="N216" s="104">
        <v>4.9399999999999999E-3</v>
      </c>
      <c r="O216" s="104">
        <f t="shared" si="5"/>
        <v>0.10868</v>
      </c>
      <c r="P216" s="104">
        <v>0</v>
      </c>
      <c r="Q216" s="104">
        <f t="shared" si="6"/>
        <v>0</v>
      </c>
      <c r="R216" s="104"/>
      <c r="S216" s="104"/>
      <c r="T216" s="105">
        <v>0.05</v>
      </c>
      <c r="U216" s="104">
        <f t="shared" si="7"/>
        <v>1.1000000000000001</v>
      </c>
      <c r="V216" s="99"/>
      <c r="W216" s="99"/>
      <c r="X216" s="99"/>
      <c r="Y216" s="99"/>
      <c r="Z216" s="99"/>
      <c r="AA216" s="99"/>
      <c r="AB216" s="99"/>
      <c r="AC216" s="99"/>
      <c r="AD216" s="99"/>
      <c r="AE216" s="99" t="s">
        <v>80</v>
      </c>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row>
    <row r="217" spans="1:60" ht="22.5" outlineLevel="1">
      <c r="A217" s="100">
        <v>49</v>
      </c>
      <c r="B217" s="100" t="s">
        <v>932</v>
      </c>
      <c r="C217" s="114" t="s">
        <v>931</v>
      </c>
      <c r="D217" s="104" t="s">
        <v>267</v>
      </c>
      <c r="E217" s="178">
        <v>2</v>
      </c>
      <c r="F217" s="177">
        <f t="shared" si="0"/>
        <v>0</v>
      </c>
      <c r="G217" s="106">
        <f t="shared" si="1"/>
        <v>0</v>
      </c>
      <c r="H217" s="106"/>
      <c r="I217" s="106">
        <f t="shared" si="2"/>
        <v>0</v>
      </c>
      <c r="J217" s="106"/>
      <c r="K217" s="106">
        <f t="shared" si="3"/>
        <v>0</v>
      </c>
      <c r="L217" s="106">
        <v>21</v>
      </c>
      <c r="M217" s="106">
        <f t="shared" si="4"/>
        <v>0</v>
      </c>
      <c r="N217" s="104">
        <v>0</v>
      </c>
      <c r="O217" s="104">
        <f t="shared" si="5"/>
        <v>0</v>
      </c>
      <c r="P217" s="104">
        <v>0</v>
      </c>
      <c r="Q217" s="104">
        <f t="shared" si="6"/>
        <v>0</v>
      </c>
      <c r="R217" s="104"/>
      <c r="S217" s="104"/>
      <c r="T217" s="105">
        <v>0.05</v>
      </c>
      <c r="U217" s="104">
        <f t="shared" si="7"/>
        <v>0.1</v>
      </c>
      <c r="V217" s="99"/>
      <c r="W217" s="99"/>
      <c r="X217" s="99"/>
      <c r="Y217" s="99"/>
      <c r="Z217" s="99"/>
      <c r="AA217" s="99"/>
      <c r="AB217" s="99"/>
      <c r="AC217" s="99"/>
      <c r="AD217" s="99"/>
      <c r="AE217" s="99" t="s">
        <v>80</v>
      </c>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row>
    <row r="218" spans="1:60" ht="22.5" outlineLevel="1">
      <c r="A218" s="100">
        <v>50</v>
      </c>
      <c r="B218" s="100" t="s">
        <v>930</v>
      </c>
      <c r="C218" s="114" t="s">
        <v>929</v>
      </c>
      <c r="D218" s="104" t="s">
        <v>267</v>
      </c>
      <c r="E218" s="178">
        <v>2</v>
      </c>
      <c r="F218" s="177">
        <f t="shared" si="0"/>
        <v>0</v>
      </c>
      <c r="G218" s="106">
        <f t="shared" si="1"/>
        <v>0</v>
      </c>
      <c r="H218" s="106"/>
      <c r="I218" s="106">
        <f t="shared" si="2"/>
        <v>0</v>
      </c>
      <c r="J218" s="106"/>
      <c r="K218" s="106">
        <f t="shared" si="3"/>
        <v>0</v>
      </c>
      <c r="L218" s="106">
        <v>21</v>
      </c>
      <c r="M218" s="106">
        <f t="shared" si="4"/>
        <v>0</v>
      </c>
      <c r="N218" s="104">
        <v>2.5200000000000001E-3</v>
      </c>
      <c r="O218" s="104">
        <f t="shared" si="5"/>
        <v>5.0400000000000002E-3</v>
      </c>
      <c r="P218" s="104">
        <v>0</v>
      </c>
      <c r="Q218" s="104">
        <f t="shared" si="6"/>
        <v>0</v>
      </c>
      <c r="R218" s="104"/>
      <c r="S218" s="104"/>
      <c r="T218" s="105">
        <v>0.05</v>
      </c>
      <c r="U218" s="104">
        <f t="shared" si="7"/>
        <v>0.1</v>
      </c>
      <c r="V218" s="99"/>
      <c r="W218" s="99"/>
      <c r="X218" s="99"/>
      <c r="Y218" s="99"/>
      <c r="Z218" s="99"/>
      <c r="AA218" s="99"/>
      <c r="AB218" s="99"/>
      <c r="AC218" s="99"/>
      <c r="AD218" s="99"/>
      <c r="AE218" s="99" t="s">
        <v>80</v>
      </c>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row>
    <row r="219" spans="1:60" ht="22.5" outlineLevel="1">
      <c r="A219" s="100">
        <v>51</v>
      </c>
      <c r="B219" s="100" t="s">
        <v>928</v>
      </c>
      <c r="C219" s="114" t="s">
        <v>927</v>
      </c>
      <c r="D219" s="104" t="s">
        <v>267</v>
      </c>
      <c r="E219" s="178">
        <v>3</v>
      </c>
      <c r="F219" s="177">
        <f t="shared" si="0"/>
        <v>0</v>
      </c>
      <c r="G219" s="106">
        <f t="shared" si="1"/>
        <v>0</v>
      </c>
      <c r="H219" s="106"/>
      <c r="I219" s="106">
        <f t="shared" si="2"/>
        <v>0</v>
      </c>
      <c r="J219" s="106"/>
      <c r="K219" s="106">
        <f t="shared" si="3"/>
        <v>0</v>
      </c>
      <c r="L219" s="106">
        <v>21</v>
      </c>
      <c r="M219" s="106">
        <f t="shared" si="4"/>
        <v>0</v>
      </c>
      <c r="N219" s="104">
        <v>0</v>
      </c>
      <c r="O219" s="104">
        <f t="shared" si="5"/>
        <v>0</v>
      </c>
      <c r="P219" s="104">
        <v>0</v>
      </c>
      <c r="Q219" s="104">
        <f t="shared" si="6"/>
        <v>0</v>
      </c>
      <c r="R219" s="104"/>
      <c r="S219" s="104"/>
      <c r="T219" s="105">
        <v>0.05</v>
      </c>
      <c r="U219" s="104">
        <f t="shared" si="7"/>
        <v>0.15</v>
      </c>
      <c r="V219" s="99"/>
      <c r="W219" s="99"/>
      <c r="X219" s="99"/>
      <c r="Y219" s="99"/>
      <c r="Z219" s="99"/>
      <c r="AA219" s="99"/>
      <c r="AB219" s="99"/>
      <c r="AC219" s="99"/>
      <c r="AD219" s="99"/>
      <c r="AE219" s="99" t="s">
        <v>80</v>
      </c>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row>
    <row r="220" spans="1:60" outlineLevel="1">
      <c r="A220" s="100">
        <v>52</v>
      </c>
      <c r="B220" s="100" t="s">
        <v>926</v>
      </c>
      <c r="C220" s="114" t="s">
        <v>925</v>
      </c>
      <c r="D220" s="104" t="s">
        <v>267</v>
      </c>
      <c r="E220" s="178">
        <v>3</v>
      </c>
      <c r="F220" s="177">
        <f t="shared" si="0"/>
        <v>0</v>
      </c>
      <c r="G220" s="106">
        <f t="shared" si="1"/>
        <v>0</v>
      </c>
      <c r="H220" s="106"/>
      <c r="I220" s="106">
        <f t="shared" si="2"/>
        <v>0</v>
      </c>
      <c r="J220" s="106"/>
      <c r="K220" s="106">
        <f t="shared" si="3"/>
        <v>0</v>
      </c>
      <c r="L220" s="106">
        <v>21</v>
      </c>
      <c r="M220" s="106">
        <f t="shared" si="4"/>
        <v>0</v>
      </c>
      <c r="N220" s="104">
        <v>4.7299999999999998E-3</v>
      </c>
      <c r="O220" s="104">
        <f t="shared" si="5"/>
        <v>1.4189999999999999E-2</v>
      </c>
      <c r="P220" s="104">
        <v>0</v>
      </c>
      <c r="Q220" s="104">
        <f t="shared" si="6"/>
        <v>0</v>
      </c>
      <c r="R220" s="104"/>
      <c r="S220" s="104"/>
      <c r="T220" s="105">
        <v>0.05</v>
      </c>
      <c r="U220" s="104">
        <f t="shared" si="7"/>
        <v>0.15</v>
      </c>
      <c r="V220" s="99"/>
      <c r="W220" s="99"/>
      <c r="X220" s="99"/>
      <c r="Y220" s="99"/>
      <c r="Z220" s="99"/>
      <c r="AA220" s="99"/>
      <c r="AB220" s="99"/>
      <c r="AC220" s="99"/>
      <c r="AD220" s="99"/>
      <c r="AE220" s="99" t="s">
        <v>80</v>
      </c>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row>
    <row r="221" spans="1:60">
      <c r="A221" s="200" t="s">
        <v>188</v>
      </c>
      <c r="B221" s="200" t="s">
        <v>421</v>
      </c>
      <c r="C221" s="199" t="s">
        <v>420</v>
      </c>
      <c r="D221" s="195"/>
      <c r="E221" s="198"/>
      <c r="F221" s="197"/>
      <c r="G221" s="197">
        <f>SUMIF(AE222:AE225,"&lt;&gt;NOR",G222:G225)</f>
        <v>0</v>
      </c>
      <c r="H221" s="197"/>
      <c r="I221" s="197">
        <f>SUM(I222:I225)</f>
        <v>0</v>
      </c>
      <c r="J221" s="197"/>
      <c r="K221" s="197">
        <f>SUM(K222:K225)</f>
        <v>0</v>
      </c>
      <c r="L221" s="197"/>
      <c r="M221" s="197">
        <f>SUM(M222:M225)</f>
        <v>0</v>
      </c>
      <c r="N221" s="195"/>
      <c r="O221" s="195">
        <f>SUM(O222:O225)</f>
        <v>0.16284000000000001</v>
      </c>
      <c r="P221" s="195"/>
      <c r="Q221" s="195">
        <f>SUM(Q222:Q225)</f>
        <v>0</v>
      </c>
      <c r="R221" s="195"/>
      <c r="S221" s="195"/>
      <c r="T221" s="196"/>
      <c r="U221" s="195">
        <f>SUM(U222:U225)</f>
        <v>0.91</v>
      </c>
      <c r="AE221" t="s">
        <v>79</v>
      </c>
    </row>
    <row r="222" spans="1:60" outlineLevel="1">
      <c r="A222" s="100">
        <v>53</v>
      </c>
      <c r="B222" s="100" t="s">
        <v>924</v>
      </c>
      <c r="C222" s="114" t="s">
        <v>923</v>
      </c>
      <c r="D222" s="104" t="s">
        <v>258</v>
      </c>
      <c r="E222" s="178">
        <v>7.3</v>
      </c>
      <c r="F222" s="177">
        <f>H222+J222</f>
        <v>0</v>
      </c>
      <c r="G222" s="106">
        <f>ROUND(E222*F222,2)</f>
        <v>0</v>
      </c>
      <c r="H222" s="106"/>
      <c r="I222" s="106">
        <f>ROUND(E222*H222,2)</f>
        <v>0</v>
      </c>
      <c r="J222" s="106"/>
      <c r="K222" s="106">
        <f>ROUND(E222*J222,2)</f>
        <v>0</v>
      </c>
      <c r="L222" s="106">
        <v>21</v>
      </c>
      <c r="M222" s="106">
        <f>G222*(1+L222/100)</f>
        <v>0</v>
      </c>
      <c r="N222" s="104">
        <v>2.1690000000000001E-2</v>
      </c>
      <c r="O222" s="104">
        <f>ROUND(E222*N222,5)</f>
        <v>0.15834000000000001</v>
      </c>
      <c r="P222" s="104">
        <v>0</v>
      </c>
      <c r="Q222" s="104">
        <f>ROUND(E222*P222,5)</f>
        <v>0</v>
      </c>
      <c r="R222" s="104"/>
      <c r="S222" s="104"/>
      <c r="T222" s="105">
        <v>0.12456</v>
      </c>
      <c r="U222" s="104">
        <f>ROUND(E222*T222,2)</f>
        <v>0.91</v>
      </c>
      <c r="V222" s="99"/>
      <c r="W222" s="99"/>
      <c r="X222" s="99"/>
      <c r="Y222" s="99"/>
      <c r="Z222" s="99"/>
      <c r="AA222" s="99"/>
      <c r="AB222" s="99"/>
      <c r="AC222" s="99"/>
      <c r="AD222" s="99"/>
      <c r="AE222" s="99" t="s">
        <v>80</v>
      </c>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row>
    <row r="223" spans="1:60" outlineLevel="1">
      <c r="A223" s="100"/>
      <c r="B223" s="100"/>
      <c r="C223" s="181" t="s">
        <v>922</v>
      </c>
      <c r="D223" s="180"/>
      <c r="E223" s="179">
        <v>7.3</v>
      </c>
      <c r="F223" s="106"/>
      <c r="G223" s="106"/>
      <c r="H223" s="106"/>
      <c r="I223" s="106"/>
      <c r="J223" s="106"/>
      <c r="K223" s="106"/>
      <c r="L223" s="106"/>
      <c r="M223" s="106"/>
      <c r="N223" s="104"/>
      <c r="O223" s="104"/>
      <c r="P223" s="104"/>
      <c r="Q223" s="104"/>
      <c r="R223" s="104"/>
      <c r="S223" s="104"/>
      <c r="T223" s="105"/>
      <c r="U223" s="104"/>
      <c r="V223" s="99"/>
      <c r="W223" s="99"/>
      <c r="X223" s="99"/>
      <c r="Y223" s="99"/>
      <c r="Z223" s="99"/>
      <c r="AA223" s="99"/>
      <c r="AB223" s="99"/>
      <c r="AC223" s="99"/>
      <c r="AD223" s="99"/>
      <c r="AE223" s="99" t="s">
        <v>133</v>
      </c>
      <c r="AF223" s="99">
        <v>0</v>
      </c>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99"/>
      <c r="BH223" s="99"/>
    </row>
    <row r="224" spans="1:60" ht="22.5" outlineLevel="1">
      <c r="A224" s="100">
        <v>54</v>
      </c>
      <c r="B224" s="100" t="s">
        <v>921</v>
      </c>
      <c r="C224" s="114" t="s">
        <v>920</v>
      </c>
      <c r="D224" s="104" t="s">
        <v>258</v>
      </c>
      <c r="E224" s="178">
        <v>8.0299999999999994</v>
      </c>
      <c r="F224" s="177">
        <f>H224+J224</f>
        <v>0</v>
      </c>
      <c r="G224" s="106">
        <f>ROUND(E224*F224,2)</f>
        <v>0</v>
      </c>
      <c r="H224" s="106"/>
      <c r="I224" s="106">
        <f>ROUND(E224*H224,2)</f>
        <v>0</v>
      </c>
      <c r="J224" s="106"/>
      <c r="K224" s="106">
        <f>ROUND(E224*J224,2)</f>
        <v>0</v>
      </c>
      <c r="L224" s="106">
        <v>21</v>
      </c>
      <c r="M224" s="106">
        <f>G224*(1+L224/100)</f>
        <v>0</v>
      </c>
      <c r="N224" s="104">
        <v>5.5999999999999995E-4</v>
      </c>
      <c r="O224" s="104">
        <f>ROUND(E224*N224,5)</f>
        <v>4.4999999999999997E-3</v>
      </c>
      <c r="P224" s="104">
        <v>0</v>
      </c>
      <c r="Q224" s="104">
        <f>ROUND(E224*P224,5)</f>
        <v>0</v>
      </c>
      <c r="R224" s="104"/>
      <c r="S224" s="104"/>
      <c r="T224" s="105">
        <v>0</v>
      </c>
      <c r="U224" s="104">
        <f>ROUND(E224*T224,2)</f>
        <v>0</v>
      </c>
      <c r="V224" s="99"/>
      <c r="W224" s="99"/>
      <c r="X224" s="99"/>
      <c r="Y224" s="99"/>
      <c r="Z224" s="99"/>
      <c r="AA224" s="99"/>
      <c r="AB224" s="99"/>
      <c r="AC224" s="99"/>
      <c r="AD224" s="99"/>
      <c r="AE224" s="99" t="s">
        <v>298</v>
      </c>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row>
    <row r="225" spans="1:60" ht="22.5" outlineLevel="1">
      <c r="A225" s="100"/>
      <c r="B225" s="100"/>
      <c r="C225" s="181" t="s">
        <v>919</v>
      </c>
      <c r="D225" s="180"/>
      <c r="E225" s="179">
        <v>8.0299999999999994</v>
      </c>
      <c r="F225" s="106"/>
      <c r="G225" s="106"/>
      <c r="H225" s="106"/>
      <c r="I225" s="106"/>
      <c r="J225" s="106"/>
      <c r="K225" s="106"/>
      <c r="L225" s="106"/>
      <c r="M225" s="106"/>
      <c r="N225" s="104"/>
      <c r="O225" s="104"/>
      <c r="P225" s="104"/>
      <c r="Q225" s="104"/>
      <c r="R225" s="104"/>
      <c r="S225" s="104"/>
      <c r="T225" s="105"/>
      <c r="U225" s="104"/>
      <c r="V225" s="99"/>
      <c r="W225" s="99"/>
      <c r="X225" s="99"/>
      <c r="Y225" s="99"/>
      <c r="Z225" s="99"/>
      <c r="AA225" s="99"/>
      <c r="AB225" s="99"/>
      <c r="AC225" s="99"/>
      <c r="AD225" s="99"/>
      <c r="AE225" s="99" t="s">
        <v>133</v>
      </c>
      <c r="AF225" s="99">
        <v>0</v>
      </c>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row>
    <row r="226" spans="1:60">
      <c r="A226" s="200" t="s">
        <v>188</v>
      </c>
      <c r="B226" s="200" t="s">
        <v>416</v>
      </c>
      <c r="C226" s="199" t="s">
        <v>415</v>
      </c>
      <c r="D226" s="195"/>
      <c r="E226" s="198"/>
      <c r="F226" s="197"/>
      <c r="G226" s="197">
        <f>SUMIF(AE227:AE252,"&lt;&gt;NOR",G227:G252)</f>
        <v>0</v>
      </c>
      <c r="H226" s="197"/>
      <c r="I226" s="197">
        <f>SUM(I227:I252)</f>
        <v>0</v>
      </c>
      <c r="J226" s="197"/>
      <c r="K226" s="197">
        <f>SUM(K227:K252)</f>
        <v>0</v>
      </c>
      <c r="L226" s="197"/>
      <c r="M226" s="197">
        <f>SUM(M227:M252)</f>
        <v>0</v>
      </c>
      <c r="N226" s="195"/>
      <c r="O226" s="195">
        <f>SUM(O227:O252)</f>
        <v>83.563000000000017</v>
      </c>
      <c r="P226" s="195"/>
      <c r="Q226" s="195">
        <f>SUM(Q227:Q252)</f>
        <v>0</v>
      </c>
      <c r="R226" s="195"/>
      <c r="S226" s="195"/>
      <c r="T226" s="196"/>
      <c r="U226" s="195">
        <f>SUM(U227:U252)</f>
        <v>93.07</v>
      </c>
      <c r="AE226" t="s">
        <v>79</v>
      </c>
    </row>
    <row r="227" spans="1:60" ht="22.5" outlineLevel="1">
      <c r="A227" s="100">
        <v>55</v>
      </c>
      <c r="B227" s="100" t="s">
        <v>405</v>
      </c>
      <c r="C227" s="114" t="s">
        <v>404</v>
      </c>
      <c r="D227" s="104" t="s">
        <v>258</v>
      </c>
      <c r="E227" s="178">
        <v>151.06199999999998</v>
      </c>
      <c r="F227" s="177">
        <f>H227+J227</f>
        <v>0</v>
      </c>
      <c r="G227" s="106">
        <f>ROUND(E227*F227,2)</f>
        <v>0</v>
      </c>
      <c r="H227" s="106"/>
      <c r="I227" s="106">
        <f>ROUND(E227*H227,2)</f>
        <v>0</v>
      </c>
      <c r="J227" s="106"/>
      <c r="K227" s="106">
        <f>ROUND(E227*J227,2)</f>
        <v>0</v>
      </c>
      <c r="L227" s="106">
        <v>21</v>
      </c>
      <c r="M227" s="106">
        <f>G227*(1+L227/100)</f>
        <v>0</v>
      </c>
      <c r="N227" s="104">
        <v>0.15223999999999999</v>
      </c>
      <c r="O227" s="104">
        <f>ROUND(E227*N227,5)</f>
        <v>22.997679999999999</v>
      </c>
      <c r="P227" s="104">
        <v>0</v>
      </c>
      <c r="Q227" s="104">
        <f>ROUND(E227*P227,5)</f>
        <v>0</v>
      </c>
      <c r="R227" s="104"/>
      <c r="S227" s="104"/>
      <c r="T227" s="105">
        <v>0.14000000000000001</v>
      </c>
      <c r="U227" s="104">
        <f>ROUND(E227*T227,2)</f>
        <v>21.15</v>
      </c>
      <c r="V227" s="99"/>
      <c r="W227" s="99"/>
      <c r="X227" s="99"/>
      <c r="Y227" s="99"/>
      <c r="Z227" s="99"/>
      <c r="AA227" s="99"/>
      <c r="AB227" s="99"/>
      <c r="AC227" s="99"/>
      <c r="AD227" s="99"/>
      <c r="AE227" s="99" t="s">
        <v>80</v>
      </c>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row>
    <row r="228" spans="1:60" ht="22.5" outlineLevel="1">
      <c r="A228" s="100"/>
      <c r="B228" s="100"/>
      <c r="C228" s="383" t="s">
        <v>918</v>
      </c>
      <c r="D228" s="384"/>
      <c r="E228" s="385"/>
      <c r="F228" s="386"/>
      <c r="G228" s="387"/>
      <c r="H228" s="106"/>
      <c r="I228" s="106"/>
      <c r="J228" s="106"/>
      <c r="K228" s="106"/>
      <c r="L228" s="106"/>
      <c r="M228" s="106"/>
      <c r="N228" s="104"/>
      <c r="O228" s="104"/>
      <c r="P228" s="104"/>
      <c r="Q228" s="104"/>
      <c r="R228" s="104"/>
      <c r="S228" s="104"/>
      <c r="T228" s="105"/>
      <c r="U228" s="104"/>
      <c r="V228" s="99"/>
      <c r="W228" s="99"/>
      <c r="X228" s="99"/>
      <c r="Y228" s="99"/>
      <c r="Z228" s="99"/>
      <c r="AA228" s="99"/>
      <c r="AB228" s="99"/>
      <c r="AC228" s="99"/>
      <c r="AD228" s="99"/>
      <c r="AE228" s="99" t="s">
        <v>81</v>
      </c>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101" t="str">
        <f>C228</f>
        <v>Osazen 10 mm pod úroveň pryžové plochy - finální probarvená vrstva epdm bude přetažena přes obrubník.</v>
      </c>
      <c r="BB228" s="99"/>
      <c r="BC228" s="99"/>
      <c r="BD228" s="99"/>
      <c r="BE228" s="99"/>
      <c r="BF228" s="99"/>
      <c r="BG228" s="99"/>
      <c r="BH228" s="99"/>
    </row>
    <row r="229" spans="1:60" outlineLevel="1">
      <c r="A229" s="100"/>
      <c r="B229" s="100"/>
      <c r="C229" s="181" t="s">
        <v>917</v>
      </c>
      <c r="D229" s="180"/>
      <c r="E229" s="179">
        <v>151.06200000000001</v>
      </c>
      <c r="F229" s="106"/>
      <c r="G229" s="106"/>
      <c r="H229" s="106"/>
      <c r="I229" s="106"/>
      <c r="J229" s="106"/>
      <c r="K229" s="106"/>
      <c r="L229" s="106"/>
      <c r="M229" s="106"/>
      <c r="N229" s="104"/>
      <c r="O229" s="104"/>
      <c r="P229" s="104"/>
      <c r="Q229" s="104"/>
      <c r="R229" s="104"/>
      <c r="S229" s="104"/>
      <c r="T229" s="105"/>
      <c r="U229" s="104"/>
      <c r="V229" s="99"/>
      <c r="W229" s="99"/>
      <c r="X229" s="99"/>
      <c r="Y229" s="99"/>
      <c r="Z229" s="99"/>
      <c r="AA229" s="99"/>
      <c r="AB229" s="99"/>
      <c r="AC229" s="99"/>
      <c r="AD229" s="99"/>
      <c r="AE229" s="99" t="s">
        <v>133</v>
      </c>
      <c r="AF229" s="99">
        <v>0</v>
      </c>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row>
    <row r="230" spans="1:60" ht="33.75" outlineLevel="1">
      <c r="A230" s="100">
        <v>56</v>
      </c>
      <c r="B230" s="100" t="s">
        <v>916</v>
      </c>
      <c r="C230" s="114" t="s">
        <v>915</v>
      </c>
      <c r="D230" s="104" t="s">
        <v>258</v>
      </c>
      <c r="E230" s="178">
        <v>40.5</v>
      </c>
      <c r="F230" s="177">
        <f>H230+J230</f>
        <v>0</v>
      </c>
      <c r="G230" s="106">
        <f>ROUND(E230*F230,2)</f>
        <v>0</v>
      </c>
      <c r="H230" s="106"/>
      <c r="I230" s="106">
        <f>ROUND(E230*H230,2)</f>
        <v>0</v>
      </c>
      <c r="J230" s="106"/>
      <c r="K230" s="106">
        <f>ROUND(E230*J230,2)</f>
        <v>0</v>
      </c>
      <c r="L230" s="106">
        <v>21</v>
      </c>
      <c r="M230" s="106">
        <f>G230*(1+L230/100)</f>
        <v>0</v>
      </c>
      <c r="N230" s="104">
        <v>0.22133</v>
      </c>
      <c r="O230" s="104">
        <f>ROUND(E230*N230,5)</f>
        <v>8.96387</v>
      </c>
      <c r="P230" s="104">
        <v>0</v>
      </c>
      <c r="Q230" s="104">
        <f>ROUND(E230*P230,5)</f>
        <v>0</v>
      </c>
      <c r="R230" s="104"/>
      <c r="S230" s="104"/>
      <c r="T230" s="105">
        <v>0.27200000000000002</v>
      </c>
      <c r="U230" s="104">
        <f>ROUND(E230*T230,2)</f>
        <v>11.02</v>
      </c>
      <c r="V230" s="99"/>
      <c r="W230" s="99"/>
      <c r="X230" s="99"/>
      <c r="Y230" s="99"/>
      <c r="Z230" s="99"/>
      <c r="AA230" s="99"/>
      <c r="AB230" s="99"/>
      <c r="AC230" s="99"/>
      <c r="AD230" s="99"/>
      <c r="AE230" s="99" t="s">
        <v>80</v>
      </c>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row>
    <row r="231" spans="1:60" ht="22.5" outlineLevel="1">
      <c r="A231" s="100"/>
      <c r="B231" s="100"/>
      <c r="C231" s="181" t="s">
        <v>914</v>
      </c>
      <c r="D231" s="180"/>
      <c r="E231" s="179">
        <v>40.5</v>
      </c>
      <c r="F231" s="106"/>
      <c r="G231" s="106"/>
      <c r="H231" s="106"/>
      <c r="I231" s="106"/>
      <c r="J231" s="106"/>
      <c r="K231" s="106"/>
      <c r="L231" s="106"/>
      <c r="M231" s="106"/>
      <c r="N231" s="104"/>
      <c r="O231" s="104"/>
      <c r="P231" s="104"/>
      <c r="Q231" s="104"/>
      <c r="R231" s="104"/>
      <c r="S231" s="104"/>
      <c r="T231" s="105"/>
      <c r="U231" s="104"/>
      <c r="V231" s="99"/>
      <c r="W231" s="99"/>
      <c r="X231" s="99"/>
      <c r="Y231" s="99"/>
      <c r="Z231" s="99"/>
      <c r="AA231" s="99"/>
      <c r="AB231" s="99"/>
      <c r="AC231" s="99"/>
      <c r="AD231" s="99"/>
      <c r="AE231" s="99" t="s">
        <v>133</v>
      </c>
      <c r="AF231" s="99">
        <v>0</v>
      </c>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row>
    <row r="232" spans="1:60" ht="22.5" outlineLevel="1">
      <c r="A232" s="100">
        <v>57</v>
      </c>
      <c r="B232" s="100" t="s">
        <v>365</v>
      </c>
      <c r="C232" s="114" t="s">
        <v>364</v>
      </c>
      <c r="D232" s="104" t="s">
        <v>258</v>
      </c>
      <c r="E232" s="178">
        <v>412.44799999999998</v>
      </c>
      <c r="F232" s="177">
        <f>H232+J232</f>
        <v>0</v>
      </c>
      <c r="G232" s="106">
        <f>ROUND(E232*F232,2)</f>
        <v>0</v>
      </c>
      <c r="H232" s="106"/>
      <c r="I232" s="106">
        <f>ROUND(E232*H232,2)</f>
        <v>0</v>
      </c>
      <c r="J232" s="106"/>
      <c r="K232" s="106">
        <f>ROUND(E232*J232,2)</f>
        <v>0</v>
      </c>
      <c r="L232" s="106">
        <v>21</v>
      </c>
      <c r="M232" s="106">
        <f>G232*(1+L232/100)</f>
        <v>0</v>
      </c>
      <c r="N232" s="104">
        <v>0.12471</v>
      </c>
      <c r="O232" s="104">
        <f>ROUND(E232*N232,5)</f>
        <v>51.436390000000003</v>
      </c>
      <c r="P232" s="104">
        <v>0</v>
      </c>
      <c r="Q232" s="104">
        <f>ROUND(E232*P232,5)</f>
        <v>0</v>
      </c>
      <c r="R232" s="104"/>
      <c r="S232" s="104"/>
      <c r="T232" s="105">
        <v>0.11899999999999999</v>
      </c>
      <c r="U232" s="104">
        <f>ROUND(E232*T232,2)</f>
        <v>49.08</v>
      </c>
      <c r="V232" s="99"/>
      <c r="W232" s="99"/>
      <c r="X232" s="99"/>
      <c r="Y232" s="99"/>
      <c r="Z232" s="99"/>
      <c r="AA232" s="99"/>
      <c r="AB232" s="99"/>
      <c r="AC232" s="99"/>
      <c r="AD232" s="99"/>
      <c r="AE232" s="99" t="s">
        <v>80</v>
      </c>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row>
    <row r="233" spans="1:60" outlineLevel="1">
      <c r="A233" s="100"/>
      <c r="B233" s="100"/>
      <c r="C233" s="383" t="s">
        <v>363</v>
      </c>
      <c r="D233" s="384"/>
      <c r="E233" s="385"/>
      <c r="F233" s="386"/>
      <c r="G233" s="387"/>
      <c r="H233" s="106"/>
      <c r="I233" s="106"/>
      <c r="J233" s="106"/>
      <c r="K233" s="106"/>
      <c r="L233" s="106"/>
      <c r="M233" s="106"/>
      <c r="N233" s="104"/>
      <c r="O233" s="104"/>
      <c r="P233" s="104"/>
      <c r="Q233" s="104"/>
      <c r="R233" s="104"/>
      <c r="S233" s="104"/>
      <c r="T233" s="105"/>
      <c r="U233" s="104"/>
      <c r="V233" s="99"/>
      <c r="W233" s="99"/>
      <c r="X233" s="99"/>
      <c r="Y233" s="99"/>
      <c r="Z233" s="99"/>
      <c r="AA233" s="99"/>
      <c r="AB233" s="99"/>
      <c r="AC233" s="99"/>
      <c r="AD233" s="99"/>
      <c r="AE233" s="99" t="s">
        <v>81</v>
      </c>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101" t="str">
        <f>C233</f>
        <v>V jedné řadě, se zřízením lože tl. 5 až 10 cm, s vyplněním a zatřením spár cementovou maltou.</v>
      </c>
      <c r="BB233" s="99"/>
      <c r="BC233" s="99"/>
      <c r="BD233" s="99"/>
      <c r="BE233" s="99"/>
      <c r="BF233" s="99"/>
      <c r="BG233" s="99"/>
      <c r="BH233" s="99"/>
    </row>
    <row r="234" spans="1:60" outlineLevel="1">
      <c r="A234" s="100"/>
      <c r="B234" s="100"/>
      <c r="C234" s="181" t="s">
        <v>913</v>
      </c>
      <c r="D234" s="180"/>
      <c r="E234" s="179">
        <v>42</v>
      </c>
      <c r="F234" s="106"/>
      <c r="G234" s="106"/>
      <c r="H234" s="106"/>
      <c r="I234" s="106"/>
      <c r="J234" s="106"/>
      <c r="K234" s="106"/>
      <c r="L234" s="106"/>
      <c r="M234" s="106"/>
      <c r="N234" s="104"/>
      <c r="O234" s="104"/>
      <c r="P234" s="104"/>
      <c r="Q234" s="104"/>
      <c r="R234" s="104"/>
      <c r="S234" s="104"/>
      <c r="T234" s="105"/>
      <c r="U234" s="104"/>
      <c r="V234" s="99"/>
      <c r="W234" s="99"/>
      <c r="X234" s="99"/>
      <c r="Y234" s="99"/>
      <c r="Z234" s="99"/>
      <c r="AA234" s="99"/>
      <c r="AB234" s="99"/>
      <c r="AC234" s="99"/>
      <c r="AD234" s="99"/>
      <c r="AE234" s="99" t="s">
        <v>133</v>
      </c>
      <c r="AF234" s="99">
        <v>0</v>
      </c>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row>
    <row r="235" spans="1:60" outlineLevel="1">
      <c r="A235" s="100"/>
      <c r="B235" s="100"/>
      <c r="C235" s="181" t="s">
        <v>912</v>
      </c>
      <c r="D235" s="180"/>
      <c r="E235" s="179">
        <v>24.948</v>
      </c>
      <c r="F235" s="106"/>
      <c r="G235" s="106"/>
      <c r="H235" s="106"/>
      <c r="I235" s="106"/>
      <c r="J235" s="106"/>
      <c r="K235" s="106"/>
      <c r="L235" s="106"/>
      <c r="M235" s="106"/>
      <c r="N235" s="104"/>
      <c r="O235" s="104"/>
      <c r="P235" s="104"/>
      <c r="Q235" s="104"/>
      <c r="R235" s="104"/>
      <c r="S235" s="104"/>
      <c r="T235" s="105"/>
      <c r="U235" s="104"/>
      <c r="V235" s="99"/>
      <c r="W235" s="99"/>
      <c r="X235" s="99"/>
      <c r="Y235" s="99"/>
      <c r="Z235" s="99"/>
      <c r="AA235" s="99"/>
      <c r="AB235" s="99"/>
      <c r="AC235" s="99"/>
      <c r="AD235" s="99"/>
      <c r="AE235" s="99" t="s">
        <v>133</v>
      </c>
      <c r="AF235" s="99">
        <v>0</v>
      </c>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row>
    <row r="236" spans="1:60" outlineLevel="1">
      <c r="A236" s="100"/>
      <c r="B236" s="100"/>
      <c r="C236" s="181" t="s">
        <v>911</v>
      </c>
      <c r="D236" s="180"/>
      <c r="E236" s="179">
        <v>323.89999999999998</v>
      </c>
      <c r="F236" s="106"/>
      <c r="G236" s="106"/>
      <c r="H236" s="106"/>
      <c r="I236" s="106"/>
      <c r="J236" s="106"/>
      <c r="K236" s="106"/>
      <c r="L236" s="106"/>
      <c r="M236" s="106"/>
      <c r="N236" s="104"/>
      <c r="O236" s="104"/>
      <c r="P236" s="104"/>
      <c r="Q236" s="104"/>
      <c r="R236" s="104"/>
      <c r="S236" s="104"/>
      <c r="T236" s="105"/>
      <c r="U236" s="104"/>
      <c r="V236" s="99"/>
      <c r="W236" s="99"/>
      <c r="X236" s="99"/>
      <c r="Y236" s="99"/>
      <c r="Z236" s="99"/>
      <c r="AA236" s="99"/>
      <c r="AB236" s="99"/>
      <c r="AC236" s="99"/>
      <c r="AD236" s="99"/>
      <c r="AE236" s="99" t="s">
        <v>133</v>
      </c>
      <c r="AF236" s="99">
        <v>0</v>
      </c>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row>
    <row r="237" spans="1:60" ht="22.5" outlineLevel="1">
      <c r="A237" s="100"/>
      <c r="B237" s="100"/>
      <c r="C237" s="181" t="s">
        <v>910</v>
      </c>
      <c r="D237" s="180"/>
      <c r="E237" s="179">
        <v>21.6</v>
      </c>
      <c r="F237" s="106"/>
      <c r="G237" s="106"/>
      <c r="H237" s="106"/>
      <c r="I237" s="106"/>
      <c r="J237" s="106"/>
      <c r="K237" s="106"/>
      <c r="L237" s="106"/>
      <c r="M237" s="106"/>
      <c r="N237" s="104"/>
      <c r="O237" s="104"/>
      <c r="P237" s="104"/>
      <c r="Q237" s="104"/>
      <c r="R237" s="104"/>
      <c r="S237" s="104"/>
      <c r="T237" s="105"/>
      <c r="U237" s="104"/>
      <c r="V237" s="99"/>
      <c r="W237" s="99"/>
      <c r="X237" s="99"/>
      <c r="Y237" s="99"/>
      <c r="Z237" s="99"/>
      <c r="AA237" s="99"/>
      <c r="AB237" s="99"/>
      <c r="AC237" s="99"/>
      <c r="AD237" s="99"/>
      <c r="AE237" s="99" t="s">
        <v>133</v>
      </c>
      <c r="AF237" s="99">
        <v>0</v>
      </c>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row>
    <row r="238" spans="1:60" outlineLevel="1">
      <c r="A238" s="100">
        <v>58</v>
      </c>
      <c r="B238" s="100" t="s">
        <v>460</v>
      </c>
      <c r="C238" s="114" t="s">
        <v>459</v>
      </c>
      <c r="D238" s="104" t="s">
        <v>258</v>
      </c>
      <c r="E238" s="178">
        <v>23.76</v>
      </c>
      <c r="F238" s="177">
        <f>H238+J238</f>
        <v>0</v>
      </c>
      <c r="G238" s="106">
        <f>ROUND(E238*F238,2)</f>
        <v>0</v>
      </c>
      <c r="H238" s="106"/>
      <c r="I238" s="106">
        <f>ROUND(E238*H238,2)</f>
        <v>0</v>
      </c>
      <c r="J238" s="106"/>
      <c r="K238" s="106">
        <f>ROUND(E238*J238,2)</f>
        <v>0</v>
      </c>
      <c r="L238" s="106">
        <v>21</v>
      </c>
      <c r="M238" s="106">
        <f>G238*(1+L238/100)</f>
        <v>0</v>
      </c>
      <c r="N238" s="104">
        <v>3.6999999999999999E-4</v>
      </c>
      <c r="O238" s="104">
        <f>ROUND(E238*N238,5)</f>
        <v>8.7899999999999992E-3</v>
      </c>
      <c r="P238" s="104">
        <v>0</v>
      </c>
      <c r="Q238" s="104">
        <f>ROUND(E238*P238,5)</f>
        <v>0</v>
      </c>
      <c r="R238" s="104"/>
      <c r="S238" s="104"/>
      <c r="T238" s="105">
        <v>0.45</v>
      </c>
      <c r="U238" s="104">
        <f>ROUND(E238*T238,2)</f>
        <v>10.69</v>
      </c>
      <c r="V238" s="99"/>
      <c r="W238" s="99"/>
      <c r="X238" s="99"/>
      <c r="Y238" s="99"/>
      <c r="Z238" s="99"/>
      <c r="AA238" s="99"/>
      <c r="AB238" s="99"/>
      <c r="AC238" s="99"/>
      <c r="AD238" s="99"/>
      <c r="AE238" s="99" t="s">
        <v>80</v>
      </c>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row>
    <row r="239" spans="1:60" outlineLevel="1">
      <c r="A239" s="100"/>
      <c r="B239" s="100"/>
      <c r="C239" s="181" t="s">
        <v>909</v>
      </c>
      <c r="D239" s="180"/>
      <c r="E239" s="179">
        <v>23.76</v>
      </c>
      <c r="F239" s="106"/>
      <c r="G239" s="106"/>
      <c r="H239" s="106"/>
      <c r="I239" s="106"/>
      <c r="J239" s="106"/>
      <c r="K239" s="106"/>
      <c r="L239" s="106"/>
      <c r="M239" s="106"/>
      <c r="N239" s="104"/>
      <c r="O239" s="104"/>
      <c r="P239" s="104"/>
      <c r="Q239" s="104"/>
      <c r="R239" s="104"/>
      <c r="S239" s="104"/>
      <c r="T239" s="105"/>
      <c r="U239" s="104"/>
      <c r="V239" s="99"/>
      <c r="W239" s="99"/>
      <c r="X239" s="99"/>
      <c r="Y239" s="99"/>
      <c r="Z239" s="99"/>
      <c r="AA239" s="99"/>
      <c r="AB239" s="99"/>
      <c r="AC239" s="99"/>
      <c r="AD239" s="99"/>
      <c r="AE239" s="99" t="s">
        <v>133</v>
      </c>
      <c r="AF239" s="99">
        <v>0</v>
      </c>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row>
    <row r="240" spans="1:60" ht="22.5" outlineLevel="1">
      <c r="A240" s="100">
        <v>59</v>
      </c>
      <c r="B240" s="100" t="s">
        <v>674</v>
      </c>
      <c r="C240" s="114" t="s">
        <v>673</v>
      </c>
      <c r="D240" s="104" t="s">
        <v>258</v>
      </c>
      <c r="E240" s="178">
        <v>4.5999999999999899</v>
      </c>
      <c r="F240" s="177">
        <f>H240+J240</f>
        <v>0</v>
      </c>
      <c r="G240" s="106">
        <f>ROUND(E240*F240,2)</f>
        <v>0</v>
      </c>
      <c r="H240" s="106"/>
      <c r="I240" s="106">
        <f>ROUND(E240*H240,2)</f>
        <v>0</v>
      </c>
      <c r="J240" s="106"/>
      <c r="K240" s="106">
        <f>ROUND(E240*J240,2)</f>
        <v>0</v>
      </c>
      <c r="L240" s="106">
        <v>21</v>
      </c>
      <c r="M240" s="106">
        <f>G240*(1+L240/100)</f>
        <v>0</v>
      </c>
      <c r="N240" s="104">
        <v>1E-3</v>
      </c>
      <c r="O240" s="104">
        <f>ROUND(E240*N240,5)</f>
        <v>4.5999999999999999E-3</v>
      </c>
      <c r="P240" s="104">
        <v>0</v>
      </c>
      <c r="Q240" s="104">
        <f>ROUND(E240*P240,5)</f>
        <v>0</v>
      </c>
      <c r="R240" s="104"/>
      <c r="S240" s="104"/>
      <c r="T240" s="105">
        <v>0.12</v>
      </c>
      <c r="U240" s="104">
        <f>ROUND(E240*T240,2)</f>
        <v>0.55000000000000004</v>
      </c>
      <c r="V240" s="99"/>
      <c r="W240" s="99"/>
      <c r="X240" s="99"/>
      <c r="Y240" s="99"/>
      <c r="Z240" s="99"/>
      <c r="AA240" s="99"/>
      <c r="AB240" s="99"/>
      <c r="AC240" s="99"/>
      <c r="AD240" s="99"/>
      <c r="AE240" s="99" t="s">
        <v>80</v>
      </c>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row>
    <row r="241" spans="1:60" ht="22.5" outlineLevel="1">
      <c r="A241" s="100"/>
      <c r="B241" s="100"/>
      <c r="C241" s="383" t="s">
        <v>672</v>
      </c>
      <c r="D241" s="384"/>
      <c r="E241" s="385"/>
      <c r="F241" s="386"/>
      <c r="G241" s="387"/>
      <c r="H241" s="106"/>
      <c r="I241" s="106"/>
      <c r="J241" s="106"/>
      <c r="K241" s="106"/>
      <c r="L241" s="106"/>
      <c r="M241" s="106"/>
      <c r="N241" s="104"/>
      <c r="O241" s="104"/>
      <c r="P241" s="104"/>
      <c r="Q241" s="104"/>
      <c r="R241" s="104"/>
      <c r="S241" s="104"/>
      <c r="T241" s="105"/>
      <c r="U241" s="104"/>
      <c r="V241" s="99"/>
      <c r="W241" s="99"/>
      <c r="X241" s="99"/>
      <c r="Y241" s="99"/>
      <c r="Z241" s="99"/>
      <c r="AA241" s="99"/>
      <c r="AB241" s="99"/>
      <c r="AC241" s="99"/>
      <c r="AD241" s="99"/>
      <c r="AE241" s="99" t="s">
        <v>81</v>
      </c>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101" t="str">
        <f>C241</f>
        <v>Obruba z oc. pásoviny 8/160 mm. Kotvit navařenou oc. výztuží o 10 mm délky 400 mm po á 500 mm, 100 mm navařit na pásovinu a 300 mm zatlouct do země.</v>
      </c>
      <c r="BB241" s="99"/>
      <c r="BC241" s="99"/>
      <c r="BD241" s="99"/>
      <c r="BE241" s="99"/>
      <c r="BF241" s="99"/>
      <c r="BG241" s="99"/>
      <c r="BH241" s="99"/>
    </row>
    <row r="242" spans="1:60" outlineLevel="1">
      <c r="A242" s="100"/>
      <c r="B242" s="100"/>
      <c r="C242" s="181" t="s">
        <v>908</v>
      </c>
      <c r="D242" s="180"/>
      <c r="E242" s="179">
        <v>63.3</v>
      </c>
      <c r="F242" s="106"/>
      <c r="G242" s="106"/>
      <c r="H242" s="106"/>
      <c r="I242" s="106"/>
      <c r="J242" s="106"/>
      <c r="K242" s="106"/>
      <c r="L242" s="106"/>
      <c r="M242" s="106"/>
      <c r="N242" s="104"/>
      <c r="O242" s="104"/>
      <c r="P242" s="104"/>
      <c r="Q242" s="104"/>
      <c r="R242" s="104"/>
      <c r="S242" s="104"/>
      <c r="T242" s="105"/>
      <c r="U242" s="104"/>
      <c r="V242" s="99"/>
      <c r="W242" s="99"/>
      <c r="X242" s="99"/>
      <c r="Y242" s="99"/>
      <c r="Z242" s="99"/>
      <c r="AA242" s="99"/>
      <c r="AB242" s="99"/>
      <c r="AC242" s="99"/>
      <c r="AD242" s="99"/>
      <c r="AE242" s="99" t="s">
        <v>133</v>
      </c>
      <c r="AF242" s="99">
        <v>0</v>
      </c>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c r="BC242" s="99"/>
      <c r="BD242" s="99"/>
      <c r="BE242" s="99"/>
      <c r="BF242" s="99"/>
      <c r="BG242" s="99"/>
      <c r="BH242" s="99"/>
    </row>
    <row r="243" spans="1:60" outlineLevel="1">
      <c r="A243" s="100"/>
      <c r="B243" s="100"/>
      <c r="C243" s="181" t="s">
        <v>907</v>
      </c>
      <c r="D243" s="180"/>
      <c r="E243" s="179">
        <v>-58.7</v>
      </c>
      <c r="F243" s="106"/>
      <c r="G243" s="106"/>
      <c r="H243" s="106"/>
      <c r="I243" s="106"/>
      <c r="J243" s="106"/>
      <c r="K243" s="106"/>
      <c r="L243" s="106"/>
      <c r="M243" s="106"/>
      <c r="N243" s="104"/>
      <c r="O243" s="104"/>
      <c r="P243" s="104"/>
      <c r="Q243" s="104"/>
      <c r="R243" s="104"/>
      <c r="S243" s="104"/>
      <c r="T243" s="105"/>
      <c r="U243" s="104"/>
      <c r="V243" s="99"/>
      <c r="W243" s="99"/>
      <c r="X243" s="99"/>
      <c r="Y243" s="99"/>
      <c r="Z243" s="99"/>
      <c r="AA243" s="99"/>
      <c r="AB243" s="99"/>
      <c r="AC243" s="99"/>
      <c r="AD243" s="99"/>
      <c r="AE243" s="99" t="s">
        <v>133</v>
      </c>
      <c r="AF243" s="99">
        <v>0</v>
      </c>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row>
    <row r="244" spans="1:60" ht="22.5" outlineLevel="1">
      <c r="A244" s="100">
        <v>60</v>
      </c>
      <c r="B244" s="100" t="s">
        <v>906</v>
      </c>
      <c r="C244" s="114" t="s">
        <v>673</v>
      </c>
      <c r="D244" s="104" t="s">
        <v>258</v>
      </c>
      <c r="E244" s="178">
        <v>4.8</v>
      </c>
      <c r="F244" s="177">
        <f>H244+J244</f>
        <v>0</v>
      </c>
      <c r="G244" s="106">
        <f>ROUND(E244*F244,2)</f>
        <v>0</v>
      </c>
      <c r="H244" s="106"/>
      <c r="I244" s="106">
        <f>ROUND(E244*H244,2)</f>
        <v>0</v>
      </c>
      <c r="J244" s="106"/>
      <c r="K244" s="106">
        <f>ROUND(E244*J244,2)</f>
        <v>0</v>
      </c>
      <c r="L244" s="106">
        <v>21</v>
      </c>
      <c r="M244" s="106">
        <f>G244*(1+L244/100)</f>
        <v>0</v>
      </c>
      <c r="N244" s="104">
        <v>1E-3</v>
      </c>
      <c r="O244" s="104">
        <f>ROUND(E244*N244,5)</f>
        <v>4.7999999999999996E-3</v>
      </c>
      <c r="P244" s="104">
        <v>0</v>
      </c>
      <c r="Q244" s="104">
        <f>ROUND(E244*P244,5)</f>
        <v>0</v>
      </c>
      <c r="R244" s="104"/>
      <c r="S244" s="104"/>
      <c r="T244" s="105">
        <v>0.12</v>
      </c>
      <c r="U244" s="104">
        <f>ROUND(E244*T244,2)</f>
        <v>0.57999999999999996</v>
      </c>
      <c r="V244" s="99"/>
      <c r="W244" s="99"/>
      <c r="X244" s="99"/>
      <c r="Y244" s="99"/>
      <c r="Z244" s="99"/>
      <c r="AA244" s="99"/>
      <c r="AB244" s="99"/>
      <c r="AC244" s="99"/>
      <c r="AD244" s="99"/>
      <c r="AE244" s="99" t="s">
        <v>80</v>
      </c>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row>
    <row r="245" spans="1:60" ht="22.5" outlineLevel="1">
      <c r="A245" s="100"/>
      <c r="B245" s="100"/>
      <c r="C245" s="383" t="s">
        <v>905</v>
      </c>
      <c r="D245" s="384"/>
      <c r="E245" s="385"/>
      <c r="F245" s="386"/>
      <c r="G245" s="387"/>
      <c r="H245" s="106"/>
      <c r="I245" s="106"/>
      <c r="J245" s="106"/>
      <c r="K245" s="106"/>
      <c r="L245" s="106"/>
      <c r="M245" s="106"/>
      <c r="N245" s="104"/>
      <c r="O245" s="104"/>
      <c r="P245" s="104"/>
      <c r="Q245" s="104"/>
      <c r="R245" s="104"/>
      <c r="S245" s="104"/>
      <c r="T245" s="105"/>
      <c r="U245" s="104"/>
      <c r="V245" s="99"/>
      <c r="W245" s="99"/>
      <c r="X245" s="99"/>
      <c r="Y245" s="99"/>
      <c r="Z245" s="99"/>
      <c r="AA245" s="99"/>
      <c r="AB245" s="99"/>
      <c r="AC245" s="99"/>
      <c r="AD245" s="99"/>
      <c r="AE245" s="99" t="s">
        <v>81</v>
      </c>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101" t="str">
        <f>C245</f>
        <v>Obruba z oc. pásoviny 8/250 mm. Kotvit navařenou oc. výztuží o 10 mm délky 400 mm po á 500 mm, 100 mm navařit na pásovinu a 300 mm zatlouct do země.</v>
      </c>
      <c r="BB245" s="99"/>
      <c r="BC245" s="99"/>
      <c r="BD245" s="99"/>
      <c r="BE245" s="99"/>
      <c r="BF245" s="99"/>
      <c r="BG245" s="99"/>
      <c r="BH245" s="99"/>
    </row>
    <row r="246" spans="1:60" ht="22.5" outlineLevel="1">
      <c r="A246" s="100"/>
      <c r="B246" s="100"/>
      <c r="C246" s="181" t="s">
        <v>904</v>
      </c>
      <c r="D246" s="180"/>
      <c r="E246" s="179">
        <v>4.8</v>
      </c>
      <c r="F246" s="106"/>
      <c r="G246" s="106"/>
      <c r="H246" s="106"/>
      <c r="I246" s="106"/>
      <c r="J246" s="106"/>
      <c r="K246" s="106"/>
      <c r="L246" s="106"/>
      <c r="M246" s="106"/>
      <c r="N246" s="104"/>
      <c r="O246" s="104"/>
      <c r="P246" s="104"/>
      <c r="Q246" s="104"/>
      <c r="R246" s="104"/>
      <c r="S246" s="104"/>
      <c r="T246" s="105"/>
      <c r="U246" s="104"/>
      <c r="V246" s="99"/>
      <c r="W246" s="99"/>
      <c r="X246" s="99"/>
      <c r="Y246" s="99"/>
      <c r="Z246" s="99"/>
      <c r="AA246" s="99"/>
      <c r="AB246" s="99"/>
      <c r="AC246" s="99"/>
      <c r="AD246" s="99"/>
      <c r="AE246" s="99" t="s">
        <v>133</v>
      </c>
      <c r="AF246" s="99">
        <v>0</v>
      </c>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row>
    <row r="247" spans="1:60" outlineLevel="1">
      <c r="A247" s="100">
        <v>61</v>
      </c>
      <c r="B247" s="100" t="s">
        <v>670</v>
      </c>
      <c r="C247" s="114" t="s">
        <v>669</v>
      </c>
      <c r="D247" s="104" t="s">
        <v>197</v>
      </c>
      <c r="E247" s="178">
        <v>0.13629440000000001</v>
      </c>
      <c r="F247" s="177">
        <f>H247+J247</f>
        <v>0</v>
      </c>
      <c r="G247" s="106">
        <f>ROUND(E247*F247,2)</f>
        <v>0</v>
      </c>
      <c r="H247" s="106"/>
      <c r="I247" s="106">
        <f>ROUND(E247*H247,2)</f>
        <v>0</v>
      </c>
      <c r="J247" s="106"/>
      <c r="K247" s="106">
        <f>ROUND(E247*J247,2)</f>
        <v>0</v>
      </c>
      <c r="L247" s="106">
        <v>21</v>
      </c>
      <c r="M247" s="106">
        <f>G247*(1+L247/100)</f>
        <v>0</v>
      </c>
      <c r="N247" s="104">
        <v>1</v>
      </c>
      <c r="O247" s="104">
        <f>ROUND(E247*N247,5)</f>
        <v>0.13628999999999999</v>
      </c>
      <c r="P247" s="104">
        <v>0</v>
      </c>
      <c r="Q247" s="104">
        <f>ROUND(E247*P247,5)</f>
        <v>0</v>
      </c>
      <c r="R247" s="104"/>
      <c r="S247" s="104"/>
      <c r="T247" s="105">
        <v>0</v>
      </c>
      <c r="U247" s="104">
        <f>ROUND(E247*T247,2)</f>
        <v>0</v>
      </c>
      <c r="V247" s="99"/>
      <c r="W247" s="99"/>
      <c r="X247" s="99"/>
      <c r="Y247" s="99"/>
      <c r="Z247" s="99"/>
      <c r="AA247" s="99"/>
      <c r="AB247" s="99"/>
      <c r="AC247" s="99"/>
      <c r="AD247" s="99"/>
      <c r="AE247" s="99" t="s">
        <v>298</v>
      </c>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row>
    <row r="248" spans="1:60" outlineLevel="1">
      <c r="A248" s="100"/>
      <c r="B248" s="100"/>
      <c r="C248" s="181" t="s">
        <v>903</v>
      </c>
      <c r="D248" s="180"/>
      <c r="E248" s="179">
        <v>5.1814399999999997E-2</v>
      </c>
      <c r="F248" s="106"/>
      <c r="G248" s="106"/>
      <c r="H248" s="106"/>
      <c r="I248" s="106"/>
      <c r="J248" s="106"/>
      <c r="K248" s="106"/>
      <c r="L248" s="106"/>
      <c r="M248" s="106"/>
      <c r="N248" s="104"/>
      <c r="O248" s="104"/>
      <c r="P248" s="104"/>
      <c r="Q248" s="104"/>
      <c r="R248" s="104"/>
      <c r="S248" s="104"/>
      <c r="T248" s="105"/>
      <c r="U248" s="104"/>
      <c r="V248" s="99"/>
      <c r="W248" s="99"/>
      <c r="X248" s="99"/>
      <c r="Y248" s="99"/>
      <c r="Z248" s="99"/>
      <c r="AA248" s="99"/>
      <c r="AB248" s="99"/>
      <c r="AC248" s="99"/>
      <c r="AD248" s="99"/>
      <c r="AE248" s="99" t="s">
        <v>133</v>
      </c>
      <c r="AF248" s="99">
        <v>0</v>
      </c>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row>
    <row r="249" spans="1:60" outlineLevel="1">
      <c r="A249" s="100"/>
      <c r="B249" s="100"/>
      <c r="C249" s="181" t="s">
        <v>902</v>
      </c>
      <c r="D249" s="180"/>
      <c r="E249" s="179">
        <v>8.448E-2</v>
      </c>
      <c r="F249" s="106"/>
      <c r="G249" s="106"/>
      <c r="H249" s="106"/>
      <c r="I249" s="106"/>
      <c r="J249" s="106"/>
      <c r="K249" s="106"/>
      <c r="L249" s="106"/>
      <c r="M249" s="106"/>
      <c r="N249" s="104"/>
      <c r="O249" s="104"/>
      <c r="P249" s="104"/>
      <c r="Q249" s="104"/>
      <c r="R249" s="104"/>
      <c r="S249" s="104"/>
      <c r="T249" s="105"/>
      <c r="U249" s="104"/>
      <c r="V249" s="99"/>
      <c r="W249" s="99"/>
      <c r="X249" s="99"/>
      <c r="Y249" s="99"/>
      <c r="Z249" s="99"/>
      <c r="AA249" s="99"/>
      <c r="AB249" s="99"/>
      <c r="AC249" s="99"/>
      <c r="AD249" s="99"/>
      <c r="AE249" s="99" t="s">
        <v>133</v>
      </c>
      <c r="AF249" s="99">
        <v>0</v>
      </c>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row>
    <row r="250" spans="1:60" ht="22.5" outlineLevel="1">
      <c r="A250" s="100">
        <v>62</v>
      </c>
      <c r="B250" s="100" t="s">
        <v>667</v>
      </c>
      <c r="C250" s="114" t="s">
        <v>666</v>
      </c>
      <c r="D250" s="104" t="s">
        <v>197</v>
      </c>
      <c r="E250" s="178">
        <v>1.05812666666667E-2</v>
      </c>
      <c r="F250" s="177">
        <f>H250+J250</f>
        <v>0</v>
      </c>
      <c r="G250" s="106">
        <f>ROUND(E250*F250,2)</f>
        <v>0</v>
      </c>
      <c r="H250" s="106"/>
      <c r="I250" s="106">
        <f>ROUND(E250*H250,2)</f>
        <v>0</v>
      </c>
      <c r="J250" s="106"/>
      <c r="K250" s="106">
        <f>ROUND(E250*J250,2)</f>
        <v>0</v>
      </c>
      <c r="L250" s="106">
        <v>21</v>
      </c>
      <c r="M250" s="106">
        <f>G250*(1+L250/100)</f>
        <v>0</v>
      </c>
      <c r="N250" s="104">
        <v>1</v>
      </c>
      <c r="O250" s="104">
        <f>ROUND(E250*N250,5)</f>
        <v>1.0580000000000001E-2</v>
      </c>
      <c r="P250" s="104">
        <v>0</v>
      </c>
      <c r="Q250" s="104">
        <f>ROUND(E250*P250,5)</f>
        <v>0</v>
      </c>
      <c r="R250" s="104"/>
      <c r="S250" s="104"/>
      <c r="T250" s="105">
        <v>0</v>
      </c>
      <c r="U250" s="104">
        <f>ROUND(E250*T250,2)</f>
        <v>0</v>
      </c>
      <c r="V250" s="99"/>
      <c r="W250" s="99"/>
      <c r="X250" s="99"/>
      <c r="Y250" s="99"/>
      <c r="Z250" s="99"/>
      <c r="AA250" s="99"/>
      <c r="AB250" s="99"/>
      <c r="AC250" s="99"/>
      <c r="AD250" s="99"/>
      <c r="AE250" s="99" t="s">
        <v>298</v>
      </c>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c r="BC250" s="99"/>
      <c r="BD250" s="99"/>
      <c r="BE250" s="99"/>
      <c r="BF250" s="99"/>
      <c r="BG250" s="99"/>
      <c r="BH250" s="99"/>
    </row>
    <row r="251" spans="1:60" outlineLevel="1">
      <c r="A251" s="100"/>
      <c r="B251" s="100"/>
      <c r="C251" s="181" t="s">
        <v>901</v>
      </c>
      <c r="D251" s="180"/>
      <c r="E251" s="179">
        <v>5.1780666666666701E-3</v>
      </c>
      <c r="F251" s="106"/>
      <c r="G251" s="106"/>
      <c r="H251" s="106"/>
      <c r="I251" s="106"/>
      <c r="J251" s="106"/>
      <c r="K251" s="106"/>
      <c r="L251" s="106"/>
      <c r="M251" s="106"/>
      <c r="N251" s="104"/>
      <c r="O251" s="104"/>
      <c r="P251" s="104"/>
      <c r="Q251" s="104"/>
      <c r="R251" s="104"/>
      <c r="S251" s="104"/>
      <c r="T251" s="105"/>
      <c r="U251" s="104"/>
      <c r="V251" s="99"/>
      <c r="W251" s="99"/>
      <c r="X251" s="99"/>
      <c r="Y251" s="99"/>
      <c r="Z251" s="99"/>
      <c r="AA251" s="99"/>
      <c r="AB251" s="99"/>
      <c r="AC251" s="99"/>
      <c r="AD251" s="99"/>
      <c r="AE251" s="99" t="s">
        <v>133</v>
      </c>
      <c r="AF251" s="99">
        <v>0</v>
      </c>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row>
    <row r="252" spans="1:60" outlineLevel="1">
      <c r="A252" s="100"/>
      <c r="B252" s="100"/>
      <c r="C252" s="181" t="s">
        <v>900</v>
      </c>
      <c r="D252" s="180"/>
      <c r="E252" s="179">
        <v>5.4032000000000004E-3</v>
      </c>
      <c r="F252" s="106"/>
      <c r="G252" s="106"/>
      <c r="H252" s="106"/>
      <c r="I252" s="106"/>
      <c r="J252" s="106"/>
      <c r="K252" s="106"/>
      <c r="L252" s="106"/>
      <c r="M252" s="106"/>
      <c r="N252" s="104"/>
      <c r="O252" s="104"/>
      <c r="P252" s="104"/>
      <c r="Q252" s="104"/>
      <c r="R252" s="104"/>
      <c r="S252" s="104"/>
      <c r="T252" s="105"/>
      <c r="U252" s="104"/>
      <c r="V252" s="99"/>
      <c r="W252" s="99"/>
      <c r="X252" s="99"/>
      <c r="Y252" s="99"/>
      <c r="Z252" s="99"/>
      <c r="AA252" s="99"/>
      <c r="AB252" s="99"/>
      <c r="AC252" s="99"/>
      <c r="AD252" s="99"/>
      <c r="AE252" s="99" t="s">
        <v>133</v>
      </c>
      <c r="AF252" s="99">
        <v>0</v>
      </c>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row>
    <row r="253" spans="1:60">
      <c r="A253" s="200" t="s">
        <v>188</v>
      </c>
      <c r="B253" s="200" t="s">
        <v>664</v>
      </c>
      <c r="C253" s="199" t="s">
        <v>663</v>
      </c>
      <c r="D253" s="195"/>
      <c r="E253" s="198"/>
      <c r="F253" s="197"/>
      <c r="G253" s="197">
        <f>SUMIF(AE254:AE329,"&lt;&gt;NOR",G254:G329)</f>
        <v>0</v>
      </c>
      <c r="H253" s="197"/>
      <c r="I253" s="197">
        <f>SUM(I254:I329)</f>
        <v>0</v>
      </c>
      <c r="J253" s="197"/>
      <c r="K253" s="197">
        <f>SUM(K254:K329)</f>
        <v>0</v>
      </c>
      <c r="L253" s="197"/>
      <c r="M253" s="197">
        <f>SUM(M254:M329)</f>
        <v>0</v>
      </c>
      <c r="N253" s="195"/>
      <c r="O253" s="195">
        <f>SUM(O254:O329)</f>
        <v>36.969599999999993</v>
      </c>
      <c r="P253" s="195"/>
      <c r="Q253" s="195">
        <f>SUM(Q254:Q329)</f>
        <v>0</v>
      </c>
      <c r="R253" s="195"/>
      <c r="S253" s="195"/>
      <c r="T253" s="196"/>
      <c r="U253" s="195">
        <f>SUM(U254:U329)</f>
        <v>0</v>
      </c>
      <c r="AE253" t="s">
        <v>79</v>
      </c>
    </row>
    <row r="254" spans="1:60" ht="22.5" outlineLevel="1">
      <c r="A254" s="100">
        <v>63</v>
      </c>
      <c r="B254" s="100" t="s">
        <v>899</v>
      </c>
      <c r="C254" s="114" t="s">
        <v>898</v>
      </c>
      <c r="D254" s="104" t="s">
        <v>267</v>
      </c>
      <c r="E254" s="178">
        <v>1</v>
      </c>
      <c r="F254" s="177">
        <f>H254+J254</f>
        <v>0</v>
      </c>
      <c r="G254" s="106">
        <f>ROUND(E254*F254,2)</f>
        <v>0</v>
      </c>
      <c r="H254" s="106"/>
      <c r="I254" s="106">
        <f>ROUND(E254*H254,2)</f>
        <v>0</v>
      </c>
      <c r="J254" s="106"/>
      <c r="K254" s="106">
        <f>ROUND(E254*J254,2)</f>
        <v>0</v>
      </c>
      <c r="L254" s="106">
        <v>21</v>
      </c>
      <c r="M254" s="106">
        <f>G254*(1+L254/100)</f>
        <v>0</v>
      </c>
      <c r="N254" s="104">
        <v>0.75</v>
      </c>
      <c r="O254" s="104">
        <f>ROUND(E254*N254,5)</f>
        <v>0.75</v>
      </c>
      <c r="P254" s="104">
        <v>0</v>
      </c>
      <c r="Q254" s="104">
        <f>ROUND(E254*P254,5)</f>
        <v>0</v>
      </c>
      <c r="R254" s="104"/>
      <c r="S254" s="104"/>
      <c r="T254" s="105">
        <v>0</v>
      </c>
      <c r="U254" s="104">
        <f>ROUND(E254*T254,2)</f>
        <v>0</v>
      </c>
      <c r="V254" s="99"/>
      <c r="W254" s="99"/>
      <c r="X254" s="99"/>
      <c r="Y254" s="99"/>
      <c r="Z254" s="99"/>
      <c r="AA254" s="99"/>
      <c r="AB254" s="99"/>
      <c r="AC254" s="99"/>
      <c r="AD254" s="99"/>
      <c r="AE254" s="99" t="s">
        <v>298</v>
      </c>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row>
    <row r="255" spans="1:60" outlineLevel="1">
      <c r="A255" s="100"/>
      <c r="B255" s="100"/>
      <c r="C255" s="383" t="s">
        <v>658</v>
      </c>
      <c r="D255" s="384"/>
      <c r="E255" s="385"/>
      <c r="F255" s="386"/>
      <c r="G255" s="387"/>
      <c r="H255" s="106"/>
      <c r="I255" s="106"/>
      <c r="J255" s="106"/>
      <c r="K255" s="106"/>
      <c r="L255" s="106"/>
      <c r="M255" s="106"/>
      <c r="N255" s="104"/>
      <c r="O255" s="104"/>
      <c r="P255" s="104"/>
      <c r="Q255" s="104"/>
      <c r="R255" s="104"/>
      <c r="S255" s="104"/>
      <c r="T255" s="105"/>
      <c r="U255" s="104"/>
      <c r="V255" s="99"/>
      <c r="W255" s="99"/>
      <c r="X255" s="99"/>
      <c r="Y255" s="99"/>
      <c r="Z255" s="99"/>
      <c r="AA255" s="99"/>
      <c r="AB255" s="99"/>
      <c r="AC255" s="99"/>
      <c r="AD255" s="99"/>
      <c r="AE255" s="99" t="s">
        <v>81</v>
      </c>
      <c r="AF255" s="99"/>
      <c r="AG255" s="99"/>
      <c r="AH255" s="99"/>
      <c r="AI255" s="99"/>
      <c r="AJ255" s="99"/>
      <c r="AK255" s="99"/>
      <c r="AL255" s="99"/>
      <c r="AM255" s="99"/>
      <c r="AN255" s="99"/>
      <c r="AO255" s="99"/>
      <c r="AP255" s="99"/>
      <c r="AQ255" s="99"/>
      <c r="AR255" s="99"/>
      <c r="AS255" s="99"/>
      <c r="AT255" s="99"/>
      <c r="AU255" s="99"/>
      <c r="AV255" s="99"/>
      <c r="AW255" s="99"/>
      <c r="AX255" s="99"/>
      <c r="AY255" s="99"/>
      <c r="AZ255" s="99"/>
      <c r="BA255" s="101" t="str">
        <f>C255</f>
        <v>Dodání a montáž. Specifikace viz. PD a TZ SO 02.</v>
      </c>
      <c r="BB255" s="99"/>
      <c r="BC255" s="99"/>
      <c r="BD255" s="99"/>
      <c r="BE255" s="99"/>
      <c r="BF255" s="99"/>
      <c r="BG255" s="99"/>
      <c r="BH255" s="99"/>
    </row>
    <row r="256" spans="1:60" ht="22.5" outlineLevel="1">
      <c r="A256" s="100">
        <v>64</v>
      </c>
      <c r="B256" s="100" t="s">
        <v>897</v>
      </c>
      <c r="C256" s="114" t="s">
        <v>896</v>
      </c>
      <c r="D256" s="104" t="s">
        <v>267</v>
      </c>
      <c r="E256" s="178">
        <v>1</v>
      </c>
      <c r="F256" s="177">
        <f>H256+J256</f>
        <v>0</v>
      </c>
      <c r="G256" s="106">
        <f>ROUND(E256*F256,2)</f>
        <v>0</v>
      </c>
      <c r="H256" s="106"/>
      <c r="I256" s="106">
        <f>ROUND(E256*H256,2)</f>
        <v>0</v>
      </c>
      <c r="J256" s="106"/>
      <c r="K256" s="106">
        <f>ROUND(E256*J256,2)</f>
        <v>0</v>
      </c>
      <c r="L256" s="106">
        <v>21</v>
      </c>
      <c r="M256" s="106">
        <f>G256*(1+L256/100)</f>
        <v>0</v>
      </c>
      <c r="N256" s="104">
        <v>0.17199999999999999</v>
      </c>
      <c r="O256" s="104">
        <f>ROUND(E256*N256,5)</f>
        <v>0.17199999999999999</v>
      </c>
      <c r="P256" s="104">
        <v>0</v>
      </c>
      <c r="Q256" s="104">
        <f>ROUND(E256*P256,5)</f>
        <v>0</v>
      </c>
      <c r="R256" s="104"/>
      <c r="S256" s="104"/>
      <c r="T256" s="105">
        <v>0</v>
      </c>
      <c r="U256" s="104">
        <f>ROUND(E256*T256,2)</f>
        <v>0</v>
      </c>
      <c r="V256" s="99"/>
      <c r="W256" s="99"/>
      <c r="X256" s="99"/>
      <c r="Y256" s="99"/>
      <c r="Z256" s="99"/>
      <c r="AA256" s="99"/>
      <c r="AB256" s="99"/>
      <c r="AC256" s="99"/>
      <c r="AD256" s="99"/>
      <c r="AE256" s="99" t="s">
        <v>298</v>
      </c>
      <c r="AF256" s="99"/>
      <c r="AG256" s="99"/>
      <c r="AH256" s="99"/>
      <c r="AI256" s="99"/>
      <c r="AJ256" s="99"/>
      <c r="AK256" s="99"/>
      <c r="AL256" s="99"/>
      <c r="AM256" s="99"/>
      <c r="AN256" s="99"/>
      <c r="AO256" s="99"/>
      <c r="AP256" s="99"/>
      <c r="AQ256" s="99"/>
      <c r="AR256" s="99"/>
      <c r="AS256" s="99"/>
      <c r="AT256" s="99"/>
      <c r="AU256" s="99"/>
      <c r="AV256" s="99"/>
      <c r="AW256" s="99"/>
      <c r="AX256" s="99"/>
      <c r="AY256" s="99"/>
      <c r="AZ256" s="99"/>
      <c r="BA256" s="99"/>
      <c r="BB256" s="99"/>
      <c r="BC256" s="99"/>
      <c r="BD256" s="99"/>
      <c r="BE256" s="99"/>
      <c r="BF256" s="99"/>
      <c r="BG256" s="99"/>
      <c r="BH256" s="99"/>
    </row>
    <row r="257" spans="1:60" outlineLevel="1">
      <c r="A257" s="100"/>
      <c r="B257" s="100"/>
      <c r="C257" s="383" t="s">
        <v>658</v>
      </c>
      <c r="D257" s="384"/>
      <c r="E257" s="385"/>
      <c r="F257" s="386"/>
      <c r="G257" s="387"/>
      <c r="H257" s="106"/>
      <c r="I257" s="106"/>
      <c r="J257" s="106"/>
      <c r="K257" s="106"/>
      <c r="L257" s="106"/>
      <c r="M257" s="106"/>
      <c r="N257" s="104"/>
      <c r="O257" s="104"/>
      <c r="P257" s="104"/>
      <c r="Q257" s="104"/>
      <c r="R257" s="104"/>
      <c r="S257" s="104"/>
      <c r="T257" s="105"/>
      <c r="U257" s="104"/>
      <c r="V257" s="99"/>
      <c r="W257" s="99"/>
      <c r="X257" s="99"/>
      <c r="Y257" s="99"/>
      <c r="Z257" s="99"/>
      <c r="AA257" s="99"/>
      <c r="AB257" s="99"/>
      <c r="AC257" s="99"/>
      <c r="AD257" s="99"/>
      <c r="AE257" s="99" t="s">
        <v>81</v>
      </c>
      <c r="AF257" s="99"/>
      <c r="AG257" s="99"/>
      <c r="AH257" s="99"/>
      <c r="AI257" s="99"/>
      <c r="AJ257" s="99"/>
      <c r="AK257" s="99"/>
      <c r="AL257" s="99"/>
      <c r="AM257" s="99"/>
      <c r="AN257" s="99"/>
      <c r="AO257" s="99"/>
      <c r="AP257" s="99"/>
      <c r="AQ257" s="99"/>
      <c r="AR257" s="99"/>
      <c r="AS257" s="99"/>
      <c r="AT257" s="99"/>
      <c r="AU257" s="99"/>
      <c r="AV257" s="99"/>
      <c r="AW257" s="99"/>
      <c r="AX257" s="99"/>
      <c r="AY257" s="99"/>
      <c r="AZ257" s="99"/>
      <c r="BA257" s="101" t="str">
        <f>C257</f>
        <v>Dodání a montáž. Specifikace viz. PD a TZ SO 02.</v>
      </c>
      <c r="BB257" s="99"/>
      <c r="BC257" s="99"/>
      <c r="BD257" s="99"/>
      <c r="BE257" s="99"/>
      <c r="BF257" s="99"/>
      <c r="BG257" s="99"/>
      <c r="BH257" s="99"/>
    </row>
    <row r="258" spans="1:60" outlineLevel="1">
      <c r="A258" s="100">
        <v>65</v>
      </c>
      <c r="B258" s="100" t="s">
        <v>895</v>
      </c>
      <c r="C258" s="114" t="s">
        <v>894</v>
      </c>
      <c r="D258" s="104" t="s">
        <v>267</v>
      </c>
      <c r="E258" s="178">
        <v>1</v>
      </c>
      <c r="F258" s="177">
        <f>H258+J258</f>
        <v>0</v>
      </c>
      <c r="G258" s="106">
        <f>ROUND(E258*F258,2)</f>
        <v>0</v>
      </c>
      <c r="H258" s="106"/>
      <c r="I258" s="106">
        <f>ROUND(E258*H258,2)</f>
        <v>0</v>
      </c>
      <c r="J258" s="106"/>
      <c r="K258" s="106">
        <f>ROUND(E258*J258,2)</f>
        <v>0</v>
      </c>
      <c r="L258" s="106">
        <v>21</v>
      </c>
      <c r="M258" s="106">
        <f>G258*(1+L258/100)</f>
        <v>0</v>
      </c>
      <c r="N258" s="104">
        <v>3.3000000000000002E-2</v>
      </c>
      <c r="O258" s="104">
        <f>ROUND(E258*N258,5)</f>
        <v>3.3000000000000002E-2</v>
      </c>
      <c r="P258" s="104">
        <v>0</v>
      </c>
      <c r="Q258" s="104">
        <f>ROUND(E258*P258,5)</f>
        <v>0</v>
      </c>
      <c r="R258" s="104"/>
      <c r="S258" s="104"/>
      <c r="T258" s="105">
        <v>0</v>
      </c>
      <c r="U258" s="104">
        <f>ROUND(E258*T258,2)</f>
        <v>0</v>
      </c>
      <c r="V258" s="99"/>
      <c r="W258" s="99"/>
      <c r="X258" s="99"/>
      <c r="Y258" s="99"/>
      <c r="Z258" s="99"/>
      <c r="AA258" s="99"/>
      <c r="AB258" s="99"/>
      <c r="AC258" s="99"/>
      <c r="AD258" s="99"/>
      <c r="AE258" s="99" t="s">
        <v>298</v>
      </c>
      <c r="AF258" s="99"/>
      <c r="AG258" s="99"/>
      <c r="AH258" s="99"/>
      <c r="AI258" s="99"/>
      <c r="AJ258" s="99"/>
      <c r="AK258" s="99"/>
      <c r="AL258" s="99"/>
      <c r="AM258" s="99"/>
      <c r="AN258" s="99"/>
      <c r="AO258" s="99"/>
      <c r="AP258" s="99"/>
      <c r="AQ258" s="99"/>
      <c r="AR258" s="99"/>
      <c r="AS258" s="99"/>
      <c r="AT258" s="99"/>
      <c r="AU258" s="99"/>
      <c r="AV258" s="99"/>
      <c r="AW258" s="99"/>
      <c r="AX258" s="99"/>
      <c r="AY258" s="99"/>
      <c r="AZ258" s="99"/>
      <c r="BA258" s="99"/>
      <c r="BB258" s="99"/>
      <c r="BC258" s="99"/>
      <c r="BD258" s="99"/>
      <c r="BE258" s="99"/>
      <c r="BF258" s="99"/>
      <c r="BG258" s="99"/>
      <c r="BH258" s="99"/>
    </row>
    <row r="259" spans="1:60" outlineLevel="1">
      <c r="A259" s="100"/>
      <c r="B259" s="100"/>
      <c r="C259" s="383" t="s">
        <v>658</v>
      </c>
      <c r="D259" s="384"/>
      <c r="E259" s="385"/>
      <c r="F259" s="386"/>
      <c r="G259" s="387"/>
      <c r="H259" s="106"/>
      <c r="I259" s="106"/>
      <c r="J259" s="106"/>
      <c r="K259" s="106"/>
      <c r="L259" s="106"/>
      <c r="M259" s="106"/>
      <c r="N259" s="104"/>
      <c r="O259" s="104"/>
      <c r="P259" s="104"/>
      <c r="Q259" s="104"/>
      <c r="R259" s="104"/>
      <c r="S259" s="104"/>
      <c r="T259" s="105"/>
      <c r="U259" s="104"/>
      <c r="V259" s="99"/>
      <c r="W259" s="99"/>
      <c r="X259" s="99"/>
      <c r="Y259" s="99"/>
      <c r="Z259" s="99"/>
      <c r="AA259" s="99"/>
      <c r="AB259" s="99"/>
      <c r="AC259" s="99"/>
      <c r="AD259" s="99"/>
      <c r="AE259" s="99" t="s">
        <v>81</v>
      </c>
      <c r="AF259" s="99"/>
      <c r="AG259" s="99"/>
      <c r="AH259" s="99"/>
      <c r="AI259" s="99"/>
      <c r="AJ259" s="99"/>
      <c r="AK259" s="99"/>
      <c r="AL259" s="99"/>
      <c r="AM259" s="99"/>
      <c r="AN259" s="99"/>
      <c r="AO259" s="99"/>
      <c r="AP259" s="99"/>
      <c r="AQ259" s="99"/>
      <c r="AR259" s="99"/>
      <c r="AS259" s="99"/>
      <c r="AT259" s="99"/>
      <c r="AU259" s="99"/>
      <c r="AV259" s="99"/>
      <c r="AW259" s="99"/>
      <c r="AX259" s="99"/>
      <c r="AY259" s="99"/>
      <c r="AZ259" s="99"/>
      <c r="BA259" s="101" t="str">
        <f>C259</f>
        <v>Dodání a montáž. Specifikace viz. PD a TZ SO 02.</v>
      </c>
      <c r="BB259" s="99"/>
      <c r="BC259" s="99"/>
      <c r="BD259" s="99"/>
      <c r="BE259" s="99"/>
      <c r="BF259" s="99"/>
      <c r="BG259" s="99"/>
      <c r="BH259" s="99"/>
    </row>
    <row r="260" spans="1:60" outlineLevel="1">
      <c r="A260" s="100">
        <v>66</v>
      </c>
      <c r="B260" s="100" t="s">
        <v>893</v>
      </c>
      <c r="C260" s="114" t="s">
        <v>892</v>
      </c>
      <c r="D260" s="104" t="s">
        <v>267</v>
      </c>
      <c r="E260" s="178">
        <v>1</v>
      </c>
      <c r="F260" s="177">
        <f>H260+J260</f>
        <v>0</v>
      </c>
      <c r="G260" s="106">
        <f>ROUND(E260*F260,2)</f>
        <v>0</v>
      </c>
      <c r="H260" s="106"/>
      <c r="I260" s="106">
        <f>ROUND(E260*H260,2)</f>
        <v>0</v>
      </c>
      <c r="J260" s="106"/>
      <c r="K260" s="106">
        <f>ROUND(E260*J260,2)</f>
        <v>0</v>
      </c>
      <c r="L260" s="106">
        <v>21</v>
      </c>
      <c r="M260" s="106">
        <f>G260*(1+L260/100)</f>
        <v>0</v>
      </c>
      <c r="N260" s="104">
        <v>8.5000000000000006E-2</v>
      </c>
      <c r="O260" s="104">
        <f>ROUND(E260*N260,5)</f>
        <v>8.5000000000000006E-2</v>
      </c>
      <c r="P260" s="104">
        <v>0</v>
      </c>
      <c r="Q260" s="104">
        <f>ROUND(E260*P260,5)</f>
        <v>0</v>
      </c>
      <c r="R260" s="104"/>
      <c r="S260" s="104"/>
      <c r="T260" s="105">
        <v>0</v>
      </c>
      <c r="U260" s="104">
        <f>ROUND(E260*T260,2)</f>
        <v>0</v>
      </c>
      <c r="V260" s="99"/>
      <c r="W260" s="99"/>
      <c r="X260" s="99"/>
      <c r="Y260" s="99"/>
      <c r="Z260" s="99"/>
      <c r="AA260" s="99"/>
      <c r="AB260" s="99"/>
      <c r="AC260" s="99"/>
      <c r="AD260" s="99"/>
      <c r="AE260" s="99" t="s">
        <v>298</v>
      </c>
      <c r="AF260" s="99"/>
      <c r="AG260" s="99"/>
      <c r="AH260" s="99"/>
      <c r="AI260" s="99"/>
      <c r="AJ260" s="99"/>
      <c r="AK260" s="99"/>
      <c r="AL260" s="99"/>
      <c r="AM260" s="99"/>
      <c r="AN260" s="99"/>
      <c r="AO260" s="99"/>
      <c r="AP260" s="99"/>
      <c r="AQ260" s="99"/>
      <c r="AR260" s="99"/>
      <c r="AS260" s="99"/>
      <c r="AT260" s="99"/>
      <c r="AU260" s="99"/>
      <c r="AV260" s="99"/>
      <c r="AW260" s="99"/>
      <c r="AX260" s="99"/>
      <c r="AY260" s="99"/>
      <c r="AZ260" s="99"/>
      <c r="BA260" s="99"/>
      <c r="BB260" s="99"/>
      <c r="BC260" s="99"/>
      <c r="BD260" s="99"/>
      <c r="BE260" s="99"/>
      <c r="BF260" s="99"/>
      <c r="BG260" s="99"/>
      <c r="BH260" s="99"/>
    </row>
    <row r="261" spans="1:60" outlineLevel="1">
      <c r="A261" s="100"/>
      <c r="B261" s="100"/>
      <c r="C261" s="383" t="s">
        <v>658</v>
      </c>
      <c r="D261" s="384"/>
      <c r="E261" s="385"/>
      <c r="F261" s="386"/>
      <c r="G261" s="387"/>
      <c r="H261" s="106"/>
      <c r="I261" s="106"/>
      <c r="J261" s="106"/>
      <c r="K261" s="106"/>
      <c r="L261" s="106"/>
      <c r="M261" s="106"/>
      <c r="N261" s="104"/>
      <c r="O261" s="104"/>
      <c r="P261" s="104"/>
      <c r="Q261" s="104"/>
      <c r="R261" s="104"/>
      <c r="S261" s="104"/>
      <c r="T261" s="105"/>
      <c r="U261" s="104"/>
      <c r="V261" s="99"/>
      <c r="W261" s="99"/>
      <c r="X261" s="99"/>
      <c r="Y261" s="99"/>
      <c r="Z261" s="99"/>
      <c r="AA261" s="99"/>
      <c r="AB261" s="99"/>
      <c r="AC261" s="99"/>
      <c r="AD261" s="99"/>
      <c r="AE261" s="99" t="s">
        <v>81</v>
      </c>
      <c r="AF261" s="99"/>
      <c r="AG261" s="99"/>
      <c r="AH261" s="99"/>
      <c r="AI261" s="99"/>
      <c r="AJ261" s="99"/>
      <c r="AK261" s="99"/>
      <c r="AL261" s="99"/>
      <c r="AM261" s="99"/>
      <c r="AN261" s="99"/>
      <c r="AO261" s="99"/>
      <c r="AP261" s="99"/>
      <c r="AQ261" s="99"/>
      <c r="AR261" s="99"/>
      <c r="AS261" s="99"/>
      <c r="AT261" s="99"/>
      <c r="AU261" s="99"/>
      <c r="AV261" s="99"/>
      <c r="AW261" s="99"/>
      <c r="AX261" s="99"/>
      <c r="AY261" s="99"/>
      <c r="AZ261" s="99"/>
      <c r="BA261" s="101" t="str">
        <f>C261</f>
        <v>Dodání a montáž. Specifikace viz. PD a TZ SO 02.</v>
      </c>
      <c r="BB261" s="99"/>
      <c r="BC261" s="99"/>
      <c r="BD261" s="99"/>
      <c r="BE261" s="99"/>
      <c r="BF261" s="99"/>
      <c r="BG261" s="99"/>
      <c r="BH261" s="99"/>
    </row>
    <row r="262" spans="1:60" outlineLevel="1">
      <c r="A262" s="100">
        <v>67</v>
      </c>
      <c r="B262" s="100" t="s">
        <v>891</v>
      </c>
      <c r="C262" s="114" t="s">
        <v>890</v>
      </c>
      <c r="D262" s="104" t="s">
        <v>267</v>
      </c>
      <c r="E262" s="178">
        <v>1</v>
      </c>
      <c r="F262" s="177">
        <f>H262+J262</f>
        <v>0</v>
      </c>
      <c r="G262" s="106">
        <f>ROUND(E262*F262,2)</f>
        <v>0</v>
      </c>
      <c r="H262" s="106"/>
      <c r="I262" s="106">
        <f>ROUND(E262*H262,2)</f>
        <v>0</v>
      </c>
      <c r="J262" s="106"/>
      <c r="K262" s="106">
        <f>ROUND(E262*J262,2)</f>
        <v>0</v>
      </c>
      <c r="L262" s="106">
        <v>21</v>
      </c>
      <c r="M262" s="106">
        <f>G262*(1+L262/100)</f>
        <v>0</v>
      </c>
      <c r="N262" s="104">
        <v>0.19</v>
      </c>
      <c r="O262" s="104">
        <f>ROUND(E262*N262,5)</f>
        <v>0.19</v>
      </c>
      <c r="P262" s="104">
        <v>0</v>
      </c>
      <c r="Q262" s="104">
        <f>ROUND(E262*P262,5)</f>
        <v>0</v>
      </c>
      <c r="R262" s="104"/>
      <c r="S262" s="104"/>
      <c r="T262" s="105">
        <v>0</v>
      </c>
      <c r="U262" s="104">
        <f>ROUND(E262*T262,2)</f>
        <v>0</v>
      </c>
      <c r="V262" s="99"/>
      <c r="W262" s="99"/>
      <c r="X262" s="99"/>
      <c r="Y262" s="99"/>
      <c r="Z262" s="99"/>
      <c r="AA262" s="99"/>
      <c r="AB262" s="99"/>
      <c r="AC262" s="99"/>
      <c r="AD262" s="99"/>
      <c r="AE262" s="99" t="s">
        <v>298</v>
      </c>
      <c r="AF262" s="99"/>
      <c r="AG262" s="99"/>
      <c r="AH262" s="99"/>
      <c r="AI262" s="99"/>
      <c r="AJ262" s="99"/>
      <c r="AK262" s="99"/>
      <c r="AL262" s="99"/>
      <c r="AM262" s="99"/>
      <c r="AN262" s="99"/>
      <c r="AO262" s="99"/>
      <c r="AP262" s="99"/>
      <c r="AQ262" s="99"/>
      <c r="AR262" s="99"/>
      <c r="AS262" s="99"/>
      <c r="AT262" s="99"/>
      <c r="AU262" s="99"/>
      <c r="AV262" s="99"/>
      <c r="AW262" s="99"/>
      <c r="AX262" s="99"/>
      <c r="AY262" s="99"/>
      <c r="AZ262" s="99"/>
      <c r="BA262" s="99"/>
      <c r="BB262" s="99"/>
      <c r="BC262" s="99"/>
      <c r="BD262" s="99"/>
      <c r="BE262" s="99"/>
      <c r="BF262" s="99"/>
      <c r="BG262" s="99"/>
      <c r="BH262" s="99"/>
    </row>
    <row r="263" spans="1:60" outlineLevel="1">
      <c r="A263" s="100"/>
      <c r="B263" s="100"/>
      <c r="C263" s="383" t="s">
        <v>658</v>
      </c>
      <c r="D263" s="384"/>
      <c r="E263" s="385"/>
      <c r="F263" s="386"/>
      <c r="G263" s="387"/>
      <c r="H263" s="106"/>
      <c r="I263" s="106"/>
      <c r="J263" s="106"/>
      <c r="K263" s="106"/>
      <c r="L263" s="106"/>
      <c r="M263" s="106"/>
      <c r="N263" s="104"/>
      <c r="O263" s="104"/>
      <c r="P263" s="104"/>
      <c r="Q263" s="104"/>
      <c r="R263" s="104"/>
      <c r="S263" s="104"/>
      <c r="T263" s="105"/>
      <c r="U263" s="104"/>
      <c r="V263" s="99"/>
      <c r="W263" s="99"/>
      <c r="X263" s="99"/>
      <c r="Y263" s="99"/>
      <c r="Z263" s="99"/>
      <c r="AA263" s="99"/>
      <c r="AB263" s="99"/>
      <c r="AC263" s="99"/>
      <c r="AD263" s="99"/>
      <c r="AE263" s="99" t="s">
        <v>81</v>
      </c>
      <c r="AF263" s="99"/>
      <c r="AG263" s="99"/>
      <c r="AH263" s="99"/>
      <c r="AI263" s="99"/>
      <c r="AJ263" s="99"/>
      <c r="AK263" s="99"/>
      <c r="AL263" s="99"/>
      <c r="AM263" s="99"/>
      <c r="AN263" s="99"/>
      <c r="AO263" s="99"/>
      <c r="AP263" s="99"/>
      <c r="AQ263" s="99"/>
      <c r="AR263" s="99"/>
      <c r="AS263" s="99"/>
      <c r="AT263" s="99"/>
      <c r="AU263" s="99"/>
      <c r="AV263" s="99"/>
      <c r="AW263" s="99"/>
      <c r="AX263" s="99"/>
      <c r="AY263" s="99"/>
      <c r="AZ263" s="99"/>
      <c r="BA263" s="101" t="str">
        <f>C263</f>
        <v>Dodání a montáž. Specifikace viz. PD a TZ SO 02.</v>
      </c>
      <c r="BB263" s="99"/>
      <c r="BC263" s="99"/>
      <c r="BD263" s="99"/>
      <c r="BE263" s="99"/>
      <c r="BF263" s="99"/>
      <c r="BG263" s="99"/>
      <c r="BH263" s="99"/>
    </row>
    <row r="264" spans="1:60" outlineLevel="1">
      <c r="A264" s="100">
        <v>68</v>
      </c>
      <c r="B264" s="100" t="s">
        <v>889</v>
      </c>
      <c r="C264" s="114" t="s">
        <v>888</v>
      </c>
      <c r="D264" s="104" t="s">
        <v>267</v>
      </c>
      <c r="E264" s="178">
        <v>2</v>
      </c>
      <c r="F264" s="177">
        <f>H264+J264</f>
        <v>0</v>
      </c>
      <c r="G264" s="106">
        <f>ROUND(E264*F264,2)</f>
        <v>0</v>
      </c>
      <c r="H264" s="106"/>
      <c r="I264" s="106">
        <f>ROUND(E264*H264,2)</f>
        <v>0</v>
      </c>
      <c r="J264" s="106"/>
      <c r="K264" s="106">
        <f>ROUND(E264*J264,2)</f>
        <v>0</v>
      </c>
      <c r="L264" s="106">
        <v>21</v>
      </c>
      <c r="M264" s="106">
        <f>G264*(1+L264/100)</f>
        <v>0</v>
      </c>
      <c r="N264" s="104">
        <v>0.32</v>
      </c>
      <c r="O264" s="104">
        <f>ROUND(E264*N264,5)</f>
        <v>0.64</v>
      </c>
      <c r="P264" s="104">
        <v>0</v>
      </c>
      <c r="Q264" s="104">
        <f>ROUND(E264*P264,5)</f>
        <v>0</v>
      </c>
      <c r="R264" s="104"/>
      <c r="S264" s="104"/>
      <c r="T264" s="105">
        <v>0</v>
      </c>
      <c r="U264" s="104">
        <f>ROUND(E264*T264,2)</f>
        <v>0</v>
      </c>
      <c r="V264" s="99"/>
      <c r="W264" s="99"/>
      <c r="X264" s="99"/>
      <c r="Y264" s="99"/>
      <c r="Z264" s="99"/>
      <c r="AA264" s="99"/>
      <c r="AB264" s="99"/>
      <c r="AC264" s="99"/>
      <c r="AD264" s="99"/>
      <c r="AE264" s="99" t="s">
        <v>298</v>
      </c>
      <c r="AF264" s="99"/>
      <c r="AG264" s="99"/>
      <c r="AH264" s="99"/>
      <c r="AI264" s="99"/>
      <c r="AJ264" s="99"/>
      <c r="AK264" s="99"/>
      <c r="AL264" s="99"/>
      <c r="AM264" s="99"/>
      <c r="AN264" s="99"/>
      <c r="AO264" s="99"/>
      <c r="AP264" s="99"/>
      <c r="AQ264" s="99"/>
      <c r="AR264" s="99"/>
      <c r="AS264" s="99"/>
      <c r="AT264" s="99"/>
      <c r="AU264" s="99"/>
      <c r="AV264" s="99"/>
      <c r="AW264" s="99"/>
      <c r="AX264" s="99"/>
      <c r="AY264" s="99"/>
      <c r="AZ264" s="99"/>
      <c r="BA264" s="99"/>
      <c r="BB264" s="99"/>
      <c r="BC264" s="99"/>
      <c r="BD264" s="99"/>
      <c r="BE264" s="99"/>
      <c r="BF264" s="99"/>
      <c r="BG264" s="99"/>
      <c r="BH264" s="99"/>
    </row>
    <row r="265" spans="1:60" outlineLevel="1">
      <c r="A265" s="100"/>
      <c r="B265" s="100"/>
      <c r="C265" s="383" t="s">
        <v>658</v>
      </c>
      <c r="D265" s="384"/>
      <c r="E265" s="385"/>
      <c r="F265" s="386"/>
      <c r="G265" s="387"/>
      <c r="H265" s="106"/>
      <c r="I265" s="106"/>
      <c r="J265" s="106"/>
      <c r="K265" s="106"/>
      <c r="L265" s="106"/>
      <c r="M265" s="106"/>
      <c r="N265" s="104"/>
      <c r="O265" s="104"/>
      <c r="P265" s="104"/>
      <c r="Q265" s="104"/>
      <c r="R265" s="104"/>
      <c r="S265" s="104"/>
      <c r="T265" s="105"/>
      <c r="U265" s="104"/>
      <c r="V265" s="99"/>
      <c r="W265" s="99"/>
      <c r="X265" s="99"/>
      <c r="Y265" s="99"/>
      <c r="Z265" s="99"/>
      <c r="AA265" s="99"/>
      <c r="AB265" s="99"/>
      <c r="AC265" s="99"/>
      <c r="AD265" s="99"/>
      <c r="AE265" s="99" t="s">
        <v>81</v>
      </c>
      <c r="AF265" s="99"/>
      <c r="AG265" s="99"/>
      <c r="AH265" s="99"/>
      <c r="AI265" s="99"/>
      <c r="AJ265" s="99"/>
      <c r="AK265" s="99"/>
      <c r="AL265" s="99"/>
      <c r="AM265" s="99"/>
      <c r="AN265" s="99"/>
      <c r="AO265" s="99"/>
      <c r="AP265" s="99"/>
      <c r="AQ265" s="99"/>
      <c r="AR265" s="99"/>
      <c r="AS265" s="99"/>
      <c r="AT265" s="99"/>
      <c r="AU265" s="99"/>
      <c r="AV265" s="99"/>
      <c r="AW265" s="99"/>
      <c r="AX265" s="99"/>
      <c r="AY265" s="99"/>
      <c r="AZ265" s="99"/>
      <c r="BA265" s="101" t="str">
        <f>C265</f>
        <v>Dodání a montáž. Specifikace viz. PD a TZ SO 02.</v>
      </c>
      <c r="BB265" s="99"/>
      <c r="BC265" s="99"/>
      <c r="BD265" s="99"/>
      <c r="BE265" s="99"/>
      <c r="BF265" s="99"/>
      <c r="BG265" s="99"/>
      <c r="BH265" s="99"/>
    </row>
    <row r="266" spans="1:60" ht="22.5" outlineLevel="1">
      <c r="A266" s="100">
        <v>69</v>
      </c>
      <c r="B266" s="100" t="s">
        <v>887</v>
      </c>
      <c r="C266" s="114" t="s">
        <v>886</v>
      </c>
      <c r="D266" s="104" t="s">
        <v>267</v>
      </c>
      <c r="E266" s="178">
        <v>1</v>
      </c>
      <c r="F266" s="177">
        <f>H266+J266</f>
        <v>0</v>
      </c>
      <c r="G266" s="106">
        <f>ROUND(E266*F266,2)</f>
        <v>0</v>
      </c>
      <c r="H266" s="106"/>
      <c r="I266" s="106">
        <f>ROUND(E266*H266,2)</f>
        <v>0</v>
      </c>
      <c r="J266" s="106"/>
      <c r="K266" s="106">
        <f>ROUND(E266*J266,2)</f>
        <v>0</v>
      </c>
      <c r="L266" s="106">
        <v>21</v>
      </c>
      <c r="M266" s="106">
        <f>G266*(1+L266/100)</f>
        <v>0</v>
      </c>
      <c r="N266" s="104">
        <v>0.27</v>
      </c>
      <c r="O266" s="104">
        <f>ROUND(E266*N266,5)</f>
        <v>0.27</v>
      </c>
      <c r="P266" s="104">
        <v>0</v>
      </c>
      <c r="Q266" s="104">
        <f>ROUND(E266*P266,5)</f>
        <v>0</v>
      </c>
      <c r="R266" s="104"/>
      <c r="S266" s="104"/>
      <c r="T266" s="105">
        <v>0</v>
      </c>
      <c r="U266" s="104">
        <f>ROUND(E266*T266,2)</f>
        <v>0</v>
      </c>
      <c r="V266" s="99"/>
      <c r="W266" s="99"/>
      <c r="X266" s="99"/>
      <c r="Y266" s="99"/>
      <c r="Z266" s="99"/>
      <c r="AA266" s="99"/>
      <c r="AB266" s="99"/>
      <c r="AC266" s="99"/>
      <c r="AD266" s="99"/>
      <c r="AE266" s="99" t="s">
        <v>298</v>
      </c>
      <c r="AF266" s="99"/>
      <c r="AG266" s="99"/>
      <c r="AH266" s="99"/>
      <c r="AI266" s="99"/>
      <c r="AJ266" s="99"/>
      <c r="AK266" s="99"/>
      <c r="AL266" s="99"/>
      <c r="AM266" s="99"/>
      <c r="AN266" s="99"/>
      <c r="AO266" s="99"/>
      <c r="AP266" s="99"/>
      <c r="AQ266" s="99"/>
      <c r="AR266" s="99"/>
      <c r="AS266" s="99"/>
      <c r="AT266" s="99"/>
      <c r="AU266" s="99"/>
      <c r="AV266" s="99"/>
      <c r="AW266" s="99"/>
      <c r="AX266" s="99"/>
      <c r="AY266" s="99"/>
      <c r="AZ266" s="99"/>
      <c r="BA266" s="99"/>
      <c r="BB266" s="99"/>
      <c r="BC266" s="99"/>
      <c r="BD266" s="99"/>
      <c r="BE266" s="99"/>
      <c r="BF266" s="99"/>
      <c r="BG266" s="99"/>
      <c r="BH266" s="99"/>
    </row>
    <row r="267" spans="1:60" outlineLevel="1">
      <c r="A267" s="100"/>
      <c r="B267" s="100"/>
      <c r="C267" s="383" t="s">
        <v>658</v>
      </c>
      <c r="D267" s="384"/>
      <c r="E267" s="385"/>
      <c r="F267" s="386"/>
      <c r="G267" s="387"/>
      <c r="H267" s="106"/>
      <c r="I267" s="106"/>
      <c r="J267" s="106"/>
      <c r="K267" s="106"/>
      <c r="L267" s="106"/>
      <c r="M267" s="106"/>
      <c r="N267" s="104"/>
      <c r="O267" s="104"/>
      <c r="P267" s="104"/>
      <c r="Q267" s="104"/>
      <c r="R267" s="104"/>
      <c r="S267" s="104"/>
      <c r="T267" s="105"/>
      <c r="U267" s="104"/>
      <c r="V267" s="99"/>
      <c r="W267" s="99"/>
      <c r="X267" s="99"/>
      <c r="Y267" s="99"/>
      <c r="Z267" s="99"/>
      <c r="AA267" s="99"/>
      <c r="AB267" s="99"/>
      <c r="AC267" s="99"/>
      <c r="AD267" s="99"/>
      <c r="AE267" s="99" t="s">
        <v>81</v>
      </c>
      <c r="AF267" s="99"/>
      <c r="AG267" s="99"/>
      <c r="AH267" s="99"/>
      <c r="AI267" s="99"/>
      <c r="AJ267" s="99"/>
      <c r="AK267" s="99"/>
      <c r="AL267" s="99"/>
      <c r="AM267" s="99"/>
      <c r="AN267" s="99"/>
      <c r="AO267" s="99"/>
      <c r="AP267" s="99"/>
      <c r="AQ267" s="99"/>
      <c r="AR267" s="99"/>
      <c r="AS267" s="99"/>
      <c r="AT267" s="99"/>
      <c r="AU267" s="99"/>
      <c r="AV267" s="99"/>
      <c r="AW267" s="99"/>
      <c r="AX267" s="99"/>
      <c r="AY267" s="99"/>
      <c r="AZ267" s="99"/>
      <c r="BA267" s="101" t="str">
        <f>C267</f>
        <v>Dodání a montáž. Specifikace viz. PD a TZ SO 02.</v>
      </c>
      <c r="BB267" s="99"/>
      <c r="BC267" s="99"/>
      <c r="BD267" s="99"/>
      <c r="BE267" s="99"/>
      <c r="BF267" s="99"/>
      <c r="BG267" s="99"/>
      <c r="BH267" s="99"/>
    </row>
    <row r="268" spans="1:60" ht="22.5" outlineLevel="1">
      <c r="A268" s="100">
        <v>70</v>
      </c>
      <c r="B268" s="100" t="s">
        <v>885</v>
      </c>
      <c r="C268" s="114" t="s">
        <v>884</v>
      </c>
      <c r="D268" s="104" t="s">
        <v>267</v>
      </c>
      <c r="E268" s="178">
        <v>3</v>
      </c>
      <c r="F268" s="177">
        <f>H268+J268</f>
        <v>0</v>
      </c>
      <c r="G268" s="106">
        <f>ROUND(E268*F268,2)</f>
        <v>0</v>
      </c>
      <c r="H268" s="106"/>
      <c r="I268" s="106">
        <f>ROUND(E268*H268,2)</f>
        <v>0</v>
      </c>
      <c r="J268" s="106"/>
      <c r="K268" s="106">
        <f>ROUND(E268*J268,2)</f>
        <v>0</v>
      </c>
      <c r="L268" s="106">
        <v>21</v>
      </c>
      <c r="M268" s="106">
        <f>G268*(1+L268/100)</f>
        <v>0</v>
      </c>
      <c r="N268" s="104">
        <v>1.7999999999999999E-2</v>
      </c>
      <c r="O268" s="104">
        <f>ROUND(E268*N268,5)</f>
        <v>5.3999999999999999E-2</v>
      </c>
      <c r="P268" s="104">
        <v>0</v>
      </c>
      <c r="Q268" s="104">
        <f>ROUND(E268*P268,5)</f>
        <v>0</v>
      </c>
      <c r="R268" s="104"/>
      <c r="S268" s="104"/>
      <c r="T268" s="105">
        <v>0</v>
      </c>
      <c r="U268" s="104">
        <f>ROUND(E268*T268,2)</f>
        <v>0</v>
      </c>
      <c r="V268" s="99"/>
      <c r="W268" s="99"/>
      <c r="X268" s="99"/>
      <c r="Y268" s="99"/>
      <c r="Z268" s="99"/>
      <c r="AA268" s="99"/>
      <c r="AB268" s="99"/>
      <c r="AC268" s="99"/>
      <c r="AD268" s="99"/>
      <c r="AE268" s="99" t="s">
        <v>298</v>
      </c>
      <c r="AF268" s="99"/>
      <c r="AG268" s="99"/>
      <c r="AH268" s="99"/>
      <c r="AI268" s="99"/>
      <c r="AJ268" s="99"/>
      <c r="AK268" s="99"/>
      <c r="AL268" s="99"/>
      <c r="AM268" s="99"/>
      <c r="AN268" s="99"/>
      <c r="AO268" s="99"/>
      <c r="AP268" s="99"/>
      <c r="AQ268" s="99"/>
      <c r="AR268" s="99"/>
      <c r="AS268" s="99"/>
      <c r="AT268" s="99"/>
      <c r="AU268" s="99"/>
      <c r="AV268" s="99"/>
      <c r="AW268" s="99"/>
      <c r="AX268" s="99"/>
      <c r="AY268" s="99"/>
      <c r="AZ268" s="99"/>
      <c r="BA268" s="99"/>
      <c r="BB268" s="99"/>
      <c r="BC268" s="99"/>
      <c r="BD268" s="99"/>
      <c r="BE268" s="99"/>
      <c r="BF268" s="99"/>
      <c r="BG268" s="99"/>
      <c r="BH268" s="99"/>
    </row>
    <row r="269" spans="1:60" outlineLevel="1">
      <c r="A269" s="100"/>
      <c r="B269" s="100"/>
      <c r="C269" s="383" t="s">
        <v>877</v>
      </c>
      <c r="D269" s="384"/>
      <c r="E269" s="385"/>
      <c r="F269" s="386"/>
      <c r="G269" s="387"/>
      <c r="H269" s="106"/>
      <c r="I269" s="106"/>
      <c r="J269" s="106"/>
      <c r="K269" s="106"/>
      <c r="L269" s="106"/>
      <c r="M269" s="106"/>
      <c r="N269" s="104"/>
      <c r="O269" s="104"/>
      <c r="P269" s="104"/>
      <c r="Q269" s="104"/>
      <c r="R269" s="104"/>
      <c r="S269" s="104"/>
      <c r="T269" s="105"/>
      <c r="U269" s="104"/>
      <c r="V269" s="99"/>
      <c r="W269" s="99"/>
      <c r="X269" s="99"/>
      <c r="Y269" s="99"/>
      <c r="Z269" s="99"/>
      <c r="AA269" s="99"/>
      <c r="AB269" s="99"/>
      <c r="AC269" s="99"/>
      <c r="AD269" s="99"/>
      <c r="AE269" s="99" t="s">
        <v>81</v>
      </c>
      <c r="AF269" s="99"/>
      <c r="AG269" s="99"/>
      <c r="AH269" s="99"/>
      <c r="AI269" s="99"/>
      <c r="AJ269" s="99"/>
      <c r="AK269" s="99"/>
      <c r="AL269" s="99"/>
      <c r="AM269" s="99"/>
      <c r="AN269" s="99"/>
      <c r="AO269" s="99"/>
      <c r="AP269" s="99"/>
      <c r="AQ269" s="99"/>
      <c r="AR269" s="99"/>
      <c r="AS269" s="99"/>
      <c r="AT269" s="99"/>
      <c r="AU269" s="99"/>
      <c r="AV269" s="99"/>
      <c r="AW269" s="99"/>
      <c r="AX269" s="99"/>
      <c r="AY269" s="99"/>
      <c r="AZ269" s="99"/>
      <c r="BA269" s="101" t="str">
        <f>C269</f>
        <v>Dodání a montáž. Specifikace viz. PD a TZ SO 02. Certifikováno dle ČSN EN 1176-1.</v>
      </c>
      <c r="BB269" s="99"/>
      <c r="BC269" s="99"/>
      <c r="BD269" s="99"/>
      <c r="BE269" s="99"/>
      <c r="BF269" s="99"/>
      <c r="BG269" s="99"/>
      <c r="BH269" s="99"/>
    </row>
    <row r="270" spans="1:60" ht="22.5" outlineLevel="1">
      <c r="A270" s="100">
        <v>71</v>
      </c>
      <c r="B270" s="100" t="s">
        <v>883</v>
      </c>
      <c r="C270" s="114" t="s">
        <v>882</v>
      </c>
      <c r="D270" s="104" t="s">
        <v>267</v>
      </c>
      <c r="E270" s="178">
        <v>5</v>
      </c>
      <c r="F270" s="177">
        <f>H270+J270</f>
        <v>0</v>
      </c>
      <c r="G270" s="106">
        <f>ROUND(E270*F270,2)</f>
        <v>0</v>
      </c>
      <c r="H270" s="106"/>
      <c r="I270" s="106">
        <f>ROUND(E270*H270,2)</f>
        <v>0</v>
      </c>
      <c r="J270" s="106"/>
      <c r="K270" s="106">
        <f>ROUND(E270*J270,2)</f>
        <v>0</v>
      </c>
      <c r="L270" s="106">
        <v>21</v>
      </c>
      <c r="M270" s="106">
        <f>G270*(1+L270/100)</f>
        <v>0</v>
      </c>
      <c r="N270" s="104">
        <v>1.2E-2</v>
      </c>
      <c r="O270" s="104">
        <f>ROUND(E270*N270,5)</f>
        <v>0.06</v>
      </c>
      <c r="P270" s="104">
        <v>0</v>
      </c>
      <c r="Q270" s="104">
        <f>ROUND(E270*P270,5)</f>
        <v>0</v>
      </c>
      <c r="R270" s="104"/>
      <c r="S270" s="104"/>
      <c r="T270" s="105">
        <v>0</v>
      </c>
      <c r="U270" s="104">
        <f>ROUND(E270*T270,2)</f>
        <v>0</v>
      </c>
      <c r="V270" s="99"/>
      <c r="W270" s="99"/>
      <c r="X270" s="99"/>
      <c r="Y270" s="99"/>
      <c r="Z270" s="99"/>
      <c r="AA270" s="99"/>
      <c r="AB270" s="99"/>
      <c r="AC270" s="99"/>
      <c r="AD270" s="99"/>
      <c r="AE270" s="99" t="s">
        <v>298</v>
      </c>
      <c r="AF270" s="99"/>
      <c r="AG270" s="99"/>
      <c r="AH270" s="99"/>
      <c r="AI270" s="99"/>
      <c r="AJ270" s="99"/>
      <c r="AK270" s="99"/>
      <c r="AL270" s="99"/>
      <c r="AM270" s="99"/>
      <c r="AN270" s="99"/>
      <c r="AO270" s="99"/>
      <c r="AP270" s="99"/>
      <c r="AQ270" s="99"/>
      <c r="AR270" s="99"/>
      <c r="AS270" s="99"/>
      <c r="AT270" s="99"/>
      <c r="AU270" s="99"/>
      <c r="AV270" s="99"/>
      <c r="AW270" s="99"/>
      <c r="AX270" s="99"/>
      <c r="AY270" s="99"/>
      <c r="AZ270" s="99"/>
      <c r="BA270" s="99"/>
      <c r="BB270" s="99"/>
      <c r="BC270" s="99"/>
      <c r="BD270" s="99"/>
      <c r="BE270" s="99"/>
      <c r="BF270" s="99"/>
      <c r="BG270" s="99"/>
      <c r="BH270" s="99"/>
    </row>
    <row r="271" spans="1:60" outlineLevel="1">
      <c r="A271" s="100"/>
      <c r="B271" s="100"/>
      <c r="C271" s="383" t="s">
        <v>877</v>
      </c>
      <c r="D271" s="384"/>
      <c r="E271" s="385"/>
      <c r="F271" s="386"/>
      <c r="G271" s="387"/>
      <c r="H271" s="106"/>
      <c r="I271" s="106"/>
      <c r="J271" s="106"/>
      <c r="K271" s="106"/>
      <c r="L271" s="106"/>
      <c r="M271" s="106"/>
      <c r="N271" s="104"/>
      <c r="O271" s="104"/>
      <c r="P271" s="104"/>
      <c r="Q271" s="104"/>
      <c r="R271" s="104"/>
      <c r="S271" s="104"/>
      <c r="T271" s="105"/>
      <c r="U271" s="104"/>
      <c r="V271" s="99"/>
      <c r="W271" s="99"/>
      <c r="X271" s="99"/>
      <c r="Y271" s="99"/>
      <c r="Z271" s="99"/>
      <c r="AA271" s="99"/>
      <c r="AB271" s="99"/>
      <c r="AC271" s="99"/>
      <c r="AD271" s="99"/>
      <c r="AE271" s="99" t="s">
        <v>81</v>
      </c>
      <c r="AF271" s="99"/>
      <c r="AG271" s="99"/>
      <c r="AH271" s="99"/>
      <c r="AI271" s="99"/>
      <c r="AJ271" s="99"/>
      <c r="AK271" s="99"/>
      <c r="AL271" s="99"/>
      <c r="AM271" s="99"/>
      <c r="AN271" s="99"/>
      <c r="AO271" s="99"/>
      <c r="AP271" s="99"/>
      <c r="AQ271" s="99"/>
      <c r="AR271" s="99"/>
      <c r="AS271" s="99"/>
      <c r="AT271" s="99"/>
      <c r="AU271" s="99"/>
      <c r="AV271" s="99"/>
      <c r="AW271" s="99"/>
      <c r="AX271" s="99"/>
      <c r="AY271" s="99"/>
      <c r="AZ271" s="99"/>
      <c r="BA271" s="101" t="str">
        <f>C271</f>
        <v>Dodání a montáž. Specifikace viz. PD a TZ SO 02. Certifikováno dle ČSN EN 1176-1.</v>
      </c>
      <c r="BB271" s="99"/>
      <c r="BC271" s="99"/>
      <c r="BD271" s="99"/>
      <c r="BE271" s="99"/>
      <c r="BF271" s="99"/>
      <c r="BG271" s="99"/>
      <c r="BH271" s="99"/>
    </row>
    <row r="272" spans="1:60" outlineLevel="1">
      <c r="A272" s="100">
        <v>72</v>
      </c>
      <c r="B272" s="100" t="s">
        <v>881</v>
      </c>
      <c r="C272" s="114" t="s">
        <v>880</v>
      </c>
      <c r="D272" s="104" t="s">
        <v>267</v>
      </c>
      <c r="E272" s="178">
        <v>15</v>
      </c>
      <c r="F272" s="177">
        <f>H272+J272</f>
        <v>0</v>
      </c>
      <c r="G272" s="106">
        <f>ROUND(E272*F272,2)</f>
        <v>0</v>
      </c>
      <c r="H272" s="106"/>
      <c r="I272" s="106">
        <f>ROUND(E272*H272,2)</f>
        <v>0</v>
      </c>
      <c r="J272" s="106"/>
      <c r="K272" s="106">
        <f>ROUND(E272*J272,2)</f>
        <v>0</v>
      </c>
      <c r="L272" s="106">
        <v>21</v>
      </c>
      <c r="M272" s="106">
        <f>G272*(1+L272/100)</f>
        <v>0</v>
      </c>
      <c r="N272" s="104">
        <v>1.2E-2</v>
      </c>
      <c r="O272" s="104">
        <f>ROUND(E272*N272,5)</f>
        <v>0.18</v>
      </c>
      <c r="P272" s="104">
        <v>0</v>
      </c>
      <c r="Q272" s="104">
        <f>ROUND(E272*P272,5)</f>
        <v>0</v>
      </c>
      <c r="R272" s="104"/>
      <c r="S272" s="104"/>
      <c r="T272" s="105">
        <v>0</v>
      </c>
      <c r="U272" s="104">
        <f>ROUND(E272*T272,2)</f>
        <v>0</v>
      </c>
      <c r="V272" s="99"/>
      <c r="W272" s="99"/>
      <c r="X272" s="99"/>
      <c r="Y272" s="99"/>
      <c r="Z272" s="99"/>
      <c r="AA272" s="99"/>
      <c r="AB272" s="99"/>
      <c r="AC272" s="99"/>
      <c r="AD272" s="99"/>
      <c r="AE272" s="99" t="s">
        <v>298</v>
      </c>
      <c r="AF272" s="99"/>
      <c r="AG272" s="99"/>
      <c r="AH272" s="99"/>
      <c r="AI272" s="99"/>
      <c r="AJ272" s="99"/>
      <c r="AK272" s="99"/>
      <c r="AL272" s="99"/>
      <c r="AM272" s="99"/>
      <c r="AN272" s="99"/>
      <c r="AO272" s="99"/>
      <c r="AP272" s="99"/>
      <c r="AQ272" s="99"/>
      <c r="AR272" s="99"/>
      <c r="AS272" s="99"/>
      <c r="AT272" s="99"/>
      <c r="AU272" s="99"/>
      <c r="AV272" s="99"/>
      <c r="AW272" s="99"/>
      <c r="AX272" s="99"/>
      <c r="AY272" s="99"/>
      <c r="AZ272" s="99"/>
      <c r="BA272" s="99"/>
      <c r="BB272" s="99"/>
      <c r="BC272" s="99"/>
      <c r="BD272" s="99"/>
      <c r="BE272" s="99"/>
      <c r="BF272" s="99"/>
      <c r="BG272" s="99"/>
      <c r="BH272" s="99"/>
    </row>
    <row r="273" spans="1:60" outlineLevel="1">
      <c r="A273" s="100"/>
      <c r="B273" s="100"/>
      <c r="C273" s="383" t="s">
        <v>658</v>
      </c>
      <c r="D273" s="384"/>
      <c r="E273" s="385"/>
      <c r="F273" s="386"/>
      <c r="G273" s="387"/>
      <c r="H273" s="106"/>
      <c r="I273" s="106"/>
      <c r="J273" s="106"/>
      <c r="K273" s="106"/>
      <c r="L273" s="106"/>
      <c r="M273" s="106"/>
      <c r="N273" s="104"/>
      <c r="O273" s="104"/>
      <c r="P273" s="104"/>
      <c r="Q273" s="104"/>
      <c r="R273" s="104"/>
      <c r="S273" s="104"/>
      <c r="T273" s="105"/>
      <c r="U273" s="104"/>
      <c r="V273" s="99"/>
      <c r="W273" s="99"/>
      <c r="X273" s="99"/>
      <c r="Y273" s="99"/>
      <c r="Z273" s="99"/>
      <c r="AA273" s="99"/>
      <c r="AB273" s="99"/>
      <c r="AC273" s="99"/>
      <c r="AD273" s="99"/>
      <c r="AE273" s="99" t="s">
        <v>81</v>
      </c>
      <c r="AF273" s="99"/>
      <c r="AG273" s="99"/>
      <c r="AH273" s="99"/>
      <c r="AI273" s="99"/>
      <c r="AJ273" s="99"/>
      <c r="AK273" s="99"/>
      <c r="AL273" s="99"/>
      <c r="AM273" s="99"/>
      <c r="AN273" s="99"/>
      <c r="AO273" s="99"/>
      <c r="AP273" s="99"/>
      <c r="AQ273" s="99"/>
      <c r="AR273" s="99"/>
      <c r="AS273" s="99"/>
      <c r="AT273" s="99"/>
      <c r="AU273" s="99"/>
      <c r="AV273" s="99"/>
      <c r="AW273" s="99"/>
      <c r="AX273" s="99"/>
      <c r="AY273" s="99"/>
      <c r="AZ273" s="99"/>
      <c r="BA273" s="101" t="str">
        <f>C273</f>
        <v>Dodání a montáž. Specifikace viz. PD a TZ SO 02.</v>
      </c>
      <c r="BB273" s="99"/>
      <c r="BC273" s="99"/>
      <c r="BD273" s="99"/>
      <c r="BE273" s="99"/>
      <c r="BF273" s="99"/>
      <c r="BG273" s="99"/>
      <c r="BH273" s="99"/>
    </row>
    <row r="274" spans="1:60" ht="22.5" outlineLevel="1">
      <c r="A274" s="100">
        <v>73</v>
      </c>
      <c r="B274" s="100" t="s">
        <v>879</v>
      </c>
      <c r="C274" s="114" t="s">
        <v>878</v>
      </c>
      <c r="D274" s="104" t="s">
        <v>267</v>
      </c>
      <c r="E274" s="178">
        <v>1</v>
      </c>
      <c r="F274" s="177">
        <f>H274+J274</f>
        <v>0</v>
      </c>
      <c r="G274" s="106">
        <f>ROUND(E274*F274,2)</f>
        <v>0</v>
      </c>
      <c r="H274" s="106"/>
      <c r="I274" s="106">
        <f>ROUND(E274*H274,2)</f>
        <v>0</v>
      </c>
      <c r="J274" s="106"/>
      <c r="K274" s="106">
        <f>ROUND(E274*J274,2)</f>
        <v>0</v>
      </c>
      <c r="L274" s="106">
        <v>21</v>
      </c>
      <c r="M274" s="106">
        <f>G274*(1+L274/100)</f>
        <v>0</v>
      </c>
      <c r="N274" s="104">
        <v>0.35</v>
      </c>
      <c r="O274" s="104">
        <f>ROUND(E274*N274,5)</f>
        <v>0.35</v>
      </c>
      <c r="P274" s="104">
        <v>0</v>
      </c>
      <c r="Q274" s="104">
        <f>ROUND(E274*P274,5)</f>
        <v>0</v>
      </c>
      <c r="R274" s="104"/>
      <c r="S274" s="104"/>
      <c r="T274" s="105">
        <v>0</v>
      </c>
      <c r="U274" s="104">
        <f>ROUND(E274*T274,2)</f>
        <v>0</v>
      </c>
      <c r="V274" s="99"/>
      <c r="W274" s="99"/>
      <c r="X274" s="99"/>
      <c r="Y274" s="99"/>
      <c r="Z274" s="99"/>
      <c r="AA274" s="99"/>
      <c r="AB274" s="99"/>
      <c r="AC274" s="99"/>
      <c r="AD274" s="99"/>
      <c r="AE274" s="99" t="s">
        <v>298</v>
      </c>
      <c r="AF274" s="99"/>
      <c r="AG274" s="99"/>
      <c r="AH274" s="99"/>
      <c r="AI274" s="99"/>
      <c r="AJ274" s="99"/>
      <c r="AK274" s="99"/>
      <c r="AL274" s="99"/>
      <c r="AM274" s="99"/>
      <c r="AN274" s="99"/>
      <c r="AO274" s="99"/>
      <c r="AP274" s="99"/>
      <c r="AQ274" s="99"/>
      <c r="AR274" s="99"/>
      <c r="AS274" s="99"/>
      <c r="AT274" s="99"/>
      <c r="AU274" s="99"/>
      <c r="AV274" s="99"/>
      <c r="AW274" s="99"/>
      <c r="AX274" s="99"/>
      <c r="AY274" s="99"/>
      <c r="AZ274" s="99"/>
      <c r="BA274" s="99"/>
      <c r="BB274" s="99"/>
      <c r="BC274" s="99"/>
      <c r="BD274" s="99"/>
      <c r="BE274" s="99"/>
      <c r="BF274" s="99"/>
      <c r="BG274" s="99"/>
      <c r="BH274" s="99"/>
    </row>
    <row r="275" spans="1:60" outlineLevel="1">
      <c r="A275" s="100"/>
      <c r="B275" s="100"/>
      <c r="C275" s="383" t="s">
        <v>877</v>
      </c>
      <c r="D275" s="384"/>
      <c r="E275" s="385"/>
      <c r="F275" s="386"/>
      <c r="G275" s="387"/>
      <c r="H275" s="106"/>
      <c r="I275" s="106"/>
      <c r="J275" s="106"/>
      <c r="K275" s="106"/>
      <c r="L275" s="106"/>
      <c r="M275" s="106"/>
      <c r="N275" s="104"/>
      <c r="O275" s="104"/>
      <c r="P275" s="104"/>
      <c r="Q275" s="104"/>
      <c r="R275" s="104"/>
      <c r="S275" s="104"/>
      <c r="T275" s="105"/>
      <c r="U275" s="104"/>
      <c r="V275" s="99"/>
      <c r="W275" s="99"/>
      <c r="X275" s="99"/>
      <c r="Y275" s="99"/>
      <c r="Z275" s="99"/>
      <c r="AA275" s="99"/>
      <c r="AB275" s="99"/>
      <c r="AC275" s="99"/>
      <c r="AD275" s="99"/>
      <c r="AE275" s="99" t="s">
        <v>81</v>
      </c>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101" t="str">
        <f>C275</f>
        <v>Dodání a montáž. Specifikace viz. PD a TZ SO 02. Certifikováno dle ČSN EN 1176-1.</v>
      </c>
      <c r="BB275" s="99"/>
      <c r="BC275" s="99"/>
      <c r="BD275" s="99"/>
      <c r="BE275" s="99"/>
      <c r="BF275" s="99"/>
      <c r="BG275" s="99"/>
      <c r="BH275" s="99"/>
    </row>
    <row r="276" spans="1:60" outlineLevel="1">
      <c r="A276" s="100">
        <v>74</v>
      </c>
      <c r="B276" s="100" t="s">
        <v>876</v>
      </c>
      <c r="C276" s="114" t="s">
        <v>875</v>
      </c>
      <c r="D276" s="104" t="s">
        <v>267</v>
      </c>
      <c r="E276" s="178">
        <v>1</v>
      </c>
      <c r="F276" s="177">
        <f>H276+J276</f>
        <v>0</v>
      </c>
      <c r="G276" s="106">
        <f>ROUND(E276*F276,2)</f>
        <v>0</v>
      </c>
      <c r="H276" s="106"/>
      <c r="I276" s="106">
        <f>ROUND(E276*H276,2)</f>
        <v>0</v>
      </c>
      <c r="J276" s="106"/>
      <c r="K276" s="106">
        <f>ROUND(E276*J276,2)</f>
        <v>0</v>
      </c>
      <c r="L276" s="106">
        <v>21</v>
      </c>
      <c r="M276" s="106">
        <f>G276*(1+L276/100)</f>
        <v>0</v>
      </c>
      <c r="N276" s="104">
        <v>0.19</v>
      </c>
      <c r="O276" s="104">
        <f>ROUND(E276*N276,5)</f>
        <v>0.19</v>
      </c>
      <c r="P276" s="104">
        <v>0</v>
      </c>
      <c r="Q276" s="104">
        <f>ROUND(E276*P276,5)</f>
        <v>0</v>
      </c>
      <c r="R276" s="104"/>
      <c r="S276" s="104"/>
      <c r="T276" s="105">
        <v>0</v>
      </c>
      <c r="U276" s="104">
        <f>ROUND(E276*T276,2)</f>
        <v>0</v>
      </c>
      <c r="V276" s="99"/>
      <c r="W276" s="99"/>
      <c r="X276" s="99"/>
      <c r="Y276" s="99"/>
      <c r="Z276" s="99"/>
      <c r="AA276" s="99"/>
      <c r="AB276" s="99"/>
      <c r="AC276" s="99"/>
      <c r="AD276" s="99"/>
      <c r="AE276" s="99" t="s">
        <v>298</v>
      </c>
      <c r="AF276" s="99"/>
      <c r="AG276" s="99"/>
      <c r="AH276" s="99"/>
      <c r="AI276" s="99"/>
      <c r="AJ276" s="99"/>
      <c r="AK276" s="99"/>
      <c r="AL276" s="99"/>
      <c r="AM276" s="99"/>
      <c r="AN276" s="99"/>
      <c r="AO276" s="99"/>
      <c r="AP276" s="99"/>
      <c r="AQ276" s="99"/>
      <c r="AR276" s="99"/>
      <c r="AS276" s="99"/>
      <c r="AT276" s="99"/>
      <c r="AU276" s="99"/>
      <c r="AV276" s="99"/>
      <c r="AW276" s="99"/>
      <c r="AX276" s="99"/>
      <c r="AY276" s="99"/>
      <c r="AZ276" s="99"/>
      <c r="BA276" s="99"/>
      <c r="BB276" s="99"/>
      <c r="BC276" s="99"/>
      <c r="BD276" s="99"/>
      <c r="BE276" s="99"/>
      <c r="BF276" s="99"/>
      <c r="BG276" s="99"/>
      <c r="BH276" s="99"/>
    </row>
    <row r="277" spans="1:60" outlineLevel="1">
      <c r="A277" s="100"/>
      <c r="B277" s="100"/>
      <c r="C277" s="383" t="s">
        <v>658</v>
      </c>
      <c r="D277" s="384"/>
      <c r="E277" s="385"/>
      <c r="F277" s="386"/>
      <c r="G277" s="387"/>
      <c r="H277" s="106"/>
      <c r="I277" s="106"/>
      <c r="J277" s="106"/>
      <c r="K277" s="106"/>
      <c r="L277" s="106"/>
      <c r="M277" s="106"/>
      <c r="N277" s="104"/>
      <c r="O277" s="104"/>
      <c r="P277" s="104"/>
      <c r="Q277" s="104"/>
      <c r="R277" s="104"/>
      <c r="S277" s="104"/>
      <c r="T277" s="105"/>
      <c r="U277" s="104"/>
      <c r="V277" s="99"/>
      <c r="W277" s="99"/>
      <c r="X277" s="99"/>
      <c r="Y277" s="99"/>
      <c r="Z277" s="99"/>
      <c r="AA277" s="99"/>
      <c r="AB277" s="99"/>
      <c r="AC277" s="99"/>
      <c r="AD277" s="99"/>
      <c r="AE277" s="99" t="s">
        <v>81</v>
      </c>
      <c r="AF277" s="99"/>
      <c r="AG277" s="99"/>
      <c r="AH277" s="99"/>
      <c r="AI277" s="99"/>
      <c r="AJ277" s="99"/>
      <c r="AK277" s="99"/>
      <c r="AL277" s="99"/>
      <c r="AM277" s="99"/>
      <c r="AN277" s="99"/>
      <c r="AO277" s="99"/>
      <c r="AP277" s="99"/>
      <c r="AQ277" s="99"/>
      <c r="AR277" s="99"/>
      <c r="AS277" s="99"/>
      <c r="AT277" s="99"/>
      <c r="AU277" s="99"/>
      <c r="AV277" s="99"/>
      <c r="AW277" s="99"/>
      <c r="AX277" s="99"/>
      <c r="AY277" s="99"/>
      <c r="AZ277" s="99"/>
      <c r="BA277" s="101" t="str">
        <f>C277</f>
        <v>Dodání a montáž. Specifikace viz. PD a TZ SO 02.</v>
      </c>
      <c r="BB277" s="99"/>
      <c r="BC277" s="99"/>
      <c r="BD277" s="99"/>
      <c r="BE277" s="99"/>
      <c r="BF277" s="99"/>
      <c r="BG277" s="99"/>
      <c r="BH277" s="99"/>
    </row>
    <row r="278" spans="1:60" ht="22.5" outlineLevel="1">
      <c r="A278" s="100">
        <v>75</v>
      </c>
      <c r="B278" s="100" t="s">
        <v>874</v>
      </c>
      <c r="C278" s="114" t="s">
        <v>873</v>
      </c>
      <c r="D278" s="104" t="s">
        <v>267</v>
      </c>
      <c r="E278" s="178">
        <v>1</v>
      </c>
      <c r="F278" s="177">
        <f>H278+J278</f>
        <v>0</v>
      </c>
      <c r="G278" s="106">
        <f>ROUND(E278*F278,2)</f>
        <v>0</v>
      </c>
      <c r="H278" s="106"/>
      <c r="I278" s="106">
        <f>ROUND(E278*H278,2)</f>
        <v>0</v>
      </c>
      <c r="J278" s="106"/>
      <c r="K278" s="106">
        <f>ROUND(E278*J278,2)</f>
        <v>0</v>
      </c>
      <c r="L278" s="106">
        <v>21</v>
      </c>
      <c r="M278" s="106">
        <f>G278*(1+L278/100)</f>
        <v>0</v>
      </c>
      <c r="N278" s="104">
        <v>0.5</v>
      </c>
      <c r="O278" s="104">
        <f>ROUND(E278*N278,5)</f>
        <v>0.5</v>
      </c>
      <c r="P278" s="104">
        <v>0</v>
      </c>
      <c r="Q278" s="104">
        <f>ROUND(E278*P278,5)</f>
        <v>0</v>
      </c>
      <c r="R278" s="104"/>
      <c r="S278" s="104"/>
      <c r="T278" s="105">
        <v>0</v>
      </c>
      <c r="U278" s="104">
        <f>ROUND(E278*T278,2)</f>
        <v>0</v>
      </c>
      <c r="V278" s="99"/>
      <c r="W278" s="99"/>
      <c r="X278" s="99"/>
      <c r="Y278" s="99"/>
      <c r="Z278" s="99"/>
      <c r="AA278" s="99"/>
      <c r="AB278" s="99"/>
      <c r="AC278" s="99"/>
      <c r="AD278" s="99"/>
      <c r="AE278" s="99" t="s">
        <v>298</v>
      </c>
      <c r="AF278" s="99"/>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c r="BC278" s="99"/>
      <c r="BD278" s="99"/>
      <c r="BE278" s="99"/>
      <c r="BF278" s="99"/>
      <c r="BG278" s="99"/>
      <c r="BH278" s="99"/>
    </row>
    <row r="279" spans="1:60" outlineLevel="1">
      <c r="A279" s="100"/>
      <c r="B279" s="100"/>
      <c r="C279" s="383" t="s">
        <v>658</v>
      </c>
      <c r="D279" s="384"/>
      <c r="E279" s="385"/>
      <c r="F279" s="386"/>
      <c r="G279" s="387"/>
      <c r="H279" s="106"/>
      <c r="I279" s="106"/>
      <c r="J279" s="106"/>
      <c r="K279" s="106"/>
      <c r="L279" s="106"/>
      <c r="M279" s="106"/>
      <c r="N279" s="104"/>
      <c r="O279" s="104"/>
      <c r="P279" s="104"/>
      <c r="Q279" s="104"/>
      <c r="R279" s="104"/>
      <c r="S279" s="104"/>
      <c r="T279" s="105"/>
      <c r="U279" s="104"/>
      <c r="V279" s="99"/>
      <c r="W279" s="99"/>
      <c r="X279" s="99"/>
      <c r="Y279" s="99"/>
      <c r="Z279" s="99"/>
      <c r="AA279" s="99"/>
      <c r="AB279" s="99"/>
      <c r="AC279" s="99"/>
      <c r="AD279" s="99"/>
      <c r="AE279" s="99" t="s">
        <v>81</v>
      </c>
      <c r="AF279" s="99"/>
      <c r="AG279" s="99"/>
      <c r="AH279" s="99"/>
      <c r="AI279" s="99"/>
      <c r="AJ279" s="99"/>
      <c r="AK279" s="99"/>
      <c r="AL279" s="99"/>
      <c r="AM279" s="99"/>
      <c r="AN279" s="99"/>
      <c r="AO279" s="99"/>
      <c r="AP279" s="99"/>
      <c r="AQ279" s="99"/>
      <c r="AR279" s="99"/>
      <c r="AS279" s="99"/>
      <c r="AT279" s="99"/>
      <c r="AU279" s="99"/>
      <c r="AV279" s="99"/>
      <c r="AW279" s="99"/>
      <c r="AX279" s="99"/>
      <c r="AY279" s="99"/>
      <c r="AZ279" s="99"/>
      <c r="BA279" s="101" t="str">
        <f>C279</f>
        <v>Dodání a montáž. Specifikace viz. PD a TZ SO 02.</v>
      </c>
      <c r="BB279" s="99"/>
      <c r="BC279" s="99"/>
      <c r="BD279" s="99"/>
      <c r="BE279" s="99"/>
      <c r="BF279" s="99"/>
      <c r="BG279" s="99"/>
      <c r="BH279" s="99"/>
    </row>
    <row r="280" spans="1:60" ht="22.5" outlineLevel="1">
      <c r="A280" s="100">
        <v>76</v>
      </c>
      <c r="B280" s="100" t="s">
        <v>872</v>
      </c>
      <c r="C280" s="114" t="s">
        <v>871</v>
      </c>
      <c r="D280" s="104" t="s">
        <v>267</v>
      </c>
      <c r="E280" s="178">
        <v>1</v>
      </c>
      <c r="F280" s="177">
        <f>H280+J280</f>
        <v>0</v>
      </c>
      <c r="G280" s="106">
        <f>ROUND(E280*F280,2)</f>
        <v>0</v>
      </c>
      <c r="H280" s="106"/>
      <c r="I280" s="106">
        <f>ROUND(E280*H280,2)</f>
        <v>0</v>
      </c>
      <c r="J280" s="106"/>
      <c r="K280" s="106">
        <f>ROUND(E280*J280,2)</f>
        <v>0</v>
      </c>
      <c r="L280" s="106">
        <v>21</v>
      </c>
      <c r="M280" s="106">
        <f>G280*(1+L280/100)</f>
        <v>0</v>
      </c>
      <c r="N280" s="104">
        <v>7.1999999999999995E-2</v>
      </c>
      <c r="O280" s="104">
        <f>ROUND(E280*N280,5)</f>
        <v>7.1999999999999995E-2</v>
      </c>
      <c r="P280" s="104">
        <v>0</v>
      </c>
      <c r="Q280" s="104">
        <f>ROUND(E280*P280,5)</f>
        <v>0</v>
      </c>
      <c r="R280" s="104"/>
      <c r="S280" s="104"/>
      <c r="T280" s="105">
        <v>0</v>
      </c>
      <c r="U280" s="104">
        <f>ROUND(E280*T280,2)</f>
        <v>0</v>
      </c>
      <c r="V280" s="99"/>
      <c r="W280" s="99"/>
      <c r="X280" s="99"/>
      <c r="Y280" s="99"/>
      <c r="Z280" s="99"/>
      <c r="AA280" s="99"/>
      <c r="AB280" s="99"/>
      <c r="AC280" s="99"/>
      <c r="AD280" s="99"/>
      <c r="AE280" s="99" t="s">
        <v>298</v>
      </c>
      <c r="AF280" s="99"/>
      <c r="AG280" s="99"/>
      <c r="AH280" s="99"/>
      <c r="AI280" s="99"/>
      <c r="AJ280" s="99"/>
      <c r="AK280" s="99"/>
      <c r="AL280" s="99"/>
      <c r="AM280" s="99"/>
      <c r="AN280" s="99"/>
      <c r="AO280" s="99"/>
      <c r="AP280" s="99"/>
      <c r="AQ280" s="99"/>
      <c r="AR280" s="99"/>
      <c r="AS280" s="99"/>
      <c r="AT280" s="99"/>
      <c r="AU280" s="99"/>
      <c r="AV280" s="99"/>
      <c r="AW280" s="99"/>
      <c r="AX280" s="99"/>
      <c r="AY280" s="99"/>
      <c r="AZ280" s="99"/>
      <c r="BA280" s="99"/>
      <c r="BB280" s="99"/>
      <c r="BC280" s="99"/>
      <c r="BD280" s="99"/>
      <c r="BE280" s="99"/>
      <c r="BF280" s="99"/>
      <c r="BG280" s="99"/>
      <c r="BH280" s="99"/>
    </row>
    <row r="281" spans="1:60" outlineLevel="1">
      <c r="A281" s="100"/>
      <c r="B281" s="100"/>
      <c r="C281" s="383" t="s">
        <v>658</v>
      </c>
      <c r="D281" s="384"/>
      <c r="E281" s="385"/>
      <c r="F281" s="386"/>
      <c r="G281" s="387"/>
      <c r="H281" s="106"/>
      <c r="I281" s="106"/>
      <c r="J281" s="106"/>
      <c r="K281" s="106"/>
      <c r="L281" s="106"/>
      <c r="M281" s="106"/>
      <c r="N281" s="104"/>
      <c r="O281" s="104"/>
      <c r="P281" s="104"/>
      <c r="Q281" s="104"/>
      <c r="R281" s="104"/>
      <c r="S281" s="104"/>
      <c r="T281" s="105"/>
      <c r="U281" s="104"/>
      <c r="V281" s="99"/>
      <c r="W281" s="99"/>
      <c r="X281" s="99"/>
      <c r="Y281" s="99"/>
      <c r="Z281" s="99"/>
      <c r="AA281" s="99"/>
      <c r="AB281" s="99"/>
      <c r="AC281" s="99"/>
      <c r="AD281" s="99"/>
      <c r="AE281" s="99" t="s">
        <v>81</v>
      </c>
      <c r="AF281" s="99"/>
      <c r="AG281" s="99"/>
      <c r="AH281" s="99"/>
      <c r="AI281" s="99"/>
      <c r="AJ281" s="99"/>
      <c r="AK281" s="99"/>
      <c r="AL281" s="99"/>
      <c r="AM281" s="99"/>
      <c r="AN281" s="99"/>
      <c r="AO281" s="99"/>
      <c r="AP281" s="99"/>
      <c r="AQ281" s="99"/>
      <c r="AR281" s="99"/>
      <c r="AS281" s="99"/>
      <c r="AT281" s="99"/>
      <c r="AU281" s="99"/>
      <c r="AV281" s="99"/>
      <c r="AW281" s="99"/>
      <c r="AX281" s="99"/>
      <c r="AY281" s="99"/>
      <c r="AZ281" s="99"/>
      <c r="BA281" s="101" t="str">
        <f>C281</f>
        <v>Dodání a montáž. Specifikace viz. PD a TZ SO 02.</v>
      </c>
      <c r="BB281" s="99"/>
      <c r="BC281" s="99"/>
      <c r="BD281" s="99"/>
      <c r="BE281" s="99"/>
      <c r="BF281" s="99"/>
      <c r="BG281" s="99"/>
      <c r="BH281" s="99"/>
    </row>
    <row r="282" spans="1:60" outlineLevel="1">
      <c r="A282" s="100">
        <v>77</v>
      </c>
      <c r="B282" s="100" t="s">
        <v>870</v>
      </c>
      <c r="C282" s="114" t="s">
        <v>869</v>
      </c>
      <c r="D282" s="104" t="s">
        <v>267</v>
      </c>
      <c r="E282" s="178">
        <v>1</v>
      </c>
      <c r="F282" s="177">
        <f>H282+J282</f>
        <v>0</v>
      </c>
      <c r="G282" s="106">
        <f>ROUND(E282*F282,2)</f>
        <v>0</v>
      </c>
      <c r="H282" s="106"/>
      <c r="I282" s="106">
        <f>ROUND(E282*H282,2)</f>
        <v>0</v>
      </c>
      <c r="J282" s="106"/>
      <c r="K282" s="106">
        <f>ROUND(E282*J282,2)</f>
        <v>0</v>
      </c>
      <c r="L282" s="106">
        <v>21</v>
      </c>
      <c r="M282" s="106">
        <f>G282*(1+L282/100)</f>
        <v>0</v>
      </c>
      <c r="N282" s="104">
        <v>6.8000000000000005E-2</v>
      </c>
      <c r="O282" s="104">
        <f>ROUND(E282*N282,5)</f>
        <v>6.8000000000000005E-2</v>
      </c>
      <c r="P282" s="104">
        <v>0</v>
      </c>
      <c r="Q282" s="104">
        <f>ROUND(E282*P282,5)</f>
        <v>0</v>
      </c>
      <c r="R282" s="104"/>
      <c r="S282" s="104"/>
      <c r="T282" s="105">
        <v>0</v>
      </c>
      <c r="U282" s="104">
        <f>ROUND(E282*T282,2)</f>
        <v>0</v>
      </c>
      <c r="V282" s="99"/>
      <c r="W282" s="99"/>
      <c r="X282" s="99"/>
      <c r="Y282" s="99"/>
      <c r="Z282" s="99"/>
      <c r="AA282" s="99"/>
      <c r="AB282" s="99"/>
      <c r="AC282" s="99"/>
      <c r="AD282" s="99"/>
      <c r="AE282" s="99" t="s">
        <v>298</v>
      </c>
      <c r="AF282" s="99"/>
      <c r="AG282" s="99"/>
      <c r="AH282" s="99"/>
      <c r="AI282" s="99"/>
      <c r="AJ282" s="99"/>
      <c r="AK282" s="99"/>
      <c r="AL282" s="99"/>
      <c r="AM282" s="99"/>
      <c r="AN282" s="99"/>
      <c r="AO282" s="99"/>
      <c r="AP282" s="99"/>
      <c r="AQ282" s="99"/>
      <c r="AR282" s="99"/>
      <c r="AS282" s="99"/>
      <c r="AT282" s="99"/>
      <c r="AU282" s="99"/>
      <c r="AV282" s="99"/>
      <c r="AW282" s="99"/>
      <c r="AX282" s="99"/>
      <c r="AY282" s="99"/>
      <c r="AZ282" s="99"/>
      <c r="BA282" s="99"/>
      <c r="BB282" s="99"/>
      <c r="BC282" s="99"/>
      <c r="BD282" s="99"/>
      <c r="BE282" s="99"/>
      <c r="BF282" s="99"/>
      <c r="BG282" s="99"/>
      <c r="BH282" s="99"/>
    </row>
    <row r="283" spans="1:60" outlineLevel="1">
      <c r="A283" s="100"/>
      <c r="B283" s="100"/>
      <c r="C283" s="383" t="s">
        <v>658</v>
      </c>
      <c r="D283" s="384"/>
      <c r="E283" s="385"/>
      <c r="F283" s="386"/>
      <c r="G283" s="387"/>
      <c r="H283" s="106"/>
      <c r="I283" s="106"/>
      <c r="J283" s="106"/>
      <c r="K283" s="106"/>
      <c r="L283" s="106"/>
      <c r="M283" s="106"/>
      <c r="N283" s="104"/>
      <c r="O283" s="104"/>
      <c r="P283" s="104"/>
      <c r="Q283" s="104"/>
      <c r="R283" s="104"/>
      <c r="S283" s="104"/>
      <c r="T283" s="105"/>
      <c r="U283" s="104"/>
      <c r="V283" s="99"/>
      <c r="W283" s="99"/>
      <c r="X283" s="99"/>
      <c r="Y283" s="99"/>
      <c r="Z283" s="99"/>
      <c r="AA283" s="99"/>
      <c r="AB283" s="99"/>
      <c r="AC283" s="99"/>
      <c r="AD283" s="99"/>
      <c r="AE283" s="99" t="s">
        <v>81</v>
      </c>
      <c r="AF283" s="99"/>
      <c r="AG283" s="99"/>
      <c r="AH283" s="99"/>
      <c r="AI283" s="99"/>
      <c r="AJ283" s="99"/>
      <c r="AK283" s="99"/>
      <c r="AL283" s="99"/>
      <c r="AM283" s="99"/>
      <c r="AN283" s="99"/>
      <c r="AO283" s="99"/>
      <c r="AP283" s="99"/>
      <c r="AQ283" s="99"/>
      <c r="AR283" s="99"/>
      <c r="AS283" s="99"/>
      <c r="AT283" s="99"/>
      <c r="AU283" s="99"/>
      <c r="AV283" s="99"/>
      <c r="AW283" s="99"/>
      <c r="AX283" s="99"/>
      <c r="AY283" s="99"/>
      <c r="AZ283" s="99"/>
      <c r="BA283" s="101" t="str">
        <f>C283</f>
        <v>Dodání a montáž. Specifikace viz. PD a TZ SO 02.</v>
      </c>
      <c r="BB283" s="99"/>
      <c r="BC283" s="99"/>
      <c r="BD283" s="99"/>
      <c r="BE283" s="99"/>
      <c r="BF283" s="99"/>
      <c r="BG283" s="99"/>
      <c r="BH283" s="99"/>
    </row>
    <row r="284" spans="1:60" ht="22.5" outlineLevel="1">
      <c r="A284" s="100">
        <v>78</v>
      </c>
      <c r="B284" s="100" t="s">
        <v>868</v>
      </c>
      <c r="C284" s="114" t="s">
        <v>867</v>
      </c>
      <c r="D284" s="104" t="s">
        <v>267</v>
      </c>
      <c r="E284" s="178">
        <v>1</v>
      </c>
      <c r="F284" s="177">
        <f>H284+J284</f>
        <v>0</v>
      </c>
      <c r="G284" s="106">
        <f>ROUND(E284*F284,2)</f>
        <v>0</v>
      </c>
      <c r="H284" s="106"/>
      <c r="I284" s="106">
        <f>ROUND(E284*H284,2)</f>
        <v>0</v>
      </c>
      <c r="J284" s="106"/>
      <c r="K284" s="106">
        <f>ROUND(E284*J284,2)</f>
        <v>0</v>
      </c>
      <c r="L284" s="106">
        <v>21</v>
      </c>
      <c r="M284" s="106">
        <f>G284*(1+L284/100)</f>
        <v>0</v>
      </c>
      <c r="N284" s="104">
        <v>0.20399999999999999</v>
      </c>
      <c r="O284" s="104">
        <f>ROUND(E284*N284,5)</f>
        <v>0.20399999999999999</v>
      </c>
      <c r="P284" s="104">
        <v>0</v>
      </c>
      <c r="Q284" s="104">
        <f>ROUND(E284*P284,5)</f>
        <v>0</v>
      </c>
      <c r="R284" s="104"/>
      <c r="S284" s="104"/>
      <c r="T284" s="105">
        <v>0</v>
      </c>
      <c r="U284" s="104">
        <f>ROUND(E284*T284,2)</f>
        <v>0</v>
      </c>
      <c r="V284" s="99"/>
      <c r="W284" s="99"/>
      <c r="X284" s="99"/>
      <c r="Y284" s="99"/>
      <c r="Z284" s="99"/>
      <c r="AA284" s="99"/>
      <c r="AB284" s="99"/>
      <c r="AC284" s="99"/>
      <c r="AD284" s="99"/>
      <c r="AE284" s="99" t="s">
        <v>298</v>
      </c>
      <c r="AF284" s="99"/>
      <c r="AG284" s="99"/>
      <c r="AH284" s="99"/>
      <c r="AI284" s="99"/>
      <c r="AJ284" s="99"/>
      <c r="AK284" s="99"/>
      <c r="AL284" s="99"/>
      <c r="AM284" s="99"/>
      <c r="AN284" s="99"/>
      <c r="AO284" s="99"/>
      <c r="AP284" s="99"/>
      <c r="AQ284" s="99"/>
      <c r="AR284" s="99"/>
      <c r="AS284" s="99"/>
      <c r="AT284" s="99"/>
      <c r="AU284" s="99"/>
      <c r="AV284" s="99"/>
      <c r="AW284" s="99"/>
      <c r="AX284" s="99"/>
      <c r="AY284" s="99"/>
      <c r="AZ284" s="99"/>
      <c r="BA284" s="99"/>
      <c r="BB284" s="99"/>
      <c r="BC284" s="99"/>
      <c r="BD284" s="99"/>
      <c r="BE284" s="99"/>
      <c r="BF284" s="99"/>
      <c r="BG284" s="99"/>
      <c r="BH284" s="99"/>
    </row>
    <row r="285" spans="1:60" outlineLevel="1">
      <c r="A285" s="100"/>
      <c r="B285" s="100"/>
      <c r="C285" s="383" t="s">
        <v>658</v>
      </c>
      <c r="D285" s="384"/>
      <c r="E285" s="385"/>
      <c r="F285" s="386"/>
      <c r="G285" s="387"/>
      <c r="H285" s="106"/>
      <c r="I285" s="106"/>
      <c r="J285" s="106"/>
      <c r="K285" s="106"/>
      <c r="L285" s="106"/>
      <c r="M285" s="106"/>
      <c r="N285" s="104"/>
      <c r="O285" s="104"/>
      <c r="P285" s="104"/>
      <c r="Q285" s="104"/>
      <c r="R285" s="104"/>
      <c r="S285" s="104"/>
      <c r="T285" s="105"/>
      <c r="U285" s="104"/>
      <c r="V285" s="99"/>
      <c r="W285" s="99"/>
      <c r="X285" s="99"/>
      <c r="Y285" s="99"/>
      <c r="Z285" s="99"/>
      <c r="AA285" s="99"/>
      <c r="AB285" s="99"/>
      <c r="AC285" s="99"/>
      <c r="AD285" s="99"/>
      <c r="AE285" s="99" t="s">
        <v>81</v>
      </c>
      <c r="AF285" s="99"/>
      <c r="AG285" s="99"/>
      <c r="AH285" s="99"/>
      <c r="AI285" s="99"/>
      <c r="AJ285" s="99"/>
      <c r="AK285" s="99"/>
      <c r="AL285" s="99"/>
      <c r="AM285" s="99"/>
      <c r="AN285" s="99"/>
      <c r="AO285" s="99"/>
      <c r="AP285" s="99"/>
      <c r="AQ285" s="99"/>
      <c r="AR285" s="99"/>
      <c r="AS285" s="99"/>
      <c r="AT285" s="99"/>
      <c r="AU285" s="99"/>
      <c r="AV285" s="99"/>
      <c r="AW285" s="99"/>
      <c r="AX285" s="99"/>
      <c r="AY285" s="99"/>
      <c r="AZ285" s="99"/>
      <c r="BA285" s="101" t="str">
        <f>C285</f>
        <v>Dodání a montáž. Specifikace viz. PD a TZ SO 02.</v>
      </c>
      <c r="BB285" s="99"/>
      <c r="BC285" s="99"/>
      <c r="BD285" s="99"/>
      <c r="BE285" s="99"/>
      <c r="BF285" s="99"/>
      <c r="BG285" s="99"/>
      <c r="BH285" s="99"/>
    </row>
    <row r="286" spans="1:60" ht="22.5" outlineLevel="1">
      <c r="A286" s="100">
        <v>79</v>
      </c>
      <c r="B286" s="100" t="s">
        <v>866</v>
      </c>
      <c r="C286" s="114" t="s">
        <v>865</v>
      </c>
      <c r="D286" s="104" t="s">
        <v>267</v>
      </c>
      <c r="E286" s="178">
        <v>1</v>
      </c>
      <c r="F286" s="177">
        <f>H286+J286</f>
        <v>0</v>
      </c>
      <c r="G286" s="106">
        <f>ROUND(E286*F286,2)</f>
        <v>0</v>
      </c>
      <c r="H286" s="106"/>
      <c r="I286" s="106">
        <f>ROUND(E286*H286,2)</f>
        <v>0</v>
      </c>
      <c r="J286" s="106"/>
      <c r="K286" s="106">
        <f>ROUND(E286*J286,2)</f>
        <v>0</v>
      </c>
      <c r="L286" s="106">
        <v>21</v>
      </c>
      <c r="M286" s="106">
        <f>G286*(1+L286/100)</f>
        <v>0</v>
      </c>
      <c r="N286" s="104">
        <v>0.159</v>
      </c>
      <c r="O286" s="104">
        <f>ROUND(E286*N286,5)</f>
        <v>0.159</v>
      </c>
      <c r="P286" s="104">
        <v>0</v>
      </c>
      <c r="Q286" s="104">
        <f>ROUND(E286*P286,5)</f>
        <v>0</v>
      </c>
      <c r="R286" s="104"/>
      <c r="S286" s="104"/>
      <c r="T286" s="105">
        <v>0</v>
      </c>
      <c r="U286" s="104">
        <f>ROUND(E286*T286,2)</f>
        <v>0</v>
      </c>
      <c r="V286" s="99"/>
      <c r="W286" s="99"/>
      <c r="X286" s="99"/>
      <c r="Y286" s="99"/>
      <c r="Z286" s="99"/>
      <c r="AA286" s="99"/>
      <c r="AB286" s="99"/>
      <c r="AC286" s="99"/>
      <c r="AD286" s="99"/>
      <c r="AE286" s="99" t="s">
        <v>298</v>
      </c>
      <c r="AF286" s="99"/>
      <c r="AG286" s="99"/>
      <c r="AH286" s="99"/>
      <c r="AI286" s="99"/>
      <c r="AJ286" s="99"/>
      <c r="AK286" s="99"/>
      <c r="AL286" s="99"/>
      <c r="AM286" s="99"/>
      <c r="AN286" s="99"/>
      <c r="AO286" s="99"/>
      <c r="AP286" s="99"/>
      <c r="AQ286" s="99"/>
      <c r="AR286" s="99"/>
      <c r="AS286" s="99"/>
      <c r="AT286" s="99"/>
      <c r="AU286" s="99"/>
      <c r="AV286" s="99"/>
      <c r="AW286" s="99"/>
      <c r="AX286" s="99"/>
      <c r="AY286" s="99"/>
      <c r="AZ286" s="99"/>
      <c r="BA286" s="99"/>
      <c r="BB286" s="99"/>
      <c r="BC286" s="99"/>
      <c r="BD286" s="99"/>
      <c r="BE286" s="99"/>
      <c r="BF286" s="99"/>
      <c r="BG286" s="99"/>
      <c r="BH286" s="99"/>
    </row>
    <row r="287" spans="1:60" outlineLevel="1">
      <c r="A287" s="100"/>
      <c r="B287" s="100"/>
      <c r="C287" s="383" t="s">
        <v>658</v>
      </c>
      <c r="D287" s="384"/>
      <c r="E287" s="385"/>
      <c r="F287" s="386"/>
      <c r="G287" s="387"/>
      <c r="H287" s="106"/>
      <c r="I287" s="106"/>
      <c r="J287" s="106"/>
      <c r="K287" s="106"/>
      <c r="L287" s="106"/>
      <c r="M287" s="106"/>
      <c r="N287" s="104"/>
      <c r="O287" s="104"/>
      <c r="P287" s="104"/>
      <c r="Q287" s="104"/>
      <c r="R287" s="104"/>
      <c r="S287" s="104"/>
      <c r="T287" s="105"/>
      <c r="U287" s="104"/>
      <c r="V287" s="99"/>
      <c r="W287" s="99"/>
      <c r="X287" s="99"/>
      <c r="Y287" s="99"/>
      <c r="Z287" s="99"/>
      <c r="AA287" s="99"/>
      <c r="AB287" s="99"/>
      <c r="AC287" s="99"/>
      <c r="AD287" s="99"/>
      <c r="AE287" s="99" t="s">
        <v>81</v>
      </c>
      <c r="AF287" s="99"/>
      <c r="AG287" s="99"/>
      <c r="AH287" s="99"/>
      <c r="AI287" s="99"/>
      <c r="AJ287" s="99"/>
      <c r="AK287" s="99"/>
      <c r="AL287" s="99"/>
      <c r="AM287" s="99"/>
      <c r="AN287" s="99"/>
      <c r="AO287" s="99"/>
      <c r="AP287" s="99"/>
      <c r="AQ287" s="99"/>
      <c r="AR287" s="99"/>
      <c r="AS287" s="99"/>
      <c r="AT287" s="99"/>
      <c r="AU287" s="99"/>
      <c r="AV287" s="99"/>
      <c r="AW287" s="99"/>
      <c r="AX287" s="99"/>
      <c r="AY287" s="99"/>
      <c r="AZ287" s="99"/>
      <c r="BA287" s="101" t="str">
        <f>C287</f>
        <v>Dodání a montáž. Specifikace viz. PD a TZ SO 02.</v>
      </c>
      <c r="BB287" s="99"/>
      <c r="BC287" s="99"/>
      <c r="BD287" s="99"/>
      <c r="BE287" s="99"/>
      <c r="BF287" s="99"/>
      <c r="BG287" s="99"/>
      <c r="BH287" s="99"/>
    </row>
    <row r="288" spans="1:60" ht="22.5" outlineLevel="1">
      <c r="A288" s="100">
        <v>80</v>
      </c>
      <c r="B288" s="100" t="s">
        <v>864</v>
      </c>
      <c r="C288" s="114" t="s">
        <v>863</v>
      </c>
      <c r="D288" s="104" t="s">
        <v>267</v>
      </c>
      <c r="E288" s="178">
        <v>1</v>
      </c>
      <c r="F288" s="177">
        <f>H288+J288</f>
        <v>0</v>
      </c>
      <c r="G288" s="106">
        <f>ROUND(E288*F288,2)</f>
        <v>0</v>
      </c>
      <c r="H288" s="106"/>
      <c r="I288" s="106">
        <f>ROUND(E288*H288,2)</f>
        <v>0</v>
      </c>
      <c r="J288" s="106"/>
      <c r="K288" s="106">
        <f>ROUND(E288*J288,2)</f>
        <v>0</v>
      </c>
      <c r="L288" s="106">
        <v>21</v>
      </c>
      <c r="M288" s="106">
        <f>G288*(1+L288/100)</f>
        <v>0</v>
      </c>
      <c r="N288" s="104">
        <v>0.25</v>
      </c>
      <c r="O288" s="104">
        <f>ROUND(E288*N288,5)</f>
        <v>0.25</v>
      </c>
      <c r="P288" s="104">
        <v>0</v>
      </c>
      <c r="Q288" s="104">
        <f>ROUND(E288*P288,5)</f>
        <v>0</v>
      </c>
      <c r="R288" s="104"/>
      <c r="S288" s="104"/>
      <c r="T288" s="105">
        <v>0</v>
      </c>
      <c r="U288" s="104">
        <f>ROUND(E288*T288,2)</f>
        <v>0</v>
      </c>
      <c r="V288" s="99"/>
      <c r="W288" s="99"/>
      <c r="X288" s="99"/>
      <c r="Y288" s="99"/>
      <c r="Z288" s="99"/>
      <c r="AA288" s="99"/>
      <c r="AB288" s="99"/>
      <c r="AC288" s="99"/>
      <c r="AD288" s="99"/>
      <c r="AE288" s="99" t="s">
        <v>298</v>
      </c>
      <c r="AF288" s="99"/>
      <c r="AG288" s="99"/>
      <c r="AH288" s="99"/>
      <c r="AI288" s="99"/>
      <c r="AJ288" s="99"/>
      <c r="AK288" s="99"/>
      <c r="AL288" s="99"/>
      <c r="AM288" s="99"/>
      <c r="AN288" s="99"/>
      <c r="AO288" s="99"/>
      <c r="AP288" s="99"/>
      <c r="AQ288" s="99"/>
      <c r="AR288" s="99"/>
      <c r="AS288" s="99"/>
      <c r="AT288" s="99"/>
      <c r="AU288" s="99"/>
      <c r="AV288" s="99"/>
      <c r="AW288" s="99"/>
      <c r="AX288" s="99"/>
      <c r="AY288" s="99"/>
      <c r="AZ288" s="99"/>
      <c r="BA288" s="99"/>
      <c r="BB288" s="99"/>
      <c r="BC288" s="99"/>
      <c r="BD288" s="99"/>
      <c r="BE288" s="99"/>
      <c r="BF288" s="99"/>
      <c r="BG288" s="99"/>
      <c r="BH288" s="99"/>
    </row>
    <row r="289" spans="1:60" outlineLevel="1">
      <c r="A289" s="100"/>
      <c r="B289" s="100"/>
      <c r="C289" s="383" t="s">
        <v>658</v>
      </c>
      <c r="D289" s="384"/>
      <c r="E289" s="385"/>
      <c r="F289" s="386"/>
      <c r="G289" s="387"/>
      <c r="H289" s="106"/>
      <c r="I289" s="106"/>
      <c r="J289" s="106"/>
      <c r="K289" s="106"/>
      <c r="L289" s="106"/>
      <c r="M289" s="106"/>
      <c r="N289" s="104"/>
      <c r="O289" s="104"/>
      <c r="P289" s="104"/>
      <c r="Q289" s="104"/>
      <c r="R289" s="104"/>
      <c r="S289" s="104"/>
      <c r="T289" s="105"/>
      <c r="U289" s="104"/>
      <c r="V289" s="99"/>
      <c r="W289" s="99"/>
      <c r="X289" s="99"/>
      <c r="Y289" s="99"/>
      <c r="Z289" s="99"/>
      <c r="AA289" s="99"/>
      <c r="AB289" s="99"/>
      <c r="AC289" s="99"/>
      <c r="AD289" s="99"/>
      <c r="AE289" s="99" t="s">
        <v>81</v>
      </c>
      <c r="AF289" s="99"/>
      <c r="AG289" s="99"/>
      <c r="AH289" s="99"/>
      <c r="AI289" s="99"/>
      <c r="AJ289" s="99"/>
      <c r="AK289" s="99"/>
      <c r="AL289" s="99"/>
      <c r="AM289" s="99"/>
      <c r="AN289" s="99"/>
      <c r="AO289" s="99"/>
      <c r="AP289" s="99"/>
      <c r="AQ289" s="99"/>
      <c r="AR289" s="99"/>
      <c r="AS289" s="99"/>
      <c r="AT289" s="99"/>
      <c r="AU289" s="99"/>
      <c r="AV289" s="99"/>
      <c r="AW289" s="99"/>
      <c r="AX289" s="99"/>
      <c r="AY289" s="99"/>
      <c r="AZ289" s="99"/>
      <c r="BA289" s="101" t="str">
        <f>C289</f>
        <v>Dodání a montáž. Specifikace viz. PD a TZ SO 02.</v>
      </c>
      <c r="BB289" s="99"/>
      <c r="BC289" s="99"/>
      <c r="BD289" s="99"/>
      <c r="BE289" s="99"/>
      <c r="BF289" s="99"/>
      <c r="BG289" s="99"/>
      <c r="BH289" s="99"/>
    </row>
    <row r="290" spans="1:60" ht="22.5" outlineLevel="1">
      <c r="A290" s="100">
        <v>81</v>
      </c>
      <c r="B290" s="100" t="s">
        <v>862</v>
      </c>
      <c r="C290" s="114" t="s">
        <v>861</v>
      </c>
      <c r="D290" s="104" t="s">
        <v>267</v>
      </c>
      <c r="E290" s="178">
        <v>1</v>
      </c>
      <c r="F290" s="177">
        <f>H290+J290</f>
        <v>0</v>
      </c>
      <c r="G290" s="106">
        <f>ROUND(E290*F290,2)</f>
        <v>0</v>
      </c>
      <c r="H290" s="106"/>
      <c r="I290" s="106">
        <f>ROUND(E290*H290,2)</f>
        <v>0</v>
      </c>
      <c r="J290" s="106"/>
      <c r="K290" s="106">
        <f>ROUND(E290*J290,2)</f>
        <v>0</v>
      </c>
      <c r="L290" s="106">
        <v>21</v>
      </c>
      <c r="M290" s="106">
        <f>G290*(1+L290/100)</f>
        <v>0</v>
      </c>
      <c r="N290" s="104">
        <v>0.26900000000000002</v>
      </c>
      <c r="O290" s="104">
        <f>ROUND(E290*N290,5)</f>
        <v>0.26900000000000002</v>
      </c>
      <c r="P290" s="104">
        <v>0</v>
      </c>
      <c r="Q290" s="104">
        <f>ROUND(E290*P290,5)</f>
        <v>0</v>
      </c>
      <c r="R290" s="104"/>
      <c r="S290" s="104"/>
      <c r="T290" s="105">
        <v>0</v>
      </c>
      <c r="U290" s="104">
        <f>ROUND(E290*T290,2)</f>
        <v>0</v>
      </c>
      <c r="V290" s="99"/>
      <c r="W290" s="99"/>
      <c r="X290" s="99"/>
      <c r="Y290" s="99"/>
      <c r="Z290" s="99"/>
      <c r="AA290" s="99"/>
      <c r="AB290" s="99"/>
      <c r="AC290" s="99"/>
      <c r="AD290" s="99"/>
      <c r="AE290" s="99" t="s">
        <v>298</v>
      </c>
      <c r="AF290" s="99"/>
      <c r="AG290" s="99"/>
      <c r="AH290" s="99"/>
      <c r="AI290" s="99"/>
      <c r="AJ290" s="99"/>
      <c r="AK290" s="99"/>
      <c r="AL290" s="99"/>
      <c r="AM290" s="99"/>
      <c r="AN290" s="99"/>
      <c r="AO290" s="99"/>
      <c r="AP290" s="99"/>
      <c r="AQ290" s="99"/>
      <c r="AR290" s="99"/>
      <c r="AS290" s="99"/>
      <c r="AT290" s="99"/>
      <c r="AU290" s="99"/>
      <c r="AV290" s="99"/>
      <c r="AW290" s="99"/>
      <c r="AX290" s="99"/>
      <c r="AY290" s="99"/>
      <c r="AZ290" s="99"/>
      <c r="BA290" s="99"/>
      <c r="BB290" s="99"/>
      <c r="BC290" s="99"/>
      <c r="BD290" s="99"/>
      <c r="BE290" s="99"/>
      <c r="BF290" s="99"/>
      <c r="BG290" s="99"/>
      <c r="BH290" s="99"/>
    </row>
    <row r="291" spans="1:60" outlineLevel="1">
      <c r="A291" s="100"/>
      <c r="B291" s="100"/>
      <c r="C291" s="383" t="s">
        <v>658</v>
      </c>
      <c r="D291" s="384"/>
      <c r="E291" s="385"/>
      <c r="F291" s="386"/>
      <c r="G291" s="387"/>
      <c r="H291" s="106"/>
      <c r="I291" s="106"/>
      <c r="J291" s="106"/>
      <c r="K291" s="106"/>
      <c r="L291" s="106"/>
      <c r="M291" s="106"/>
      <c r="N291" s="104"/>
      <c r="O291" s="104"/>
      <c r="P291" s="104"/>
      <c r="Q291" s="104"/>
      <c r="R291" s="104"/>
      <c r="S291" s="104"/>
      <c r="T291" s="105"/>
      <c r="U291" s="104"/>
      <c r="V291" s="99"/>
      <c r="W291" s="99"/>
      <c r="X291" s="99"/>
      <c r="Y291" s="99"/>
      <c r="Z291" s="99"/>
      <c r="AA291" s="99"/>
      <c r="AB291" s="99"/>
      <c r="AC291" s="99"/>
      <c r="AD291" s="99"/>
      <c r="AE291" s="99" t="s">
        <v>81</v>
      </c>
      <c r="AF291" s="99"/>
      <c r="AG291" s="99"/>
      <c r="AH291" s="99"/>
      <c r="AI291" s="99"/>
      <c r="AJ291" s="99"/>
      <c r="AK291" s="99"/>
      <c r="AL291" s="99"/>
      <c r="AM291" s="99"/>
      <c r="AN291" s="99"/>
      <c r="AO291" s="99"/>
      <c r="AP291" s="99"/>
      <c r="AQ291" s="99"/>
      <c r="AR291" s="99"/>
      <c r="AS291" s="99"/>
      <c r="AT291" s="99"/>
      <c r="AU291" s="99"/>
      <c r="AV291" s="99"/>
      <c r="AW291" s="99"/>
      <c r="AX291" s="99"/>
      <c r="AY291" s="99"/>
      <c r="AZ291" s="99"/>
      <c r="BA291" s="101" t="str">
        <f>C291</f>
        <v>Dodání a montáž. Specifikace viz. PD a TZ SO 02.</v>
      </c>
      <c r="BB291" s="99"/>
      <c r="BC291" s="99"/>
      <c r="BD291" s="99"/>
      <c r="BE291" s="99"/>
      <c r="BF291" s="99"/>
      <c r="BG291" s="99"/>
      <c r="BH291" s="99"/>
    </row>
    <row r="292" spans="1:60" ht="22.5" outlineLevel="1">
      <c r="A292" s="100">
        <v>82</v>
      </c>
      <c r="B292" s="100" t="s">
        <v>860</v>
      </c>
      <c r="C292" s="114" t="s">
        <v>859</v>
      </c>
      <c r="D292" s="104" t="s">
        <v>267</v>
      </c>
      <c r="E292" s="178">
        <v>1</v>
      </c>
      <c r="F292" s="177">
        <f>H292+J292</f>
        <v>0</v>
      </c>
      <c r="G292" s="106">
        <f>ROUND(E292*F292,2)</f>
        <v>0</v>
      </c>
      <c r="H292" s="106"/>
      <c r="I292" s="106">
        <f>ROUND(E292*H292,2)</f>
        <v>0</v>
      </c>
      <c r="J292" s="106"/>
      <c r="K292" s="106">
        <f>ROUND(E292*J292,2)</f>
        <v>0</v>
      </c>
      <c r="L292" s="106">
        <v>21</v>
      </c>
      <c r="M292" s="106">
        <f>G292*(1+L292/100)</f>
        <v>0</v>
      </c>
      <c r="N292" s="104">
        <v>0.1</v>
      </c>
      <c r="O292" s="104">
        <f>ROUND(E292*N292,5)</f>
        <v>0.1</v>
      </c>
      <c r="P292" s="104">
        <v>0</v>
      </c>
      <c r="Q292" s="104">
        <f>ROUND(E292*P292,5)</f>
        <v>0</v>
      </c>
      <c r="R292" s="104"/>
      <c r="S292" s="104"/>
      <c r="T292" s="105">
        <v>0</v>
      </c>
      <c r="U292" s="104">
        <f>ROUND(E292*T292,2)</f>
        <v>0</v>
      </c>
      <c r="V292" s="99"/>
      <c r="W292" s="99"/>
      <c r="X292" s="99"/>
      <c r="Y292" s="99"/>
      <c r="Z292" s="99"/>
      <c r="AA292" s="99"/>
      <c r="AB292" s="99"/>
      <c r="AC292" s="99"/>
      <c r="AD292" s="99"/>
      <c r="AE292" s="99" t="s">
        <v>298</v>
      </c>
      <c r="AF292" s="99"/>
      <c r="AG292" s="99"/>
      <c r="AH292" s="99"/>
      <c r="AI292" s="99"/>
      <c r="AJ292" s="99"/>
      <c r="AK292" s="99"/>
      <c r="AL292" s="99"/>
      <c r="AM292" s="99"/>
      <c r="AN292" s="99"/>
      <c r="AO292" s="99"/>
      <c r="AP292" s="99"/>
      <c r="AQ292" s="99"/>
      <c r="AR292" s="99"/>
      <c r="AS292" s="99"/>
      <c r="AT292" s="99"/>
      <c r="AU292" s="99"/>
      <c r="AV292" s="99"/>
      <c r="AW292" s="99"/>
      <c r="AX292" s="99"/>
      <c r="AY292" s="99"/>
      <c r="AZ292" s="99"/>
      <c r="BA292" s="99"/>
      <c r="BB292" s="99"/>
      <c r="BC292" s="99"/>
      <c r="BD292" s="99"/>
      <c r="BE292" s="99"/>
      <c r="BF292" s="99"/>
      <c r="BG292" s="99"/>
      <c r="BH292" s="99"/>
    </row>
    <row r="293" spans="1:60" outlineLevel="1">
      <c r="A293" s="100"/>
      <c r="B293" s="100"/>
      <c r="C293" s="383" t="s">
        <v>658</v>
      </c>
      <c r="D293" s="384"/>
      <c r="E293" s="385"/>
      <c r="F293" s="386"/>
      <c r="G293" s="387"/>
      <c r="H293" s="106"/>
      <c r="I293" s="106"/>
      <c r="J293" s="106"/>
      <c r="K293" s="106"/>
      <c r="L293" s="106"/>
      <c r="M293" s="106"/>
      <c r="N293" s="104"/>
      <c r="O293" s="104"/>
      <c r="P293" s="104"/>
      <c r="Q293" s="104"/>
      <c r="R293" s="104"/>
      <c r="S293" s="104"/>
      <c r="T293" s="105"/>
      <c r="U293" s="104"/>
      <c r="V293" s="99"/>
      <c r="W293" s="99"/>
      <c r="X293" s="99"/>
      <c r="Y293" s="99"/>
      <c r="Z293" s="99"/>
      <c r="AA293" s="99"/>
      <c r="AB293" s="99"/>
      <c r="AC293" s="99"/>
      <c r="AD293" s="99"/>
      <c r="AE293" s="99" t="s">
        <v>81</v>
      </c>
      <c r="AF293" s="99"/>
      <c r="AG293" s="99"/>
      <c r="AH293" s="99"/>
      <c r="AI293" s="99"/>
      <c r="AJ293" s="99"/>
      <c r="AK293" s="99"/>
      <c r="AL293" s="99"/>
      <c r="AM293" s="99"/>
      <c r="AN293" s="99"/>
      <c r="AO293" s="99"/>
      <c r="AP293" s="99"/>
      <c r="AQ293" s="99"/>
      <c r="AR293" s="99"/>
      <c r="AS293" s="99"/>
      <c r="AT293" s="99"/>
      <c r="AU293" s="99"/>
      <c r="AV293" s="99"/>
      <c r="AW293" s="99"/>
      <c r="AX293" s="99"/>
      <c r="AY293" s="99"/>
      <c r="AZ293" s="99"/>
      <c r="BA293" s="101" t="str">
        <f>C293</f>
        <v>Dodání a montáž. Specifikace viz. PD a TZ SO 02.</v>
      </c>
      <c r="BB293" s="99"/>
      <c r="BC293" s="99"/>
      <c r="BD293" s="99"/>
      <c r="BE293" s="99"/>
      <c r="BF293" s="99"/>
      <c r="BG293" s="99"/>
      <c r="BH293" s="99"/>
    </row>
    <row r="294" spans="1:60" ht="22.5" outlineLevel="1">
      <c r="A294" s="100">
        <v>83</v>
      </c>
      <c r="B294" s="100" t="s">
        <v>858</v>
      </c>
      <c r="C294" s="114" t="s">
        <v>857</v>
      </c>
      <c r="D294" s="104" t="s">
        <v>267</v>
      </c>
      <c r="E294" s="178">
        <v>1</v>
      </c>
      <c r="F294" s="177">
        <f>H294+J294</f>
        <v>0</v>
      </c>
      <c r="G294" s="106">
        <f>ROUND(E294*F294,2)</f>
        <v>0</v>
      </c>
      <c r="H294" s="106"/>
      <c r="I294" s="106">
        <f>ROUND(E294*H294,2)</f>
        <v>0</v>
      </c>
      <c r="J294" s="106"/>
      <c r="K294" s="106">
        <f>ROUND(E294*J294,2)</f>
        <v>0</v>
      </c>
      <c r="L294" s="106">
        <v>21</v>
      </c>
      <c r="M294" s="106">
        <f>G294*(1+L294/100)</f>
        <v>0</v>
      </c>
      <c r="N294" s="104">
        <v>0.252</v>
      </c>
      <c r="O294" s="104">
        <f>ROUND(E294*N294,5)</f>
        <v>0.252</v>
      </c>
      <c r="P294" s="104">
        <v>0</v>
      </c>
      <c r="Q294" s="104">
        <f>ROUND(E294*P294,5)</f>
        <v>0</v>
      </c>
      <c r="R294" s="104"/>
      <c r="S294" s="104"/>
      <c r="T294" s="105">
        <v>0</v>
      </c>
      <c r="U294" s="104">
        <f>ROUND(E294*T294,2)</f>
        <v>0</v>
      </c>
      <c r="V294" s="99"/>
      <c r="W294" s="99"/>
      <c r="X294" s="99"/>
      <c r="Y294" s="99"/>
      <c r="Z294" s="99"/>
      <c r="AA294" s="99"/>
      <c r="AB294" s="99"/>
      <c r="AC294" s="99"/>
      <c r="AD294" s="99"/>
      <c r="AE294" s="99" t="s">
        <v>298</v>
      </c>
      <c r="AF294" s="99"/>
      <c r="AG294" s="99"/>
      <c r="AH294" s="99"/>
      <c r="AI294" s="99"/>
      <c r="AJ294" s="99"/>
      <c r="AK294" s="99"/>
      <c r="AL294" s="99"/>
      <c r="AM294" s="99"/>
      <c r="AN294" s="99"/>
      <c r="AO294" s="99"/>
      <c r="AP294" s="99"/>
      <c r="AQ294" s="99"/>
      <c r="AR294" s="99"/>
      <c r="AS294" s="99"/>
      <c r="AT294" s="99"/>
      <c r="AU294" s="99"/>
      <c r="AV294" s="99"/>
      <c r="AW294" s="99"/>
      <c r="AX294" s="99"/>
      <c r="AY294" s="99"/>
      <c r="AZ294" s="99"/>
      <c r="BA294" s="99"/>
      <c r="BB294" s="99"/>
      <c r="BC294" s="99"/>
      <c r="BD294" s="99"/>
      <c r="BE294" s="99"/>
      <c r="BF294" s="99"/>
      <c r="BG294" s="99"/>
      <c r="BH294" s="99"/>
    </row>
    <row r="295" spans="1:60" outlineLevel="1">
      <c r="A295" s="100"/>
      <c r="B295" s="100"/>
      <c r="C295" s="383" t="s">
        <v>658</v>
      </c>
      <c r="D295" s="384"/>
      <c r="E295" s="385"/>
      <c r="F295" s="386"/>
      <c r="G295" s="387"/>
      <c r="H295" s="106"/>
      <c r="I295" s="106"/>
      <c r="J295" s="106"/>
      <c r="K295" s="106"/>
      <c r="L295" s="106"/>
      <c r="M295" s="106"/>
      <c r="N295" s="104"/>
      <c r="O295" s="104"/>
      <c r="P295" s="104"/>
      <c r="Q295" s="104"/>
      <c r="R295" s="104"/>
      <c r="S295" s="104"/>
      <c r="T295" s="105"/>
      <c r="U295" s="104"/>
      <c r="V295" s="99"/>
      <c r="W295" s="99"/>
      <c r="X295" s="99"/>
      <c r="Y295" s="99"/>
      <c r="Z295" s="99"/>
      <c r="AA295" s="99"/>
      <c r="AB295" s="99"/>
      <c r="AC295" s="99"/>
      <c r="AD295" s="99"/>
      <c r="AE295" s="99" t="s">
        <v>81</v>
      </c>
      <c r="AF295" s="99"/>
      <c r="AG295" s="99"/>
      <c r="AH295" s="99"/>
      <c r="AI295" s="99"/>
      <c r="AJ295" s="99"/>
      <c r="AK295" s="99"/>
      <c r="AL295" s="99"/>
      <c r="AM295" s="99"/>
      <c r="AN295" s="99"/>
      <c r="AO295" s="99"/>
      <c r="AP295" s="99"/>
      <c r="AQ295" s="99"/>
      <c r="AR295" s="99"/>
      <c r="AS295" s="99"/>
      <c r="AT295" s="99"/>
      <c r="AU295" s="99"/>
      <c r="AV295" s="99"/>
      <c r="AW295" s="99"/>
      <c r="AX295" s="99"/>
      <c r="AY295" s="99"/>
      <c r="AZ295" s="99"/>
      <c r="BA295" s="101" t="str">
        <f>C295</f>
        <v>Dodání a montáž. Specifikace viz. PD a TZ SO 02.</v>
      </c>
      <c r="BB295" s="99"/>
      <c r="BC295" s="99"/>
      <c r="BD295" s="99"/>
      <c r="BE295" s="99"/>
      <c r="BF295" s="99"/>
      <c r="BG295" s="99"/>
      <c r="BH295" s="99"/>
    </row>
    <row r="296" spans="1:60" ht="22.5" outlineLevel="1">
      <c r="A296" s="100">
        <v>84</v>
      </c>
      <c r="B296" s="100" t="s">
        <v>856</v>
      </c>
      <c r="C296" s="114" t="s">
        <v>855</v>
      </c>
      <c r="D296" s="104" t="s">
        <v>267</v>
      </c>
      <c r="E296" s="178">
        <v>1</v>
      </c>
      <c r="F296" s="177">
        <f>H296+J296</f>
        <v>0</v>
      </c>
      <c r="G296" s="106">
        <f>ROUND(E296*F296,2)</f>
        <v>0</v>
      </c>
      <c r="H296" s="106"/>
      <c r="I296" s="106">
        <f>ROUND(E296*H296,2)</f>
        <v>0</v>
      </c>
      <c r="J296" s="106"/>
      <c r="K296" s="106">
        <f>ROUND(E296*J296,2)</f>
        <v>0</v>
      </c>
      <c r="L296" s="106">
        <v>21</v>
      </c>
      <c r="M296" s="106">
        <f>G296*(1+L296/100)</f>
        <v>0</v>
      </c>
      <c r="N296" s="104">
        <v>5.7000000000000002E-2</v>
      </c>
      <c r="O296" s="104">
        <f>ROUND(E296*N296,5)</f>
        <v>5.7000000000000002E-2</v>
      </c>
      <c r="P296" s="104">
        <v>0</v>
      </c>
      <c r="Q296" s="104">
        <f>ROUND(E296*P296,5)</f>
        <v>0</v>
      </c>
      <c r="R296" s="104"/>
      <c r="S296" s="104"/>
      <c r="T296" s="105">
        <v>0</v>
      </c>
      <c r="U296" s="104">
        <f>ROUND(E296*T296,2)</f>
        <v>0</v>
      </c>
      <c r="V296" s="99"/>
      <c r="W296" s="99"/>
      <c r="X296" s="99"/>
      <c r="Y296" s="99"/>
      <c r="Z296" s="99"/>
      <c r="AA296" s="99"/>
      <c r="AB296" s="99"/>
      <c r="AC296" s="99"/>
      <c r="AD296" s="99"/>
      <c r="AE296" s="99" t="s">
        <v>298</v>
      </c>
      <c r="AF296" s="99"/>
      <c r="AG296" s="99"/>
      <c r="AH296" s="99"/>
      <c r="AI296" s="99"/>
      <c r="AJ296" s="99"/>
      <c r="AK296" s="99"/>
      <c r="AL296" s="99"/>
      <c r="AM296" s="99"/>
      <c r="AN296" s="99"/>
      <c r="AO296" s="99"/>
      <c r="AP296" s="99"/>
      <c r="AQ296" s="99"/>
      <c r="AR296" s="99"/>
      <c r="AS296" s="99"/>
      <c r="AT296" s="99"/>
      <c r="AU296" s="99"/>
      <c r="AV296" s="99"/>
      <c r="AW296" s="99"/>
      <c r="AX296" s="99"/>
      <c r="AY296" s="99"/>
      <c r="AZ296" s="99"/>
      <c r="BA296" s="99"/>
      <c r="BB296" s="99"/>
      <c r="BC296" s="99"/>
      <c r="BD296" s="99"/>
      <c r="BE296" s="99"/>
      <c r="BF296" s="99"/>
      <c r="BG296" s="99"/>
      <c r="BH296" s="99"/>
    </row>
    <row r="297" spans="1:60" outlineLevel="1">
      <c r="A297" s="100"/>
      <c r="B297" s="100"/>
      <c r="C297" s="383" t="s">
        <v>658</v>
      </c>
      <c r="D297" s="384"/>
      <c r="E297" s="385"/>
      <c r="F297" s="386"/>
      <c r="G297" s="387"/>
      <c r="H297" s="106"/>
      <c r="I297" s="106"/>
      <c r="J297" s="106"/>
      <c r="K297" s="106"/>
      <c r="L297" s="106"/>
      <c r="M297" s="106"/>
      <c r="N297" s="104"/>
      <c r="O297" s="104"/>
      <c r="P297" s="104"/>
      <c r="Q297" s="104"/>
      <c r="R297" s="104"/>
      <c r="S297" s="104"/>
      <c r="T297" s="105"/>
      <c r="U297" s="104"/>
      <c r="V297" s="99"/>
      <c r="W297" s="99"/>
      <c r="X297" s="99"/>
      <c r="Y297" s="99"/>
      <c r="Z297" s="99"/>
      <c r="AA297" s="99"/>
      <c r="AB297" s="99"/>
      <c r="AC297" s="99"/>
      <c r="AD297" s="99"/>
      <c r="AE297" s="99" t="s">
        <v>81</v>
      </c>
      <c r="AF297" s="99"/>
      <c r="AG297" s="99"/>
      <c r="AH297" s="99"/>
      <c r="AI297" s="99"/>
      <c r="AJ297" s="99"/>
      <c r="AK297" s="99"/>
      <c r="AL297" s="99"/>
      <c r="AM297" s="99"/>
      <c r="AN297" s="99"/>
      <c r="AO297" s="99"/>
      <c r="AP297" s="99"/>
      <c r="AQ297" s="99"/>
      <c r="AR297" s="99"/>
      <c r="AS297" s="99"/>
      <c r="AT297" s="99"/>
      <c r="AU297" s="99"/>
      <c r="AV297" s="99"/>
      <c r="AW297" s="99"/>
      <c r="AX297" s="99"/>
      <c r="AY297" s="99"/>
      <c r="AZ297" s="99"/>
      <c r="BA297" s="101" t="str">
        <f>C297</f>
        <v>Dodání a montáž. Specifikace viz. PD a TZ SO 02.</v>
      </c>
      <c r="BB297" s="99"/>
      <c r="BC297" s="99"/>
      <c r="BD297" s="99"/>
      <c r="BE297" s="99"/>
      <c r="BF297" s="99"/>
      <c r="BG297" s="99"/>
      <c r="BH297" s="99"/>
    </row>
    <row r="298" spans="1:60" outlineLevel="1">
      <c r="A298" s="100">
        <v>85</v>
      </c>
      <c r="B298" s="100" t="s">
        <v>660</v>
      </c>
      <c r="C298" s="114" t="s">
        <v>854</v>
      </c>
      <c r="D298" s="104" t="s">
        <v>267</v>
      </c>
      <c r="E298" s="178">
        <v>8</v>
      </c>
      <c r="F298" s="177">
        <f>H298+J298</f>
        <v>0</v>
      </c>
      <c r="G298" s="106">
        <f>ROUND(E298*F298,2)</f>
        <v>0</v>
      </c>
      <c r="H298" s="106"/>
      <c r="I298" s="106">
        <f>ROUND(E298*H298,2)</f>
        <v>0</v>
      </c>
      <c r="J298" s="106"/>
      <c r="K298" s="106">
        <f>ROUND(E298*J298,2)</f>
        <v>0</v>
      </c>
      <c r="L298" s="106">
        <v>21</v>
      </c>
      <c r="M298" s="106">
        <f>G298*(1+L298/100)</f>
        <v>0</v>
      </c>
      <c r="N298" s="104">
        <v>4.6800000000000001E-2</v>
      </c>
      <c r="O298" s="104">
        <f>ROUND(E298*N298,5)</f>
        <v>0.37440000000000001</v>
      </c>
      <c r="P298" s="104">
        <v>0</v>
      </c>
      <c r="Q298" s="104">
        <f>ROUND(E298*P298,5)</f>
        <v>0</v>
      </c>
      <c r="R298" s="104"/>
      <c r="S298" s="104"/>
      <c r="T298" s="105">
        <v>0</v>
      </c>
      <c r="U298" s="104">
        <f>ROUND(E298*T298,2)</f>
        <v>0</v>
      </c>
      <c r="V298" s="99"/>
      <c r="W298" s="99"/>
      <c r="X298" s="99"/>
      <c r="Y298" s="99"/>
      <c r="Z298" s="99"/>
      <c r="AA298" s="99"/>
      <c r="AB298" s="99"/>
      <c r="AC298" s="99"/>
      <c r="AD298" s="99"/>
      <c r="AE298" s="99" t="s">
        <v>298</v>
      </c>
      <c r="AF298" s="99"/>
      <c r="AG298" s="99"/>
      <c r="AH298" s="99"/>
      <c r="AI298" s="99"/>
      <c r="AJ298" s="99"/>
      <c r="AK298" s="99"/>
      <c r="AL298" s="99"/>
      <c r="AM298" s="99"/>
      <c r="AN298" s="99"/>
      <c r="AO298" s="99"/>
      <c r="AP298" s="99"/>
      <c r="AQ298" s="99"/>
      <c r="AR298" s="99"/>
      <c r="AS298" s="99"/>
      <c r="AT298" s="99"/>
      <c r="AU298" s="99"/>
      <c r="AV298" s="99"/>
      <c r="AW298" s="99"/>
      <c r="AX298" s="99"/>
      <c r="AY298" s="99"/>
      <c r="AZ298" s="99"/>
      <c r="BA298" s="99"/>
      <c r="BB298" s="99"/>
      <c r="BC298" s="99"/>
      <c r="BD298" s="99"/>
      <c r="BE298" s="99"/>
      <c r="BF298" s="99"/>
      <c r="BG298" s="99"/>
      <c r="BH298" s="99"/>
    </row>
    <row r="299" spans="1:60" outlineLevel="1">
      <c r="A299" s="100"/>
      <c r="B299" s="100"/>
      <c r="C299" s="383" t="s">
        <v>658</v>
      </c>
      <c r="D299" s="384"/>
      <c r="E299" s="385"/>
      <c r="F299" s="386"/>
      <c r="G299" s="387"/>
      <c r="H299" s="106"/>
      <c r="I299" s="106"/>
      <c r="J299" s="106"/>
      <c r="K299" s="106"/>
      <c r="L299" s="106"/>
      <c r="M299" s="106"/>
      <c r="N299" s="104"/>
      <c r="O299" s="104"/>
      <c r="P299" s="104"/>
      <c r="Q299" s="104"/>
      <c r="R299" s="104"/>
      <c r="S299" s="104"/>
      <c r="T299" s="105"/>
      <c r="U299" s="104"/>
      <c r="V299" s="99"/>
      <c r="W299" s="99"/>
      <c r="X299" s="99"/>
      <c r="Y299" s="99"/>
      <c r="Z299" s="99"/>
      <c r="AA299" s="99"/>
      <c r="AB299" s="99"/>
      <c r="AC299" s="99"/>
      <c r="AD299" s="99"/>
      <c r="AE299" s="99" t="s">
        <v>81</v>
      </c>
      <c r="AF299" s="99"/>
      <c r="AG299" s="99"/>
      <c r="AH299" s="99"/>
      <c r="AI299" s="99"/>
      <c r="AJ299" s="99"/>
      <c r="AK299" s="99"/>
      <c r="AL299" s="99"/>
      <c r="AM299" s="99"/>
      <c r="AN299" s="99"/>
      <c r="AO299" s="99"/>
      <c r="AP299" s="99"/>
      <c r="AQ299" s="99"/>
      <c r="AR299" s="99"/>
      <c r="AS299" s="99"/>
      <c r="AT299" s="99"/>
      <c r="AU299" s="99"/>
      <c r="AV299" s="99"/>
      <c r="AW299" s="99"/>
      <c r="AX299" s="99"/>
      <c r="AY299" s="99"/>
      <c r="AZ299" s="99"/>
      <c r="BA299" s="101" t="str">
        <f>C299</f>
        <v>Dodání a montáž. Specifikace viz. PD a TZ SO 02.</v>
      </c>
      <c r="BB299" s="99"/>
      <c r="BC299" s="99"/>
      <c r="BD299" s="99"/>
      <c r="BE299" s="99"/>
      <c r="BF299" s="99"/>
      <c r="BG299" s="99"/>
      <c r="BH299" s="99"/>
    </row>
    <row r="300" spans="1:60" outlineLevel="1">
      <c r="A300" s="100">
        <v>86</v>
      </c>
      <c r="B300" s="100" t="s">
        <v>662</v>
      </c>
      <c r="C300" s="114" t="s">
        <v>853</v>
      </c>
      <c r="D300" s="104" t="s">
        <v>267</v>
      </c>
      <c r="E300" s="178">
        <v>2</v>
      </c>
      <c r="F300" s="177">
        <f>H300+J300</f>
        <v>0</v>
      </c>
      <c r="G300" s="106">
        <f>ROUND(E300*F300,2)</f>
        <v>0</v>
      </c>
      <c r="H300" s="106"/>
      <c r="I300" s="106">
        <f>ROUND(E300*H300,2)</f>
        <v>0</v>
      </c>
      <c r="J300" s="106"/>
      <c r="K300" s="106">
        <f>ROUND(E300*J300,2)</f>
        <v>0</v>
      </c>
      <c r="L300" s="106">
        <v>21</v>
      </c>
      <c r="M300" s="106">
        <f>G300*(1+L300/100)</f>
        <v>0</v>
      </c>
      <c r="N300" s="104">
        <v>4.6800000000000001E-2</v>
      </c>
      <c r="O300" s="104">
        <f>ROUND(E300*N300,5)</f>
        <v>9.3600000000000003E-2</v>
      </c>
      <c r="P300" s="104">
        <v>0</v>
      </c>
      <c r="Q300" s="104">
        <f>ROUND(E300*P300,5)</f>
        <v>0</v>
      </c>
      <c r="R300" s="104"/>
      <c r="S300" s="104"/>
      <c r="T300" s="105">
        <v>0</v>
      </c>
      <c r="U300" s="104">
        <f>ROUND(E300*T300,2)</f>
        <v>0</v>
      </c>
      <c r="V300" s="99"/>
      <c r="W300" s="99"/>
      <c r="X300" s="99"/>
      <c r="Y300" s="99"/>
      <c r="Z300" s="99"/>
      <c r="AA300" s="99"/>
      <c r="AB300" s="99"/>
      <c r="AC300" s="99"/>
      <c r="AD300" s="99"/>
      <c r="AE300" s="99" t="s">
        <v>298</v>
      </c>
      <c r="AF300" s="99"/>
      <c r="AG300" s="99"/>
      <c r="AH300" s="99"/>
      <c r="AI300" s="99"/>
      <c r="AJ300" s="99"/>
      <c r="AK300" s="99"/>
      <c r="AL300" s="99"/>
      <c r="AM300" s="99"/>
      <c r="AN300" s="99"/>
      <c r="AO300" s="99"/>
      <c r="AP300" s="99"/>
      <c r="AQ300" s="99"/>
      <c r="AR300" s="99"/>
      <c r="AS300" s="99"/>
      <c r="AT300" s="99"/>
      <c r="AU300" s="99"/>
      <c r="AV300" s="99"/>
      <c r="AW300" s="99"/>
      <c r="AX300" s="99"/>
      <c r="AY300" s="99"/>
      <c r="AZ300" s="99"/>
      <c r="BA300" s="99"/>
      <c r="BB300" s="99"/>
      <c r="BC300" s="99"/>
      <c r="BD300" s="99"/>
      <c r="BE300" s="99"/>
      <c r="BF300" s="99"/>
      <c r="BG300" s="99"/>
      <c r="BH300" s="99"/>
    </row>
    <row r="301" spans="1:60" outlineLevel="1">
      <c r="A301" s="100"/>
      <c r="B301" s="100"/>
      <c r="C301" s="383" t="s">
        <v>658</v>
      </c>
      <c r="D301" s="384"/>
      <c r="E301" s="385"/>
      <c r="F301" s="386"/>
      <c r="G301" s="387"/>
      <c r="H301" s="106"/>
      <c r="I301" s="106"/>
      <c r="J301" s="106"/>
      <c r="K301" s="106"/>
      <c r="L301" s="106"/>
      <c r="M301" s="106"/>
      <c r="N301" s="104"/>
      <c r="O301" s="104"/>
      <c r="P301" s="104"/>
      <c r="Q301" s="104"/>
      <c r="R301" s="104"/>
      <c r="S301" s="104"/>
      <c r="T301" s="105"/>
      <c r="U301" s="104"/>
      <c r="V301" s="99"/>
      <c r="W301" s="99"/>
      <c r="X301" s="99"/>
      <c r="Y301" s="99"/>
      <c r="Z301" s="99"/>
      <c r="AA301" s="99"/>
      <c r="AB301" s="99"/>
      <c r="AC301" s="99"/>
      <c r="AD301" s="99"/>
      <c r="AE301" s="99" t="s">
        <v>81</v>
      </c>
      <c r="AF301" s="99"/>
      <c r="AG301" s="99"/>
      <c r="AH301" s="99"/>
      <c r="AI301" s="99"/>
      <c r="AJ301" s="99"/>
      <c r="AK301" s="99"/>
      <c r="AL301" s="99"/>
      <c r="AM301" s="99"/>
      <c r="AN301" s="99"/>
      <c r="AO301" s="99"/>
      <c r="AP301" s="99"/>
      <c r="AQ301" s="99"/>
      <c r="AR301" s="99"/>
      <c r="AS301" s="99"/>
      <c r="AT301" s="99"/>
      <c r="AU301" s="99"/>
      <c r="AV301" s="99"/>
      <c r="AW301" s="99"/>
      <c r="AX301" s="99"/>
      <c r="AY301" s="99"/>
      <c r="AZ301" s="99"/>
      <c r="BA301" s="101" t="str">
        <f>C301</f>
        <v>Dodání a montáž. Specifikace viz. PD a TZ SO 02.</v>
      </c>
      <c r="BB301" s="99"/>
      <c r="BC301" s="99"/>
      <c r="BD301" s="99"/>
      <c r="BE301" s="99"/>
      <c r="BF301" s="99"/>
      <c r="BG301" s="99"/>
      <c r="BH301" s="99"/>
    </row>
    <row r="302" spans="1:60" outlineLevel="1">
      <c r="A302" s="100">
        <v>87</v>
      </c>
      <c r="B302" s="100" t="s">
        <v>852</v>
      </c>
      <c r="C302" s="114" t="s">
        <v>851</v>
      </c>
      <c r="D302" s="104" t="s">
        <v>267</v>
      </c>
      <c r="E302" s="178">
        <v>2</v>
      </c>
      <c r="F302" s="177">
        <f>H302+J302</f>
        <v>0</v>
      </c>
      <c r="G302" s="106">
        <f>ROUND(E302*F302,2)</f>
        <v>0</v>
      </c>
      <c r="H302" s="106"/>
      <c r="I302" s="106">
        <f>ROUND(E302*H302,2)</f>
        <v>0</v>
      </c>
      <c r="J302" s="106"/>
      <c r="K302" s="106">
        <f>ROUND(E302*J302,2)</f>
        <v>0</v>
      </c>
      <c r="L302" s="106">
        <v>21</v>
      </c>
      <c r="M302" s="106">
        <f>G302*(1+L302/100)</f>
        <v>0</v>
      </c>
      <c r="N302" s="104">
        <v>4.6800000000000001E-2</v>
      </c>
      <c r="O302" s="104">
        <f>ROUND(E302*N302,5)</f>
        <v>9.3600000000000003E-2</v>
      </c>
      <c r="P302" s="104">
        <v>0</v>
      </c>
      <c r="Q302" s="104">
        <f>ROUND(E302*P302,5)</f>
        <v>0</v>
      </c>
      <c r="R302" s="104"/>
      <c r="S302" s="104"/>
      <c r="T302" s="105">
        <v>0</v>
      </c>
      <c r="U302" s="104">
        <f>ROUND(E302*T302,2)</f>
        <v>0</v>
      </c>
      <c r="V302" s="99"/>
      <c r="W302" s="99"/>
      <c r="X302" s="99"/>
      <c r="Y302" s="99"/>
      <c r="Z302" s="99"/>
      <c r="AA302" s="99"/>
      <c r="AB302" s="99"/>
      <c r="AC302" s="99"/>
      <c r="AD302" s="99"/>
      <c r="AE302" s="99" t="s">
        <v>298</v>
      </c>
      <c r="AF302" s="99"/>
      <c r="AG302" s="99"/>
      <c r="AH302" s="99"/>
      <c r="AI302" s="99"/>
      <c r="AJ302" s="99"/>
      <c r="AK302" s="99"/>
      <c r="AL302" s="99"/>
      <c r="AM302" s="99"/>
      <c r="AN302" s="99"/>
      <c r="AO302" s="99"/>
      <c r="AP302" s="99"/>
      <c r="AQ302" s="99"/>
      <c r="AR302" s="99"/>
      <c r="AS302" s="99"/>
      <c r="AT302" s="99"/>
      <c r="AU302" s="99"/>
      <c r="AV302" s="99"/>
      <c r="AW302" s="99"/>
      <c r="AX302" s="99"/>
      <c r="AY302" s="99"/>
      <c r="AZ302" s="99"/>
      <c r="BA302" s="99"/>
      <c r="BB302" s="99"/>
      <c r="BC302" s="99"/>
      <c r="BD302" s="99"/>
      <c r="BE302" s="99"/>
      <c r="BF302" s="99"/>
      <c r="BG302" s="99"/>
      <c r="BH302" s="99"/>
    </row>
    <row r="303" spans="1:60" outlineLevel="1">
      <c r="A303" s="100"/>
      <c r="B303" s="100"/>
      <c r="C303" s="383" t="s">
        <v>658</v>
      </c>
      <c r="D303" s="384"/>
      <c r="E303" s="385"/>
      <c r="F303" s="386"/>
      <c r="G303" s="387"/>
      <c r="H303" s="106"/>
      <c r="I303" s="106"/>
      <c r="J303" s="106"/>
      <c r="K303" s="106"/>
      <c r="L303" s="106"/>
      <c r="M303" s="106"/>
      <c r="N303" s="104"/>
      <c r="O303" s="104"/>
      <c r="P303" s="104"/>
      <c r="Q303" s="104"/>
      <c r="R303" s="104"/>
      <c r="S303" s="104"/>
      <c r="T303" s="105"/>
      <c r="U303" s="104"/>
      <c r="V303" s="99"/>
      <c r="W303" s="99"/>
      <c r="X303" s="99"/>
      <c r="Y303" s="99"/>
      <c r="Z303" s="99"/>
      <c r="AA303" s="99"/>
      <c r="AB303" s="99"/>
      <c r="AC303" s="99"/>
      <c r="AD303" s="99"/>
      <c r="AE303" s="99" t="s">
        <v>81</v>
      </c>
      <c r="AF303" s="99"/>
      <c r="AG303" s="99"/>
      <c r="AH303" s="99"/>
      <c r="AI303" s="99"/>
      <c r="AJ303" s="99"/>
      <c r="AK303" s="99"/>
      <c r="AL303" s="99"/>
      <c r="AM303" s="99"/>
      <c r="AN303" s="99"/>
      <c r="AO303" s="99"/>
      <c r="AP303" s="99"/>
      <c r="AQ303" s="99"/>
      <c r="AR303" s="99"/>
      <c r="AS303" s="99"/>
      <c r="AT303" s="99"/>
      <c r="AU303" s="99"/>
      <c r="AV303" s="99"/>
      <c r="AW303" s="99"/>
      <c r="AX303" s="99"/>
      <c r="AY303" s="99"/>
      <c r="AZ303" s="99"/>
      <c r="BA303" s="101" t="str">
        <f>C303</f>
        <v>Dodání a montáž. Specifikace viz. PD a TZ SO 02.</v>
      </c>
      <c r="BB303" s="99"/>
      <c r="BC303" s="99"/>
      <c r="BD303" s="99"/>
      <c r="BE303" s="99"/>
      <c r="BF303" s="99"/>
      <c r="BG303" s="99"/>
      <c r="BH303" s="99"/>
    </row>
    <row r="304" spans="1:60" ht="22.5" outlineLevel="1">
      <c r="A304" s="100">
        <v>88</v>
      </c>
      <c r="B304" s="100" t="s">
        <v>850</v>
      </c>
      <c r="C304" s="114" t="s">
        <v>849</v>
      </c>
      <c r="D304" s="104" t="s">
        <v>267</v>
      </c>
      <c r="E304" s="178">
        <v>3</v>
      </c>
      <c r="F304" s="177">
        <f>H304+J304</f>
        <v>0</v>
      </c>
      <c r="G304" s="106">
        <f>ROUND(E304*F304,2)</f>
        <v>0</v>
      </c>
      <c r="H304" s="106"/>
      <c r="I304" s="106">
        <f>ROUND(E304*H304,2)</f>
        <v>0</v>
      </c>
      <c r="J304" s="106"/>
      <c r="K304" s="106">
        <f>ROUND(E304*J304,2)</f>
        <v>0</v>
      </c>
      <c r="L304" s="106">
        <v>21</v>
      </c>
      <c r="M304" s="106">
        <f>G304*(1+L304/100)</f>
        <v>0</v>
      </c>
      <c r="N304" s="104">
        <v>4.6800000000000001E-2</v>
      </c>
      <c r="O304" s="104">
        <f>ROUND(E304*N304,5)</f>
        <v>0.1404</v>
      </c>
      <c r="P304" s="104">
        <v>0</v>
      </c>
      <c r="Q304" s="104">
        <f>ROUND(E304*P304,5)</f>
        <v>0</v>
      </c>
      <c r="R304" s="104"/>
      <c r="S304" s="104"/>
      <c r="T304" s="105">
        <v>0</v>
      </c>
      <c r="U304" s="104">
        <f>ROUND(E304*T304,2)</f>
        <v>0</v>
      </c>
      <c r="V304" s="99"/>
      <c r="W304" s="99"/>
      <c r="X304" s="99"/>
      <c r="Y304" s="99"/>
      <c r="Z304" s="99"/>
      <c r="AA304" s="99"/>
      <c r="AB304" s="99"/>
      <c r="AC304" s="99"/>
      <c r="AD304" s="99"/>
      <c r="AE304" s="99" t="s">
        <v>298</v>
      </c>
      <c r="AF304" s="99"/>
      <c r="AG304" s="99"/>
      <c r="AH304" s="99"/>
      <c r="AI304" s="99"/>
      <c r="AJ304" s="99"/>
      <c r="AK304" s="99"/>
      <c r="AL304" s="99"/>
      <c r="AM304" s="99"/>
      <c r="AN304" s="99"/>
      <c r="AO304" s="99"/>
      <c r="AP304" s="99"/>
      <c r="AQ304" s="99"/>
      <c r="AR304" s="99"/>
      <c r="AS304" s="99"/>
      <c r="AT304" s="99"/>
      <c r="AU304" s="99"/>
      <c r="AV304" s="99"/>
      <c r="AW304" s="99"/>
      <c r="AX304" s="99"/>
      <c r="AY304" s="99"/>
      <c r="AZ304" s="99"/>
      <c r="BA304" s="99"/>
      <c r="BB304" s="99"/>
      <c r="BC304" s="99"/>
      <c r="BD304" s="99"/>
      <c r="BE304" s="99"/>
      <c r="BF304" s="99"/>
      <c r="BG304" s="99"/>
      <c r="BH304" s="99"/>
    </row>
    <row r="305" spans="1:60" outlineLevel="1">
      <c r="A305" s="100"/>
      <c r="B305" s="100"/>
      <c r="C305" s="383" t="s">
        <v>658</v>
      </c>
      <c r="D305" s="384"/>
      <c r="E305" s="385"/>
      <c r="F305" s="386"/>
      <c r="G305" s="387"/>
      <c r="H305" s="106"/>
      <c r="I305" s="106"/>
      <c r="J305" s="106"/>
      <c r="K305" s="106"/>
      <c r="L305" s="106"/>
      <c r="M305" s="106"/>
      <c r="N305" s="104"/>
      <c r="O305" s="104"/>
      <c r="P305" s="104"/>
      <c r="Q305" s="104"/>
      <c r="R305" s="104"/>
      <c r="S305" s="104"/>
      <c r="T305" s="105"/>
      <c r="U305" s="104"/>
      <c r="V305" s="99"/>
      <c r="W305" s="99"/>
      <c r="X305" s="99"/>
      <c r="Y305" s="99"/>
      <c r="Z305" s="99"/>
      <c r="AA305" s="99"/>
      <c r="AB305" s="99"/>
      <c r="AC305" s="99"/>
      <c r="AD305" s="99"/>
      <c r="AE305" s="99" t="s">
        <v>81</v>
      </c>
      <c r="AF305" s="99"/>
      <c r="AG305" s="99"/>
      <c r="AH305" s="99"/>
      <c r="AI305" s="99"/>
      <c r="AJ305" s="99"/>
      <c r="AK305" s="99"/>
      <c r="AL305" s="99"/>
      <c r="AM305" s="99"/>
      <c r="AN305" s="99"/>
      <c r="AO305" s="99"/>
      <c r="AP305" s="99"/>
      <c r="AQ305" s="99"/>
      <c r="AR305" s="99"/>
      <c r="AS305" s="99"/>
      <c r="AT305" s="99"/>
      <c r="AU305" s="99"/>
      <c r="AV305" s="99"/>
      <c r="AW305" s="99"/>
      <c r="AX305" s="99"/>
      <c r="AY305" s="99"/>
      <c r="AZ305" s="99"/>
      <c r="BA305" s="101" t="str">
        <f>C305</f>
        <v>Dodání a montáž. Specifikace viz. PD a TZ SO 02.</v>
      </c>
      <c r="BB305" s="99"/>
      <c r="BC305" s="99"/>
      <c r="BD305" s="99"/>
      <c r="BE305" s="99"/>
      <c r="BF305" s="99"/>
      <c r="BG305" s="99"/>
      <c r="BH305" s="99"/>
    </row>
    <row r="306" spans="1:60" ht="22.5" outlineLevel="1">
      <c r="A306" s="100">
        <v>89</v>
      </c>
      <c r="B306" s="100" t="s">
        <v>848</v>
      </c>
      <c r="C306" s="114" t="s">
        <v>847</v>
      </c>
      <c r="D306" s="104" t="s">
        <v>267</v>
      </c>
      <c r="E306" s="178">
        <v>13</v>
      </c>
      <c r="F306" s="177">
        <f>H306+J306</f>
        <v>0</v>
      </c>
      <c r="G306" s="106">
        <f>ROUND(E306*F306,2)</f>
        <v>0</v>
      </c>
      <c r="H306" s="106"/>
      <c r="I306" s="106">
        <f>ROUND(E306*H306,2)</f>
        <v>0</v>
      </c>
      <c r="J306" s="106"/>
      <c r="K306" s="106">
        <f>ROUND(E306*J306,2)</f>
        <v>0</v>
      </c>
      <c r="L306" s="106">
        <v>21</v>
      </c>
      <c r="M306" s="106">
        <f>G306*(1+L306/100)</f>
        <v>0</v>
      </c>
      <c r="N306" s="104">
        <v>4.6800000000000001E-2</v>
      </c>
      <c r="O306" s="104">
        <f>ROUND(E306*N306,5)</f>
        <v>0.60840000000000005</v>
      </c>
      <c r="P306" s="104">
        <v>0</v>
      </c>
      <c r="Q306" s="104">
        <f>ROUND(E306*P306,5)</f>
        <v>0</v>
      </c>
      <c r="R306" s="104"/>
      <c r="S306" s="104"/>
      <c r="T306" s="105">
        <v>0</v>
      </c>
      <c r="U306" s="104">
        <f>ROUND(E306*T306,2)</f>
        <v>0</v>
      </c>
      <c r="V306" s="99"/>
      <c r="W306" s="99"/>
      <c r="X306" s="99"/>
      <c r="Y306" s="99"/>
      <c r="Z306" s="99"/>
      <c r="AA306" s="99"/>
      <c r="AB306" s="99"/>
      <c r="AC306" s="99"/>
      <c r="AD306" s="99"/>
      <c r="AE306" s="99" t="s">
        <v>298</v>
      </c>
      <c r="AF306" s="99"/>
      <c r="AG306" s="99"/>
      <c r="AH306" s="99"/>
      <c r="AI306" s="99"/>
      <c r="AJ306" s="99"/>
      <c r="AK306" s="99"/>
      <c r="AL306" s="99"/>
      <c r="AM306" s="99"/>
      <c r="AN306" s="99"/>
      <c r="AO306" s="99"/>
      <c r="AP306" s="99"/>
      <c r="AQ306" s="99"/>
      <c r="AR306" s="99"/>
      <c r="AS306" s="99"/>
      <c r="AT306" s="99"/>
      <c r="AU306" s="99"/>
      <c r="AV306" s="99"/>
      <c r="AW306" s="99"/>
      <c r="AX306" s="99"/>
      <c r="AY306" s="99"/>
      <c r="AZ306" s="99"/>
      <c r="BA306" s="99"/>
      <c r="BB306" s="99"/>
      <c r="BC306" s="99"/>
      <c r="BD306" s="99"/>
      <c r="BE306" s="99"/>
      <c r="BF306" s="99"/>
      <c r="BG306" s="99"/>
      <c r="BH306" s="99"/>
    </row>
    <row r="307" spans="1:60" outlineLevel="1">
      <c r="A307" s="100"/>
      <c r="B307" s="100"/>
      <c r="C307" s="383" t="s">
        <v>658</v>
      </c>
      <c r="D307" s="384"/>
      <c r="E307" s="385"/>
      <c r="F307" s="386"/>
      <c r="G307" s="387"/>
      <c r="H307" s="106"/>
      <c r="I307" s="106"/>
      <c r="J307" s="106"/>
      <c r="K307" s="106"/>
      <c r="L307" s="106"/>
      <c r="M307" s="106"/>
      <c r="N307" s="104"/>
      <c r="O307" s="104"/>
      <c r="P307" s="104"/>
      <c r="Q307" s="104"/>
      <c r="R307" s="104"/>
      <c r="S307" s="104"/>
      <c r="T307" s="105"/>
      <c r="U307" s="104"/>
      <c r="V307" s="99"/>
      <c r="W307" s="99"/>
      <c r="X307" s="99"/>
      <c r="Y307" s="99"/>
      <c r="Z307" s="99"/>
      <c r="AA307" s="99"/>
      <c r="AB307" s="99"/>
      <c r="AC307" s="99"/>
      <c r="AD307" s="99"/>
      <c r="AE307" s="99" t="s">
        <v>81</v>
      </c>
      <c r="AF307" s="99"/>
      <c r="AG307" s="99"/>
      <c r="AH307" s="99"/>
      <c r="AI307" s="99"/>
      <c r="AJ307" s="99"/>
      <c r="AK307" s="99"/>
      <c r="AL307" s="99"/>
      <c r="AM307" s="99"/>
      <c r="AN307" s="99"/>
      <c r="AO307" s="99"/>
      <c r="AP307" s="99"/>
      <c r="AQ307" s="99"/>
      <c r="AR307" s="99"/>
      <c r="AS307" s="99"/>
      <c r="AT307" s="99"/>
      <c r="AU307" s="99"/>
      <c r="AV307" s="99"/>
      <c r="AW307" s="99"/>
      <c r="AX307" s="99"/>
      <c r="AY307" s="99"/>
      <c r="AZ307" s="99"/>
      <c r="BA307" s="101" t="str">
        <f>C307</f>
        <v>Dodání a montáž. Specifikace viz. PD a TZ SO 02.</v>
      </c>
      <c r="BB307" s="99"/>
      <c r="BC307" s="99"/>
      <c r="BD307" s="99"/>
      <c r="BE307" s="99"/>
      <c r="BF307" s="99"/>
      <c r="BG307" s="99"/>
      <c r="BH307" s="99"/>
    </row>
    <row r="308" spans="1:60" outlineLevel="1">
      <c r="A308" s="100">
        <v>90</v>
      </c>
      <c r="B308" s="100" t="s">
        <v>846</v>
      </c>
      <c r="C308" s="114" t="s">
        <v>845</v>
      </c>
      <c r="D308" s="104" t="s">
        <v>267</v>
      </c>
      <c r="E308" s="178">
        <v>27</v>
      </c>
      <c r="F308" s="177">
        <f>H308+J308</f>
        <v>0</v>
      </c>
      <c r="G308" s="106">
        <f>ROUND(E308*F308,2)</f>
        <v>0</v>
      </c>
      <c r="H308" s="106"/>
      <c r="I308" s="106">
        <f>ROUND(E308*H308,2)</f>
        <v>0</v>
      </c>
      <c r="J308" s="106"/>
      <c r="K308" s="106">
        <f>ROUND(E308*J308,2)</f>
        <v>0</v>
      </c>
      <c r="L308" s="106">
        <v>21</v>
      </c>
      <c r="M308" s="106">
        <f>G308*(1+L308/100)</f>
        <v>0</v>
      </c>
      <c r="N308" s="104">
        <v>1.08</v>
      </c>
      <c r="O308" s="104">
        <f>ROUND(E308*N308,5)</f>
        <v>29.16</v>
      </c>
      <c r="P308" s="104">
        <v>0</v>
      </c>
      <c r="Q308" s="104">
        <f>ROUND(E308*P308,5)</f>
        <v>0</v>
      </c>
      <c r="R308" s="104"/>
      <c r="S308" s="104"/>
      <c r="T308" s="105">
        <v>0</v>
      </c>
      <c r="U308" s="104">
        <f>ROUND(E308*T308,2)</f>
        <v>0</v>
      </c>
      <c r="V308" s="99"/>
      <c r="W308" s="99"/>
      <c r="X308" s="99"/>
      <c r="Y308" s="99"/>
      <c r="Z308" s="99"/>
      <c r="AA308" s="99"/>
      <c r="AB308" s="99"/>
      <c r="AC308" s="99"/>
      <c r="AD308" s="99"/>
      <c r="AE308" s="99" t="s">
        <v>298</v>
      </c>
      <c r="AF308" s="99"/>
      <c r="AG308" s="99"/>
      <c r="AH308" s="99"/>
      <c r="AI308" s="99"/>
      <c r="AJ308" s="99"/>
      <c r="AK308" s="99"/>
      <c r="AL308" s="99"/>
      <c r="AM308" s="99"/>
      <c r="AN308" s="99"/>
      <c r="AO308" s="99"/>
      <c r="AP308" s="99"/>
      <c r="AQ308" s="99"/>
      <c r="AR308" s="99"/>
      <c r="AS308" s="99"/>
      <c r="AT308" s="99"/>
      <c r="AU308" s="99"/>
      <c r="AV308" s="99"/>
      <c r="AW308" s="99"/>
      <c r="AX308" s="99"/>
      <c r="AY308" s="99"/>
      <c r="AZ308" s="99"/>
      <c r="BA308" s="99"/>
      <c r="BB308" s="99"/>
      <c r="BC308" s="99"/>
      <c r="BD308" s="99"/>
      <c r="BE308" s="99"/>
      <c r="BF308" s="99"/>
      <c r="BG308" s="99"/>
      <c r="BH308" s="99"/>
    </row>
    <row r="309" spans="1:60" outlineLevel="1">
      <c r="A309" s="100"/>
      <c r="B309" s="100"/>
      <c r="C309" s="383" t="s">
        <v>658</v>
      </c>
      <c r="D309" s="384"/>
      <c r="E309" s="385"/>
      <c r="F309" s="386"/>
      <c r="G309" s="387"/>
      <c r="H309" s="106"/>
      <c r="I309" s="106"/>
      <c r="J309" s="106"/>
      <c r="K309" s="106"/>
      <c r="L309" s="106"/>
      <c r="M309" s="106"/>
      <c r="N309" s="104"/>
      <c r="O309" s="104"/>
      <c r="P309" s="104"/>
      <c r="Q309" s="104"/>
      <c r="R309" s="104"/>
      <c r="S309" s="104"/>
      <c r="T309" s="105"/>
      <c r="U309" s="104"/>
      <c r="V309" s="99"/>
      <c r="W309" s="99"/>
      <c r="X309" s="99"/>
      <c r="Y309" s="99"/>
      <c r="Z309" s="99"/>
      <c r="AA309" s="99"/>
      <c r="AB309" s="99"/>
      <c r="AC309" s="99"/>
      <c r="AD309" s="99"/>
      <c r="AE309" s="99" t="s">
        <v>81</v>
      </c>
      <c r="AF309" s="99"/>
      <c r="AG309" s="99"/>
      <c r="AH309" s="99"/>
      <c r="AI309" s="99"/>
      <c r="AJ309" s="99"/>
      <c r="AK309" s="99"/>
      <c r="AL309" s="99"/>
      <c r="AM309" s="99"/>
      <c r="AN309" s="99"/>
      <c r="AO309" s="99"/>
      <c r="AP309" s="99"/>
      <c r="AQ309" s="99"/>
      <c r="AR309" s="99"/>
      <c r="AS309" s="99"/>
      <c r="AT309" s="99"/>
      <c r="AU309" s="99"/>
      <c r="AV309" s="99"/>
      <c r="AW309" s="99"/>
      <c r="AX309" s="99"/>
      <c r="AY309" s="99"/>
      <c r="AZ309" s="99"/>
      <c r="BA309" s="101" t="str">
        <f>C309</f>
        <v>Dodání a montáž. Specifikace viz. PD a TZ SO 02.</v>
      </c>
      <c r="BB309" s="99"/>
      <c r="BC309" s="99"/>
      <c r="BD309" s="99"/>
      <c r="BE309" s="99"/>
      <c r="BF309" s="99"/>
      <c r="BG309" s="99"/>
      <c r="BH309" s="99"/>
    </row>
    <row r="310" spans="1:60" outlineLevel="1">
      <c r="A310" s="100">
        <v>91</v>
      </c>
      <c r="B310" s="100" t="s">
        <v>844</v>
      </c>
      <c r="C310" s="114" t="s">
        <v>843</v>
      </c>
      <c r="D310" s="104" t="s">
        <v>267</v>
      </c>
      <c r="E310" s="178">
        <v>1</v>
      </c>
      <c r="F310" s="177">
        <f>H310+J310</f>
        <v>0</v>
      </c>
      <c r="G310" s="106">
        <f>ROUND(E310*F310,2)</f>
        <v>0</v>
      </c>
      <c r="H310" s="106"/>
      <c r="I310" s="106">
        <f>ROUND(E310*H310,2)</f>
        <v>0</v>
      </c>
      <c r="J310" s="106"/>
      <c r="K310" s="106">
        <f>ROUND(E310*J310,2)</f>
        <v>0</v>
      </c>
      <c r="L310" s="106">
        <v>21</v>
      </c>
      <c r="M310" s="106">
        <f>G310*(1+L310/100)</f>
        <v>0</v>
      </c>
      <c r="N310" s="104">
        <v>4.6800000000000001E-2</v>
      </c>
      <c r="O310" s="104">
        <f>ROUND(E310*N310,5)</f>
        <v>4.6800000000000001E-2</v>
      </c>
      <c r="P310" s="104">
        <v>0</v>
      </c>
      <c r="Q310" s="104">
        <f>ROUND(E310*P310,5)</f>
        <v>0</v>
      </c>
      <c r="R310" s="104"/>
      <c r="S310" s="104"/>
      <c r="T310" s="105">
        <v>0</v>
      </c>
      <c r="U310" s="104">
        <f>ROUND(E310*T310,2)</f>
        <v>0</v>
      </c>
      <c r="V310" s="99"/>
      <c r="W310" s="99"/>
      <c r="X310" s="99"/>
      <c r="Y310" s="99"/>
      <c r="Z310" s="99"/>
      <c r="AA310" s="99"/>
      <c r="AB310" s="99"/>
      <c r="AC310" s="99"/>
      <c r="AD310" s="99"/>
      <c r="AE310" s="99" t="s">
        <v>298</v>
      </c>
      <c r="AF310" s="99"/>
      <c r="AG310" s="99"/>
      <c r="AH310" s="99"/>
      <c r="AI310" s="99"/>
      <c r="AJ310" s="99"/>
      <c r="AK310" s="99"/>
      <c r="AL310" s="99"/>
      <c r="AM310" s="99"/>
      <c r="AN310" s="99"/>
      <c r="AO310" s="99"/>
      <c r="AP310" s="99"/>
      <c r="AQ310" s="99"/>
      <c r="AR310" s="99"/>
      <c r="AS310" s="99"/>
      <c r="AT310" s="99"/>
      <c r="AU310" s="99"/>
      <c r="AV310" s="99"/>
      <c r="AW310" s="99"/>
      <c r="AX310" s="99"/>
      <c r="AY310" s="99"/>
      <c r="AZ310" s="99"/>
      <c r="BA310" s="99"/>
      <c r="BB310" s="99"/>
      <c r="BC310" s="99"/>
      <c r="BD310" s="99"/>
      <c r="BE310" s="99"/>
      <c r="BF310" s="99"/>
      <c r="BG310" s="99"/>
      <c r="BH310" s="99"/>
    </row>
    <row r="311" spans="1:60" outlineLevel="1">
      <c r="A311" s="100"/>
      <c r="B311" s="100"/>
      <c r="C311" s="383" t="s">
        <v>658</v>
      </c>
      <c r="D311" s="384"/>
      <c r="E311" s="385"/>
      <c r="F311" s="386"/>
      <c r="G311" s="387"/>
      <c r="H311" s="106"/>
      <c r="I311" s="106"/>
      <c r="J311" s="106"/>
      <c r="K311" s="106"/>
      <c r="L311" s="106"/>
      <c r="M311" s="106"/>
      <c r="N311" s="104"/>
      <c r="O311" s="104"/>
      <c r="P311" s="104"/>
      <c r="Q311" s="104"/>
      <c r="R311" s="104"/>
      <c r="S311" s="104"/>
      <c r="T311" s="105"/>
      <c r="U311" s="104"/>
      <c r="V311" s="99"/>
      <c r="W311" s="99"/>
      <c r="X311" s="99"/>
      <c r="Y311" s="99"/>
      <c r="Z311" s="99"/>
      <c r="AA311" s="99"/>
      <c r="AB311" s="99"/>
      <c r="AC311" s="99"/>
      <c r="AD311" s="99"/>
      <c r="AE311" s="99" t="s">
        <v>81</v>
      </c>
      <c r="AF311" s="99"/>
      <c r="AG311" s="99"/>
      <c r="AH311" s="99"/>
      <c r="AI311" s="99"/>
      <c r="AJ311" s="99"/>
      <c r="AK311" s="99"/>
      <c r="AL311" s="99"/>
      <c r="AM311" s="99"/>
      <c r="AN311" s="99"/>
      <c r="AO311" s="99"/>
      <c r="AP311" s="99"/>
      <c r="AQ311" s="99"/>
      <c r="AR311" s="99"/>
      <c r="AS311" s="99"/>
      <c r="AT311" s="99"/>
      <c r="AU311" s="99"/>
      <c r="AV311" s="99"/>
      <c r="AW311" s="99"/>
      <c r="AX311" s="99"/>
      <c r="AY311" s="99"/>
      <c r="AZ311" s="99"/>
      <c r="BA311" s="101" t="str">
        <f>C311</f>
        <v>Dodání a montáž. Specifikace viz. PD a TZ SO 02.</v>
      </c>
      <c r="BB311" s="99"/>
      <c r="BC311" s="99"/>
      <c r="BD311" s="99"/>
      <c r="BE311" s="99"/>
      <c r="BF311" s="99"/>
      <c r="BG311" s="99"/>
      <c r="BH311" s="99"/>
    </row>
    <row r="312" spans="1:60" ht="22.5" outlineLevel="1">
      <c r="A312" s="100">
        <v>92</v>
      </c>
      <c r="B312" s="100" t="s">
        <v>842</v>
      </c>
      <c r="C312" s="114" t="s">
        <v>841</v>
      </c>
      <c r="D312" s="104" t="s">
        <v>267</v>
      </c>
      <c r="E312" s="178">
        <v>2</v>
      </c>
      <c r="F312" s="177">
        <f>H312+J312</f>
        <v>0</v>
      </c>
      <c r="G312" s="106">
        <f>ROUND(E312*F312,2)</f>
        <v>0</v>
      </c>
      <c r="H312" s="106"/>
      <c r="I312" s="106">
        <f>ROUND(E312*H312,2)</f>
        <v>0</v>
      </c>
      <c r="J312" s="106"/>
      <c r="K312" s="106">
        <f>ROUND(E312*J312,2)</f>
        <v>0</v>
      </c>
      <c r="L312" s="106">
        <v>21</v>
      </c>
      <c r="M312" s="106">
        <f>G312*(1+L312/100)</f>
        <v>0</v>
      </c>
      <c r="N312" s="104">
        <v>4.6800000000000001E-2</v>
      </c>
      <c r="O312" s="104">
        <f>ROUND(E312*N312,5)</f>
        <v>9.3600000000000003E-2</v>
      </c>
      <c r="P312" s="104">
        <v>0</v>
      </c>
      <c r="Q312" s="104">
        <f>ROUND(E312*P312,5)</f>
        <v>0</v>
      </c>
      <c r="R312" s="104"/>
      <c r="S312" s="104"/>
      <c r="T312" s="105">
        <v>0</v>
      </c>
      <c r="U312" s="104">
        <f>ROUND(E312*T312,2)</f>
        <v>0</v>
      </c>
      <c r="V312" s="99"/>
      <c r="W312" s="99"/>
      <c r="X312" s="99"/>
      <c r="Y312" s="99"/>
      <c r="Z312" s="99"/>
      <c r="AA312" s="99"/>
      <c r="AB312" s="99"/>
      <c r="AC312" s="99"/>
      <c r="AD312" s="99"/>
      <c r="AE312" s="99" t="s">
        <v>298</v>
      </c>
      <c r="AF312" s="99"/>
      <c r="AG312" s="99"/>
      <c r="AH312" s="99"/>
      <c r="AI312" s="99"/>
      <c r="AJ312" s="99"/>
      <c r="AK312" s="99"/>
      <c r="AL312" s="99"/>
      <c r="AM312" s="99"/>
      <c r="AN312" s="99"/>
      <c r="AO312" s="99"/>
      <c r="AP312" s="99"/>
      <c r="AQ312" s="99"/>
      <c r="AR312" s="99"/>
      <c r="AS312" s="99"/>
      <c r="AT312" s="99"/>
      <c r="AU312" s="99"/>
      <c r="AV312" s="99"/>
      <c r="AW312" s="99"/>
      <c r="AX312" s="99"/>
      <c r="AY312" s="99"/>
      <c r="AZ312" s="99"/>
      <c r="BA312" s="99"/>
      <c r="BB312" s="99"/>
      <c r="BC312" s="99"/>
      <c r="BD312" s="99"/>
      <c r="BE312" s="99"/>
      <c r="BF312" s="99"/>
      <c r="BG312" s="99"/>
      <c r="BH312" s="99"/>
    </row>
    <row r="313" spans="1:60" outlineLevel="1">
      <c r="A313" s="100"/>
      <c r="B313" s="100"/>
      <c r="C313" s="383" t="s">
        <v>658</v>
      </c>
      <c r="D313" s="384"/>
      <c r="E313" s="385"/>
      <c r="F313" s="386"/>
      <c r="G313" s="387"/>
      <c r="H313" s="106"/>
      <c r="I313" s="106"/>
      <c r="J313" s="106"/>
      <c r="K313" s="106"/>
      <c r="L313" s="106"/>
      <c r="M313" s="106"/>
      <c r="N313" s="104"/>
      <c r="O313" s="104"/>
      <c r="P313" s="104"/>
      <c r="Q313" s="104"/>
      <c r="R313" s="104"/>
      <c r="S313" s="104"/>
      <c r="T313" s="105"/>
      <c r="U313" s="104"/>
      <c r="V313" s="99"/>
      <c r="W313" s="99"/>
      <c r="X313" s="99"/>
      <c r="Y313" s="99"/>
      <c r="Z313" s="99"/>
      <c r="AA313" s="99"/>
      <c r="AB313" s="99"/>
      <c r="AC313" s="99"/>
      <c r="AD313" s="99"/>
      <c r="AE313" s="99" t="s">
        <v>81</v>
      </c>
      <c r="AF313" s="99"/>
      <c r="AG313" s="99"/>
      <c r="AH313" s="99"/>
      <c r="AI313" s="99"/>
      <c r="AJ313" s="99"/>
      <c r="AK313" s="99"/>
      <c r="AL313" s="99"/>
      <c r="AM313" s="99"/>
      <c r="AN313" s="99"/>
      <c r="AO313" s="99"/>
      <c r="AP313" s="99"/>
      <c r="AQ313" s="99"/>
      <c r="AR313" s="99"/>
      <c r="AS313" s="99"/>
      <c r="AT313" s="99"/>
      <c r="AU313" s="99"/>
      <c r="AV313" s="99"/>
      <c r="AW313" s="99"/>
      <c r="AX313" s="99"/>
      <c r="AY313" s="99"/>
      <c r="AZ313" s="99"/>
      <c r="BA313" s="101" t="str">
        <f>C313</f>
        <v>Dodání a montáž. Specifikace viz. PD a TZ SO 02.</v>
      </c>
      <c r="BB313" s="99"/>
      <c r="BC313" s="99"/>
      <c r="BD313" s="99"/>
      <c r="BE313" s="99"/>
      <c r="BF313" s="99"/>
      <c r="BG313" s="99"/>
      <c r="BH313" s="99"/>
    </row>
    <row r="314" spans="1:60" outlineLevel="1">
      <c r="A314" s="100">
        <v>93</v>
      </c>
      <c r="B314" s="100" t="s">
        <v>840</v>
      </c>
      <c r="C314" s="114" t="s">
        <v>839</v>
      </c>
      <c r="D314" s="104" t="s">
        <v>267</v>
      </c>
      <c r="E314" s="178">
        <v>4</v>
      </c>
      <c r="F314" s="177">
        <f>H314+J314</f>
        <v>0</v>
      </c>
      <c r="G314" s="106">
        <f>ROUND(E314*F314,2)</f>
        <v>0</v>
      </c>
      <c r="H314" s="106"/>
      <c r="I314" s="106">
        <f>ROUND(E314*H314,2)</f>
        <v>0</v>
      </c>
      <c r="J314" s="106"/>
      <c r="K314" s="106">
        <f>ROUND(E314*J314,2)</f>
        <v>0</v>
      </c>
      <c r="L314" s="106">
        <v>21</v>
      </c>
      <c r="M314" s="106">
        <f>G314*(1+L314/100)</f>
        <v>0</v>
      </c>
      <c r="N314" s="104">
        <v>4.6800000000000001E-2</v>
      </c>
      <c r="O314" s="104">
        <f>ROUND(E314*N314,5)</f>
        <v>0.18720000000000001</v>
      </c>
      <c r="P314" s="104">
        <v>0</v>
      </c>
      <c r="Q314" s="104">
        <f>ROUND(E314*P314,5)</f>
        <v>0</v>
      </c>
      <c r="R314" s="104"/>
      <c r="S314" s="104"/>
      <c r="T314" s="105">
        <v>0</v>
      </c>
      <c r="U314" s="104">
        <f>ROUND(E314*T314,2)</f>
        <v>0</v>
      </c>
      <c r="V314" s="99"/>
      <c r="W314" s="99"/>
      <c r="X314" s="99"/>
      <c r="Y314" s="99"/>
      <c r="Z314" s="99"/>
      <c r="AA314" s="99"/>
      <c r="AB314" s="99"/>
      <c r="AC314" s="99"/>
      <c r="AD314" s="99"/>
      <c r="AE314" s="99" t="s">
        <v>298</v>
      </c>
      <c r="AF314" s="99"/>
      <c r="AG314" s="99"/>
      <c r="AH314" s="99"/>
      <c r="AI314" s="99"/>
      <c r="AJ314" s="99"/>
      <c r="AK314" s="99"/>
      <c r="AL314" s="99"/>
      <c r="AM314" s="99"/>
      <c r="AN314" s="99"/>
      <c r="AO314" s="99"/>
      <c r="AP314" s="99"/>
      <c r="AQ314" s="99"/>
      <c r="AR314" s="99"/>
      <c r="AS314" s="99"/>
      <c r="AT314" s="99"/>
      <c r="AU314" s="99"/>
      <c r="AV314" s="99"/>
      <c r="AW314" s="99"/>
      <c r="AX314" s="99"/>
      <c r="AY314" s="99"/>
      <c r="AZ314" s="99"/>
      <c r="BA314" s="99"/>
      <c r="BB314" s="99"/>
      <c r="BC314" s="99"/>
      <c r="BD314" s="99"/>
      <c r="BE314" s="99"/>
      <c r="BF314" s="99"/>
      <c r="BG314" s="99"/>
      <c r="BH314" s="99"/>
    </row>
    <row r="315" spans="1:60" outlineLevel="1">
      <c r="A315" s="100"/>
      <c r="B315" s="100"/>
      <c r="C315" s="383" t="s">
        <v>658</v>
      </c>
      <c r="D315" s="384"/>
      <c r="E315" s="385"/>
      <c r="F315" s="386"/>
      <c r="G315" s="387"/>
      <c r="H315" s="106"/>
      <c r="I315" s="106"/>
      <c r="J315" s="106"/>
      <c r="K315" s="106"/>
      <c r="L315" s="106"/>
      <c r="M315" s="106"/>
      <c r="N315" s="104"/>
      <c r="O315" s="104"/>
      <c r="P315" s="104"/>
      <c r="Q315" s="104"/>
      <c r="R315" s="104"/>
      <c r="S315" s="104"/>
      <c r="T315" s="105"/>
      <c r="U315" s="104"/>
      <c r="V315" s="99"/>
      <c r="W315" s="99"/>
      <c r="X315" s="99"/>
      <c r="Y315" s="99"/>
      <c r="Z315" s="99"/>
      <c r="AA315" s="99"/>
      <c r="AB315" s="99"/>
      <c r="AC315" s="99"/>
      <c r="AD315" s="99"/>
      <c r="AE315" s="99" t="s">
        <v>81</v>
      </c>
      <c r="AF315" s="99"/>
      <c r="AG315" s="99"/>
      <c r="AH315" s="99"/>
      <c r="AI315" s="99"/>
      <c r="AJ315" s="99"/>
      <c r="AK315" s="99"/>
      <c r="AL315" s="99"/>
      <c r="AM315" s="99"/>
      <c r="AN315" s="99"/>
      <c r="AO315" s="99"/>
      <c r="AP315" s="99"/>
      <c r="AQ315" s="99"/>
      <c r="AR315" s="99"/>
      <c r="AS315" s="99"/>
      <c r="AT315" s="99"/>
      <c r="AU315" s="99"/>
      <c r="AV315" s="99"/>
      <c r="AW315" s="99"/>
      <c r="AX315" s="99"/>
      <c r="AY315" s="99"/>
      <c r="AZ315" s="99"/>
      <c r="BA315" s="101" t="str">
        <f>C315</f>
        <v>Dodání a montáž. Specifikace viz. PD a TZ SO 02.</v>
      </c>
      <c r="BB315" s="99"/>
      <c r="BC315" s="99"/>
      <c r="BD315" s="99"/>
      <c r="BE315" s="99"/>
      <c r="BF315" s="99"/>
      <c r="BG315" s="99"/>
      <c r="BH315" s="99"/>
    </row>
    <row r="316" spans="1:60" ht="22.5" outlineLevel="1">
      <c r="A316" s="100">
        <v>94</v>
      </c>
      <c r="B316" s="100" t="s">
        <v>838</v>
      </c>
      <c r="C316" s="114" t="s">
        <v>837</v>
      </c>
      <c r="D316" s="104" t="s">
        <v>267</v>
      </c>
      <c r="E316" s="178">
        <v>2</v>
      </c>
      <c r="F316" s="177">
        <f>H316+J316</f>
        <v>0</v>
      </c>
      <c r="G316" s="106">
        <f>ROUND(E316*F316,2)</f>
        <v>0</v>
      </c>
      <c r="H316" s="106"/>
      <c r="I316" s="106">
        <f>ROUND(E316*H316,2)</f>
        <v>0</v>
      </c>
      <c r="J316" s="106"/>
      <c r="K316" s="106">
        <f>ROUND(E316*J316,2)</f>
        <v>0</v>
      </c>
      <c r="L316" s="106">
        <v>21</v>
      </c>
      <c r="M316" s="106">
        <f>G316*(1+L316/100)</f>
        <v>0</v>
      </c>
      <c r="N316" s="104">
        <v>0.14680000000000001</v>
      </c>
      <c r="O316" s="104">
        <f>ROUND(E316*N316,5)</f>
        <v>0.29360000000000003</v>
      </c>
      <c r="P316" s="104">
        <v>0</v>
      </c>
      <c r="Q316" s="104">
        <f>ROUND(E316*P316,5)</f>
        <v>0</v>
      </c>
      <c r="R316" s="104"/>
      <c r="S316" s="104"/>
      <c r="T316" s="105">
        <v>0</v>
      </c>
      <c r="U316" s="104">
        <f>ROUND(E316*T316,2)</f>
        <v>0</v>
      </c>
      <c r="V316" s="99"/>
      <c r="W316" s="99"/>
      <c r="X316" s="99"/>
      <c r="Y316" s="99"/>
      <c r="Z316" s="99"/>
      <c r="AA316" s="99"/>
      <c r="AB316" s="99"/>
      <c r="AC316" s="99"/>
      <c r="AD316" s="99"/>
      <c r="AE316" s="99" t="s">
        <v>298</v>
      </c>
      <c r="AF316" s="99"/>
      <c r="AG316" s="99"/>
      <c r="AH316" s="99"/>
      <c r="AI316" s="99"/>
      <c r="AJ316" s="99"/>
      <c r="AK316" s="99"/>
      <c r="AL316" s="99"/>
      <c r="AM316" s="99"/>
      <c r="AN316" s="99"/>
      <c r="AO316" s="99"/>
      <c r="AP316" s="99"/>
      <c r="AQ316" s="99"/>
      <c r="AR316" s="99"/>
      <c r="AS316" s="99"/>
      <c r="AT316" s="99"/>
      <c r="AU316" s="99"/>
      <c r="AV316" s="99"/>
      <c r="AW316" s="99"/>
      <c r="AX316" s="99"/>
      <c r="AY316" s="99"/>
      <c r="AZ316" s="99"/>
      <c r="BA316" s="99"/>
      <c r="BB316" s="99"/>
      <c r="BC316" s="99"/>
      <c r="BD316" s="99"/>
      <c r="BE316" s="99"/>
      <c r="BF316" s="99"/>
      <c r="BG316" s="99"/>
      <c r="BH316" s="99"/>
    </row>
    <row r="317" spans="1:60" outlineLevel="1">
      <c r="A317" s="100"/>
      <c r="B317" s="100"/>
      <c r="C317" s="383" t="s">
        <v>658</v>
      </c>
      <c r="D317" s="384"/>
      <c r="E317" s="385"/>
      <c r="F317" s="386"/>
      <c r="G317" s="387"/>
      <c r="H317" s="106"/>
      <c r="I317" s="106"/>
      <c r="J317" s="106"/>
      <c r="K317" s="106"/>
      <c r="L317" s="106"/>
      <c r="M317" s="106"/>
      <c r="N317" s="104"/>
      <c r="O317" s="104"/>
      <c r="P317" s="104"/>
      <c r="Q317" s="104"/>
      <c r="R317" s="104"/>
      <c r="S317" s="104"/>
      <c r="T317" s="105"/>
      <c r="U317" s="104"/>
      <c r="V317" s="99"/>
      <c r="W317" s="99"/>
      <c r="X317" s="99"/>
      <c r="Y317" s="99"/>
      <c r="Z317" s="99"/>
      <c r="AA317" s="99"/>
      <c r="AB317" s="99"/>
      <c r="AC317" s="99"/>
      <c r="AD317" s="99"/>
      <c r="AE317" s="99" t="s">
        <v>81</v>
      </c>
      <c r="AF317" s="99"/>
      <c r="AG317" s="99"/>
      <c r="AH317" s="99"/>
      <c r="AI317" s="99"/>
      <c r="AJ317" s="99"/>
      <c r="AK317" s="99"/>
      <c r="AL317" s="99"/>
      <c r="AM317" s="99"/>
      <c r="AN317" s="99"/>
      <c r="AO317" s="99"/>
      <c r="AP317" s="99"/>
      <c r="AQ317" s="99"/>
      <c r="AR317" s="99"/>
      <c r="AS317" s="99"/>
      <c r="AT317" s="99"/>
      <c r="AU317" s="99"/>
      <c r="AV317" s="99"/>
      <c r="AW317" s="99"/>
      <c r="AX317" s="99"/>
      <c r="AY317" s="99"/>
      <c r="AZ317" s="99"/>
      <c r="BA317" s="101" t="str">
        <f>C317</f>
        <v>Dodání a montáž. Specifikace viz. PD a TZ SO 02.</v>
      </c>
      <c r="BB317" s="99"/>
      <c r="BC317" s="99"/>
      <c r="BD317" s="99"/>
      <c r="BE317" s="99"/>
      <c r="BF317" s="99"/>
      <c r="BG317" s="99"/>
      <c r="BH317" s="99"/>
    </row>
    <row r="318" spans="1:60" ht="22.5" outlineLevel="1">
      <c r="A318" s="100">
        <v>95</v>
      </c>
      <c r="B318" s="100" t="s">
        <v>836</v>
      </c>
      <c r="C318" s="114" t="s">
        <v>835</v>
      </c>
      <c r="D318" s="104" t="s">
        <v>267</v>
      </c>
      <c r="E318" s="178">
        <v>1</v>
      </c>
      <c r="F318" s="177">
        <f>H318+J318</f>
        <v>0</v>
      </c>
      <c r="G318" s="106">
        <f>ROUND(E318*F318,2)</f>
        <v>0</v>
      </c>
      <c r="H318" s="106"/>
      <c r="I318" s="106">
        <f>ROUND(E318*H318,2)</f>
        <v>0</v>
      </c>
      <c r="J318" s="106"/>
      <c r="K318" s="106">
        <f>ROUND(E318*J318,2)</f>
        <v>0</v>
      </c>
      <c r="L318" s="106">
        <v>21</v>
      </c>
      <c r="M318" s="106">
        <f>G318*(1+L318/100)</f>
        <v>0</v>
      </c>
      <c r="N318" s="104">
        <v>0.28000000000000003</v>
      </c>
      <c r="O318" s="104">
        <f>ROUND(E318*N318,5)</f>
        <v>0.28000000000000003</v>
      </c>
      <c r="P318" s="104">
        <v>0</v>
      </c>
      <c r="Q318" s="104">
        <f>ROUND(E318*P318,5)</f>
        <v>0</v>
      </c>
      <c r="R318" s="104"/>
      <c r="S318" s="104"/>
      <c r="T318" s="105">
        <v>0</v>
      </c>
      <c r="U318" s="104">
        <f>ROUND(E318*T318,2)</f>
        <v>0</v>
      </c>
      <c r="V318" s="99"/>
      <c r="W318" s="99"/>
      <c r="X318" s="99"/>
      <c r="Y318" s="99"/>
      <c r="Z318" s="99"/>
      <c r="AA318" s="99"/>
      <c r="AB318" s="99"/>
      <c r="AC318" s="99"/>
      <c r="AD318" s="99"/>
      <c r="AE318" s="99" t="s">
        <v>298</v>
      </c>
      <c r="AF318" s="99"/>
      <c r="AG318" s="99"/>
      <c r="AH318" s="99"/>
      <c r="AI318" s="99"/>
      <c r="AJ318" s="99"/>
      <c r="AK318" s="99"/>
      <c r="AL318" s="99"/>
      <c r="AM318" s="99"/>
      <c r="AN318" s="99"/>
      <c r="AO318" s="99"/>
      <c r="AP318" s="99"/>
      <c r="AQ318" s="99"/>
      <c r="AR318" s="99"/>
      <c r="AS318" s="99"/>
      <c r="AT318" s="99"/>
      <c r="AU318" s="99"/>
      <c r="AV318" s="99"/>
      <c r="AW318" s="99"/>
      <c r="AX318" s="99"/>
      <c r="AY318" s="99"/>
      <c r="AZ318" s="99"/>
      <c r="BA318" s="99"/>
      <c r="BB318" s="99"/>
      <c r="BC318" s="99"/>
      <c r="BD318" s="99"/>
      <c r="BE318" s="99"/>
      <c r="BF318" s="99"/>
      <c r="BG318" s="99"/>
      <c r="BH318" s="99"/>
    </row>
    <row r="319" spans="1:60" outlineLevel="1">
      <c r="A319" s="100"/>
      <c r="B319" s="100"/>
      <c r="C319" s="383" t="s">
        <v>658</v>
      </c>
      <c r="D319" s="384"/>
      <c r="E319" s="385"/>
      <c r="F319" s="386"/>
      <c r="G319" s="387"/>
      <c r="H319" s="106"/>
      <c r="I319" s="106"/>
      <c r="J319" s="106"/>
      <c r="K319" s="106"/>
      <c r="L319" s="106"/>
      <c r="M319" s="106"/>
      <c r="N319" s="104"/>
      <c r="O319" s="104"/>
      <c r="P319" s="104"/>
      <c r="Q319" s="104"/>
      <c r="R319" s="104"/>
      <c r="S319" s="104"/>
      <c r="T319" s="105"/>
      <c r="U319" s="104"/>
      <c r="V319" s="99"/>
      <c r="W319" s="99"/>
      <c r="X319" s="99"/>
      <c r="Y319" s="99"/>
      <c r="Z319" s="99"/>
      <c r="AA319" s="99"/>
      <c r="AB319" s="99"/>
      <c r="AC319" s="99"/>
      <c r="AD319" s="99"/>
      <c r="AE319" s="99" t="s">
        <v>81</v>
      </c>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101" t="str">
        <f>C319</f>
        <v>Dodání a montáž. Specifikace viz. PD a TZ SO 02.</v>
      </c>
      <c r="BB319" s="99"/>
      <c r="BC319" s="99"/>
      <c r="BD319" s="99"/>
      <c r="BE319" s="99"/>
      <c r="BF319" s="99"/>
      <c r="BG319" s="99"/>
      <c r="BH319" s="99"/>
    </row>
    <row r="320" spans="1:60" ht="22.5" outlineLevel="1">
      <c r="A320" s="100">
        <v>96</v>
      </c>
      <c r="B320" s="100" t="s">
        <v>834</v>
      </c>
      <c r="C320" s="114" t="s">
        <v>833</v>
      </c>
      <c r="D320" s="104" t="s">
        <v>267</v>
      </c>
      <c r="E320" s="178">
        <v>3</v>
      </c>
      <c r="F320" s="177">
        <f>H320+J320</f>
        <v>0</v>
      </c>
      <c r="G320" s="106">
        <f>ROUND(E320*F320,2)</f>
        <v>0</v>
      </c>
      <c r="H320" s="106"/>
      <c r="I320" s="106">
        <f>ROUND(E320*H320,2)</f>
        <v>0</v>
      </c>
      <c r="J320" s="106"/>
      <c r="K320" s="106">
        <f>ROUND(E320*J320,2)</f>
        <v>0</v>
      </c>
      <c r="L320" s="106">
        <v>21</v>
      </c>
      <c r="M320" s="106">
        <f>G320*(1+L320/100)</f>
        <v>0</v>
      </c>
      <c r="N320" s="104">
        <v>4.6800000000000001E-2</v>
      </c>
      <c r="O320" s="104">
        <f>ROUND(E320*N320,5)</f>
        <v>0.1404</v>
      </c>
      <c r="P320" s="104">
        <v>0</v>
      </c>
      <c r="Q320" s="104">
        <f>ROUND(E320*P320,5)</f>
        <v>0</v>
      </c>
      <c r="R320" s="104"/>
      <c r="S320" s="104"/>
      <c r="T320" s="105">
        <v>0</v>
      </c>
      <c r="U320" s="104">
        <f>ROUND(E320*T320,2)</f>
        <v>0</v>
      </c>
      <c r="V320" s="99"/>
      <c r="W320" s="99"/>
      <c r="X320" s="99"/>
      <c r="Y320" s="99"/>
      <c r="Z320" s="99"/>
      <c r="AA320" s="99"/>
      <c r="AB320" s="99"/>
      <c r="AC320" s="99"/>
      <c r="AD320" s="99"/>
      <c r="AE320" s="99" t="s">
        <v>298</v>
      </c>
      <c r="AF320" s="99"/>
      <c r="AG320" s="99"/>
      <c r="AH320" s="99"/>
      <c r="AI320" s="99"/>
      <c r="AJ320" s="99"/>
      <c r="AK320" s="99"/>
      <c r="AL320" s="99"/>
      <c r="AM320" s="99"/>
      <c r="AN320" s="99"/>
      <c r="AO320" s="99"/>
      <c r="AP320" s="99"/>
      <c r="AQ320" s="99"/>
      <c r="AR320" s="99"/>
      <c r="AS320" s="99"/>
      <c r="AT320" s="99"/>
      <c r="AU320" s="99"/>
      <c r="AV320" s="99"/>
      <c r="AW320" s="99"/>
      <c r="AX320" s="99"/>
      <c r="AY320" s="99"/>
      <c r="AZ320" s="99"/>
      <c r="BA320" s="99"/>
      <c r="BB320" s="99"/>
      <c r="BC320" s="99"/>
      <c r="BD320" s="99"/>
      <c r="BE320" s="99"/>
      <c r="BF320" s="99"/>
      <c r="BG320" s="99"/>
      <c r="BH320" s="99"/>
    </row>
    <row r="321" spans="1:60" outlineLevel="1">
      <c r="A321" s="100"/>
      <c r="B321" s="100"/>
      <c r="C321" s="383" t="s">
        <v>658</v>
      </c>
      <c r="D321" s="384"/>
      <c r="E321" s="385"/>
      <c r="F321" s="386"/>
      <c r="G321" s="387"/>
      <c r="H321" s="106"/>
      <c r="I321" s="106"/>
      <c r="J321" s="106"/>
      <c r="K321" s="106"/>
      <c r="L321" s="106"/>
      <c r="M321" s="106"/>
      <c r="N321" s="104"/>
      <c r="O321" s="104"/>
      <c r="P321" s="104"/>
      <c r="Q321" s="104"/>
      <c r="R321" s="104"/>
      <c r="S321" s="104"/>
      <c r="T321" s="105"/>
      <c r="U321" s="104"/>
      <c r="V321" s="99"/>
      <c r="W321" s="99"/>
      <c r="X321" s="99"/>
      <c r="Y321" s="99"/>
      <c r="Z321" s="99"/>
      <c r="AA321" s="99"/>
      <c r="AB321" s="99"/>
      <c r="AC321" s="99"/>
      <c r="AD321" s="99"/>
      <c r="AE321" s="99" t="s">
        <v>81</v>
      </c>
      <c r="AF321" s="99"/>
      <c r="AG321" s="99"/>
      <c r="AH321" s="99"/>
      <c r="AI321" s="99"/>
      <c r="AJ321" s="99"/>
      <c r="AK321" s="99"/>
      <c r="AL321" s="99"/>
      <c r="AM321" s="99"/>
      <c r="AN321" s="99"/>
      <c r="AO321" s="99"/>
      <c r="AP321" s="99"/>
      <c r="AQ321" s="99"/>
      <c r="AR321" s="99"/>
      <c r="AS321" s="99"/>
      <c r="AT321" s="99"/>
      <c r="AU321" s="99"/>
      <c r="AV321" s="99"/>
      <c r="AW321" s="99"/>
      <c r="AX321" s="99"/>
      <c r="AY321" s="99"/>
      <c r="AZ321" s="99"/>
      <c r="BA321" s="101" t="str">
        <f>C321</f>
        <v>Dodání a montáž. Specifikace viz. PD a TZ SO 02.</v>
      </c>
      <c r="BB321" s="99"/>
      <c r="BC321" s="99"/>
      <c r="BD321" s="99"/>
      <c r="BE321" s="99"/>
      <c r="BF321" s="99"/>
      <c r="BG321" s="99"/>
      <c r="BH321" s="99"/>
    </row>
    <row r="322" spans="1:60" ht="22.5" outlineLevel="1">
      <c r="A322" s="100">
        <v>97</v>
      </c>
      <c r="B322" s="100" t="s">
        <v>832</v>
      </c>
      <c r="C322" s="114" t="s">
        <v>831</v>
      </c>
      <c r="D322" s="104" t="s">
        <v>267</v>
      </c>
      <c r="E322" s="178">
        <v>4</v>
      </c>
      <c r="F322" s="177">
        <f>H322+J322</f>
        <v>0</v>
      </c>
      <c r="G322" s="106">
        <f>ROUND(E322*F322,2)</f>
        <v>0</v>
      </c>
      <c r="H322" s="106"/>
      <c r="I322" s="106">
        <f>ROUND(E322*H322,2)</f>
        <v>0</v>
      </c>
      <c r="J322" s="106"/>
      <c r="K322" s="106">
        <f>ROUND(E322*J322,2)</f>
        <v>0</v>
      </c>
      <c r="L322" s="106">
        <v>21</v>
      </c>
      <c r="M322" s="106">
        <f>G322*(1+L322/100)</f>
        <v>0</v>
      </c>
      <c r="N322" s="104">
        <v>4.6800000000000001E-2</v>
      </c>
      <c r="O322" s="104">
        <f>ROUND(E322*N322,5)</f>
        <v>0.18720000000000001</v>
      </c>
      <c r="P322" s="104">
        <v>0</v>
      </c>
      <c r="Q322" s="104">
        <f>ROUND(E322*P322,5)</f>
        <v>0</v>
      </c>
      <c r="R322" s="104"/>
      <c r="S322" s="104"/>
      <c r="T322" s="105">
        <v>0</v>
      </c>
      <c r="U322" s="104">
        <f>ROUND(E322*T322,2)</f>
        <v>0</v>
      </c>
      <c r="V322" s="99"/>
      <c r="W322" s="99"/>
      <c r="X322" s="99"/>
      <c r="Y322" s="99"/>
      <c r="Z322" s="99"/>
      <c r="AA322" s="99"/>
      <c r="AB322" s="99"/>
      <c r="AC322" s="99"/>
      <c r="AD322" s="99"/>
      <c r="AE322" s="99" t="s">
        <v>298</v>
      </c>
      <c r="AF322" s="99"/>
      <c r="AG322" s="99"/>
      <c r="AH322" s="99"/>
      <c r="AI322" s="99"/>
      <c r="AJ322" s="99"/>
      <c r="AK322" s="99"/>
      <c r="AL322" s="99"/>
      <c r="AM322" s="99"/>
      <c r="AN322" s="99"/>
      <c r="AO322" s="99"/>
      <c r="AP322" s="99"/>
      <c r="AQ322" s="99"/>
      <c r="AR322" s="99"/>
      <c r="AS322" s="99"/>
      <c r="AT322" s="99"/>
      <c r="AU322" s="99"/>
      <c r="AV322" s="99"/>
      <c r="AW322" s="99"/>
      <c r="AX322" s="99"/>
      <c r="AY322" s="99"/>
      <c r="AZ322" s="99"/>
      <c r="BA322" s="99"/>
      <c r="BB322" s="99"/>
      <c r="BC322" s="99"/>
      <c r="BD322" s="99"/>
      <c r="BE322" s="99"/>
      <c r="BF322" s="99"/>
      <c r="BG322" s="99"/>
      <c r="BH322" s="99"/>
    </row>
    <row r="323" spans="1:60" outlineLevel="1">
      <c r="A323" s="100"/>
      <c r="B323" s="100"/>
      <c r="C323" s="383" t="s">
        <v>658</v>
      </c>
      <c r="D323" s="384"/>
      <c r="E323" s="385"/>
      <c r="F323" s="386"/>
      <c r="G323" s="387"/>
      <c r="H323" s="106"/>
      <c r="I323" s="106"/>
      <c r="J323" s="106"/>
      <c r="K323" s="106"/>
      <c r="L323" s="106"/>
      <c r="M323" s="106"/>
      <c r="N323" s="104"/>
      <c r="O323" s="104"/>
      <c r="P323" s="104"/>
      <c r="Q323" s="104"/>
      <c r="R323" s="104"/>
      <c r="S323" s="104"/>
      <c r="T323" s="105"/>
      <c r="U323" s="104"/>
      <c r="V323" s="99"/>
      <c r="W323" s="99"/>
      <c r="X323" s="99"/>
      <c r="Y323" s="99"/>
      <c r="Z323" s="99"/>
      <c r="AA323" s="99"/>
      <c r="AB323" s="99"/>
      <c r="AC323" s="99"/>
      <c r="AD323" s="99"/>
      <c r="AE323" s="99" t="s">
        <v>81</v>
      </c>
      <c r="AF323" s="99"/>
      <c r="AG323" s="99"/>
      <c r="AH323" s="99"/>
      <c r="AI323" s="99"/>
      <c r="AJ323" s="99"/>
      <c r="AK323" s="99"/>
      <c r="AL323" s="99"/>
      <c r="AM323" s="99"/>
      <c r="AN323" s="99"/>
      <c r="AO323" s="99"/>
      <c r="AP323" s="99"/>
      <c r="AQ323" s="99"/>
      <c r="AR323" s="99"/>
      <c r="AS323" s="99"/>
      <c r="AT323" s="99"/>
      <c r="AU323" s="99"/>
      <c r="AV323" s="99"/>
      <c r="AW323" s="99"/>
      <c r="AX323" s="99"/>
      <c r="AY323" s="99"/>
      <c r="AZ323" s="99"/>
      <c r="BA323" s="101" t="str">
        <f>C323</f>
        <v>Dodání a montáž. Specifikace viz. PD a TZ SO 02.</v>
      </c>
      <c r="BB323" s="99"/>
      <c r="BC323" s="99"/>
      <c r="BD323" s="99"/>
      <c r="BE323" s="99"/>
      <c r="BF323" s="99"/>
      <c r="BG323" s="99"/>
      <c r="BH323" s="99"/>
    </row>
    <row r="324" spans="1:60" outlineLevel="1">
      <c r="A324" s="100">
        <v>98</v>
      </c>
      <c r="B324" s="100" t="s">
        <v>830</v>
      </c>
      <c r="C324" s="114" t="s">
        <v>829</v>
      </c>
      <c r="D324" s="104" t="s">
        <v>267</v>
      </c>
      <c r="E324" s="178">
        <v>11</v>
      </c>
      <c r="F324" s="177">
        <f>H324+J324</f>
        <v>0</v>
      </c>
      <c r="G324" s="106">
        <f>ROUND(E324*F324,2)</f>
        <v>0</v>
      </c>
      <c r="H324" s="106"/>
      <c r="I324" s="106">
        <f>ROUND(E324*H324,2)</f>
        <v>0</v>
      </c>
      <c r="J324" s="106"/>
      <c r="K324" s="106">
        <f>ROUND(E324*J324,2)</f>
        <v>0</v>
      </c>
      <c r="L324" s="106">
        <v>21</v>
      </c>
      <c r="M324" s="106">
        <f>G324*(1+L324/100)</f>
        <v>0</v>
      </c>
      <c r="N324" s="104">
        <v>1.4999999999999999E-2</v>
      </c>
      <c r="O324" s="104">
        <f>ROUND(E324*N324,5)</f>
        <v>0.16500000000000001</v>
      </c>
      <c r="P324" s="104">
        <v>0</v>
      </c>
      <c r="Q324" s="104">
        <f>ROUND(E324*P324,5)</f>
        <v>0</v>
      </c>
      <c r="R324" s="104"/>
      <c r="S324" s="104"/>
      <c r="T324" s="105">
        <v>0</v>
      </c>
      <c r="U324" s="104">
        <f>ROUND(E324*T324,2)</f>
        <v>0</v>
      </c>
      <c r="V324" s="99"/>
      <c r="W324" s="99"/>
      <c r="X324" s="99"/>
      <c r="Y324" s="99"/>
      <c r="Z324" s="99"/>
      <c r="AA324" s="99"/>
      <c r="AB324" s="99"/>
      <c r="AC324" s="99"/>
      <c r="AD324" s="99"/>
      <c r="AE324" s="99" t="s">
        <v>298</v>
      </c>
      <c r="AF324" s="99"/>
      <c r="AG324" s="99"/>
      <c r="AH324" s="99"/>
      <c r="AI324" s="99"/>
      <c r="AJ324" s="99"/>
      <c r="AK324" s="99"/>
      <c r="AL324" s="99"/>
      <c r="AM324" s="99"/>
      <c r="AN324" s="99"/>
      <c r="AO324" s="99"/>
      <c r="AP324" s="99"/>
      <c r="AQ324" s="99"/>
      <c r="AR324" s="99"/>
      <c r="AS324" s="99"/>
      <c r="AT324" s="99"/>
      <c r="AU324" s="99"/>
      <c r="AV324" s="99"/>
      <c r="AW324" s="99"/>
      <c r="AX324" s="99"/>
      <c r="AY324" s="99"/>
      <c r="AZ324" s="99"/>
      <c r="BA324" s="99"/>
      <c r="BB324" s="99"/>
      <c r="BC324" s="99"/>
      <c r="BD324" s="99"/>
      <c r="BE324" s="99"/>
      <c r="BF324" s="99"/>
      <c r="BG324" s="99"/>
      <c r="BH324" s="99"/>
    </row>
    <row r="325" spans="1:60" outlineLevel="1">
      <c r="A325" s="100"/>
      <c r="B325" s="100"/>
      <c r="C325" s="383" t="s">
        <v>658</v>
      </c>
      <c r="D325" s="384"/>
      <c r="E325" s="385"/>
      <c r="F325" s="386"/>
      <c r="G325" s="387"/>
      <c r="H325" s="106"/>
      <c r="I325" s="106"/>
      <c r="J325" s="106"/>
      <c r="K325" s="106"/>
      <c r="L325" s="106"/>
      <c r="M325" s="106"/>
      <c r="N325" s="104"/>
      <c r="O325" s="104"/>
      <c r="P325" s="104"/>
      <c r="Q325" s="104"/>
      <c r="R325" s="104"/>
      <c r="S325" s="104"/>
      <c r="T325" s="105"/>
      <c r="U325" s="104"/>
      <c r="V325" s="99"/>
      <c r="W325" s="99"/>
      <c r="X325" s="99"/>
      <c r="Y325" s="99"/>
      <c r="Z325" s="99"/>
      <c r="AA325" s="99"/>
      <c r="AB325" s="99"/>
      <c r="AC325" s="99"/>
      <c r="AD325" s="99"/>
      <c r="AE325" s="99" t="s">
        <v>81</v>
      </c>
      <c r="AF325" s="99"/>
      <c r="AG325" s="99"/>
      <c r="AH325" s="99"/>
      <c r="AI325" s="99"/>
      <c r="AJ325" s="99"/>
      <c r="AK325" s="99"/>
      <c r="AL325" s="99"/>
      <c r="AM325" s="99"/>
      <c r="AN325" s="99"/>
      <c r="AO325" s="99"/>
      <c r="AP325" s="99"/>
      <c r="AQ325" s="99"/>
      <c r="AR325" s="99"/>
      <c r="AS325" s="99"/>
      <c r="AT325" s="99"/>
      <c r="AU325" s="99"/>
      <c r="AV325" s="99"/>
      <c r="AW325" s="99"/>
      <c r="AX325" s="99"/>
      <c r="AY325" s="99"/>
      <c r="AZ325" s="99"/>
      <c r="BA325" s="101" t="str">
        <f>C325</f>
        <v>Dodání a montáž. Specifikace viz. PD a TZ SO 02.</v>
      </c>
      <c r="BB325" s="99"/>
      <c r="BC325" s="99"/>
      <c r="BD325" s="99"/>
      <c r="BE325" s="99"/>
      <c r="BF325" s="99"/>
      <c r="BG325" s="99"/>
      <c r="BH325" s="99"/>
    </row>
    <row r="326" spans="1:60" ht="22.5" outlineLevel="1">
      <c r="A326" s="100">
        <v>99</v>
      </c>
      <c r="B326" s="100" t="s">
        <v>828</v>
      </c>
      <c r="C326" s="114" t="s">
        <v>827</v>
      </c>
      <c r="D326" s="104" t="s">
        <v>267</v>
      </c>
      <c r="E326" s="178">
        <v>3</v>
      </c>
      <c r="F326" s="177">
        <f>H326+J326</f>
        <v>0</v>
      </c>
      <c r="G326" s="106">
        <f>ROUND(E326*F326,2)</f>
        <v>0</v>
      </c>
      <c r="H326" s="106"/>
      <c r="I326" s="106">
        <f>ROUND(E326*H326,2)</f>
        <v>0</v>
      </c>
      <c r="J326" s="106"/>
      <c r="K326" s="106">
        <f>ROUND(E326*J326,2)</f>
        <v>0</v>
      </c>
      <c r="L326" s="106">
        <v>21</v>
      </c>
      <c r="M326" s="106">
        <f>G326*(1+L326/100)</f>
        <v>0</v>
      </c>
      <c r="N326" s="104">
        <v>4.6800000000000001E-2</v>
      </c>
      <c r="O326" s="104">
        <f>ROUND(E326*N326,5)</f>
        <v>0.1404</v>
      </c>
      <c r="P326" s="104">
        <v>0</v>
      </c>
      <c r="Q326" s="104">
        <f>ROUND(E326*P326,5)</f>
        <v>0</v>
      </c>
      <c r="R326" s="104"/>
      <c r="S326" s="104"/>
      <c r="T326" s="105">
        <v>0</v>
      </c>
      <c r="U326" s="104">
        <f>ROUND(E326*T326,2)</f>
        <v>0</v>
      </c>
      <c r="V326" s="99"/>
      <c r="W326" s="99"/>
      <c r="X326" s="99"/>
      <c r="Y326" s="99"/>
      <c r="Z326" s="99"/>
      <c r="AA326" s="99"/>
      <c r="AB326" s="99"/>
      <c r="AC326" s="99"/>
      <c r="AD326" s="99"/>
      <c r="AE326" s="99" t="s">
        <v>298</v>
      </c>
      <c r="AF326" s="99"/>
      <c r="AG326" s="99"/>
      <c r="AH326" s="99"/>
      <c r="AI326" s="99"/>
      <c r="AJ326" s="99"/>
      <c r="AK326" s="99"/>
      <c r="AL326" s="99"/>
      <c r="AM326" s="99"/>
      <c r="AN326" s="99"/>
      <c r="AO326" s="99"/>
      <c r="AP326" s="99"/>
      <c r="AQ326" s="99"/>
      <c r="AR326" s="99"/>
      <c r="AS326" s="99"/>
      <c r="AT326" s="99"/>
      <c r="AU326" s="99"/>
      <c r="AV326" s="99"/>
      <c r="AW326" s="99"/>
      <c r="AX326" s="99"/>
      <c r="AY326" s="99"/>
      <c r="AZ326" s="99"/>
      <c r="BA326" s="99"/>
      <c r="BB326" s="99"/>
      <c r="BC326" s="99"/>
      <c r="BD326" s="99"/>
      <c r="BE326" s="99"/>
      <c r="BF326" s="99"/>
      <c r="BG326" s="99"/>
      <c r="BH326" s="99"/>
    </row>
    <row r="327" spans="1:60" outlineLevel="1">
      <c r="A327" s="100"/>
      <c r="B327" s="100"/>
      <c r="C327" s="383" t="s">
        <v>658</v>
      </c>
      <c r="D327" s="384"/>
      <c r="E327" s="385"/>
      <c r="F327" s="386"/>
      <c r="G327" s="387"/>
      <c r="H327" s="106"/>
      <c r="I327" s="106"/>
      <c r="J327" s="106"/>
      <c r="K327" s="106"/>
      <c r="L327" s="106"/>
      <c r="M327" s="106"/>
      <c r="N327" s="104"/>
      <c r="O327" s="104"/>
      <c r="P327" s="104"/>
      <c r="Q327" s="104"/>
      <c r="R327" s="104"/>
      <c r="S327" s="104"/>
      <c r="T327" s="105"/>
      <c r="U327" s="104"/>
      <c r="V327" s="99"/>
      <c r="W327" s="99"/>
      <c r="X327" s="99"/>
      <c r="Y327" s="99"/>
      <c r="Z327" s="99"/>
      <c r="AA327" s="99"/>
      <c r="AB327" s="99"/>
      <c r="AC327" s="99"/>
      <c r="AD327" s="99"/>
      <c r="AE327" s="99" t="s">
        <v>81</v>
      </c>
      <c r="AF327" s="99"/>
      <c r="AG327" s="99"/>
      <c r="AH327" s="99"/>
      <c r="AI327" s="99"/>
      <c r="AJ327" s="99"/>
      <c r="AK327" s="99"/>
      <c r="AL327" s="99"/>
      <c r="AM327" s="99"/>
      <c r="AN327" s="99"/>
      <c r="AO327" s="99"/>
      <c r="AP327" s="99"/>
      <c r="AQ327" s="99"/>
      <c r="AR327" s="99"/>
      <c r="AS327" s="99"/>
      <c r="AT327" s="99"/>
      <c r="AU327" s="99"/>
      <c r="AV327" s="99"/>
      <c r="AW327" s="99"/>
      <c r="AX327" s="99"/>
      <c r="AY327" s="99"/>
      <c r="AZ327" s="99"/>
      <c r="BA327" s="101" t="str">
        <f>C327</f>
        <v>Dodání a montáž. Specifikace viz. PD a TZ SO 02.</v>
      </c>
      <c r="BB327" s="99"/>
      <c r="BC327" s="99"/>
      <c r="BD327" s="99"/>
      <c r="BE327" s="99"/>
      <c r="BF327" s="99"/>
      <c r="BG327" s="99"/>
      <c r="BH327" s="99"/>
    </row>
    <row r="328" spans="1:60" outlineLevel="1">
      <c r="A328" s="100">
        <v>100</v>
      </c>
      <c r="B328" s="100" t="s">
        <v>826</v>
      </c>
      <c r="C328" s="114" t="s">
        <v>825</v>
      </c>
      <c r="D328" s="104" t="s">
        <v>267</v>
      </c>
      <c r="E328" s="178">
        <v>3</v>
      </c>
      <c r="F328" s="177">
        <f>H328+J328</f>
        <v>0</v>
      </c>
      <c r="G328" s="106">
        <f>ROUND(E328*F328,2)</f>
        <v>0</v>
      </c>
      <c r="H328" s="106"/>
      <c r="I328" s="106">
        <f>ROUND(E328*H328,2)</f>
        <v>0</v>
      </c>
      <c r="J328" s="106"/>
      <c r="K328" s="106">
        <f>ROUND(E328*J328,2)</f>
        <v>0</v>
      </c>
      <c r="L328" s="106">
        <v>21</v>
      </c>
      <c r="M328" s="106">
        <f>G328*(1+L328/100)</f>
        <v>0</v>
      </c>
      <c r="N328" s="104">
        <v>0.02</v>
      </c>
      <c r="O328" s="104">
        <f>ROUND(E328*N328,5)</f>
        <v>0.06</v>
      </c>
      <c r="P328" s="104">
        <v>0</v>
      </c>
      <c r="Q328" s="104">
        <f>ROUND(E328*P328,5)</f>
        <v>0</v>
      </c>
      <c r="R328" s="104"/>
      <c r="S328" s="104"/>
      <c r="T328" s="105">
        <v>0</v>
      </c>
      <c r="U328" s="104">
        <f>ROUND(E328*T328,2)</f>
        <v>0</v>
      </c>
      <c r="V328" s="99"/>
      <c r="W328" s="99"/>
      <c r="X328" s="99"/>
      <c r="Y328" s="99"/>
      <c r="Z328" s="99"/>
      <c r="AA328" s="99"/>
      <c r="AB328" s="99"/>
      <c r="AC328" s="99"/>
      <c r="AD328" s="99"/>
      <c r="AE328" s="99" t="s">
        <v>298</v>
      </c>
      <c r="AF328" s="99"/>
      <c r="AG328" s="99"/>
      <c r="AH328" s="99"/>
      <c r="AI328" s="99"/>
      <c r="AJ328" s="99"/>
      <c r="AK328" s="99"/>
      <c r="AL328" s="99"/>
      <c r="AM328" s="99"/>
      <c r="AN328" s="99"/>
      <c r="AO328" s="99"/>
      <c r="AP328" s="99"/>
      <c r="AQ328" s="99"/>
      <c r="AR328" s="99"/>
      <c r="AS328" s="99"/>
      <c r="AT328" s="99"/>
      <c r="AU328" s="99"/>
      <c r="AV328" s="99"/>
      <c r="AW328" s="99"/>
      <c r="AX328" s="99"/>
      <c r="AY328" s="99"/>
      <c r="AZ328" s="99"/>
      <c r="BA328" s="99"/>
      <c r="BB328" s="99"/>
      <c r="BC328" s="99"/>
      <c r="BD328" s="99"/>
      <c r="BE328" s="99"/>
      <c r="BF328" s="99"/>
      <c r="BG328" s="99"/>
      <c r="BH328" s="99"/>
    </row>
    <row r="329" spans="1:60" outlineLevel="1">
      <c r="A329" s="100"/>
      <c r="B329" s="100"/>
      <c r="C329" s="383" t="s">
        <v>658</v>
      </c>
      <c r="D329" s="384"/>
      <c r="E329" s="385"/>
      <c r="F329" s="386"/>
      <c r="G329" s="387"/>
      <c r="H329" s="106"/>
      <c r="I329" s="106"/>
      <c r="J329" s="106"/>
      <c r="K329" s="106"/>
      <c r="L329" s="106"/>
      <c r="M329" s="106"/>
      <c r="N329" s="104"/>
      <c r="O329" s="104"/>
      <c r="P329" s="104"/>
      <c r="Q329" s="104"/>
      <c r="R329" s="104"/>
      <c r="S329" s="104"/>
      <c r="T329" s="105"/>
      <c r="U329" s="104"/>
      <c r="V329" s="99"/>
      <c r="W329" s="99"/>
      <c r="X329" s="99"/>
      <c r="Y329" s="99"/>
      <c r="Z329" s="99"/>
      <c r="AA329" s="99"/>
      <c r="AB329" s="99"/>
      <c r="AC329" s="99"/>
      <c r="AD329" s="99"/>
      <c r="AE329" s="99" t="s">
        <v>81</v>
      </c>
      <c r="AF329" s="99"/>
      <c r="AG329" s="99"/>
      <c r="AH329" s="99"/>
      <c r="AI329" s="99"/>
      <c r="AJ329" s="99"/>
      <c r="AK329" s="99"/>
      <c r="AL329" s="99"/>
      <c r="AM329" s="99"/>
      <c r="AN329" s="99"/>
      <c r="AO329" s="99"/>
      <c r="AP329" s="99"/>
      <c r="AQ329" s="99"/>
      <c r="AR329" s="99"/>
      <c r="AS329" s="99"/>
      <c r="AT329" s="99"/>
      <c r="AU329" s="99"/>
      <c r="AV329" s="99"/>
      <c r="AW329" s="99"/>
      <c r="AX329" s="99"/>
      <c r="AY329" s="99"/>
      <c r="AZ329" s="99"/>
      <c r="BA329" s="101" t="str">
        <f>C329</f>
        <v>Dodání a montáž. Specifikace viz. PD a TZ SO 02.</v>
      </c>
      <c r="BB329" s="99"/>
      <c r="BC329" s="99"/>
      <c r="BD329" s="99"/>
      <c r="BE329" s="99"/>
      <c r="BF329" s="99"/>
      <c r="BG329" s="99"/>
      <c r="BH329" s="99"/>
    </row>
    <row r="330" spans="1:60">
      <c r="A330" s="200" t="s">
        <v>188</v>
      </c>
      <c r="B330" s="200" t="s">
        <v>347</v>
      </c>
      <c r="C330" s="199" t="s">
        <v>346</v>
      </c>
      <c r="D330" s="195"/>
      <c r="E330" s="198"/>
      <c r="F330" s="197"/>
      <c r="G330" s="197">
        <f>SUMIF(AE331:AE349,"&lt;&gt;NOR",G331:G349)</f>
        <v>0</v>
      </c>
      <c r="H330" s="197"/>
      <c r="I330" s="197">
        <f>SUM(I331:I349)</f>
        <v>0</v>
      </c>
      <c r="J330" s="197"/>
      <c r="K330" s="197">
        <f>SUM(K331:K349)</f>
        <v>0</v>
      </c>
      <c r="L330" s="197"/>
      <c r="M330" s="197">
        <f>SUM(M331:M349)</f>
        <v>0</v>
      </c>
      <c r="N330" s="195"/>
      <c r="O330" s="195">
        <f>SUM(O331:O349)</f>
        <v>1.1199999999999999E-3</v>
      </c>
      <c r="P330" s="195"/>
      <c r="Q330" s="195">
        <f>SUM(Q331:Q349)</f>
        <v>0</v>
      </c>
      <c r="R330" s="195"/>
      <c r="S330" s="195"/>
      <c r="T330" s="196"/>
      <c r="U330" s="195">
        <f>SUM(U331:U349)</f>
        <v>35.85</v>
      </c>
      <c r="AE330" t="s">
        <v>79</v>
      </c>
    </row>
    <row r="331" spans="1:60" outlineLevel="1">
      <c r="A331" s="100">
        <v>101</v>
      </c>
      <c r="B331" s="100" t="s">
        <v>824</v>
      </c>
      <c r="C331" s="114" t="s">
        <v>823</v>
      </c>
      <c r="D331" s="104" t="s">
        <v>267</v>
      </c>
      <c r="E331" s="178">
        <v>258</v>
      </c>
      <c r="F331" s="177">
        <f>H331+J331</f>
        <v>0</v>
      </c>
      <c r="G331" s="106">
        <f>ROUND(E331*F331,2)</f>
        <v>0</v>
      </c>
      <c r="H331" s="106"/>
      <c r="I331" s="106">
        <f>ROUND(E331*H331,2)</f>
        <v>0</v>
      </c>
      <c r="J331" s="106"/>
      <c r="K331" s="106">
        <f>ROUND(E331*J331,2)</f>
        <v>0</v>
      </c>
      <c r="L331" s="106">
        <v>21</v>
      </c>
      <c r="M331" s="106">
        <f>G331*(1+L331/100)</f>
        <v>0</v>
      </c>
      <c r="N331" s="104">
        <v>0</v>
      </c>
      <c r="O331" s="104">
        <f>ROUND(E331*N331,5)</f>
        <v>0</v>
      </c>
      <c r="P331" s="104">
        <v>0</v>
      </c>
      <c r="Q331" s="104">
        <f>ROUND(E331*P331,5)</f>
        <v>0</v>
      </c>
      <c r="R331" s="104"/>
      <c r="S331" s="104"/>
      <c r="T331" s="105">
        <v>0.125</v>
      </c>
      <c r="U331" s="104">
        <f>ROUND(E331*T331,2)</f>
        <v>32.25</v>
      </c>
      <c r="V331" s="99"/>
      <c r="W331" s="99"/>
      <c r="X331" s="99"/>
      <c r="Y331" s="99"/>
      <c r="Z331" s="99"/>
      <c r="AA331" s="99"/>
      <c r="AB331" s="99"/>
      <c r="AC331" s="99"/>
      <c r="AD331" s="99"/>
      <c r="AE331" s="99" t="s">
        <v>80</v>
      </c>
      <c r="AF331" s="99"/>
      <c r="AG331" s="99"/>
      <c r="AH331" s="99"/>
      <c r="AI331" s="99"/>
      <c r="AJ331" s="99"/>
      <c r="AK331" s="99"/>
      <c r="AL331" s="99"/>
      <c r="AM331" s="99"/>
      <c r="AN331" s="99"/>
      <c r="AO331" s="99"/>
      <c r="AP331" s="99"/>
      <c r="AQ331" s="99"/>
      <c r="AR331" s="99"/>
      <c r="AS331" s="99"/>
      <c r="AT331" s="99"/>
      <c r="AU331" s="99"/>
      <c r="AV331" s="99"/>
      <c r="AW331" s="99"/>
      <c r="AX331" s="99"/>
      <c r="AY331" s="99"/>
      <c r="AZ331" s="99"/>
      <c r="BA331" s="99"/>
      <c r="BB331" s="99"/>
      <c r="BC331" s="99"/>
      <c r="BD331" s="99"/>
      <c r="BE331" s="99"/>
      <c r="BF331" s="99"/>
      <c r="BG331" s="99"/>
      <c r="BH331" s="99"/>
    </row>
    <row r="332" spans="1:60" ht="22.5" outlineLevel="1">
      <c r="A332" s="100"/>
      <c r="B332" s="100"/>
      <c r="C332" s="383" t="s">
        <v>343</v>
      </c>
      <c r="D332" s="384"/>
      <c r="E332" s="385"/>
      <c r="F332" s="386"/>
      <c r="G332" s="387"/>
      <c r="H332" s="106"/>
      <c r="I332" s="106"/>
      <c r="J332" s="106"/>
      <c r="K332" s="106"/>
      <c r="L332" s="106"/>
      <c r="M332" s="106"/>
      <c r="N332" s="104"/>
      <c r="O332" s="104"/>
      <c r="P332" s="104"/>
      <c r="Q332" s="104"/>
      <c r="R332" s="104"/>
      <c r="S332" s="104"/>
      <c r="T332" s="105"/>
      <c r="U332" s="104"/>
      <c r="V332" s="99"/>
      <c r="W332" s="99"/>
      <c r="X332" s="99"/>
      <c r="Y332" s="99"/>
      <c r="Z332" s="99"/>
      <c r="AA332" s="99"/>
      <c r="AB332" s="99"/>
      <c r="AC332" s="99"/>
      <c r="AD332" s="99"/>
      <c r="AE332" s="99" t="s">
        <v>81</v>
      </c>
      <c r="AF332" s="99"/>
      <c r="AG332" s="99"/>
      <c r="AH332" s="99"/>
      <c r="AI332" s="99"/>
      <c r="AJ332" s="99"/>
      <c r="AK332" s="99"/>
      <c r="AL332" s="99"/>
      <c r="AM332" s="99"/>
      <c r="AN332" s="99"/>
      <c r="AO332" s="99"/>
      <c r="AP332" s="99"/>
      <c r="AQ332" s="99"/>
      <c r="AR332" s="99"/>
      <c r="AS332" s="99"/>
      <c r="AT332" s="99"/>
      <c r="AU332" s="99"/>
      <c r="AV332" s="99"/>
      <c r="AW332" s="99"/>
      <c r="AX332" s="99"/>
      <c r="AY332" s="99"/>
      <c r="AZ332" s="99"/>
      <c r="BA332" s="101" t="str">
        <f>C332</f>
        <v>Vyvrtání a vyčištění otvoru, aplikace dvousložkové kotevní hmoty (v ampuli, nebo vytlačením z kartuše) a zasunutí svorníku pro chemické kotvení.</v>
      </c>
      <c r="BB332" s="99"/>
      <c r="BC332" s="99"/>
      <c r="BD332" s="99"/>
      <c r="BE332" s="99"/>
      <c r="BF332" s="99"/>
      <c r="BG332" s="99"/>
      <c r="BH332" s="99"/>
    </row>
    <row r="333" spans="1:60" outlineLevel="1">
      <c r="A333" s="100"/>
      <c r="B333" s="100"/>
      <c r="C333" s="181" t="s">
        <v>822</v>
      </c>
      <c r="D333" s="180"/>
      <c r="E333" s="179">
        <v>32</v>
      </c>
      <c r="F333" s="106"/>
      <c r="G333" s="106"/>
      <c r="H333" s="106"/>
      <c r="I333" s="106"/>
      <c r="J333" s="106"/>
      <c r="K333" s="106"/>
      <c r="L333" s="106"/>
      <c r="M333" s="106"/>
      <c r="N333" s="104"/>
      <c r="O333" s="104"/>
      <c r="P333" s="104"/>
      <c r="Q333" s="104"/>
      <c r="R333" s="104"/>
      <c r="S333" s="104"/>
      <c r="T333" s="105"/>
      <c r="U333" s="104"/>
      <c r="V333" s="99"/>
      <c r="W333" s="99"/>
      <c r="X333" s="99"/>
      <c r="Y333" s="99"/>
      <c r="Z333" s="99"/>
      <c r="AA333" s="99"/>
      <c r="AB333" s="99"/>
      <c r="AC333" s="99"/>
      <c r="AD333" s="99"/>
      <c r="AE333" s="99" t="s">
        <v>133</v>
      </c>
      <c r="AF333" s="99">
        <v>0</v>
      </c>
      <c r="AG333" s="99"/>
      <c r="AH333" s="99"/>
      <c r="AI333" s="99"/>
      <c r="AJ333" s="99"/>
      <c r="AK333" s="99"/>
      <c r="AL333" s="99"/>
      <c r="AM333" s="99"/>
      <c r="AN333" s="99"/>
      <c r="AO333" s="99"/>
      <c r="AP333" s="99"/>
      <c r="AQ333" s="99"/>
      <c r="AR333" s="99"/>
      <c r="AS333" s="99"/>
      <c r="AT333" s="99"/>
      <c r="AU333" s="99"/>
      <c r="AV333" s="99"/>
      <c r="AW333" s="99"/>
      <c r="AX333" s="99"/>
      <c r="AY333" s="99"/>
      <c r="AZ333" s="99"/>
      <c r="BA333" s="99"/>
      <c r="BB333" s="99"/>
      <c r="BC333" s="99"/>
      <c r="BD333" s="99"/>
      <c r="BE333" s="99"/>
      <c r="BF333" s="99"/>
      <c r="BG333" s="99"/>
      <c r="BH333" s="99"/>
    </row>
    <row r="334" spans="1:60" outlineLevel="1">
      <c r="A334" s="100"/>
      <c r="B334" s="100"/>
      <c r="C334" s="181" t="s">
        <v>821</v>
      </c>
      <c r="D334" s="180"/>
      <c r="E334" s="179">
        <v>8</v>
      </c>
      <c r="F334" s="106"/>
      <c r="G334" s="106"/>
      <c r="H334" s="106"/>
      <c r="I334" s="106"/>
      <c r="J334" s="106"/>
      <c r="K334" s="106"/>
      <c r="L334" s="106"/>
      <c r="M334" s="106"/>
      <c r="N334" s="104"/>
      <c r="O334" s="104"/>
      <c r="P334" s="104"/>
      <c r="Q334" s="104"/>
      <c r="R334" s="104"/>
      <c r="S334" s="104"/>
      <c r="T334" s="105"/>
      <c r="U334" s="104"/>
      <c r="V334" s="99"/>
      <c r="W334" s="99"/>
      <c r="X334" s="99"/>
      <c r="Y334" s="99"/>
      <c r="Z334" s="99"/>
      <c r="AA334" s="99"/>
      <c r="AB334" s="99"/>
      <c r="AC334" s="99"/>
      <c r="AD334" s="99"/>
      <c r="AE334" s="99" t="s">
        <v>133</v>
      </c>
      <c r="AF334" s="99">
        <v>0</v>
      </c>
      <c r="AG334" s="99"/>
      <c r="AH334" s="99"/>
      <c r="AI334" s="99"/>
      <c r="AJ334" s="99"/>
      <c r="AK334" s="99"/>
      <c r="AL334" s="99"/>
      <c r="AM334" s="99"/>
      <c r="AN334" s="99"/>
      <c r="AO334" s="99"/>
      <c r="AP334" s="99"/>
      <c r="AQ334" s="99"/>
      <c r="AR334" s="99"/>
      <c r="AS334" s="99"/>
      <c r="AT334" s="99"/>
      <c r="AU334" s="99"/>
      <c r="AV334" s="99"/>
      <c r="AW334" s="99"/>
      <c r="AX334" s="99"/>
      <c r="AY334" s="99"/>
      <c r="AZ334" s="99"/>
      <c r="BA334" s="99"/>
      <c r="BB334" s="99"/>
      <c r="BC334" s="99"/>
      <c r="BD334" s="99"/>
      <c r="BE334" s="99"/>
      <c r="BF334" s="99"/>
      <c r="BG334" s="99"/>
      <c r="BH334" s="99"/>
    </row>
    <row r="335" spans="1:60" outlineLevel="1">
      <c r="A335" s="100"/>
      <c r="B335" s="100"/>
      <c r="C335" s="181" t="s">
        <v>820</v>
      </c>
      <c r="D335" s="180"/>
      <c r="E335" s="179">
        <v>8</v>
      </c>
      <c r="F335" s="106"/>
      <c r="G335" s="106"/>
      <c r="H335" s="106"/>
      <c r="I335" s="106"/>
      <c r="J335" s="106"/>
      <c r="K335" s="106"/>
      <c r="L335" s="106"/>
      <c r="M335" s="106"/>
      <c r="N335" s="104"/>
      <c r="O335" s="104"/>
      <c r="P335" s="104"/>
      <c r="Q335" s="104"/>
      <c r="R335" s="104"/>
      <c r="S335" s="104"/>
      <c r="T335" s="105"/>
      <c r="U335" s="104"/>
      <c r="V335" s="99"/>
      <c r="W335" s="99"/>
      <c r="X335" s="99"/>
      <c r="Y335" s="99"/>
      <c r="Z335" s="99"/>
      <c r="AA335" s="99"/>
      <c r="AB335" s="99"/>
      <c r="AC335" s="99"/>
      <c r="AD335" s="99"/>
      <c r="AE335" s="99" t="s">
        <v>133</v>
      </c>
      <c r="AF335" s="99">
        <v>0</v>
      </c>
      <c r="AG335" s="99"/>
      <c r="AH335" s="99"/>
      <c r="AI335" s="99"/>
      <c r="AJ335" s="99"/>
      <c r="AK335" s="99"/>
      <c r="AL335" s="99"/>
      <c r="AM335" s="99"/>
      <c r="AN335" s="99"/>
      <c r="AO335" s="99"/>
      <c r="AP335" s="99"/>
      <c r="AQ335" s="99"/>
      <c r="AR335" s="99"/>
      <c r="AS335" s="99"/>
      <c r="AT335" s="99"/>
      <c r="AU335" s="99"/>
      <c r="AV335" s="99"/>
      <c r="AW335" s="99"/>
      <c r="AX335" s="99"/>
      <c r="AY335" s="99"/>
      <c r="AZ335" s="99"/>
      <c r="BA335" s="99"/>
      <c r="BB335" s="99"/>
      <c r="BC335" s="99"/>
      <c r="BD335" s="99"/>
      <c r="BE335" s="99"/>
      <c r="BF335" s="99"/>
      <c r="BG335" s="99"/>
      <c r="BH335" s="99"/>
    </row>
    <row r="336" spans="1:60" ht="22.5" outlineLevel="1">
      <c r="A336" s="100"/>
      <c r="B336" s="100"/>
      <c r="C336" s="181" t="s">
        <v>819</v>
      </c>
      <c r="D336" s="180"/>
      <c r="E336" s="179">
        <v>12</v>
      </c>
      <c r="F336" s="106"/>
      <c r="G336" s="106"/>
      <c r="H336" s="106"/>
      <c r="I336" s="106"/>
      <c r="J336" s="106"/>
      <c r="K336" s="106"/>
      <c r="L336" s="106"/>
      <c r="M336" s="106"/>
      <c r="N336" s="104"/>
      <c r="O336" s="104"/>
      <c r="P336" s="104"/>
      <c r="Q336" s="104"/>
      <c r="R336" s="104"/>
      <c r="S336" s="104"/>
      <c r="T336" s="105"/>
      <c r="U336" s="104"/>
      <c r="V336" s="99"/>
      <c r="W336" s="99"/>
      <c r="X336" s="99"/>
      <c r="Y336" s="99"/>
      <c r="Z336" s="99"/>
      <c r="AA336" s="99"/>
      <c r="AB336" s="99"/>
      <c r="AC336" s="99"/>
      <c r="AD336" s="99"/>
      <c r="AE336" s="99" t="s">
        <v>133</v>
      </c>
      <c r="AF336" s="99">
        <v>0</v>
      </c>
      <c r="AG336" s="99"/>
      <c r="AH336" s="99"/>
      <c r="AI336" s="99"/>
      <c r="AJ336" s="99"/>
      <c r="AK336" s="99"/>
      <c r="AL336" s="99"/>
      <c r="AM336" s="99"/>
      <c r="AN336" s="99"/>
      <c r="AO336" s="99"/>
      <c r="AP336" s="99"/>
      <c r="AQ336" s="99"/>
      <c r="AR336" s="99"/>
      <c r="AS336" s="99"/>
      <c r="AT336" s="99"/>
      <c r="AU336" s="99"/>
      <c r="AV336" s="99"/>
      <c r="AW336" s="99"/>
      <c r="AX336" s="99"/>
      <c r="AY336" s="99"/>
      <c r="AZ336" s="99"/>
      <c r="BA336" s="99"/>
      <c r="BB336" s="99"/>
      <c r="BC336" s="99"/>
      <c r="BD336" s="99"/>
      <c r="BE336" s="99"/>
      <c r="BF336" s="99"/>
      <c r="BG336" s="99"/>
      <c r="BH336" s="99"/>
    </row>
    <row r="337" spans="1:60" ht="22.5" outlineLevel="1">
      <c r="A337" s="100"/>
      <c r="B337" s="100"/>
      <c r="C337" s="181" t="s">
        <v>818</v>
      </c>
      <c r="D337" s="180"/>
      <c r="E337" s="179">
        <v>52</v>
      </c>
      <c r="F337" s="106"/>
      <c r="G337" s="106"/>
      <c r="H337" s="106"/>
      <c r="I337" s="106"/>
      <c r="J337" s="106"/>
      <c r="K337" s="106"/>
      <c r="L337" s="106"/>
      <c r="M337" s="106"/>
      <c r="N337" s="104"/>
      <c r="O337" s="104"/>
      <c r="P337" s="104"/>
      <c r="Q337" s="104"/>
      <c r="R337" s="104"/>
      <c r="S337" s="104"/>
      <c r="T337" s="105"/>
      <c r="U337" s="104"/>
      <c r="V337" s="99"/>
      <c r="W337" s="99"/>
      <c r="X337" s="99"/>
      <c r="Y337" s="99"/>
      <c r="Z337" s="99"/>
      <c r="AA337" s="99"/>
      <c r="AB337" s="99"/>
      <c r="AC337" s="99"/>
      <c r="AD337" s="99"/>
      <c r="AE337" s="99" t="s">
        <v>133</v>
      </c>
      <c r="AF337" s="99">
        <v>0</v>
      </c>
      <c r="AG337" s="99"/>
      <c r="AH337" s="99"/>
      <c r="AI337" s="99"/>
      <c r="AJ337" s="99"/>
      <c r="AK337" s="99"/>
      <c r="AL337" s="99"/>
      <c r="AM337" s="99"/>
      <c r="AN337" s="99"/>
      <c r="AO337" s="99"/>
      <c r="AP337" s="99"/>
      <c r="AQ337" s="99"/>
      <c r="AR337" s="99"/>
      <c r="AS337" s="99"/>
      <c r="AT337" s="99"/>
      <c r="AU337" s="99"/>
      <c r="AV337" s="99"/>
      <c r="AW337" s="99"/>
      <c r="AX337" s="99"/>
      <c r="AY337" s="99"/>
      <c r="AZ337" s="99"/>
      <c r="BA337" s="99"/>
      <c r="BB337" s="99"/>
      <c r="BC337" s="99"/>
      <c r="BD337" s="99"/>
      <c r="BE337" s="99"/>
      <c r="BF337" s="99"/>
      <c r="BG337" s="99"/>
      <c r="BH337" s="99"/>
    </row>
    <row r="338" spans="1:60" outlineLevel="1">
      <c r="A338" s="100"/>
      <c r="B338" s="100"/>
      <c r="C338" s="181" t="s">
        <v>817</v>
      </c>
      <c r="D338" s="180"/>
      <c r="E338" s="179">
        <v>4</v>
      </c>
      <c r="F338" s="106"/>
      <c r="G338" s="106"/>
      <c r="H338" s="106"/>
      <c r="I338" s="106"/>
      <c r="J338" s="106"/>
      <c r="K338" s="106"/>
      <c r="L338" s="106"/>
      <c r="M338" s="106"/>
      <c r="N338" s="104"/>
      <c r="O338" s="104"/>
      <c r="P338" s="104"/>
      <c r="Q338" s="104"/>
      <c r="R338" s="104"/>
      <c r="S338" s="104"/>
      <c r="T338" s="105"/>
      <c r="U338" s="104"/>
      <c r="V338" s="99"/>
      <c r="W338" s="99"/>
      <c r="X338" s="99"/>
      <c r="Y338" s="99"/>
      <c r="Z338" s="99"/>
      <c r="AA338" s="99"/>
      <c r="AB338" s="99"/>
      <c r="AC338" s="99"/>
      <c r="AD338" s="99"/>
      <c r="AE338" s="99" t="s">
        <v>133</v>
      </c>
      <c r="AF338" s="99">
        <v>0</v>
      </c>
      <c r="AG338" s="99"/>
      <c r="AH338" s="99"/>
      <c r="AI338" s="99"/>
      <c r="AJ338" s="99"/>
      <c r="AK338" s="99"/>
      <c r="AL338" s="99"/>
      <c r="AM338" s="99"/>
      <c r="AN338" s="99"/>
      <c r="AO338" s="99"/>
      <c r="AP338" s="99"/>
      <c r="AQ338" s="99"/>
      <c r="AR338" s="99"/>
      <c r="AS338" s="99"/>
      <c r="AT338" s="99"/>
      <c r="AU338" s="99"/>
      <c r="AV338" s="99"/>
      <c r="AW338" s="99"/>
      <c r="AX338" s="99"/>
      <c r="AY338" s="99"/>
      <c r="AZ338" s="99"/>
      <c r="BA338" s="99"/>
      <c r="BB338" s="99"/>
      <c r="BC338" s="99"/>
      <c r="BD338" s="99"/>
      <c r="BE338" s="99"/>
      <c r="BF338" s="99"/>
      <c r="BG338" s="99"/>
      <c r="BH338" s="99"/>
    </row>
    <row r="339" spans="1:60" ht="22.5" outlineLevel="1">
      <c r="A339" s="100"/>
      <c r="B339" s="100"/>
      <c r="C339" s="181" t="s">
        <v>816</v>
      </c>
      <c r="D339" s="180"/>
      <c r="E339" s="179">
        <v>8</v>
      </c>
      <c r="F339" s="106"/>
      <c r="G339" s="106"/>
      <c r="H339" s="106"/>
      <c r="I339" s="106"/>
      <c r="J339" s="106"/>
      <c r="K339" s="106"/>
      <c r="L339" s="106"/>
      <c r="M339" s="106"/>
      <c r="N339" s="104"/>
      <c r="O339" s="104"/>
      <c r="P339" s="104"/>
      <c r="Q339" s="104"/>
      <c r="R339" s="104"/>
      <c r="S339" s="104"/>
      <c r="T339" s="105"/>
      <c r="U339" s="104"/>
      <c r="V339" s="99"/>
      <c r="W339" s="99"/>
      <c r="X339" s="99"/>
      <c r="Y339" s="99"/>
      <c r="Z339" s="99"/>
      <c r="AA339" s="99"/>
      <c r="AB339" s="99"/>
      <c r="AC339" s="99"/>
      <c r="AD339" s="99"/>
      <c r="AE339" s="99" t="s">
        <v>133</v>
      </c>
      <c r="AF339" s="99">
        <v>0</v>
      </c>
      <c r="AG339" s="99"/>
      <c r="AH339" s="99"/>
      <c r="AI339" s="99"/>
      <c r="AJ339" s="99"/>
      <c r="AK339" s="99"/>
      <c r="AL339" s="99"/>
      <c r="AM339" s="99"/>
      <c r="AN339" s="99"/>
      <c r="AO339" s="99"/>
      <c r="AP339" s="99"/>
      <c r="AQ339" s="99"/>
      <c r="AR339" s="99"/>
      <c r="AS339" s="99"/>
      <c r="AT339" s="99"/>
      <c r="AU339" s="99"/>
      <c r="AV339" s="99"/>
      <c r="AW339" s="99"/>
      <c r="AX339" s="99"/>
      <c r="AY339" s="99"/>
      <c r="AZ339" s="99"/>
      <c r="BA339" s="99"/>
      <c r="BB339" s="99"/>
      <c r="BC339" s="99"/>
      <c r="BD339" s="99"/>
      <c r="BE339" s="99"/>
      <c r="BF339" s="99"/>
      <c r="BG339" s="99"/>
      <c r="BH339" s="99"/>
    </row>
    <row r="340" spans="1:60" outlineLevel="1">
      <c r="A340" s="100"/>
      <c r="B340" s="100"/>
      <c r="C340" s="181" t="s">
        <v>815</v>
      </c>
      <c r="D340" s="180"/>
      <c r="E340" s="179">
        <v>16</v>
      </c>
      <c r="F340" s="106"/>
      <c r="G340" s="106"/>
      <c r="H340" s="106"/>
      <c r="I340" s="106"/>
      <c r="J340" s="106"/>
      <c r="K340" s="106"/>
      <c r="L340" s="106"/>
      <c r="M340" s="106"/>
      <c r="N340" s="104"/>
      <c r="O340" s="104"/>
      <c r="P340" s="104"/>
      <c r="Q340" s="104"/>
      <c r="R340" s="104"/>
      <c r="S340" s="104"/>
      <c r="T340" s="105"/>
      <c r="U340" s="104"/>
      <c r="V340" s="99"/>
      <c r="W340" s="99"/>
      <c r="X340" s="99"/>
      <c r="Y340" s="99"/>
      <c r="Z340" s="99"/>
      <c r="AA340" s="99"/>
      <c r="AB340" s="99"/>
      <c r="AC340" s="99"/>
      <c r="AD340" s="99"/>
      <c r="AE340" s="99" t="s">
        <v>133</v>
      </c>
      <c r="AF340" s="99">
        <v>0</v>
      </c>
      <c r="AG340" s="99"/>
      <c r="AH340" s="99"/>
      <c r="AI340" s="99"/>
      <c r="AJ340" s="99"/>
      <c r="AK340" s="99"/>
      <c r="AL340" s="99"/>
      <c r="AM340" s="99"/>
      <c r="AN340" s="99"/>
      <c r="AO340" s="99"/>
      <c r="AP340" s="99"/>
      <c r="AQ340" s="99"/>
      <c r="AR340" s="99"/>
      <c r="AS340" s="99"/>
      <c r="AT340" s="99"/>
      <c r="AU340" s="99"/>
      <c r="AV340" s="99"/>
      <c r="AW340" s="99"/>
      <c r="AX340" s="99"/>
      <c r="AY340" s="99"/>
      <c r="AZ340" s="99"/>
      <c r="BA340" s="99"/>
      <c r="BB340" s="99"/>
      <c r="BC340" s="99"/>
      <c r="BD340" s="99"/>
      <c r="BE340" s="99"/>
      <c r="BF340" s="99"/>
      <c r="BG340" s="99"/>
      <c r="BH340" s="99"/>
    </row>
    <row r="341" spans="1:60" ht="22.5" outlineLevel="1">
      <c r="A341" s="100"/>
      <c r="B341" s="100"/>
      <c r="C341" s="181" t="s">
        <v>814</v>
      </c>
      <c r="D341" s="180"/>
      <c r="E341" s="179">
        <v>16</v>
      </c>
      <c r="F341" s="106"/>
      <c r="G341" s="106"/>
      <c r="H341" s="106"/>
      <c r="I341" s="106"/>
      <c r="J341" s="106"/>
      <c r="K341" s="106"/>
      <c r="L341" s="106"/>
      <c r="M341" s="106"/>
      <c r="N341" s="104"/>
      <c r="O341" s="104"/>
      <c r="P341" s="104"/>
      <c r="Q341" s="104"/>
      <c r="R341" s="104"/>
      <c r="S341" s="104"/>
      <c r="T341" s="105"/>
      <c r="U341" s="104"/>
      <c r="V341" s="99"/>
      <c r="W341" s="99"/>
      <c r="X341" s="99"/>
      <c r="Y341" s="99"/>
      <c r="Z341" s="99"/>
      <c r="AA341" s="99"/>
      <c r="AB341" s="99"/>
      <c r="AC341" s="99"/>
      <c r="AD341" s="99"/>
      <c r="AE341" s="99" t="s">
        <v>133</v>
      </c>
      <c r="AF341" s="99">
        <v>0</v>
      </c>
      <c r="AG341" s="99"/>
      <c r="AH341" s="99"/>
      <c r="AI341" s="99"/>
      <c r="AJ341" s="99"/>
      <c r="AK341" s="99"/>
      <c r="AL341" s="99"/>
      <c r="AM341" s="99"/>
      <c r="AN341" s="99"/>
      <c r="AO341" s="99"/>
      <c r="AP341" s="99"/>
      <c r="AQ341" s="99"/>
      <c r="AR341" s="99"/>
      <c r="AS341" s="99"/>
      <c r="AT341" s="99"/>
      <c r="AU341" s="99"/>
      <c r="AV341" s="99"/>
      <c r="AW341" s="99"/>
      <c r="AX341" s="99"/>
      <c r="AY341" s="99"/>
      <c r="AZ341" s="99"/>
      <c r="BA341" s="99"/>
      <c r="BB341" s="99"/>
      <c r="BC341" s="99"/>
      <c r="BD341" s="99"/>
      <c r="BE341" s="99"/>
      <c r="BF341" s="99"/>
      <c r="BG341" s="99"/>
      <c r="BH341" s="99"/>
    </row>
    <row r="342" spans="1:60" ht="22.5" outlineLevel="1">
      <c r="A342" s="100"/>
      <c r="B342" s="100"/>
      <c r="C342" s="181" t="s">
        <v>813</v>
      </c>
      <c r="D342" s="180"/>
      <c r="E342" s="179">
        <v>18</v>
      </c>
      <c r="F342" s="106"/>
      <c r="G342" s="106"/>
      <c r="H342" s="106"/>
      <c r="I342" s="106"/>
      <c r="J342" s="106"/>
      <c r="K342" s="106"/>
      <c r="L342" s="106"/>
      <c r="M342" s="106"/>
      <c r="N342" s="104"/>
      <c r="O342" s="104"/>
      <c r="P342" s="104"/>
      <c r="Q342" s="104"/>
      <c r="R342" s="104"/>
      <c r="S342" s="104"/>
      <c r="T342" s="105"/>
      <c r="U342" s="104"/>
      <c r="V342" s="99"/>
      <c r="W342" s="99"/>
      <c r="X342" s="99"/>
      <c r="Y342" s="99"/>
      <c r="Z342" s="99"/>
      <c r="AA342" s="99"/>
      <c r="AB342" s="99"/>
      <c r="AC342" s="99"/>
      <c r="AD342" s="99"/>
      <c r="AE342" s="99" t="s">
        <v>133</v>
      </c>
      <c r="AF342" s="99">
        <v>0</v>
      </c>
      <c r="AG342" s="99"/>
      <c r="AH342" s="99"/>
      <c r="AI342" s="99"/>
      <c r="AJ342" s="99"/>
      <c r="AK342" s="99"/>
      <c r="AL342" s="99"/>
      <c r="AM342" s="99"/>
      <c r="AN342" s="99"/>
      <c r="AO342" s="99"/>
      <c r="AP342" s="99"/>
      <c r="AQ342" s="99"/>
      <c r="AR342" s="99"/>
      <c r="AS342" s="99"/>
      <c r="AT342" s="99"/>
      <c r="AU342" s="99"/>
      <c r="AV342" s="99"/>
      <c r="AW342" s="99"/>
      <c r="AX342" s="99"/>
      <c r="AY342" s="99"/>
      <c r="AZ342" s="99"/>
      <c r="BA342" s="99"/>
      <c r="BB342" s="99"/>
      <c r="BC342" s="99"/>
      <c r="BD342" s="99"/>
      <c r="BE342" s="99"/>
      <c r="BF342" s="99"/>
      <c r="BG342" s="99"/>
      <c r="BH342" s="99"/>
    </row>
    <row r="343" spans="1:60" ht="22.5" outlineLevel="1">
      <c r="A343" s="100"/>
      <c r="B343" s="100"/>
      <c r="C343" s="181" t="s">
        <v>812</v>
      </c>
      <c r="D343" s="180"/>
      <c r="E343" s="179">
        <v>12</v>
      </c>
      <c r="F343" s="106"/>
      <c r="G343" s="106"/>
      <c r="H343" s="106"/>
      <c r="I343" s="106"/>
      <c r="J343" s="106"/>
      <c r="K343" s="106"/>
      <c r="L343" s="106"/>
      <c r="M343" s="106"/>
      <c r="N343" s="104"/>
      <c r="O343" s="104"/>
      <c r="P343" s="104"/>
      <c r="Q343" s="104"/>
      <c r="R343" s="104"/>
      <c r="S343" s="104"/>
      <c r="T343" s="105"/>
      <c r="U343" s="104"/>
      <c r="V343" s="99"/>
      <c r="W343" s="99"/>
      <c r="X343" s="99"/>
      <c r="Y343" s="99"/>
      <c r="Z343" s="99"/>
      <c r="AA343" s="99"/>
      <c r="AB343" s="99"/>
      <c r="AC343" s="99"/>
      <c r="AD343" s="99"/>
      <c r="AE343" s="99" t="s">
        <v>133</v>
      </c>
      <c r="AF343" s="99">
        <v>0</v>
      </c>
      <c r="AG343" s="99"/>
      <c r="AH343" s="99"/>
      <c r="AI343" s="99"/>
      <c r="AJ343" s="99"/>
      <c r="AK343" s="99"/>
      <c r="AL343" s="99"/>
      <c r="AM343" s="99"/>
      <c r="AN343" s="99"/>
      <c r="AO343" s="99"/>
      <c r="AP343" s="99"/>
      <c r="AQ343" s="99"/>
      <c r="AR343" s="99"/>
      <c r="AS343" s="99"/>
      <c r="AT343" s="99"/>
      <c r="AU343" s="99"/>
      <c r="AV343" s="99"/>
      <c r="AW343" s="99"/>
      <c r="AX343" s="99"/>
      <c r="AY343" s="99"/>
      <c r="AZ343" s="99"/>
      <c r="BA343" s="99"/>
      <c r="BB343" s="99"/>
      <c r="BC343" s="99"/>
      <c r="BD343" s="99"/>
      <c r="BE343" s="99"/>
      <c r="BF343" s="99"/>
      <c r="BG343" s="99"/>
      <c r="BH343" s="99"/>
    </row>
    <row r="344" spans="1:60" ht="22.5" outlineLevel="1">
      <c r="A344" s="100"/>
      <c r="B344" s="100"/>
      <c r="C344" s="181" t="s">
        <v>811</v>
      </c>
      <c r="D344" s="180"/>
      <c r="E344" s="179">
        <v>16</v>
      </c>
      <c r="F344" s="106"/>
      <c r="G344" s="106"/>
      <c r="H344" s="106"/>
      <c r="I344" s="106"/>
      <c r="J344" s="106"/>
      <c r="K344" s="106"/>
      <c r="L344" s="106"/>
      <c r="M344" s="106"/>
      <c r="N344" s="104"/>
      <c r="O344" s="104"/>
      <c r="P344" s="104"/>
      <c r="Q344" s="104"/>
      <c r="R344" s="104"/>
      <c r="S344" s="104"/>
      <c r="T344" s="105"/>
      <c r="U344" s="104"/>
      <c r="V344" s="99"/>
      <c r="W344" s="99"/>
      <c r="X344" s="99"/>
      <c r="Y344" s="99"/>
      <c r="Z344" s="99"/>
      <c r="AA344" s="99"/>
      <c r="AB344" s="99"/>
      <c r="AC344" s="99"/>
      <c r="AD344" s="99"/>
      <c r="AE344" s="99" t="s">
        <v>133</v>
      </c>
      <c r="AF344" s="99">
        <v>0</v>
      </c>
      <c r="AG344" s="99"/>
      <c r="AH344" s="99"/>
      <c r="AI344" s="99"/>
      <c r="AJ344" s="99"/>
      <c r="AK344" s="99"/>
      <c r="AL344" s="99"/>
      <c r="AM344" s="99"/>
      <c r="AN344" s="99"/>
      <c r="AO344" s="99"/>
      <c r="AP344" s="99"/>
      <c r="AQ344" s="99"/>
      <c r="AR344" s="99"/>
      <c r="AS344" s="99"/>
      <c r="AT344" s="99"/>
      <c r="AU344" s="99"/>
      <c r="AV344" s="99"/>
      <c r="AW344" s="99"/>
      <c r="AX344" s="99"/>
      <c r="AY344" s="99"/>
      <c r="AZ344" s="99"/>
      <c r="BA344" s="99"/>
      <c r="BB344" s="99"/>
      <c r="BC344" s="99"/>
      <c r="BD344" s="99"/>
      <c r="BE344" s="99"/>
      <c r="BF344" s="99"/>
      <c r="BG344" s="99"/>
      <c r="BH344" s="99"/>
    </row>
    <row r="345" spans="1:60" outlineLevel="1">
      <c r="A345" s="100"/>
      <c r="B345" s="100"/>
      <c r="C345" s="181" t="s">
        <v>810</v>
      </c>
      <c r="D345" s="180"/>
      <c r="E345" s="179">
        <v>44</v>
      </c>
      <c r="F345" s="106"/>
      <c r="G345" s="106"/>
      <c r="H345" s="106"/>
      <c r="I345" s="106"/>
      <c r="J345" s="106"/>
      <c r="K345" s="106"/>
      <c r="L345" s="106"/>
      <c r="M345" s="106"/>
      <c r="N345" s="104"/>
      <c r="O345" s="104"/>
      <c r="P345" s="104"/>
      <c r="Q345" s="104"/>
      <c r="R345" s="104"/>
      <c r="S345" s="104"/>
      <c r="T345" s="105"/>
      <c r="U345" s="104"/>
      <c r="V345" s="99"/>
      <c r="W345" s="99"/>
      <c r="X345" s="99"/>
      <c r="Y345" s="99"/>
      <c r="Z345" s="99"/>
      <c r="AA345" s="99"/>
      <c r="AB345" s="99"/>
      <c r="AC345" s="99"/>
      <c r="AD345" s="99"/>
      <c r="AE345" s="99" t="s">
        <v>133</v>
      </c>
      <c r="AF345" s="99">
        <v>0</v>
      </c>
      <c r="AG345" s="99"/>
      <c r="AH345" s="99"/>
      <c r="AI345" s="99"/>
      <c r="AJ345" s="99"/>
      <c r="AK345" s="99"/>
      <c r="AL345" s="99"/>
      <c r="AM345" s="99"/>
      <c r="AN345" s="99"/>
      <c r="AO345" s="99"/>
      <c r="AP345" s="99"/>
      <c r="AQ345" s="99"/>
      <c r="AR345" s="99"/>
      <c r="AS345" s="99"/>
      <c r="AT345" s="99"/>
      <c r="AU345" s="99"/>
      <c r="AV345" s="99"/>
      <c r="AW345" s="99"/>
      <c r="AX345" s="99"/>
      <c r="AY345" s="99"/>
      <c r="AZ345" s="99"/>
      <c r="BA345" s="99"/>
      <c r="BB345" s="99"/>
      <c r="BC345" s="99"/>
      <c r="BD345" s="99"/>
      <c r="BE345" s="99"/>
      <c r="BF345" s="99"/>
      <c r="BG345" s="99"/>
      <c r="BH345" s="99"/>
    </row>
    <row r="346" spans="1:60" ht="22.5" outlineLevel="1">
      <c r="A346" s="100"/>
      <c r="B346" s="100"/>
      <c r="C346" s="181" t="s">
        <v>809</v>
      </c>
      <c r="D346" s="180"/>
      <c r="E346" s="179">
        <v>12</v>
      </c>
      <c r="F346" s="106"/>
      <c r="G346" s="106"/>
      <c r="H346" s="106"/>
      <c r="I346" s="106"/>
      <c r="J346" s="106"/>
      <c r="K346" s="106"/>
      <c r="L346" s="106"/>
      <c r="M346" s="106"/>
      <c r="N346" s="104"/>
      <c r="O346" s="104"/>
      <c r="P346" s="104"/>
      <c r="Q346" s="104"/>
      <c r="R346" s="104"/>
      <c r="S346" s="104"/>
      <c r="T346" s="105"/>
      <c r="U346" s="104"/>
      <c r="V346" s="99"/>
      <c r="W346" s="99"/>
      <c r="X346" s="99"/>
      <c r="Y346" s="99"/>
      <c r="Z346" s="99"/>
      <c r="AA346" s="99"/>
      <c r="AB346" s="99"/>
      <c r="AC346" s="99"/>
      <c r="AD346" s="99"/>
      <c r="AE346" s="99" t="s">
        <v>133</v>
      </c>
      <c r="AF346" s="99">
        <v>0</v>
      </c>
      <c r="AG346" s="99"/>
      <c r="AH346" s="99"/>
      <c r="AI346" s="99"/>
      <c r="AJ346" s="99"/>
      <c r="AK346" s="99"/>
      <c r="AL346" s="99"/>
      <c r="AM346" s="99"/>
      <c r="AN346" s="99"/>
      <c r="AO346" s="99"/>
      <c r="AP346" s="99"/>
      <c r="AQ346" s="99"/>
      <c r="AR346" s="99"/>
      <c r="AS346" s="99"/>
      <c r="AT346" s="99"/>
      <c r="AU346" s="99"/>
      <c r="AV346" s="99"/>
      <c r="AW346" s="99"/>
      <c r="AX346" s="99"/>
      <c r="AY346" s="99"/>
      <c r="AZ346" s="99"/>
      <c r="BA346" s="99"/>
      <c r="BB346" s="99"/>
      <c r="BC346" s="99"/>
      <c r="BD346" s="99"/>
      <c r="BE346" s="99"/>
      <c r="BF346" s="99"/>
      <c r="BG346" s="99"/>
      <c r="BH346" s="99"/>
    </row>
    <row r="347" spans="1:60" outlineLevel="1">
      <c r="A347" s="100">
        <v>102</v>
      </c>
      <c r="B347" s="100" t="s">
        <v>808</v>
      </c>
      <c r="C347" s="114" t="s">
        <v>807</v>
      </c>
      <c r="D347" s="104" t="s">
        <v>267</v>
      </c>
      <c r="E347" s="178">
        <v>16</v>
      </c>
      <c r="F347" s="177">
        <f>H347+J347</f>
        <v>0</v>
      </c>
      <c r="G347" s="106">
        <f>ROUND(E347*F347,2)</f>
        <v>0</v>
      </c>
      <c r="H347" s="106"/>
      <c r="I347" s="106">
        <f>ROUND(E347*H347,2)</f>
        <v>0</v>
      </c>
      <c r="J347" s="106"/>
      <c r="K347" s="106">
        <f>ROUND(E347*J347,2)</f>
        <v>0</v>
      </c>
      <c r="L347" s="106">
        <v>21</v>
      </c>
      <c r="M347" s="106">
        <f>G347*(1+L347/100)</f>
        <v>0</v>
      </c>
      <c r="N347" s="104">
        <v>6.9999999999999994E-5</v>
      </c>
      <c r="O347" s="104">
        <f>ROUND(E347*N347,5)</f>
        <v>1.1199999999999999E-3</v>
      </c>
      <c r="P347" s="104">
        <v>0</v>
      </c>
      <c r="Q347" s="104">
        <f>ROUND(E347*P347,5)</f>
        <v>0</v>
      </c>
      <c r="R347" s="104"/>
      <c r="S347" s="104"/>
      <c r="T347" s="105">
        <v>0.22500000000000001</v>
      </c>
      <c r="U347" s="104">
        <f>ROUND(E347*T347,2)</f>
        <v>3.6</v>
      </c>
      <c r="V347" s="99"/>
      <c r="W347" s="99"/>
      <c r="X347" s="99"/>
      <c r="Y347" s="99"/>
      <c r="Z347" s="99"/>
      <c r="AA347" s="99"/>
      <c r="AB347" s="99"/>
      <c r="AC347" s="99"/>
      <c r="AD347" s="99"/>
      <c r="AE347" s="99" t="s">
        <v>80</v>
      </c>
      <c r="AF347" s="99"/>
      <c r="AG347" s="99"/>
      <c r="AH347" s="99"/>
      <c r="AI347" s="99"/>
      <c r="AJ347" s="99"/>
      <c r="AK347" s="99"/>
      <c r="AL347" s="99"/>
      <c r="AM347" s="99"/>
      <c r="AN347" s="99"/>
      <c r="AO347" s="99"/>
      <c r="AP347" s="99"/>
      <c r="AQ347" s="99"/>
      <c r="AR347" s="99"/>
      <c r="AS347" s="99"/>
      <c r="AT347" s="99"/>
      <c r="AU347" s="99"/>
      <c r="AV347" s="99"/>
      <c r="AW347" s="99"/>
      <c r="AX347" s="99"/>
      <c r="AY347" s="99"/>
      <c r="AZ347" s="99"/>
      <c r="BA347" s="99"/>
      <c r="BB347" s="99"/>
      <c r="BC347" s="99"/>
      <c r="BD347" s="99"/>
      <c r="BE347" s="99"/>
      <c r="BF347" s="99"/>
      <c r="BG347" s="99"/>
      <c r="BH347" s="99"/>
    </row>
    <row r="348" spans="1:60" ht="22.5" outlineLevel="1">
      <c r="A348" s="100"/>
      <c r="B348" s="100"/>
      <c r="C348" s="383" t="s">
        <v>343</v>
      </c>
      <c r="D348" s="384"/>
      <c r="E348" s="385"/>
      <c r="F348" s="386"/>
      <c r="G348" s="387"/>
      <c r="H348" s="106"/>
      <c r="I348" s="106"/>
      <c r="J348" s="106"/>
      <c r="K348" s="106"/>
      <c r="L348" s="106"/>
      <c r="M348" s="106"/>
      <c r="N348" s="104"/>
      <c r="O348" s="104"/>
      <c r="P348" s="104"/>
      <c r="Q348" s="104"/>
      <c r="R348" s="104"/>
      <c r="S348" s="104"/>
      <c r="T348" s="105"/>
      <c r="U348" s="104"/>
      <c r="V348" s="99"/>
      <c r="W348" s="99"/>
      <c r="X348" s="99"/>
      <c r="Y348" s="99"/>
      <c r="Z348" s="99"/>
      <c r="AA348" s="99"/>
      <c r="AB348" s="99"/>
      <c r="AC348" s="99"/>
      <c r="AD348" s="99"/>
      <c r="AE348" s="99" t="s">
        <v>81</v>
      </c>
      <c r="AF348" s="99"/>
      <c r="AG348" s="99"/>
      <c r="AH348" s="99"/>
      <c r="AI348" s="99"/>
      <c r="AJ348" s="99"/>
      <c r="AK348" s="99"/>
      <c r="AL348" s="99"/>
      <c r="AM348" s="99"/>
      <c r="AN348" s="99"/>
      <c r="AO348" s="99"/>
      <c r="AP348" s="99"/>
      <c r="AQ348" s="99"/>
      <c r="AR348" s="99"/>
      <c r="AS348" s="99"/>
      <c r="AT348" s="99"/>
      <c r="AU348" s="99"/>
      <c r="AV348" s="99"/>
      <c r="AW348" s="99"/>
      <c r="AX348" s="99"/>
      <c r="AY348" s="99"/>
      <c r="AZ348" s="99"/>
      <c r="BA348" s="101" t="str">
        <f>C348</f>
        <v>Vyvrtání a vyčištění otvoru, aplikace dvousložkové kotevní hmoty (v ampuli, nebo vytlačením z kartuše) a zasunutí svorníku pro chemické kotvení.</v>
      </c>
      <c r="BB348" s="99"/>
      <c r="BC348" s="99"/>
      <c r="BD348" s="99"/>
      <c r="BE348" s="99"/>
      <c r="BF348" s="99"/>
      <c r="BG348" s="99"/>
      <c r="BH348" s="99"/>
    </row>
    <row r="349" spans="1:60" outlineLevel="1">
      <c r="A349" s="100"/>
      <c r="B349" s="100"/>
      <c r="C349" s="181" t="s">
        <v>806</v>
      </c>
      <c r="D349" s="180"/>
      <c r="E349" s="179">
        <v>16</v>
      </c>
      <c r="F349" s="106"/>
      <c r="G349" s="106"/>
      <c r="H349" s="106"/>
      <c r="I349" s="106"/>
      <c r="J349" s="106"/>
      <c r="K349" s="106"/>
      <c r="L349" s="106"/>
      <c r="M349" s="106"/>
      <c r="N349" s="104"/>
      <c r="O349" s="104"/>
      <c r="P349" s="104"/>
      <c r="Q349" s="104"/>
      <c r="R349" s="104"/>
      <c r="S349" s="104"/>
      <c r="T349" s="105"/>
      <c r="U349" s="104"/>
      <c r="V349" s="99"/>
      <c r="W349" s="99"/>
      <c r="X349" s="99"/>
      <c r="Y349" s="99"/>
      <c r="Z349" s="99"/>
      <c r="AA349" s="99"/>
      <c r="AB349" s="99"/>
      <c r="AC349" s="99"/>
      <c r="AD349" s="99"/>
      <c r="AE349" s="99" t="s">
        <v>133</v>
      </c>
      <c r="AF349" s="99">
        <v>0</v>
      </c>
      <c r="AG349" s="99"/>
      <c r="AH349" s="99"/>
      <c r="AI349" s="99"/>
      <c r="AJ349" s="99"/>
      <c r="AK349" s="99"/>
      <c r="AL349" s="99"/>
      <c r="AM349" s="99"/>
      <c r="AN349" s="99"/>
      <c r="AO349" s="99"/>
      <c r="AP349" s="99"/>
      <c r="AQ349" s="99"/>
      <c r="AR349" s="99"/>
      <c r="AS349" s="99"/>
      <c r="AT349" s="99"/>
      <c r="AU349" s="99"/>
      <c r="AV349" s="99"/>
      <c r="AW349" s="99"/>
      <c r="AX349" s="99"/>
      <c r="AY349" s="99"/>
      <c r="AZ349" s="99"/>
      <c r="BA349" s="99"/>
      <c r="BB349" s="99"/>
      <c r="BC349" s="99"/>
      <c r="BD349" s="99"/>
      <c r="BE349" s="99"/>
      <c r="BF349" s="99"/>
      <c r="BG349" s="99"/>
      <c r="BH349" s="99"/>
    </row>
    <row r="350" spans="1:60">
      <c r="A350" s="200" t="s">
        <v>188</v>
      </c>
      <c r="B350" s="200" t="s">
        <v>340</v>
      </c>
      <c r="C350" s="199" t="s">
        <v>339</v>
      </c>
      <c r="D350" s="195"/>
      <c r="E350" s="198"/>
      <c r="F350" s="197"/>
      <c r="G350" s="197">
        <f>SUMIF(AE351:AE354,"&lt;&gt;NOR",G351:G354)</f>
        <v>0</v>
      </c>
      <c r="H350" s="197"/>
      <c r="I350" s="197">
        <f>SUM(I351:I354)</f>
        <v>0</v>
      </c>
      <c r="J350" s="197"/>
      <c r="K350" s="197">
        <f>SUM(K351:K354)</f>
        <v>0</v>
      </c>
      <c r="L350" s="197"/>
      <c r="M350" s="197">
        <f>SUM(M351:M354)</f>
        <v>0</v>
      </c>
      <c r="N350" s="195"/>
      <c r="O350" s="195">
        <f>SUM(O351:O354)</f>
        <v>0</v>
      </c>
      <c r="P350" s="195"/>
      <c r="Q350" s="195">
        <f>SUM(Q351:Q354)</f>
        <v>3.976</v>
      </c>
      <c r="R350" s="195"/>
      <c r="S350" s="195"/>
      <c r="T350" s="196"/>
      <c r="U350" s="195">
        <f>SUM(U351:U354)</f>
        <v>12.79</v>
      </c>
      <c r="AE350" t="s">
        <v>79</v>
      </c>
    </row>
    <row r="351" spans="1:60" outlineLevel="1">
      <c r="A351" s="100">
        <v>103</v>
      </c>
      <c r="B351" s="100" t="s">
        <v>323</v>
      </c>
      <c r="C351" s="114" t="s">
        <v>322</v>
      </c>
      <c r="D351" s="104" t="s">
        <v>213</v>
      </c>
      <c r="E351" s="178">
        <v>1.988</v>
      </c>
      <c r="F351" s="177">
        <f>H351+J351</f>
        <v>0</v>
      </c>
      <c r="G351" s="106">
        <f>ROUND(E351*F351,2)</f>
        <v>0</v>
      </c>
      <c r="H351" s="106"/>
      <c r="I351" s="106">
        <f>ROUND(E351*H351,2)</f>
        <v>0</v>
      </c>
      <c r="J351" s="106"/>
      <c r="K351" s="106">
        <f>ROUND(E351*J351,2)</f>
        <v>0</v>
      </c>
      <c r="L351" s="106">
        <v>21</v>
      </c>
      <c r="M351" s="106">
        <f>G351*(1+L351/100)</f>
        <v>0</v>
      </c>
      <c r="N351" s="104">
        <v>0</v>
      </c>
      <c r="O351" s="104">
        <f>ROUND(E351*N351,5)</f>
        <v>0</v>
      </c>
      <c r="P351" s="104">
        <v>2</v>
      </c>
      <c r="Q351" s="104">
        <f>ROUND(E351*P351,5)</f>
        <v>3.976</v>
      </c>
      <c r="R351" s="104"/>
      <c r="S351" s="104"/>
      <c r="T351" s="105">
        <v>6.4359999999999999</v>
      </c>
      <c r="U351" s="104">
        <f>ROUND(E351*T351,2)</f>
        <v>12.79</v>
      </c>
      <c r="V351" s="99"/>
      <c r="W351" s="99"/>
      <c r="X351" s="99"/>
      <c r="Y351" s="99"/>
      <c r="Z351" s="99"/>
      <c r="AA351" s="99"/>
      <c r="AB351" s="99"/>
      <c r="AC351" s="99"/>
      <c r="AD351" s="99"/>
      <c r="AE351" s="99" t="s">
        <v>80</v>
      </c>
      <c r="AF351" s="99"/>
      <c r="AG351" s="99"/>
      <c r="AH351" s="99"/>
      <c r="AI351" s="99"/>
      <c r="AJ351" s="99"/>
      <c r="AK351" s="99"/>
      <c r="AL351" s="99"/>
      <c r="AM351" s="99"/>
      <c r="AN351" s="99"/>
      <c r="AO351" s="99"/>
      <c r="AP351" s="99"/>
      <c r="AQ351" s="99"/>
      <c r="AR351" s="99"/>
      <c r="AS351" s="99"/>
      <c r="AT351" s="99"/>
      <c r="AU351" s="99"/>
      <c r="AV351" s="99"/>
      <c r="AW351" s="99"/>
      <c r="AX351" s="99"/>
      <c r="AY351" s="99"/>
      <c r="AZ351" s="99"/>
      <c r="BA351" s="99"/>
      <c r="BB351" s="99"/>
      <c r="BC351" s="99"/>
      <c r="BD351" s="99"/>
      <c r="BE351" s="99"/>
      <c r="BF351" s="99"/>
      <c r="BG351" s="99"/>
      <c r="BH351" s="99"/>
    </row>
    <row r="352" spans="1:60" outlineLevel="1">
      <c r="A352" s="100"/>
      <c r="B352" s="100"/>
      <c r="C352" s="181" t="s">
        <v>805</v>
      </c>
      <c r="D352" s="180"/>
      <c r="E352" s="179">
        <v>0.57599999999999996</v>
      </c>
      <c r="F352" s="106"/>
      <c r="G352" s="106"/>
      <c r="H352" s="106"/>
      <c r="I352" s="106"/>
      <c r="J352" s="106"/>
      <c r="K352" s="106"/>
      <c r="L352" s="106"/>
      <c r="M352" s="106"/>
      <c r="N352" s="104"/>
      <c r="O352" s="104"/>
      <c r="P352" s="104"/>
      <c r="Q352" s="104"/>
      <c r="R352" s="104"/>
      <c r="S352" s="104"/>
      <c r="T352" s="105"/>
      <c r="U352" s="104"/>
      <c r="V352" s="99"/>
      <c r="W352" s="99"/>
      <c r="X352" s="99"/>
      <c r="Y352" s="99"/>
      <c r="Z352" s="99"/>
      <c r="AA352" s="99"/>
      <c r="AB352" s="99"/>
      <c r="AC352" s="99"/>
      <c r="AD352" s="99"/>
      <c r="AE352" s="99" t="s">
        <v>133</v>
      </c>
      <c r="AF352" s="99">
        <v>0</v>
      </c>
      <c r="AG352" s="99"/>
      <c r="AH352" s="99"/>
      <c r="AI352" s="99"/>
      <c r="AJ352" s="99"/>
      <c r="AK352" s="99"/>
      <c r="AL352" s="99"/>
      <c r="AM352" s="99"/>
      <c r="AN352" s="99"/>
      <c r="AO352" s="99"/>
      <c r="AP352" s="99"/>
      <c r="AQ352" s="99"/>
      <c r="AR352" s="99"/>
      <c r="AS352" s="99"/>
      <c r="AT352" s="99"/>
      <c r="AU352" s="99"/>
      <c r="AV352" s="99"/>
      <c r="AW352" s="99"/>
      <c r="AX352" s="99"/>
      <c r="AY352" s="99"/>
      <c r="AZ352" s="99"/>
      <c r="BA352" s="99"/>
      <c r="BB352" s="99"/>
      <c r="BC352" s="99"/>
      <c r="BD352" s="99"/>
      <c r="BE352" s="99"/>
      <c r="BF352" s="99"/>
      <c r="BG352" s="99"/>
      <c r="BH352" s="99"/>
    </row>
    <row r="353" spans="1:60" ht="22.5" outlineLevel="1">
      <c r="A353" s="100"/>
      <c r="B353" s="100"/>
      <c r="C353" s="181" t="s">
        <v>804</v>
      </c>
      <c r="D353" s="180"/>
      <c r="E353" s="179">
        <v>1.25</v>
      </c>
      <c r="F353" s="106"/>
      <c r="G353" s="106"/>
      <c r="H353" s="106"/>
      <c r="I353" s="106"/>
      <c r="J353" s="106"/>
      <c r="K353" s="106"/>
      <c r="L353" s="106"/>
      <c r="M353" s="106"/>
      <c r="N353" s="104"/>
      <c r="O353" s="104"/>
      <c r="P353" s="104"/>
      <c r="Q353" s="104"/>
      <c r="R353" s="104"/>
      <c r="S353" s="104"/>
      <c r="T353" s="105"/>
      <c r="U353" s="104"/>
      <c r="V353" s="99"/>
      <c r="W353" s="99"/>
      <c r="X353" s="99"/>
      <c r="Y353" s="99"/>
      <c r="Z353" s="99"/>
      <c r="AA353" s="99"/>
      <c r="AB353" s="99"/>
      <c r="AC353" s="99"/>
      <c r="AD353" s="99"/>
      <c r="AE353" s="99" t="s">
        <v>133</v>
      </c>
      <c r="AF353" s="99">
        <v>0</v>
      </c>
      <c r="AG353" s="99"/>
      <c r="AH353" s="99"/>
      <c r="AI353" s="99"/>
      <c r="AJ353" s="99"/>
      <c r="AK353" s="99"/>
      <c r="AL353" s="99"/>
      <c r="AM353" s="99"/>
      <c r="AN353" s="99"/>
      <c r="AO353" s="99"/>
      <c r="AP353" s="99"/>
      <c r="AQ353" s="99"/>
      <c r="AR353" s="99"/>
      <c r="AS353" s="99"/>
      <c r="AT353" s="99"/>
      <c r="AU353" s="99"/>
      <c r="AV353" s="99"/>
      <c r="AW353" s="99"/>
      <c r="AX353" s="99"/>
      <c r="AY353" s="99"/>
      <c r="AZ353" s="99"/>
      <c r="BA353" s="99"/>
      <c r="BB353" s="99"/>
      <c r="BC353" s="99"/>
      <c r="BD353" s="99"/>
      <c r="BE353" s="99"/>
      <c r="BF353" s="99"/>
      <c r="BG353" s="99"/>
      <c r="BH353" s="99"/>
    </row>
    <row r="354" spans="1:60" outlineLevel="1">
      <c r="A354" s="100"/>
      <c r="B354" s="100"/>
      <c r="C354" s="181" t="s">
        <v>803</v>
      </c>
      <c r="D354" s="180"/>
      <c r="E354" s="179">
        <v>0.16200000000000001</v>
      </c>
      <c r="F354" s="106"/>
      <c r="G354" s="106"/>
      <c r="H354" s="106"/>
      <c r="I354" s="106"/>
      <c r="J354" s="106"/>
      <c r="K354" s="106"/>
      <c r="L354" s="106"/>
      <c r="M354" s="106"/>
      <c r="N354" s="104"/>
      <c r="O354" s="104"/>
      <c r="P354" s="104"/>
      <c r="Q354" s="104"/>
      <c r="R354" s="104"/>
      <c r="S354" s="104"/>
      <c r="T354" s="105"/>
      <c r="U354" s="104"/>
      <c r="V354" s="99"/>
      <c r="W354" s="99"/>
      <c r="X354" s="99"/>
      <c r="Y354" s="99"/>
      <c r="Z354" s="99"/>
      <c r="AA354" s="99"/>
      <c r="AB354" s="99"/>
      <c r="AC354" s="99"/>
      <c r="AD354" s="99"/>
      <c r="AE354" s="99" t="s">
        <v>133</v>
      </c>
      <c r="AF354" s="99">
        <v>0</v>
      </c>
      <c r="AG354" s="99"/>
      <c r="AH354" s="99"/>
      <c r="AI354" s="99"/>
      <c r="AJ354" s="99"/>
      <c r="AK354" s="99"/>
      <c r="AL354" s="99"/>
      <c r="AM354" s="99"/>
      <c r="AN354" s="99"/>
      <c r="AO354" s="99"/>
      <c r="AP354" s="99"/>
      <c r="AQ354" s="99"/>
      <c r="AR354" s="99"/>
      <c r="AS354" s="99"/>
      <c r="AT354" s="99"/>
      <c r="AU354" s="99"/>
      <c r="AV354" s="99"/>
      <c r="AW354" s="99"/>
      <c r="AX354" s="99"/>
      <c r="AY354" s="99"/>
      <c r="AZ354" s="99"/>
      <c r="BA354" s="99"/>
      <c r="BB354" s="99"/>
      <c r="BC354" s="99"/>
      <c r="BD354" s="99"/>
      <c r="BE354" s="99"/>
      <c r="BF354" s="99"/>
      <c r="BG354" s="99"/>
      <c r="BH354" s="99"/>
    </row>
    <row r="355" spans="1:60">
      <c r="A355" s="200" t="s">
        <v>188</v>
      </c>
      <c r="B355" s="200" t="s">
        <v>802</v>
      </c>
      <c r="C355" s="199" t="s">
        <v>801</v>
      </c>
      <c r="D355" s="195"/>
      <c r="E355" s="198"/>
      <c r="F355" s="197"/>
      <c r="G355" s="197">
        <f>SUMIF(AE356:AE359,"&lt;&gt;NOR",G356:G359)</f>
        <v>0</v>
      </c>
      <c r="H355" s="197"/>
      <c r="I355" s="197">
        <f>SUM(I356:I359)</f>
        <v>0</v>
      </c>
      <c r="J355" s="197"/>
      <c r="K355" s="197">
        <f>SUM(K356:K359)</f>
        <v>0</v>
      </c>
      <c r="L355" s="197"/>
      <c r="M355" s="197">
        <f>SUM(M356:M359)</f>
        <v>0</v>
      </c>
      <c r="N355" s="195"/>
      <c r="O355" s="195">
        <f>SUM(O356:O359)</f>
        <v>0</v>
      </c>
      <c r="P355" s="195"/>
      <c r="Q355" s="195">
        <f>SUM(Q356:Q359)</f>
        <v>0</v>
      </c>
      <c r="R355" s="195"/>
      <c r="S355" s="195"/>
      <c r="T355" s="196"/>
      <c r="U355" s="195">
        <f>SUM(U356:U359)</f>
        <v>3.36</v>
      </c>
      <c r="AE355" t="s">
        <v>79</v>
      </c>
    </row>
    <row r="356" spans="1:60" ht="22.5" outlineLevel="1">
      <c r="A356" s="100">
        <v>104</v>
      </c>
      <c r="B356" s="100" t="s">
        <v>208</v>
      </c>
      <c r="C356" s="114" t="s">
        <v>207</v>
      </c>
      <c r="D356" s="104" t="s">
        <v>197</v>
      </c>
      <c r="E356" s="178">
        <v>4.8407</v>
      </c>
      <c r="F356" s="177">
        <f>H356+J356</f>
        <v>0</v>
      </c>
      <c r="G356" s="106">
        <f>ROUND(E356*F356,2)</f>
        <v>0</v>
      </c>
      <c r="H356" s="106"/>
      <c r="I356" s="106">
        <f>ROUND(E356*H356,2)</f>
        <v>0</v>
      </c>
      <c r="J356" s="106"/>
      <c r="K356" s="106">
        <f>ROUND(E356*J356,2)</f>
        <v>0</v>
      </c>
      <c r="L356" s="106">
        <v>21</v>
      </c>
      <c r="M356" s="106">
        <f>G356*(1+L356/100)</f>
        <v>0</v>
      </c>
      <c r="N356" s="104">
        <v>0</v>
      </c>
      <c r="O356" s="104">
        <f>ROUND(E356*N356,5)</f>
        <v>0</v>
      </c>
      <c r="P356" s="104">
        <v>0</v>
      </c>
      <c r="Q356" s="104">
        <f>ROUND(E356*P356,5)</f>
        <v>0</v>
      </c>
      <c r="R356" s="104"/>
      <c r="S356" s="104"/>
      <c r="T356" s="105">
        <v>0.68799999999999994</v>
      </c>
      <c r="U356" s="104">
        <f>ROUND(E356*T356,2)</f>
        <v>3.33</v>
      </c>
      <c r="V356" s="99"/>
      <c r="W356" s="99"/>
      <c r="X356" s="99"/>
      <c r="Y356" s="99"/>
      <c r="Z356" s="99"/>
      <c r="AA356" s="99"/>
      <c r="AB356" s="99"/>
      <c r="AC356" s="99"/>
      <c r="AD356" s="99"/>
      <c r="AE356" s="99" t="s">
        <v>80</v>
      </c>
      <c r="AF356" s="99"/>
      <c r="AG356" s="99"/>
      <c r="AH356" s="99"/>
      <c r="AI356" s="99"/>
      <c r="AJ356" s="99"/>
      <c r="AK356" s="99"/>
      <c r="AL356" s="99"/>
      <c r="AM356" s="99"/>
      <c r="AN356" s="99"/>
      <c r="AO356" s="99"/>
      <c r="AP356" s="99"/>
      <c r="AQ356" s="99"/>
      <c r="AR356" s="99"/>
      <c r="AS356" s="99"/>
      <c r="AT356" s="99"/>
      <c r="AU356" s="99"/>
      <c r="AV356" s="99"/>
      <c r="AW356" s="99"/>
      <c r="AX356" s="99"/>
      <c r="AY356" s="99"/>
      <c r="AZ356" s="99"/>
      <c r="BA356" s="99"/>
      <c r="BB356" s="99"/>
      <c r="BC356" s="99"/>
      <c r="BD356" s="99"/>
      <c r="BE356" s="99"/>
      <c r="BF356" s="99"/>
      <c r="BG356" s="99"/>
      <c r="BH356" s="99"/>
    </row>
    <row r="357" spans="1:60" ht="22.5" outlineLevel="1">
      <c r="A357" s="100">
        <v>105</v>
      </c>
      <c r="B357" s="100" t="s">
        <v>206</v>
      </c>
      <c r="C357" s="114" t="s">
        <v>205</v>
      </c>
      <c r="D357" s="104" t="s">
        <v>197</v>
      </c>
      <c r="E357" s="178">
        <v>4.8407</v>
      </c>
      <c r="F357" s="177">
        <f>H357+J357</f>
        <v>0</v>
      </c>
      <c r="G357" s="106">
        <f>ROUND(E357*F357,2)</f>
        <v>0</v>
      </c>
      <c r="H357" s="106"/>
      <c r="I357" s="106">
        <f>ROUND(E357*H357,2)</f>
        <v>0</v>
      </c>
      <c r="J357" s="106"/>
      <c r="K357" s="106">
        <f>ROUND(E357*J357,2)</f>
        <v>0</v>
      </c>
      <c r="L357" s="106">
        <v>21</v>
      </c>
      <c r="M357" s="106">
        <f>G357*(1+L357/100)</f>
        <v>0</v>
      </c>
      <c r="N357" s="104">
        <v>0</v>
      </c>
      <c r="O357" s="104">
        <f>ROUND(E357*N357,5)</f>
        <v>0</v>
      </c>
      <c r="P357" s="104">
        <v>0</v>
      </c>
      <c r="Q357" s="104">
        <f>ROUND(E357*P357,5)</f>
        <v>0</v>
      </c>
      <c r="R357" s="104"/>
      <c r="S357" s="104"/>
      <c r="T357" s="105">
        <v>0</v>
      </c>
      <c r="U357" s="104">
        <f>ROUND(E357*T357,2)</f>
        <v>0</v>
      </c>
      <c r="V357" s="99"/>
      <c r="W357" s="99"/>
      <c r="X357" s="99"/>
      <c r="Y357" s="99"/>
      <c r="Z357" s="99"/>
      <c r="AA357" s="99"/>
      <c r="AB357" s="99"/>
      <c r="AC357" s="99"/>
      <c r="AD357" s="99"/>
      <c r="AE357" s="99" t="s">
        <v>80</v>
      </c>
      <c r="AF357" s="99"/>
      <c r="AG357" s="99"/>
      <c r="AH357" s="99"/>
      <c r="AI357" s="99"/>
      <c r="AJ357" s="99"/>
      <c r="AK357" s="99"/>
      <c r="AL357" s="99"/>
      <c r="AM357" s="99"/>
      <c r="AN357" s="99"/>
      <c r="AO357" s="99"/>
      <c r="AP357" s="99"/>
      <c r="AQ357" s="99"/>
      <c r="AR357" s="99"/>
      <c r="AS357" s="99"/>
      <c r="AT357" s="99"/>
      <c r="AU357" s="99"/>
      <c r="AV357" s="99"/>
      <c r="AW357" s="99"/>
      <c r="AX357" s="99"/>
      <c r="AY357" s="99"/>
      <c r="AZ357" s="99"/>
      <c r="BA357" s="99"/>
      <c r="BB357" s="99"/>
      <c r="BC357" s="99"/>
      <c r="BD357" s="99"/>
      <c r="BE357" s="99"/>
      <c r="BF357" s="99"/>
      <c r="BG357" s="99"/>
      <c r="BH357" s="99"/>
    </row>
    <row r="358" spans="1:60" outlineLevel="1">
      <c r="A358" s="100">
        <v>106</v>
      </c>
      <c r="B358" s="100" t="s">
        <v>204</v>
      </c>
      <c r="C358" s="114" t="s">
        <v>203</v>
      </c>
      <c r="D358" s="104" t="s">
        <v>197</v>
      </c>
      <c r="E358" s="178">
        <v>4.8407</v>
      </c>
      <c r="F358" s="177">
        <f>H358+J358</f>
        <v>0</v>
      </c>
      <c r="G358" s="106">
        <f>ROUND(E358*F358,2)</f>
        <v>0</v>
      </c>
      <c r="H358" s="106"/>
      <c r="I358" s="106">
        <f>ROUND(E358*H358,2)</f>
        <v>0</v>
      </c>
      <c r="J358" s="106"/>
      <c r="K358" s="106">
        <f>ROUND(E358*J358,2)</f>
        <v>0</v>
      </c>
      <c r="L358" s="106">
        <v>21</v>
      </c>
      <c r="M358" s="106">
        <f>G358*(1+L358/100)</f>
        <v>0</v>
      </c>
      <c r="N358" s="104">
        <v>0</v>
      </c>
      <c r="O358" s="104">
        <f>ROUND(E358*N358,5)</f>
        <v>0</v>
      </c>
      <c r="P358" s="104">
        <v>0</v>
      </c>
      <c r="Q358" s="104">
        <f>ROUND(E358*P358,5)</f>
        <v>0</v>
      </c>
      <c r="R358" s="104"/>
      <c r="S358" s="104"/>
      <c r="T358" s="105">
        <v>6.0000000000000001E-3</v>
      </c>
      <c r="U358" s="104">
        <f>ROUND(E358*T358,2)</f>
        <v>0.03</v>
      </c>
      <c r="V358" s="99"/>
      <c r="W358" s="99"/>
      <c r="X358" s="99"/>
      <c r="Y358" s="99"/>
      <c r="Z358" s="99"/>
      <c r="AA358" s="99"/>
      <c r="AB358" s="99"/>
      <c r="AC358" s="99"/>
      <c r="AD358" s="99"/>
      <c r="AE358" s="99" t="s">
        <v>80</v>
      </c>
      <c r="AF358" s="99"/>
      <c r="AG358" s="99"/>
      <c r="AH358" s="99"/>
      <c r="AI358" s="99"/>
      <c r="AJ358" s="99"/>
      <c r="AK358" s="99"/>
      <c r="AL358" s="99"/>
      <c r="AM358" s="99"/>
      <c r="AN358" s="99"/>
      <c r="AO358" s="99"/>
      <c r="AP358" s="99"/>
      <c r="AQ358" s="99"/>
      <c r="AR358" s="99"/>
      <c r="AS358" s="99"/>
      <c r="AT358" s="99"/>
      <c r="AU358" s="99"/>
      <c r="AV358" s="99"/>
      <c r="AW358" s="99"/>
      <c r="AX358" s="99"/>
      <c r="AY358" s="99"/>
      <c r="AZ358" s="99"/>
      <c r="BA358" s="99"/>
      <c r="BB358" s="99"/>
      <c r="BC358" s="99"/>
      <c r="BD358" s="99"/>
      <c r="BE358" s="99"/>
      <c r="BF358" s="99"/>
      <c r="BG358" s="99"/>
      <c r="BH358" s="99"/>
    </row>
    <row r="359" spans="1:60" ht="22.5" outlineLevel="1">
      <c r="A359" s="100">
        <v>107</v>
      </c>
      <c r="B359" s="100" t="s">
        <v>201</v>
      </c>
      <c r="C359" s="114" t="s">
        <v>200</v>
      </c>
      <c r="D359" s="104" t="s">
        <v>197</v>
      </c>
      <c r="E359" s="178">
        <v>4.8407</v>
      </c>
      <c r="F359" s="177">
        <f>H359+J359</f>
        <v>0</v>
      </c>
      <c r="G359" s="106">
        <f>ROUND(E359*F359,2)</f>
        <v>0</v>
      </c>
      <c r="H359" s="106"/>
      <c r="I359" s="106">
        <f>ROUND(E359*H359,2)</f>
        <v>0</v>
      </c>
      <c r="J359" s="106"/>
      <c r="K359" s="106">
        <f>ROUND(E359*J359,2)</f>
        <v>0</v>
      </c>
      <c r="L359" s="106">
        <v>21</v>
      </c>
      <c r="M359" s="106">
        <f>G359*(1+L359/100)</f>
        <v>0</v>
      </c>
      <c r="N359" s="104">
        <v>0</v>
      </c>
      <c r="O359" s="104">
        <f>ROUND(E359*N359,5)</f>
        <v>0</v>
      </c>
      <c r="P359" s="104">
        <v>0</v>
      </c>
      <c r="Q359" s="104">
        <f>ROUND(E359*P359,5)</f>
        <v>0</v>
      </c>
      <c r="R359" s="104"/>
      <c r="S359" s="104"/>
      <c r="T359" s="105">
        <v>0</v>
      </c>
      <c r="U359" s="104">
        <f>ROUND(E359*T359,2)</f>
        <v>0</v>
      </c>
      <c r="V359" s="99"/>
      <c r="W359" s="99"/>
      <c r="X359" s="99"/>
      <c r="Y359" s="99"/>
      <c r="Z359" s="99"/>
      <c r="AA359" s="99"/>
      <c r="AB359" s="99"/>
      <c r="AC359" s="99"/>
      <c r="AD359" s="99"/>
      <c r="AE359" s="99" t="s">
        <v>80</v>
      </c>
      <c r="AF359" s="99"/>
      <c r="AG359" s="99"/>
      <c r="AH359" s="99"/>
      <c r="AI359" s="99"/>
      <c r="AJ359" s="99"/>
      <c r="AK359" s="99"/>
      <c r="AL359" s="99"/>
      <c r="AM359" s="99"/>
      <c r="AN359" s="99"/>
      <c r="AO359" s="99"/>
      <c r="AP359" s="99"/>
      <c r="AQ359" s="99"/>
      <c r="AR359" s="99"/>
      <c r="AS359" s="99"/>
      <c r="AT359" s="99"/>
      <c r="AU359" s="99"/>
      <c r="AV359" s="99"/>
      <c r="AW359" s="99"/>
      <c r="AX359" s="99"/>
      <c r="AY359" s="99"/>
      <c r="AZ359" s="99"/>
      <c r="BA359" s="99"/>
      <c r="BB359" s="99"/>
      <c r="BC359" s="99"/>
      <c r="BD359" s="99"/>
      <c r="BE359" s="99"/>
      <c r="BF359" s="99"/>
      <c r="BG359" s="99"/>
      <c r="BH359" s="99"/>
    </row>
    <row r="360" spans="1:60">
      <c r="A360" s="200" t="s">
        <v>188</v>
      </c>
      <c r="B360" s="200" t="s">
        <v>317</v>
      </c>
      <c r="C360" s="199" t="s">
        <v>316</v>
      </c>
      <c r="D360" s="195"/>
      <c r="E360" s="198"/>
      <c r="F360" s="197"/>
      <c r="G360" s="197">
        <f>SUMIF(AE361:AE361,"&lt;&gt;NOR",G361:G361)</f>
        <v>0</v>
      </c>
      <c r="H360" s="197"/>
      <c r="I360" s="197">
        <f>SUM(I361:I361)</f>
        <v>0</v>
      </c>
      <c r="J360" s="197"/>
      <c r="K360" s="197">
        <f>SUM(K361:K361)</f>
        <v>0</v>
      </c>
      <c r="L360" s="197"/>
      <c r="M360" s="197">
        <f>SUM(M361:M361)</f>
        <v>0</v>
      </c>
      <c r="N360" s="195"/>
      <c r="O360" s="195">
        <f>SUM(O361:O361)</f>
        <v>0</v>
      </c>
      <c r="P360" s="195"/>
      <c r="Q360" s="195">
        <f>SUM(Q361:Q361)</f>
        <v>0</v>
      </c>
      <c r="R360" s="195"/>
      <c r="S360" s="195"/>
      <c r="T360" s="196"/>
      <c r="U360" s="195">
        <f>SUM(U361:U361)</f>
        <v>288.44</v>
      </c>
      <c r="AE360" t="s">
        <v>79</v>
      </c>
    </row>
    <row r="361" spans="1:60" outlineLevel="1">
      <c r="A361" s="100">
        <v>108</v>
      </c>
      <c r="B361" s="100" t="s">
        <v>315</v>
      </c>
      <c r="C361" s="114" t="s">
        <v>314</v>
      </c>
      <c r="D361" s="104" t="s">
        <v>197</v>
      </c>
      <c r="E361" s="178">
        <v>739.59938</v>
      </c>
      <c r="F361" s="177">
        <f>H361+J361</f>
        <v>0</v>
      </c>
      <c r="G361" s="106">
        <f>ROUND(E361*F361,2)</f>
        <v>0</v>
      </c>
      <c r="H361" s="106"/>
      <c r="I361" s="106">
        <f>ROUND(E361*H361,2)</f>
        <v>0</v>
      </c>
      <c r="J361" s="106"/>
      <c r="K361" s="106">
        <f>ROUND(E361*J361,2)</f>
        <v>0</v>
      </c>
      <c r="L361" s="106">
        <v>21</v>
      </c>
      <c r="M361" s="106">
        <f>G361*(1+L361/100)</f>
        <v>0</v>
      </c>
      <c r="N361" s="104">
        <v>0</v>
      </c>
      <c r="O361" s="104">
        <f>ROUND(E361*N361,5)</f>
        <v>0</v>
      </c>
      <c r="P361" s="104">
        <v>0</v>
      </c>
      <c r="Q361" s="104">
        <f>ROUND(E361*P361,5)</f>
        <v>0</v>
      </c>
      <c r="R361" s="104"/>
      <c r="S361" s="104"/>
      <c r="T361" s="105">
        <v>0.39</v>
      </c>
      <c r="U361" s="104">
        <f>ROUND(E361*T361,2)</f>
        <v>288.44</v>
      </c>
      <c r="V361" s="99"/>
      <c r="W361" s="99"/>
      <c r="X361" s="99"/>
      <c r="Y361" s="99"/>
      <c r="Z361" s="99"/>
      <c r="AA361" s="99"/>
      <c r="AB361" s="99"/>
      <c r="AC361" s="99"/>
      <c r="AD361" s="99"/>
      <c r="AE361" s="99" t="s">
        <v>80</v>
      </c>
      <c r="AF361" s="99"/>
      <c r="AG361" s="99"/>
      <c r="AH361" s="99"/>
      <c r="AI361" s="99"/>
      <c r="AJ361" s="99"/>
      <c r="AK361" s="99"/>
      <c r="AL361" s="99"/>
      <c r="AM361" s="99"/>
      <c r="AN361" s="99"/>
      <c r="AO361" s="99"/>
      <c r="AP361" s="99"/>
      <c r="AQ361" s="99"/>
      <c r="AR361" s="99"/>
      <c r="AS361" s="99"/>
      <c r="AT361" s="99"/>
      <c r="AU361" s="99"/>
      <c r="AV361" s="99"/>
      <c r="AW361" s="99"/>
      <c r="AX361" s="99"/>
      <c r="AY361" s="99"/>
      <c r="AZ361" s="99"/>
      <c r="BA361" s="99"/>
      <c r="BB361" s="99"/>
      <c r="BC361" s="99"/>
      <c r="BD361" s="99"/>
      <c r="BE361" s="99"/>
      <c r="BF361" s="99"/>
      <c r="BG361" s="99"/>
      <c r="BH361" s="99"/>
    </row>
    <row r="362" spans="1:60">
      <c r="A362" s="200" t="s">
        <v>188</v>
      </c>
      <c r="B362" s="200" t="s">
        <v>313</v>
      </c>
      <c r="C362" s="199" t="s">
        <v>312</v>
      </c>
      <c r="D362" s="195"/>
      <c r="E362" s="198"/>
      <c r="F362" s="197"/>
      <c r="G362" s="197">
        <f>SUMIF(AE363:AE379,"&lt;&gt;NOR",G363:G379)</f>
        <v>0</v>
      </c>
      <c r="H362" s="197"/>
      <c r="I362" s="197">
        <f>SUM(I363:I379)</f>
        <v>0</v>
      </c>
      <c r="J362" s="197"/>
      <c r="K362" s="197">
        <f>SUM(K363:K379)</f>
        <v>0</v>
      </c>
      <c r="L362" s="197"/>
      <c r="M362" s="197">
        <f>SUM(M363:M379)</f>
        <v>0</v>
      </c>
      <c r="N362" s="195"/>
      <c r="O362" s="195">
        <f>SUM(O363:O379)</f>
        <v>0.65301999999999993</v>
      </c>
      <c r="P362" s="195"/>
      <c r="Q362" s="195">
        <f>SUM(Q363:Q379)</f>
        <v>5.5500000000000001E-2</v>
      </c>
      <c r="R362" s="195"/>
      <c r="S362" s="195"/>
      <c r="T362" s="196"/>
      <c r="U362" s="195">
        <f>SUM(U363:U379)</f>
        <v>65.429999999999993</v>
      </c>
      <c r="AE362" t="s">
        <v>79</v>
      </c>
    </row>
    <row r="363" spans="1:60" outlineLevel="1">
      <c r="A363" s="100">
        <v>109</v>
      </c>
      <c r="B363" s="100" t="s">
        <v>800</v>
      </c>
      <c r="C363" s="114" t="s">
        <v>799</v>
      </c>
      <c r="D363" s="104" t="s">
        <v>258</v>
      </c>
      <c r="E363" s="178">
        <v>6</v>
      </c>
      <c r="F363" s="177">
        <f>H363+J363</f>
        <v>0</v>
      </c>
      <c r="G363" s="106">
        <f>ROUND(E363*F363,2)</f>
        <v>0</v>
      </c>
      <c r="H363" s="106"/>
      <c r="I363" s="106">
        <f>ROUND(E363*H363,2)</f>
        <v>0</v>
      </c>
      <c r="J363" s="106"/>
      <c r="K363" s="106">
        <f>ROUND(E363*J363,2)</f>
        <v>0</v>
      </c>
      <c r="L363" s="106">
        <v>21</v>
      </c>
      <c r="M363" s="106">
        <f>G363*(1+L363/100)</f>
        <v>0</v>
      </c>
      <c r="N363" s="104">
        <v>0</v>
      </c>
      <c r="O363" s="104">
        <f>ROUND(E363*N363,5)</f>
        <v>0</v>
      </c>
      <c r="P363" s="104">
        <v>9.2499999999999995E-3</v>
      </c>
      <c r="Q363" s="104">
        <f>ROUND(E363*P363,5)</f>
        <v>5.5500000000000001E-2</v>
      </c>
      <c r="R363" s="104"/>
      <c r="S363" s="104"/>
      <c r="T363" s="105">
        <v>0.28699999999999998</v>
      </c>
      <c r="U363" s="104">
        <f>ROUND(E363*T363,2)</f>
        <v>1.72</v>
      </c>
      <c r="V363" s="99"/>
      <c r="W363" s="99"/>
      <c r="X363" s="99"/>
      <c r="Y363" s="99"/>
      <c r="Z363" s="99"/>
      <c r="AA363" s="99"/>
      <c r="AB363" s="99"/>
      <c r="AC363" s="99"/>
      <c r="AD363" s="99"/>
      <c r="AE363" s="99" t="s">
        <v>80</v>
      </c>
      <c r="AF363" s="99"/>
      <c r="AG363" s="99"/>
      <c r="AH363" s="99"/>
      <c r="AI363" s="99"/>
      <c r="AJ363" s="99"/>
      <c r="AK363" s="99"/>
      <c r="AL363" s="99"/>
      <c r="AM363" s="99"/>
      <c r="AN363" s="99"/>
      <c r="AO363" s="99"/>
      <c r="AP363" s="99"/>
      <c r="AQ363" s="99"/>
      <c r="AR363" s="99"/>
      <c r="AS363" s="99"/>
      <c r="AT363" s="99"/>
      <c r="AU363" s="99"/>
      <c r="AV363" s="99"/>
      <c r="AW363" s="99"/>
      <c r="AX363" s="99"/>
      <c r="AY363" s="99"/>
      <c r="AZ363" s="99"/>
      <c r="BA363" s="99"/>
      <c r="BB363" s="99"/>
      <c r="BC363" s="99"/>
      <c r="BD363" s="99"/>
      <c r="BE363" s="99"/>
      <c r="BF363" s="99"/>
      <c r="BG363" s="99"/>
      <c r="BH363" s="99"/>
    </row>
    <row r="364" spans="1:60" outlineLevel="1">
      <c r="A364" s="100"/>
      <c r="B364" s="100"/>
      <c r="C364" s="181" t="s">
        <v>798</v>
      </c>
      <c r="D364" s="180"/>
      <c r="E364" s="179">
        <v>6</v>
      </c>
      <c r="F364" s="106"/>
      <c r="G364" s="106"/>
      <c r="H364" s="106"/>
      <c r="I364" s="106"/>
      <c r="J364" s="106"/>
      <c r="K364" s="106"/>
      <c r="L364" s="106"/>
      <c r="M364" s="106"/>
      <c r="N364" s="104"/>
      <c r="O364" s="104"/>
      <c r="P364" s="104"/>
      <c r="Q364" s="104"/>
      <c r="R364" s="104"/>
      <c r="S364" s="104"/>
      <c r="T364" s="105"/>
      <c r="U364" s="104"/>
      <c r="V364" s="99"/>
      <c r="W364" s="99"/>
      <c r="X364" s="99"/>
      <c r="Y364" s="99"/>
      <c r="Z364" s="99"/>
      <c r="AA364" s="99"/>
      <c r="AB364" s="99"/>
      <c r="AC364" s="99"/>
      <c r="AD364" s="99"/>
      <c r="AE364" s="99" t="s">
        <v>133</v>
      </c>
      <c r="AF364" s="99">
        <v>0</v>
      </c>
      <c r="AG364" s="99"/>
      <c r="AH364" s="99"/>
      <c r="AI364" s="99"/>
      <c r="AJ364" s="99"/>
      <c r="AK364" s="99"/>
      <c r="AL364" s="99"/>
      <c r="AM364" s="99"/>
      <c r="AN364" s="99"/>
      <c r="AO364" s="99"/>
      <c r="AP364" s="99"/>
      <c r="AQ364" s="99"/>
      <c r="AR364" s="99"/>
      <c r="AS364" s="99"/>
      <c r="AT364" s="99"/>
      <c r="AU364" s="99"/>
      <c r="AV364" s="99"/>
      <c r="AW364" s="99"/>
      <c r="AX364" s="99"/>
      <c r="AY364" s="99"/>
      <c r="AZ364" s="99"/>
      <c r="BA364" s="99"/>
      <c r="BB364" s="99"/>
      <c r="BC364" s="99"/>
      <c r="BD364" s="99"/>
      <c r="BE364" s="99"/>
      <c r="BF364" s="99"/>
      <c r="BG364" s="99"/>
      <c r="BH364" s="99"/>
    </row>
    <row r="365" spans="1:60" ht="22.5" outlineLevel="1">
      <c r="A365" s="100">
        <v>110</v>
      </c>
      <c r="B365" s="100" t="s">
        <v>311</v>
      </c>
      <c r="C365" s="114" t="s">
        <v>310</v>
      </c>
      <c r="D365" s="104" t="s">
        <v>307</v>
      </c>
      <c r="E365" s="178">
        <v>612.4</v>
      </c>
      <c r="F365" s="177">
        <f>H365+J365</f>
        <v>0</v>
      </c>
      <c r="G365" s="106">
        <f>ROUND(E365*F365,2)</f>
        <v>0</v>
      </c>
      <c r="H365" s="106"/>
      <c r="I365" s="106">
        <f>ROUND(E365*H365,2)</f>
        <v>0</v>
      </c>
      <c r="J365" s="106"/>
      <c r="K365" s="106">
        <f>ROUND(E365*J365,2)</f>
        <v>0</v>
      </c>
      <c r="L365" s="106">
        <v>21</v>
      </c>
      <c r="M365" s="106">
        <f>G365*(1+L365/100)</f>
        <v>0</v>
      </c>
      <c r="N365" s="104">
        <v>5.0000000000000002E-5</v>
      </c>
      <c r="O365" s="104">
        <f>ROUND(E365*N365,5)</f>
        <v>3.0620000000000001E-2</v>
      </c>
      <c r="P365" s="104">
        <v>0</v>
      </c>
      <c r="Q365" s="104">
        <f>ROUND(E365*P365,5)</f>
        <v>0</v>
      </c>
      <c r="R365" s="104"/>
      <c r="S365" s="104"/>
      <c r="T365" s="105">
        <v>0.1</v>
      </c>
      <c r="U365" s="104">
        <f>ROUND(E365*T365,2)</f>
        <v>61.24</v>
      </c>
      <c r="V365" s="99"/>
      <c r="W365" s="99"/>
      <c r="X365" s="99"/>
      <c r="Y365" s="99"/>
      <c r="Z365" s="99"/>
      <c r="AA365" s="99"/>
      <c r="AB365" s="99"/>
      <c r="AC365" s="99"/>
      <c r="AD365" s="99"/>
      <c r="AE365" s="99" t="s">
        <v>80</v>
      </c>
      <c r="AF365" s="99"/>
      <c r="AG365" s="99"/>
      <c r="AH365" s="99"/>
      <c r="AI365" s="99"/>
      <c r="AJ365" s="99"/>
      <c r="AK365" s="99"/>
      <c r="AL365" s="99"/>
      <c r="AM365" s="99"/>
      <c r="AN365" s="99"/>
      <c r="AO365" s="99"/>
      <c r="AP365" s="99"/>
      <c r="AQ365" s="99"/>
      <c r="AR365" s="99"/>
      <c r="AS365" s="99"/>
      <c r="AT365" s="99"/>
      <c r="AU365" s="99"/>
      <c r="AV365" s="99"/>
      <c r="AW365" s="99"/>
      <c r="AX365" s="99"/>
      <c r="AY365" s="99"/>
      <c r="AZ365" s="99"/>
      <c r="BA365" s="99"/>
      <c r="BB365" s="99"/>
      <c r="BC365" s="99"/>
      <c r="BD365" s="99"/>
      <c r="BE365" s="99"/>
      <c r="BF365" s="99"/>
      <c r="BG365" s="99"/>
      <c r="BH365" s="99"/>
    </row>
    <row r="366" spans="1:60" outlineLevel="1">
      <c r="A366" s="100"/>
      <c r="B366" s="100"/>
      <c r="C366" s="181" t="s">
        <v>792</v>
      </c>
      <c r="D366" s="180"/>
      <c r="E366" s="179">
        <v>240.17</v>
      </c>
      <c r="F366" s="106"/>
      <c r="G366" s="106"/>
      <c r="H366" s="106"/>
      <c r="I366" s="106"/>
      <c r="J366" s="106"/>
      <c r="K366" s="106"/>
      <c r="L366" s="106"/>
      <c r="M366" s="106"/>
      <c r="N366" s="104"/>
      <c r="O366" s="104"/>
      <c r="P366" s="104"/>
      <c r="Q366" s="104"/>
      <c r="R366" s="104"/>
      <c r="S366" s="104"/>
      <c r="T366" s="105"/>
      <c r="U366" s="104"/>
      <c r="V366" s="99"/>
      <c r="W366" s="99"/>
      <c r="X366" s="99"/>
      <c r="Y366" s="99"/>
      <c r="Z366" s="99"/>
      <c r="AA366" s="99"/>
      <c r="AB366" s="99"/>
      <c r="AC366" s="99"/>
      <c r="AD366" s="99"/>
      <c r="AE366" s="99" t="s">
        <v>133</v>
      </c>
      <c r="AF366" s="99">
        <v>0</v>
      </c>
      <c r="AG366" s="99"/>
      <c r="AH366" s="99"/>
      <c r="AI366" s="99"/>
      <c r="AJ366" s="99"/>
      <c r="AK366" s="99"/>
      <c r="AL366" s="99"/>
      <c r="AM366" s="99"/>
      <c r="AN366" s="99"/>
      <c r="AO366" s="99"/>
      <c r="AP366" s="99"/>
      <c r="AQ366" s="99"/>
      <c r="AR366" s="99"/>
      <c r="AS366" s="99"/>
      <c r="AT366" s="99"/>
      <c r="AU366" s="99"/>
      <c r="AV366" s="99"/>
      <c r="AW366" s="99"/>
      <c r="AX366" s="99"/>
      <c r="AY366" s="99"/>
      <c r="AZ366" s="99"/>
      <c r="BA366" s="99"/>
      <c r="BB366" s="99"/>
      <c r="BC366" s="99"/>
      <c r="BD366" s="99"/>
      <c r="BE366" s="99"/>
      <c r="BF366" s="99"/>
      <c r="BG366" s="99"/>
      <c r="BH366" s="99"/>
    </row>
    <row r="367" spans="1:60" ht="22.5" outlineLevel="1">
      <c r="A367" s="100"/>
      <c r="B367" s="100"/>
      <c r="C367" s="181" t="s">
        <v>791</v>
      </c>
      <c r="D367" s="180"/>
      <c r="E367" s="179">
        <v>372.23</v>
      </c>
      <c r="F367" s="106"/>
      <c r="G367" s="106"/>
      <c r="H367" s="106"/>
      <c r="I367" s="106"/>
      <c r="J367" s="106"/>
      <c r="K367" s="106"/>
      <c r="L367" s="106"/>
      <c r="M367" s="106"/>
      <c r="N367" s="104"/>
      <c r="O367" s="104"/>
      <c r="P367" s="104"/>
      <c r="Q367" s="104"/>
      <c r="R367" s="104"/>
      <c r="S367" s="104"/>
      <c r="T367" s="105"/>
      <c r="U367" s="104"/>
      <c r="V367" s="99"/>
      <c r="W367" s="99"/>
      <c r="X367" s="99"/>
      <c r="Y367" s="99"/>
      <c r="Z367" s="99"/>
      <c r="AA367" s="99"/>
      <c r="AB367" s="99"/>
      <c r="AC367" s="99"/>
      <c r="AD367" s="99"/>
      <c r="AE367" s="99" t="s">
        <v>133</v>
      </c>
      <c r="AF367" s="99">
        <v>0</v>
      </c>
      <c r="AG367" s="99"/>
      <c r="AH367" s="99"/>
      <c r="AI367" s="99"/>
      <c r="AJ367" s="99"/>
      <c r="AK367" s="99"/>
      <c r="AL367" s="99"/>
      <c r="AM367" s="99"/>
      <c r="AN367" s="99"/>
      <c r="AO367" s="99"/>
      <c r="AP367" s="99"/>
      <c r="AQ367" s="99"/>
      <c r="AR367" s="99"/>
      <c r="AS367" s="99"/>
      <c r="AT367" s="99"/>
      <c r="AU367" s="99"/>
      <c r="AV367" s="99"/>
      <c r="AW367" s="99"/>
      <c r="AX367" s="99"/>
      <c r="AY367" s="99"/>
      <c r="AZ367" s="99"/>
      <c r="BA367" s="99"/>
      <c r="BB367" s="99"/>
      <c r="BC367" s="99"/>
      <c r="BD367" s="99"/>
      <c r="BE367" s="99"/>
      <c r="BF367" s="99"/>
      <c r="BG367" s="99"/>
      <c r="BH367" s="99"/>
    </row>
    <row r="368" spans="1:60" outlineLevel="1">
      <c r="A368" s="100">
        <v>111</v>
      </c>
      <c r="B368" s="100" t="s">
        <v>797</v>
      </c>
      <c r="C368" s="114" t="s">
        <v>796</v>
      </c>
      <c r="D368" s="104" t="s">
        <v>107</v>
      </c>
      <c r="E368" s="178">
        <v>1</v>
      </c>
      <c r="F368" s="177">
        <f>H368+J368</f>
        <v>0</v>
      </c>
      <c r="G368" s="106">
        <f>ROUND(E368*F368,2)</f>
        <v>0</v>
      </c>
      <c r="H368" s="106"/>
      <c r="I368" s="106">
        <f>ROUND(E368*H368,2)</f>
        <v>0</v>
      </c>
      <c r="J368" s="106"/>
      <c r="K368" s="106">
        <f>ROUND(E368*J368,2)</f>
        <v>0</v>
      </c>
      <c r="L368" s="106">
        <v>21</v>
      </c>
      <c r="M368" s="106">
        <f>G368*(1+L368/100)</f>
        <v>0</v>
      </c>
      <c r="N368" s="104">
        <v>0.01</v>
      </c>
      <c r="O368" s="104">
        <f>ROUND(E368*N368,5)</f>
        <v>0.01</v>
      </c>
      <c r="P368" s="104">
        <v>0</v>
      </c>
      <c r="Q368" s="104">
        <f>ROUND(E368*P368,5)</f>
        <v>0</v>
      </c>
      <c r="R368" s="104"/>
      <c r="S368" s="104"/>
      <c r="T368" s="105">
        <v>0.30399999999999999</v>
      </c>
      <c r="U368" s="104">
        <f>ROUND(E368*T368,2)</f>
        <v>0.3</v>
      </c>
      <c r="V368" s="99"/>
      <c r="W368" s="99"/>
      <c r="X368" s="99"/>
      <c r="Y368" s="99"/>
      <c r="Z368" s="99"/>
      <c r="AA368" s="99"/>
      <c r="AB368" s="99"/>
      <c r="AC368" s="99"/>
      <c r="AD368" s="99"/>
      <c r="AE368" s="99" t="s">
        <v>80</v>
      </c>
      <c r="AF368" s="99"/>
      <c r="AG368" s="99"/>
      <c r="AH368" s="99"/>
      <c r="AI368" s="99"/>
      <c r="AJ368" s="99"/>
      <c r="AK368" s="99"/>
      <c r="AL368" s="99"/>
      <c r="AM368" s="99"/>
      <c r="AN368" s="99"/>
      <c r="AO368" s="99"/>
      <c r="AP368" s="99"/>
      <c r="AQ368" s="99"/>
      <c r="AR368" s="99"/>
      <c r="AS368" s="99"/>
      <c r="AT368" s="99"/>
      <c r="AU368" s="99"/>
      <c r="AV368" s="99"/>
      <c r="AW368" s="99"/>
      <c r="AX368" s="99"/>
      <c r="AY368" s="99"/>
      <c r="AZ368" s="99"/>
      <c r="BA368" s="99"/>
      <c r="BB368" s="99"/>
      <c r="BC368" s="99"/>
      <c r="BD368" s="99"/>
      <c r="BE368" s="99"/>
      <c r="BF368" s="99"/>
      <c r="BG368" s="99"/>
      <c r="BH368" s="99"/>
    </row>
    <row r="369" spans="1:60" outlineLevel="1">
      <c r="A369" s="100"/>
      <c r="B369" s="100"/>
      <c r="C369" s="383" t="s">
        <v>795</v>
      </c>
      <c r="D369" s="384"/>
      <c r="E369" s="385"/>
      <c r="F369" s="386"/>
      <c r="G369" s="387"/>
      <c r="H369" s="106"/>
      <c r="I369" s="106"/>
      <c r="J369" s="106"/>
      <c r="K369" s="106"/>
      <c r="L369" s="106"/>
      <c r="M369" s="106"/>
      <c r="N369" s="104"/>
      <c r="O369" s="104"/>
      <c r="P369" s="104"/>
      <c r="Q369" s="104"/>
      <c r="R369" s="104"/>
      <c r="S369" s="104"/>
      <c r="T369" s="105"/>
      <c r="U369" s="104"/>
      <c r="V369" s="99"/>
      <c r="W369" s="99"/>
      <c r="X369" s="99"/>
      <c r="Y369" s="99"/>
      <c r="Z369" s="99"/>
      <c r="AA369" s="99"/>
      <c r="AB369" s="99"/>
      <c r="AC369" s="99"/>
      <c r="AD369" s="99"/>
      <c r="AE369" s="99" t="s">
        <v>81</v>
      </c>
      <c r="AF369" s="99"/>
      <c r="AG369" s="99"/>
      <c r="AH369" s="99"/>
      <c r="AI369" s="99"/>
      <c r="AJ369" s="99"/>
      <c r="AK369" s="99"/>
      <c r="AL369" s="99"/>
      <c r="AM369" s="99"/>
      <c r="AN369" s="99"/>
      <c r="AO369" s="99"/>
      <c r="AP369" s="99"/>
      <c r="AQ369" s="99"/>
      <c r="AR369" s="99"/>
      <c r="AS369" s="99"/>
      <c r="AT369" s="99"/>
      <c r="AU369" s="99"/>
      <c r="AV369" s="99"/>
      <c r="AW369" s="99"/>
      <c r="AX369" s="99"/>
      <c r="AY369" s="99"/>
      <c r="AZ369" s="99"/>
      <c r="BA369" s="101" t="str">
        <f>C369</f>
        <v>- krátké pole u ts bude zkráceno vyříznutím jedné svislé výplně a opětovně svařeno</v>
      </c>
      <c r="BB369" s="99"/>
      <c r="BC369" s="99"/>
      <c r="BD369" s="99"/>
      <c r="BE369" s="99"/>
      <c r="BF369" s="99"/>
      <c r="BG369" s="99"/>
      <c r="BH369" s="99"/>
    </row>
    <row r="370" spans="1:60" ht="22.5" outlineLevel="1">
      <c r="A370" s="100"/>
      <c r="B370" s="100"/>
      <c r="C370" s="383" t="s">
        <v>794</v>
      </c>
      <c r="D370" s="384"/>
      <c r="E370" s="385"/>
      <c r="F370" s="386"/>
      <c r="G370" s="387"/>
      <c r="H370" s="106"/>
      <c r="I370" s="106"/>
      <c r="J370" s="106"/>
      <c r="K370" s="106"/>
      <c r="L370" s="106"/>
      <c r="M370" s="106"/>
      <c r="N370" s="104"/>
      <c r="O370" s="104"/>
      <c r="P370" s="104"/>
      <c r="Q370" s="104"/>
      <c r="R370" s="104"/>
      <c r="S370" s="104"/>
      <c r="T370" s="105"/>
      <c r="U370" s="104"/>
      <c r="V370" s="99"/>
      <c r="W370" s="99"/>
      <c r="X370" s="99"/>
      <c r="Y370" s="99"/>
      <c r="Z370" s="99"/>
      <c r="AA370" s="99"/>
      <c r="AB370" s="99"/>
      <c r="AC370" s="99"/>
      <c r="AD370" s="99"/>
      <c r="AE370" s="99" t="s">
        <v>81</v>
      </c>
      <c r="AF370" s="99"/>
      <c r="AG370" s="99"/>
      <c r="AH370" s="99"/>
      <c r="AI370" s="99"/>
      <c r="AJ370" s="99"/>
      <c r="AK370" s="99"/>
      <c r="AL370" s="99"/>
      <c r="AM370" s="99"/>
      <c r="AN370" s="99"/>
      <c r="AO370" s="99"/>
      <c r="AP370" s="99"/>
      <c r="AQ370" s="99"/>
      <c r="AR370" s="99"/>
      <c r="AS370" s="99"/>
      <c r="AT370" s="99"/>
      <c r="AU370" s="99"/>
      <c r="AV370" s="99"/>
      <c r="AW370" s="99"/>
      <c r="AX370" s="99"/>
      <c r="AY370" s="99"/>
      <c r="AZ370" s="99"/>
      <c r="BA370" s="101" t="str">
        <f>C370</f>
        <v>- sloupky budou ve spodní části prodlouženy o 200 mm přivařením shodného profilu a dodány budou kotvící plechy</v>
      </c>
      <c r="BB370" s="99"/>
      <c r="BC370" s="99"/>
      <c r="BD370" s="99"/>
      <c r="BE370" s="99"/>
      <c r="BF370" s="99"/>
      <c r="BG370" s="99"/>
      <c r="BH370" s="99"/>
    </row>
    <row r="371" spans="1:60" outlineLevel="1">
      <c r="A371" s="100"/>
      <c r="B371" s="100"/>
      <c r="C371" s="383" t="s">
        <v>793</v>
      </c>
      <c r="D371" s="384"/>
      <c r="E371" s="385"/>
      <c r="F371" s="386"/>
      <c r="G371" s="387"/>
      <c r="H371" s="106"/>
      <c r="I371" s="106"/>
      <c r="J371" s="106"/>
      <c r="K371" s="106"/>
      <c r="L371" s="106"/>
      <c r="M371" s="106"/>
      <c r="N371" s="104"/>
      <c r="O371" s="104"/>
      <c r="P371" s="104"/>
      <c r="Q371" s="104"/>
      <c r="R371" s="104"/>
      <c r="S371" s="104"/>
      <c r="T371" s="105"/>
      <c r="U371" s="104"/>
      <c r="V371" s="99"/>
      <c r="W371" s="99"/>
      <c r="X371" s="99"/>
      <c r="Y371" s="99"/>
      <c r="Z371" s="99"/>
      <c r="AA371" s="99"/>
      <c r="AB371" s="99"/>
      <c r="AC371" s="99"/>
      <c r="AD371" s="99"/>
      <c r="AE371" s="99" t="s">
        <v>81</v>
      </c>
      <c r="AF371" s="99"/>
      <c r="AG371" s="99"/>
      <c r="AH371" s="99"/>
      <c r="AI371" s="99"/>
      <c r="AJ371" s="99"/>
      <c r="AK371" s="99"/>
      <c r="AL371" s="99"/>
      <c r="AM371" s="99"/>
      <c r="AN371" s="99"/>
      <c r="AO371" s="99"/>
      <c r="AP371" s="99"/>
      <c r="AQ371" s="99"/>
      <c r="AR371" s="99"/>
      <c r="AS371" s="99"/>
      <c r="AT371" s="99"/>
      <c r="AU371" s="99"/>
      <c r="AV371" s="99"/>
      <c r="AW371" s="99"/>
      <c r="AX371" s="99"/>
      <c r="AY371" s="99"/>
      <c r="AZ371" s="99"/>
      <c r="BA371" s="101" t="str">
        <f>C371</f>
        <v>- po ukotvení sloupků budou přivařena plotová pole</v>
      </c>
      <c r="BB371" s="99"/>
      <c r="BC371" s="99"/>
      <c r="BD371" s="99"/>
      <c r="BE371" s="99"/>
      <c r="BF371" s="99"/>
      <c r="BG371" s="99"/>
      <c r="BH371" s="99"/>
    </row>
    <row r="372" spans="1:60" ht="22.5" outlineLevel="1">
      <c r="A372" s="100">
        <v>112</v>
      </c>
      <c r="B372" s="100" t="s">
        <v>309</v>
      </c>
      <c r="C372" s="114" t="s">
        <v>308</v>
      </c>
      <c r="D372" s="104" t="s">
        <v>307</v>
      </c>
      <c r="E372" s="178">
        <v>612.4</v>
      </c>
      <c r="F372" s="177">
        <f>H372+J372</f>
        <v>0</v>
      </c>
      <c r="G372" s="106">
        <f>ROUND(E372*F372,2)</f>
        <v>0</v>
      </c>
      <c r="H372" s="106"/>
      <c r="I372" s="106">
        <f>ROUND(E372*H372,2)</f>
        <v>0</v>
      </c>
      <c r="J372" s="106"/>
      <c r="K372" s="106">
        <f>ROUND(E372*J372,2)</f>
        <v>0</v>
      </c>
      <c r="L372" s="106">
        <v>21</v>
      </c>
      <c r="M372" s="106">
        <f>G372*(1+L372/100)</f>
        <v>0</v>
      </c>
      <c r="N372" s="104">
        <v>0</v>
      </c>
      <c r="O372" s="104">
        <f>ROUND(E372*N372,5)</f>
        <v>0</v>
      </c>
      <c r="P372" s="104">
        <v>0</v>
      </c>
      <c r="Q372" s="104">
        <f>ROUND(E372*P372,5)</f>
        <v>0</v>
      </c>
      <c r="R372" s="104"/>
      <c r="S372" s="104"/>
      <c r="T372" s="105">
        <v>0</v>
      </c>
      <c r="U372" s="104">
        <f>ROUND(E372*T372,2)</f>
        <v>0</v>
      </c>
      <c r="V372" s="99"/>
      <c r="W372" s="99"/>
      <c r="X372" s="99"/>
      <c r="Y372" s="99"/>
      <c r="Z372" s="99"/>
      <c r="AA372" s="99"/>
      <c r="AB372" s="99"/>
      <c r="AC372" s="99"/>
      <c r="AD372" s="99"/>
      <c r="AE372" s="99" t="s">
        <v>80</v>
      </c>
      <c r="AF372" s="99"/>
      <c r="AG372" s="99"/>
      <c r="AH372" s="99"/>
      <c r="AI372" s="99"/>
      <c r="AJ372" s="99"/>
      <c r="AK372" s="99"/>
      <c r="AL372" s="99"/>
      <c r="AM372" s="99"/>
      <c r="AN372" s="99"/>
      <c r="AO372" s="99"/>
      <c r="AP372" s="99"/>
      <c r="AQ372" s="99"/>
      <c r="AR372" s="99"/>
      <c r="AS372" s="99"/>
      <c r="AT372" s="99"/>
      <c r="AU372" s="99"/>
      <c r="AV372" s="99"/>
      <c r="AW372" s="99"/>
      <c r="AX372" s="99"/>
      <c r="AY372" s="99"/>
      <c r="AZ372" s="99"/>
      <c r="BA372" s="99"/>
      <c r="BB372" s="99"/>
      <c r="BC372" s="99"/>
      <c r="BD372" s="99"/>
      <c r="BE372" s="99"/>
      <c r="BF372" s="99"/>
      <c r="BG372" s="99"/>
      <c r="BH372" s="99"/>
    </row>
    <row r="373" spans="1:60" outlineLevel="1">
      <c r="A373" s="100"/>
      <c r="B373" s="100"/>
      <c r="C373" s="181" t="s">
        <v>792</v>
      </c>
      <c r="D373" s="180"/>
      <c r="E373" s="179">
        <v>240.17</v>
      </c>
      <c r="F373" s="106"/>
      <c r="G373" s="106"/>
      <c r="H373" s="106"/>
      <c r="I373" s="106"/>
      <c r="J373" s="106"/>
      <c r="K373" s="106"/>
      <c r="L373" s="106"/>
      <c r="M373" s="106"/>
      <c r="N373" s="104"/>
      <c r="O373" s="104"/>
      <c r="P373" s="104"/>
      <c r="Q373" s="104"/>
      <c r="R373" s="104"/>
      <c r="S373" s="104"/>
      <c r="T373" s="105"/>
      <c r="U373" s="104"/>
      <c r="V373" s="99"/>
      <c r="W373" s="99"/>
      <c r="X373" s="99"/>
      <c r="Y373" s="99"/>
      <c r="Z373" s="99"/>
      <c r="AA373" s="99"/>
      <c r="AB373" s="99"/>
      <c r="AC373" s="99"/>
      <c r="AD373" s="99"/>
      <c r="AE373" s="99" t="s">
        <v>133</v>
      </c>
      <c r="AF373" s="99">
        <v>0</v>
      </c>
      <c r="AG373" s="99"/>
      <c r="AH373" s="99"/>
      <c r="AI373" s="99"/>
      <c r="AJ373" s="99"/>
      <c r="AK373" s="99"/>
      <c r="AL373" s="99"/>
      <c r="AM373" s="99"/>
      <c r="AN373" s="99"/>
      <c r="AO373" s="99"/>
      <c r="AP373" s="99"/>
      <c r="AQ373" s="99"/>
      <c r="AR373" s="99"/>
      <c r="AS373" s="99"/>
      <c r="AT373" s="99"/>
      <c r="AU373" s="99"/>
      <c r="AV373" s="99"/>
      <c r="AW373" s="99"/>
      <c r="AX373" s="99"/>
      <c r="AY373" s="99"/>
      <c r="AZ373" s="99"/>
      <c r="BA373" s="99"/>
      <c r="BB373" s="99"/>
      <c r="BC373" s="99"/>
      <c r="BD373" s="99"/>
      <c r="BE373" s="99"/>
      <c r="BF373" s="99"/>
      <c r="BG373" s="99"/>
      <c r="BH373" s="99"/>
    </row>
    <row r="374" spans="1:60" ht="22.5" outlineLevel="1">
      <c r="A374" s="100"/>
      <c r="B374" s="100"/>
      <c r="C374" s="181" t="s">
        <v>791</v>
      </c>
      <c r="D374" s="180"/>
      <c r="E374" s="179">
        <v>372.23</v>
      </c>
      <c r="F374" s="106"/>
      <c r="G374" s="106"/>
      <c r="H374" s="106"/>
      <c r="I374" s="106"/>
      <c r="J374" s="106"/>
      <c r="K374" s="106"/>
      <c r="L374" s="106"/>
      <c r="M374" s="106"/>
      <c r="N374" s="104"/>
      <c r="O374" s="104"/>
      <c r="P374" s="104"/>
      <c r="Q374" s="104"/>
      <c r="R374" s="104"/>
      <c r="S374" s="104"/>
      <c r="T374" s="105"/>
      <c r="U374" s="104"/>
      <c r="V374" s="99"/>
      <c r="W374" s="99"/>
      <c r="X374" s="99"/>
      <c r="Y374" s="99"/>
      <c r="Z374" s="99"/>
      <c r="AA374" s="99"/>
      <c r="AB374" s="99"/>
      <c r="AC374" s="99"/>
      <c r="AD374" s="99"/>
      <c r="AE374" s="99" t="s">
        <v>133</v>
      </c>
      <c r="AF374" s="99">
        <v>0</v>
      </c>
      <c r="AG374" s="99"/>
      <c r="AH374" s="99"/>
      <c r="AI374" s="99"/>
      <c r="AJ374" s="99"/>
      <c r="AK374" s="99"/>
      <c r="AL374" s="99"/>
      <c r="AM374" s="99"/>
      <c r="AN374" s="99"/>
      <c r="AO374" s="99"/>
      <c r="AP374" s="99"/>
      <c r="AQ374" s="99"/>
      <c r="AR374" s="99"/>
      <c r="AS374" s="99"/>
      <c r="AT374" s="99"/>
      <c r="AU374" s="99"/>
      <c r="AV374" s="99"/>
      <c r="AW374" s="99"/>
      <c r="AX374" s="99"/>
      <c r="AY374" s="99"/>
      <c r="AZ374" s="99"/>
      <c r="BA374" s="99"/>
      <c r="BB374" s="99"/>
      <c r="BC374" s="99"/>
      <c r="BD374" s="99"/>
      <c r="BE374" s="99"/>
      <c r="BF374" s="99"/>
      <c r="BG374" s="99"/>
      <c r="BH374" s="99"/>
    </row>
    <row r="375" spans="1:60" outlineLevel="1">
      <c r="A375" s="100">
        <v>113</v>
      </c>
      <c r="B375" s="100" t="s">
        <v>790</v>
      </c>
      <c r="C375" s="114" t="s">
        <v>299</v>
      </c>
      <c r="D375" s="104" t="s">
        <v>197</v>
      </c>
      <c r="E375" s="178">
        <v>0.37223000000000001</v>
      </c>
      <c r="F375" s="177">
        <f>H375+J375</f>
        <v>0</v>
      </c>
      <c r="G375" s="106">
        <f>ROUND(E375*F375,2)</f>
        <v>0</v>
      </c>
      <c r="H375" s="106"/>
      <c r="I375" s="106">
        <f>ROUND(E375*H375,2)</f>
        <v>0</v>
      </c>
      <c r="J375" s="106"/>
      <c r="K375" s="106">
        <f>ROUND(E375*J375,2)</f>
        <v>0</v>
      </c>
      <c r="L375" s="106">
        <v>21</v>
      </c>
      <c r="M375" s="106">
        <f>G375*(1+L375/100)</f>
        <v>0</v>
      </c>
      <c r="N375" s="104">
        <v>1</v>
      </c>
      <c r="O375" s="104">
        <f>ROUND(E375*N375,5)</f>
        <v>0.37223000000000001</v>
      </c>
      <c r="P375" s="104">
        <v>0</v>
      </c>
      <c r="Q375" s="104">
        <f>ROUND(E375*P375,5)</f>
        <v>0</v>
      </c>
      <c r="R375" s="104"/>
      <c r="S375" s="104"/>
      <c r="T375" s="105">
        <v>0</v>
      </c>
      <c r="U375" s="104">
        <f>ROUND(E375*T375,2)</f>
        <v>0</v>
      </c>
      <c r="V375" s="99"/>
      <c r="W375" s="99"/>
      <c r="X375" s="99"/>
      <c r="Y375" s="99"/>
      <c r="Z375" s="99"/>
      <c r="AA375" s="99"/>
      <c r="AB375" s="99"/>
      <c r="AC375" s="99"/>
      <c r="AD375" s="99"/>
      <c r="AE375" s="99" t="s">
        <v>298</v>
      </c>
      <c r="AF375" s="99"/>
      <c r="AG375" s="99"/>
      <c r="AH375" s="99"/>
      <c r="AI375" s="99"/>
      <c r="AJ375" s="99"/>
      <c r="AK375" s="99"/>
      <c r="AL375" s="99"/>
      <c r="AM375" s="99"/>
      <c r="AN375" s="99"/>
      <c r="AO375" s="99"/>
      <c r="AP375" s="99"/>
      <c r="AQ375" s="99"/>
      <c r="AR375" s="99"/>
      <c r="AS375" s="99"/>
      <c r="AT375" s="99"/>
      <c r="AU375" s="99"/>
      <c r="AV375" s="99"/>
      <c r="AW375" s="99"/>
      <c r="AX375" s="99"/>
      <c r="AY375" s="99"/>
      <c r="AZ375" s="99"/>
      <c r="BA375" s="99"/>
      <c r="BB375" s="99"/>
      <c r="BC375" s="99"/>
      <c r="BD375" s="99"/>
      <c r="BE375" s="99"/>
      <c r="BF375" s="99"/>
      <c r="BG375" s="99"/>
      <c r="BH375" s="99"/>
    </row>
    <row r="376" spans="1:60" ht="22.5" outlineLevel="1">
      <c r="A376" s="100"/>
      <c r="B376" s="100"/>
      <c r="C376" s="181" t="s">
        <v>789</v>
      </c>
      <c r="D376" s="180"/>
      <c r="E376" s="179">
        <v>0.37223000000000001</v>
      </c>
      <c r="F376" s="106"/>
      <c r="G376" s="106"/>
      <c r="H376" s="106"/>
      <c r="I376" s="106"/>
      <c r="J376" s="106"/>
      <c r="K376" s="106"/>
      <c r="L376" s="106"/>
      <c r="M376" s="106"/>
      <c r="N376" s="104"/>
      <c r="O376" s="104"/>
      <c r="P376" s="104"/>
      <c r="Q376" s="104"/>
      <c r="R376" s="104"/>
      <c r="S376" s="104"/>
      <c r="T376" s="105"/>
      <c r="U376" s="104"/>
      <c r="V376" s="99"/>
      <c r="W376" s="99"/>
      <c r="X376" s="99"/>
      <c r="Y376" s="99"/>
      <c r="Z376" s="99"/>
      <c r="AA376" s="99"/>
      <c r="AB376" s="99"/>
      <c r="AC376" s="99"/>
      <c r="AD376" s="99"/>
      <c r="AE376" s="99" t="s">
        <v>133</v>
      </c>
      <c r="AF376" s="99">
        <v>0</v>
      </c>
      <c r="AG376" s="99"/>
      <c r="AH376" s="99"/>
      <c r="AI376" s="99"/>
      <c r="AJ376" s="99"/>
      <c r="AK376" s="99"/>
      <c r="AL376" s="99"/>
      <c r="AM376" s="99"/>
      <c r="AN376" s="99"/>
      <c r="AO376" s="99"/>
      <c r="AP376" s="99"/>
      <c r="AQ376" s="99"/>
      <c r="AR376" s="99"/>
      <c r="AS376" s="99"/>
      <c r="AT376" s="99"/>
      <c r="AU376" s="99"/>
      <c r="AV376" s="99"/>
      <c r="AW376" s="99"/>
      <c r="AX376" s="99"/>
      <c r="AY376" s="99"/>
      <c r="AZ376" s="99"/>
      <c r="BA376" s="99"/>
      <c r="BB376" s="99"/>
      <c r="BC376" s="99"/>
      <c r="BD376" s="99"/>
      <c r="BE376" s="99"/>
      <c r="BF376" s="99"/>
      <c r="BG376" s="99"/>
      <c r="BH376" s="99"/>
    </row>
    <row r="377" spans="1:60" outlineLevel="1">
      <c r="A377" s="100">
        <v>114</v>
      </c>
      <c r="B377" s="100" t="s">
        <v>788</v>
      </c>
      <c r="C377" s="114" t="s">
        <v>299</v>
      </c>
      <c r="D377" s="104" t="s">
        <v>197</v>
      </c>
      <c r="E377" s="178">
        <v>0.24016999999999999</v>
      </c>
      <c r="F377" s="177">
        <f>H377+J377</f>
        <v>0</v>
      </c>
      <c r="G377" s="106">
        <f>ROUND(E377*F377,2)</f>
        <v>0</v>
      </c>
      <c r="H377" s="106"/>
      <c r="I377" s="106">
        <f>ROUND(E377*H377,2)</f>
        <v>0</v>
      </c>
      <c r="J377" s="106"/>
      <c r="K377" s="106">
        <f>ROUND(E377*J377,2)</f>
        <v>0</v>
      </c>
      <c r="L377" s="106">
        <v>21</v>
      </c>
      <c r="M377" s="106">
        <f>G377*(1+L377/100)</f>
        <v>0</v>
      </c>
      <c r="N377" s="104">
        <v>1</v>
      </c>
      <c r="O377" s="104">
        <f>ROUND(E377*N377,5)</f>
        <v>0.24016999999999999</v>
      </c>
      <c r="P377" s="104">
        <v>0</v>
      </c>
      <c r="Q377" s="104">
        <f>ROUND(E377*P377,5)</f>
        <v>0</v>
      </c>
      <c r="R377" s="104"/>
      <c r="S377" s="104"/>
      <c r="T377" s="105">
        <v>0</v>
      </c>
      <c r="U377" s="104">
        <f>ROUND(E377*T377,2)</f>
        <v>0</v>
      </c>
      <c r="V377" s="99"/>
      <c r="W377" s="99"/>
      <c r="X377" s="99"/>
      <c r="Y377" s="99"/>
      <c r="Z377" s="99"/>
      <c r="AA377" s="99"/>
      <c r="AB377" s="99"/>
      <c r="AC377" s="99"/>
      <c r="AD377" s="99"/>
      <c r="AE377" s="99" t="s">
        <v>298</v>
      </c>
      <c r="AF377" s="99"/>
      <c r="AG377" s="99"/>
      <c r="AH377" s="99"/>
      <c r="AI377" s="99"/>
      <c r="AJ377" s="99"/>
      <c r="AK377" s="99"/>
      <c r="AL377" s="99"/>
      <c r="AM377" s="99"/>
      <c r="AN377" s="99"/>
      <c r="AO377" s="99"/>
      <c r="AP377" s="99"/>
      <c r="AQ377" s="99"/>
      <c r="AR377" s="99"/>
      <c r="AS377" s="99"/>
      <c r="AT377" s="99"/>
      <c r="AU377" s="99"/>
      <c r="AV377" s="99"/>
      <c r="AW377" s="99"/>
      <c r="AX377" s="99"/>
      <c r="AY377" s="99"/>
      <c r="AZ377" s="99"/>
      <c r="BA377" s="99"/>
      <c r="BB377" s="99"/>
      <c r="BC377" s="99"/>
      <c r="BD377" s="99"/>
      <c r="BE377" s="99"/>
      <c r="BF377" s="99"/>
      <c r="BG377" s="99"/>
      <c r="BH377" s="99"/>
    </row>
    <row r="378" spans="1:60" outlineLevel="1">
      <c r="A378" s="100"/>
      <c r="B378" s="100"/>
      <c r="C378" s="181" t="s">
        <v>787</v>
      </c>
      <c r="D378" s="180"/>
      <c r="E378" s="179">
        <v>0.24016999999999999</v>
      </c>
      <c r="F378" s="106"/>
      <c r="G378" s="106"/>
      <c r="H378" s="106"/>
      <c r="I378" s="106"/>
      <c r="J378" s="106"/>
      <c r="K378" s="106"/>
      <c r="L378" s="106"/>
      <c r="M378" s="106"/>
      <c r="N378" s="104"/>
      <c r="O378" s="104"/>
      <c r="P378" s="104"/>
      <c r="Q378" s="104"/>
      <c r="R378" s="104"/>
      <c r="S378" s="104"/>
      <c r="T378" s="105"/>
      <c r="U378" s="104"/>
      <c r="V378" s="99"/>
      <c r="W378" s="99"/>
      <c r="X378" s="99"/>
      <c r="Y378" s="99"/>
      <c r="Z378" s="99"/>
      <c r="AA378" s="99"/>
      <c r="AB378" s="99"/>
      <c r="AC378" s="99"/>
      <c r="AD378" s="99"/>
      <c r="AE378" s="99" t="s">
        <v>133</v>
      </c>
      <c r="AF378" s="99">
        <v>0</v>
      </c>
      <c r="AG378" s="99"/>
      <c r="AH378" s="99"/>
      <c r="AI378" s="99"/>
      <c r="AJ378" s="99"/>
      <c r="AK378" s="99"/>
      <c r="AL378" s="99"/>
      <c r="AM378" s="99"/>
      <c r="AN378" s="99"/>
      <c r="AO378" s="99"/>
      <c r="AP378" s="99"/>
      <c r="AQ378" s="99"/>
      <c r="AR378" s="99"/>
      <c r="AS378" s="99"/>
      <c r="AT378" s="99"/>
      <c r="AU378" s="99"/>
      <c r="AV378" s="99"/>
      <c r="AW378" s="99"/>
      <c r="AX378" s="99"/>
      <c r="AY378" s="99"/>
      <c r="AZ378" s="99"/>
      <c r="BA378" s="99"/>
      <c r="BB378" s="99"/>
      <c r="BC378" s="99"/>
      <c r="BD378" s="99"/>
      <c r="BE378" s="99"/>
      <c r="BF378" s="99"/>
      <c r="BG378" s="99"/>
      <c r="BH378" s="99"/>
    </row>
    <row r="379" spans="1:60" outlineLevel="1">
      <c r="A379" s="100">
        <v>115</v>
      </c>
      <c r="B379" s="100" t="s">
        <v>295</v>
      </c>
      <c r="C379" s="114" t="s">
        <v>294</v>
      </c>
      <c r="D379" s="104" t="s">
        <v>197</v>
      </c>
      <c r="E379" s="178">
        <v>0.65302000000000004</v>
      </c>
      <c r="F379" s="177">
        <f>H379+J379</f>
        <v>0</v>
      </c>
      <c r="G379" s="106">
        <f>ROUND(E379*F379,2)</f>
        <v>0</v>
      </c>
      <c r="H379" s="106"/>
      <c r="I379" s="106">
        <f>ROUND(E379*H379,2)</f>
        <v>0</v>
      </c>
      <c r="J379" s="106"/>
      <c r="K379" s="106">
        <f>ROUND(E379*J379,2)</f>
        <v>0</v>
      </c>
      <c r="L379" s="106">
        <v>21</v>
      </c>
      <c r="M379" s="106">
        <f>G379*(1+L379/100)</f>
        <v>0</v>
      </c>
      <c r="N379" s="104">
        <v>0</v>
      </c>
      <c r="O379" s="104">
        <f>ROUND(E379*N379,5)</f>
        <v>0</v>
      </c>
      <c r="P379" s="104">
        <v>0</v>
      </c>
      <c r="Q379" s="104">
        <f>ROUND(E379*P379,5)</f>
        <v>0</v>
      </c>
      <c r="R379" s="104"/>
      <c r="S379" s="104"/>
      <c r="T379" s="105">
        <v>3.327</v>
      </c>
      <c r="U379" s="104">
        <f>ROUND(E379*T379,2)</f>
        <v>2.17</v>
      </c>
      <c r="V379" s="99"/>
      <c r="W379" s="99"/>
      <c r="X379" s="99"/>
      <c r="Y379" s="99"/>
      <c r="Z379" s="99"/>
      <c r="AA379" s="99"/>
      <c r="AB379" s="99"/>
      <c r="AC379" s="99"/>
      <c r="AD379" s="99"/>
      <c r="AE379" s="99" t="s">
        <v>80</v>
      </c>
      <c r="AF379" s="99"/>
      <c r="AG379" s="99"/>
      <c r="AH379" s="99"/>
      <c r="AI379" s="99"/>
      <c r="AJ379" s="99"/>
      <c r="AK379" s="99"/>
      <c r="AL379" s="99"/>
      <c r="AM379" s="99"/>
      <c r="AN379" s="99"/>
      <c r="AO379" s="99"/>
      <c r="AP379" s="99"/>
      <c r="AQ379" s="99"/>
      <c r="AR379" s="99"/>
      <c r="AS379" s="99"/>
      <c r="AT379" s="99"/>
      <c r="AU379" s="99"/>
      <c r="AV379" s="99"/>
      <c r="AW379" s="99"/>
      <c r="AX379" s="99"/>
      <c r="AY379" s="99"/>
      <c r="AZ379" s="99"/>
      <c r="BA379" s="99"/>
      <c r="BB379" s="99"/>
      <c r="BC379" s="99"/>
      <c r="BD379" s="99"/>
      <c r="BE379" s="99"/>
      <c r="BF379" s="99"/>
      <c r="BG379" s="99"/>
      <c r="BH379" s="99"/>
    </row>
    <row r="380" spans="1:60">
      <c r="A380" s="200" t="s">
        <v>188</v>
      </c>
      <c r="B380" s="200" t="s">
        <v>287</v>
      </c>
      <c r="C380" s="199" t="s">
        <v>286</v>
      </c>
      <c r="D380" s="195"/>
      <c r="E380" s="198"/>
      <c r="F380" s="197"/>
      <c r="G380" s="197">
        <f>SUMIF(AE381:AE391,"&lt;&gt;NOR",G381:G391)</f>
        <v>0</v>
      </c>
      <c r="H380" s="197"/>
      <c r="I380" s="197">
        <f>SUM(I381:I391)</f>
        <v>0</v>
      </c>
      <c r="J380" s="197"/>
      <c r="K380" s="197">
        <f>SUM(K381:K391)</f>
        <v>0</v>
      </c>
      <c r="L380" s="197"/>
      <c r="M380" s="197">
        <f>SUM(M381:M391)</f>
        <v>0</v>
      </c>
      <c r="N380" s="195"/>
      <c r="O380" s="195">
        <f>SUM(O381:O391)</f>
        <v>2.4109999999999999E-2</v>
      </c>
      <c r="P380" s="195"/>
      <c r="Q380" s="195">
        <f>SUM(Q381:Q391)</f>
        <v>0</v>
      </c>
      <c r="R380" s="195"/>
      <c r="S380" s="195"/>
      <c r="T380" s="196"/>
      <c r="U380" s="195">
        <f>SUM(U381:U391)</f>
        <v>15.3</v>
      </c>
      <c r="AE380" t="s">
        <v>79</v>
      </c>
    </row>
    <row r="381" spans="1:60" ht="22.5" outlineLevel="1">
      <c r="A381" s="100">
        <v>116</v>
      </c>
      <c r="B381" s="100" t="s">
        <v>786</v>
      </c>
      <c r="C381" s="114" t="s">
        <v>284</v>
      </c>
      <c r="D381" s="104" t="s">
        <v>226</v>
      </c>
      <c r="E381" s="178">
        <v>16.907029741359999</v>
      </c>
      <c r="F381" s="177">
        <f>H381+J381</f>
        <v>0</v>
      </c>
      <c r="G381" s="106">
        <f>ROUND(E381*F381,2)</f>
        <v>0</v>
      </c>
      <c r="H381" s="106"/>
      <c r="I381" s="106">
        <f>ROUND(E381*H381,2)</f>
        <v>0</v>
      </c>
      <c r="J381" s="106"/>
      <c r="K381" s="106">
        <f>ROUND(E381*J381,2)</f>
        <v>0</v>
      </c>
      <c r="L381" s="106">
        <v>21</v>
      </c>
      <c r="M381" s="106">
        <f>G381*(1+L381/100)</f>
        <v>0</v>
      </c>
      <c r="N381" s="104">
        <v>8.7000000000000001E-4</v>
      </c>
      <c r="O381" s="104">
        <f>ROUND(E381*N381,5)</f>
        <v>1.4710000000000001E-2</v>
      </c>
      <c r="P381" s="104">
        <v>0</v>
      </c>
      <c r="Q381" s="104">
        <f>ROUND(E381*P381,5)</f>
        <v>0</v>
      </c>
      <c r="R381" s="104"/>
      <c r="S381" s="104"/>
      <c r="T381" s="105">
        <v>0.29199999999999998</v>
      </c>
      <c r="U381" s="104">
        <f>ROUND(E381*T381,2)</f>
        <v>4.9400000000000004</v>
      </c>
      <c r="V381" s="99"/>
      <c r="W381" s="99"/>
      <c r="X381" s="99"/>
      <c r="Y381" s="99"/>
      <c r="Z381" s="99"/>
      <c r="AA381" s="99"/>
      <c r="AB381" s="99"/>
      <c r="AC381" s="99"/>
      <c r="AD381" s="99"/>
      <c r="AE381" s="99" t="s">
        <v>80</v>
      </c>
      <c r="AF381" s="99"/>
      <c r="AG381" s="99"/>
      <c r="AH381" s="99"/>
      <c r="AI381" s="99"/>
      <c r="AJ381" s="99"/>
      <c r="AK381" s="99"/>
      <c r="AL381" s="99"/>
      <c r="AM381" s="99"/>
      <c r="AN381" s="99"/>
      <c r="AO381" s="99"/>
      <c r="AP381" s="99"/>
      <c r="AQ381" s="99"/>
      <c r="AR381" s="99"/>
      <c r="AS381" s="99"/>
      <c r="AT381" s="99"/>
      <c r="AU381" s="99"/>
      <c r="AV381" s="99"/>
      <c r="AW381" s="99"/>
      <c r="AX381" s="99"/>
      <c r="AY381" s="99"/>
      <c r="AZ381" s="99"/>
      <c r="BA381" s="99"/>
      <c r="BB381" s="99"/>
      <c r="BC381" s="99"/>
      <c r="BD381" s="99"/>
      <c r="BE381" s="99"/>
      <c r="BF381" s="99"/>
      <c r="BG381" s="99"/>
      <c r="BH381" s="99"/>
    </row>
    <row r="382" spans="1:60" ht="33.75" outlineLevel="1">
      <c r="A382" s="100"/>
      <c r="B382" s="100"/>
      <c r="C382" s="181" t="s">
        <v>785</v>
      </c>
      <c r="D382" s="180"/>
      <c r="E382" s="179">
        <v>5.0042297413599997</v>
      </c>
      <c r="F382" s="106"/>
      <c r="G382" s="106"/>
      <c r="H382" s="106"/>
      <c r="I382" s="106"/>
      <c r="J382" s="106"/>
      <c r="K382" s="106"/>
      <c r="L382" s="106"/>
      <c r="M382" s="106"/>
      <c r="N382" s="104"/>
      <c r="O382" s="104"/>
      <c r="P382" s="104"/>
      <c r="Q382" s="104"/>
      <c r="R382" s="104"/>
      <c r="S382" s="104"/>
      <c r="T382" s="105"/>
      <c r="U382" s="104"/>
      <c r="V382" s="99"/>
      <c r="W382" s="99"/>
      <c r="X382" s="99"/>
      <c r="Y382" s="99"/>
      <c r="Z382" s="99"/>
      <c r="AA382" s="99"/>
      <c r="AB382" s="99"/>
      <c r="AC382" s="99"/>
      <c r="AD382" s="99"/>
      <c r="AE382" s="99" t="s">
        <v>133</v>
      </c>
      <c r="AF382" s="99">
        <v>0</v>
      </c>
      <c r="AG382" s="99"/>
      <c r="AH382" s="99"/>
      <c r="AI382" s="99"/>
      <c r="AJ382" s="99"/>
      <c r="AK382" s="99"/>
      <c r="AL382" s="99"/>
      <c r="AM382" s="99"/>
      <c r="AN382" s="99"/>
      <c r="AO382" s="99"/>
      <c r="AP382" s="99"/>
      <c r="AQ382" s="99"/>
      <c r="AR382" s="99"/>
      <c r="AS382" s="99"/>
      <c r="AT382" s="99"/>
      <c r="AU382" s="99"/>
      <c r="AV382" s="99"/>
      <c r="AW382" s="99"/>
      <c r="AX382" s="99"/>
      <c r="AY382" s="99"/>
      <c r="AZ382" s="99"/>
      <c r="BA382" s="99"/>
      <c r="BB382" s="99"/>
      <c r="BC382" s="99"/>
      <c r="BD382" s="99"/>
      <c r="BE382" s="99"/>
      <c r="BF382" s="99"/>
      <c r="BG382" s="99"/>
      <c r="BH382" s="99"/>
    </row>
    <row r="383" spans="1:60" ht="22.5" outlineLevel="1">
      <c r="A383" s="100"/>
      <c r="B383" s="100"/>
      <c r="C383" s="181" t="s">
        <v>784</v>
      </c>
      <c r="D383" s="180"/>
      <c r="E383" s="179">
        <v>11.902799999999999</v>
      </c>
      <c r="F383" s="106"/>
      <c r="G383" s="106"/>
      <c r="H383" s="106"/>
      <c r="I383" s="106"/>
      <c r="J383" s="106"/>
      <c r="K383" s="106"/>
      <c r="L383" s="106"/>
      <c r="M383" s="106"/>
      <c r="N383" s="104"/>
      <c r="O383" s="104"/>
      <c r="P383" s="104"/>
      <c r="Q383" s="104"/>
      <c r="R383" s="104"/>
      <c r="S383" s="104"/>
      <c r="T383" s="105"/>
      <c r="U383" s="104"/>
      <c r="V383" s="99"/>
      <c r="W383" s="99"/>
      <c r="X383" s="99"/>
      <c r="Y383" s="99"/>
      <c r="Z383" s="99"/>
      <c r="AA383" s="99"/>
      <c r="AB383" s="99"/>
      <c r="AC383" s="99"/>
      <c r="AD383" s="99"/>
      <c r="AE383" s="99" t="s">
        <v>133</v>
      </c>
      <c r="AF383" s="99">
        <v>0</v>
      </c>
      <c r="AG383" s="99"/>
      <c r="AH383" s="99"/>
      <c r="AI383" s="99"/>
      <c r="AJ383" s="99"/>
      <c r="AK383" s="99"/>
      <c r="AL383" s="99"/>
      <c r="AM383" s="99"/>
      <c r="AN383" s="99"/>
      <c r="AO383" s="99"/>
      <c r="AP383" s="99"/>
      <c r="AQ383" s="99"/>
      <c r="AR383" s="99"/>
      <c r="AS383" s="99"/>
      <c r="AT383" s="99"/>
      <c r="AU383" s="99"/>
      <c r="AV383" s="99"/>
      <c r="AW383" s="99"/>
      <c r="AX383" s="99"/>
      <c r="AY383" s="99"/>
      <c r="AZ383" s="99"/>
      <c r="BA383" s="99"/>
      <c r="BB383" s="99"/>
      <c r="BC383" s="99"/>
      <c r="BD383" s="99"/>
      <c r="BE383" s="99"/>
      <c r="BF383" s="99"/>
      <c r="BG383" s="99"/>
      <c r="BH383" s="99"/>
    </row>
    <row r="384" spans="1:60" ht="22.5" outlineLevel="1">
      <c r="A384" s="100">
        <v>117</v>
      </c>
      <c r="B384" s="100" t="s">
        <v>783</v>
      </c>
      <c r="C384" s="114" t="s">
        <v>782</v>
      </c>
      <c r="D384" s="104" t="s">
        <v>226</v>
      </c>
      <c r="E384" s="178">
        <v>19.2</v>
      </c>
      <c r="F384" s="177">
        <f>H384+J384</f>
        <v>0</v>
      </c>
      <c r="G384" s="106">
        <f>ROUND(E384*F384,2)</f>
        <v>0</v>
      </c>
      <c r="H384" s="106"/>
      <c r="I384" s="106">
        <f>ROUND(E384*H384,2)</f>
        <v>0</v>
      </c>
      <c r="J384" s="106"/>
      <c r="K384" s="106">
        <f>ROUND(E384*J384,2)</f>
        <v>0</v>
      </c>
      <c r="L384" s="106">
        <v>21</v>
      </c>
      <c r="M384" s="106">
        <f>G384*(1+L384/100)</f>
        <v>0</v>
      </c>
      <c r="N384" s="104">
        <v>1.0000000000000001E-5</v>
      </c>
      <c r="O384" s="104">
        <f>ROUND(E384*N384,5)</f>
        <v>1.9000000000000001E-4</v>
      </c>
      <c r="P384" s="104">
        <v>0</v>
      </c>
      <c r="Q384" s="104">
        <f>ROUND(E384*P384,5)</f>
        <v>0</v>
      </c>
      <c r="R384" s="104"/>
      <c r="S384" s="104"/>
      <c r="T384" s="105">
        <v>4.4999999999999998E-2</v>
      </c>
      <c r="U384" s="104">
        <f>ROUND(E384*T384,2)</f>
        <v>0.86</v>
      </c>
      <c r="V384" s="99"/>
      <c r="W384" s="99"/>
      <c r="X384" s="99"/>
      <c r="Y384" s="99"/>
      <c r="Z384" s="99"/>
      <c r="AA384" s="99"/>
      <c r="AB384" s="99"/>
      <c r="AC384" s="99"/>
      <c r="AD384" s="99"/>
      <c r="AE384" s="99" t="s">
        <v>80</v>
      </c>
      <c r="AF384" s="99"/>
      <c r="AG384" s="99"/>
      <c r="AH384" s="99"/>
      <c r="AI384" s="99"/>
      <c r="AJ384" s="99"/>
      <c r="AK384" s="99"/>
      <c r="AL384" s="99"/>
      <c r="AM384" s="99"/>
      <c r="AN384" s="99"/>
      <c r="AO384" s="99"/>
      <c r="AP384" s="99"/>
      <c r="AQ384" s="99"/>
      <c r="AR384" s="99"/>
      <c r="AS384" s="99"/>
      <c r="AT384" s="99"/>
      <c r="AU384" s="99"/>
      <c r="AV384" s="99"/>
      <c r="AW384" s="99"/>
      <c r="AX384" s="99"/>
      <c r="AY384" s="99"/>
      <c r="AZ384" s="99"/>
      <c r="BA384" s="99"/>
      <c r="BB384" s="99"/>
      <c r="BC384" s="99"/>
      <c r="BD384" s="99"/>
      <c r="BE384" s="99"/>
      <c r="BF384" s="99"/>
      <c r="BG384" s="99"/>
      <c r="BH384" s="99"/>
    </row>
    <row r="385" spans="1:60" outlineLevel="1">
      <c r="A385" s="100"/>
      <c r="B385" s="100"/>
      <c r="C385" s="181" t="s">
        <v>775</v>
      </c>
      <c r="D385" s="180"/>
      <c r="E385" s="179">
        <v>19.2</v>
      </c>
      <c r="F385" s="106"/>
      <c r="G385" s="106"/>
      <c r="H385" s="106"/>
      <c r="I385" s="106"/>
      <c r="J385" s="106"/>
      <c r="K385" s="106"/>
      <c r="L385" s="106"/>
      <c r="M385" s="106"/>
      <c r="N385" s="104"/>
      <c r="O385" s="104"/>
      <c r="P385" s="104"/>
      <c r="Q385" s="104"/>
      <c r="R385" s="104"/>
      <c r="S385" s="104"/>
      <c r="T385" s="105"/>
      <c r="U385" s="104"/>
      <c r="V385" s="99"/>
      <c r="W385" s="99"/>
      <c r="X385" s="99"/>
      <c r="Y385" s="99"/>
      <c r="Z385" s="99"/>
      <c r="AA385" s="99"/>
      <c r="AB385" s="99"/>
      <c r="AC385" s="99"/>
      <c r="AD385" s="99"/>
      <c r="AE385" s="99" t="s">
        <v>133</v>
      </c>
      <c r="AF385" s="99">
        <v>0</v>
      </c>
      <c r="AG385" s="99"/>
      <c r="AH385" s="99"/>
      <c r="AI385" s="99"/>
      <c r="AJ385" s="99"/>
      <c r="AK385" s="99"/>
      <c r="AL385" s="99"/>
      <c r="AM385" s="99"/>
      <c r="AN385" s="99"/>
      <c r="AO385" s="99"/>
      <c r="AP385" s="99"/>
      <c r="AQ385" s="99"/>
      <c r="AR385" s="99"/>
      <c r="AS385" s="99"/>
      <c r="AT385" s="99"/>
      <c r="AU385" s="99"/>
      <c r="AV385" s="99"/>
      <c r="AW385" s="99"/>
      <c r="AX385" s="99"/>
      <c r="AY385" s="99"/>
      <c r="AZ385" s="99"/>
      <c r="BA385" s="99"/>
      <c r="BB385" s="99"/>
      <c r="BC385" s="99"/>
      <c r="BD385" s="99"/>
      <c r="BE385" s="99"/>
      <c r="BF385" s="99"/>
      <c r="BG385" s="99"/>
      <c r="BH385" s="99"/>
    </row>
    <row r="386" spans="1:60" outlineLevel="1">
      <c r="A386" s="100">
        <v>118</v>
      </c>
      <c r="B386" s="100" t="s">
        <v>781</v>
      </c>
      <c r="C386" s="114" t="s">
        <v>780</v>
      </c>
      <c r="D386" s="104" t="s">
        <v>226</v>
      </c>
      <c r="E386" s="178">
        <v>19.2</v>
      </c>
      <c r="F386" s="177">
        <f>H386+J386</f>
        <v>0</v>
      </c>
      <c r="G386" s="106">
        <f>ROUND(E386*F386,2)</f>
        <v>0</v>
      </c>
      <c r="H386" s="106"/>
      <c r="I386" s="106">
        <f>ROUND(E386*H386,2)</f>
        <v>0</v>
      </c>
      <c r="J386" s="106"/>
      <c r="K386" s="106">
        <f>ROUND(E386*J386,2)</f>
        <v>0</v>
      </c>
      <c r="L386" s="106">
        <v>21</v>
      </c>
      <c r="M386" s="106">
        <f>G386*(1+L386/100)</f>
        <v>0</v>
      </c>
      <c r="N386" s="104">
        <v>6.9999999999999994E-5</v>
      </c>
      <c r="O386" s="104">
        <f>ROUND(E386*N386,5)</f>
        <v>1.34E-3</v>
      </c>
      <c r="P386" s="104">
        <v>0</v>
      </c>
      <c r="Q386" s="104">
        <f>ROUND(E386*P386,5)</f>
        <v>0</v>
      </c>
      <c r="R386" s="104"/>
      <c r="S386" s="104"/>
      <c r="T386" s="105">
        <v>0.14399999999999999</v>
      </c>
      <c r="U386" s="104">
        <f>ROUND(E386*T386,2)</f>
        <v>2.76</v>
      </c>
      <c r="V386" s="99"/>
      <c r="W386" s="99"/>
      <c r="X386" s="99"/>
      <c r="Y386" s="99"/>
      <c r="Z386" s="99"/>
      <c r="AA386" s="99"/>
      <c r="AB386" s="99"/>
      <c r="AC386" s="99"/>
      <c r="AD386" s="99"/>
      <c r="AE386" s="99" t="s">
        <v>80</v>
      </c>
      <c r="AF386" s="99"/>
      <c r="AG386" s="99"/>
      <c r="AH386" s="99"/>
      <c r="AI386" s="99"/>
      <c r="AJ386" s="99"/>
      <c r="AK386" s="99"/>
      <c r="AL386" s="99"/>
      <c r="AM386" s="99"/>
      <c r="AN386" s="99"/>
      <c r="AO386" s="99"/>
      <c r="AP386" s="99"/>
      <c r="AQ386" s="99"/>
      <c r="AR386" s="99"/>
      <c r="AS386" s="99"/>
      <c r="AT386" s="99"/>
      <c r="AU386" s="99"/>
      <c r="AV386" s="99"/>
      <c r="AW386" s="99"/>
      <c r="AX386" s="99"/>
      <c r="AY386" s="99"/>
      <c r="AZ386" s="99"/>
      <c r="BA386" s="99"/>
      <c r="BB386" s="99"/>
      <c r="BC386" s="99"/>
      <c r="BD386" s="99"/>
      <c r="BE386" s="99"/>
      <c r="BF386" s="99"/>
      <c r="BG386" s="99"/>
      <c r="BH386" s="99"/>
    </row>
    <row r="387" spans="1:60" outlineLevel="1">
      <c r="A387" s="100"/>
      <c r="B387" s="100"/>
      <c r="C387" s="181" t="s">
        <v>775</v>
      </c>
      <c r="D387" s="180"/>
      <c r="E387" s="179">
        <v>19.2</v>
      </c>
      <c r="F387" s="106"/>
      <c r="G387" s="106"/>
      <c r="H387" s="106"/>
      <c r="I387" s="106"/>
      <c r="J387" s="106"/>
      <c r="K387" s="106"/>
      <c r="L387" s="106"/>
      <c r="M387" s="106"/>
      <c r="N387" s="104"/>
      <c r="O387" s="104"/>
      <c r="P387" s="104"/>
      <c r="Q387" s="104"/>
      <c r="R387" s="104"/>
      <c r="S387" s="104"/>
      <c r="T387" s="105"/>
      <c r="U387" s="104"/>
      <c r="V387" s="99"/>
      <c r="W387" s="99"/>
      <c r="X387" s="99"/>
      <c r="Y387" s="99"/>
      <c r="Z387" s="99"/>
      <c r="AA387" s="99"/>
      <c r="AB387" s="99"/>
      <c r="AC387" s="99"/>
      <c r="AD387" s="99"/>
      <c r="AE387" s="99" t="s">
        <v>133</v>
      </c>
      <c r="AF387" s="99">
        <v>0</v>
      </c>
      <c r="AG387" s="99"/>
      <c r="AH387" s="99"/>
      <c r="AI387" s="99"/>
      <c r="AJ387" s="99"/>
      <c r="AK387" s="99"/>
      <c r="AL387" s="99"/>
      <c r="AM387" s="99"/>
      <c r="AN387" s="99"/>
      <c r="AO387" s="99"/>
      <c r="AP387" s="99"/>
      <c r="AQ387" s="99"/>
      <c r="AR387" s="99"/>
      <c r="AS387" s="99"/>
      <c r="AT387" s="99"/>
      <c r="AU387" s="99"/>
      <c r="AV387" s="99"/>
      <c r="AW387" s="99"/>
      <c r="AX387" s="99"/>
      <c r="AY387" s="99"/>
      <c r="AZ387" s="99"/>
      <c r="BA387" s="99"/>
      <c r="BB387" s="99"/>
      <c r="BC387" s="99"/>
      <c r="BD387" s="99"/>
      <c r="BE387" s="99"/>
      <c r="BF387" s="99"/>
      <c r="BG387" s="99"/>
      <c r="BH387" s="99"/>
    </row>
    <row r="388" spans="1:60" outlineLevel="1">
      <c r="A388" s="100">
        <v>119</v>
      </c>
      <c r="B388" s="100" t="s">
        <v>779</v>
      </c>
      <c r="C388" s="114" t="s">
        <v>778</v>
      </c>
      <c r="D388" s="104" t="s">
        <v>226</v>
      </c>
      <c r="E388" s="178">
        <v>19.2</v>
      </c>
      <c r="F388" s="177">
        <f>H388+J388</f>
        <v>0</v>
      </c>
      <c r="G388" s="106">
        <f>ROUND(E388*F388,2)</f>
        <v>0</v>
      </c>
      <c r="H388" s="106"/>
      <c r="I388" s="106">
        <f>ROUND(E388*H388,2)</f>
        <v>0</v>
      </c>
      <c r="J388" s="106"/>
      <c r="K388" s="106">
        <f>ROUND(E388*J388,2)</f>
        <v>0</v>
      </c>
      <c r="L388" s="106">
        <v>21</v>
      </c>
      <c r="M388" s="106">
        <f>G388*(1+L388/100)</f>
        <v>0</v>
      </c>
      <c r="N388" s="104">
        <v>1.0000000000000001E-5</v>
      </c>
      <c r="O388" s="104">
        <f>ROUND(E388*N388,5)</f>
        <v>1.9000000000000001E-4</v>
      </c>
      <c r="P388" s="104">
        <v>0</v>
      </c>
      <c r="Q388" s="104">
        <f>ROUND(E388*P388,5)</f>
        <v>0</v>
      </c>
      <c r="R388" s="104"/>
      <c r="S388" s="104"/>
      <c r="T388" s="105">
        <v>4.4999999999999998E-2</v>
      </c>
      <c r="U388" s="104">
        <f>ROUND(E388*T388,2)</f>
        <v>0.86</v>
      </c>
      <c r="V388" s="99"/>
      <c r="W388" s="99"/>
      <c r="X388" s="99"/>
      <c r="Y388" s="99"/>
      <c r="Z388" s="99"/>
      <c r="AA388" s="99"/>
      <c r="AB388" s="99"/>
      <c r="AC388" s="99"/>
      <c r="AD388" s="99"/>
      <c r="AE388" s="99" t="s">
        <v>80</v>
      </c>
      <c r="AF388" s="99"/>
      <c r="AG388" s="99"/>
      <c r="AH388" s="99"/>
      <c r="AI388" s="99"/>
      <c r="AJ388" s="99"/>
      <c r="AK388" s="99"/>
      <c r="AL388" s="99"/>
      <c r="AM388" s="99"/>
      <c r="AN388" s="99"/>
      <c r="AO388" s="99"/>
      <c r="AP388" s="99"/>
      <c r="AQ388" s="99"/>
      <c r="AR388" s="99"/>
      <c r="AS388" s="99"/>
      <c r="AT388" s="99"/>
      <c r="AU388" s="99"/>
      <c r="AV388" s="99"/>
      <c r="AW388" s="99"/>
      <c r="AX388" s="99"/>
      <c r="AY388" s="99"/>
      <c r="AZ388" s="99"/>
      <c r="BA388" s="99"/>
      <c r="BB388" s="99"/>
      <c r="BC388" s="99"/>
      <c r="BD388" s="99"/>
      <c r="BE388" s="99"/>
      <c r="BF388" s="99"/>
      <c r="BG388" s="99"/>
      <c r="BH388" s="99"/>
    </row>
    <row r="389" spans="1:60" outlineLevel="1">
      <c r="A389" s="100"/>
      <c r="B389" s="100"/>
      <c r="C389" s="181" t="s">
        <v>775</v>
      </c>
      <c r="D389" s="180"/>
      <c r="E389" s="179">
        <v>19.2</v>
      </c>
      <c r="F389" s="106"/>
      <c r="G389" s="106"/>
      <c r="H389" s="106"/>
      <c r="I389" s="106"/>
      <c r="J389" s="106"/>
      <c r="K389" s="106"/>
      <c r="L389" s="106"/>
      <c r="M389" s="106"/>
      <c r="N389" s="104"/>
      <c r="O389" s="104"/>
      <c r="P389" s="104"/>
      <c r="Q389" s="104"/>
      <c r="R389" s="104"/>
      <c r="S389" s="104"/>
      <c r="T389" s="105"/>
      <c r="U389" s="104"/>
      <c r="V389" s="99"/>
      <c r="W389" s="99"/>
      <c r="X389" s="99"/>
      <c r="Y389" s="99"/>
      <c r="Z389" s="99"/>
      <c r="AA389" s="99"/>
      <c r="AB389" s="99"/>
      <c r="AC389" s="99"/>
      <c r="AD389" s="99"/>
      <c r="AE389" s="99" t="s">
        <v>133</v>
      </c>
      <c r="AF389" s="99">
        <v>0</v>
      </c>
      <c r="AG389" s="99"/>
      <c r="AH389" s="99"/>
      <c r="AI389" s="99"/>
      <c r="AJ389" s="99"/>
      <c r="AK389" s="99"/>
      <c r="AL389" s="99"/>
      <c r="AM389" s="99"/>
      <c r="AN389" s="99"/>
      <c r="AO389" s="99"/>
      <c r="AP389" s="99"/>
      <c r="AQ389" s="99"/>
      <c r="AR389" s="99"/>
      <c r="AS389" s="99"/>
      <c r="AT389" s="99"/>
      <c r="AU389" s="99"/>
      <c r="AV389" s="99"/>
      <c r="AW389" s="99"/>
      <c r="AX389" s="99"/>
      <c r="AY389" s="99"/>
      <c r="AZ389" s="99"/>
      <c r="BA389" s="99"/>
      <c r="BB389" s="99"/>
      <c r="BC389" s="99"/>
      <c r="BD389" s="99"/>
      <c r="BE389" s="99"/>
      <c r="BF389" s="99"/>
      <c r="BG389" s="99"/>
      <c r="BH389" s="99"/>
    </row>
    <row r="390" spans="1:60" outlineLevel="1">
      <c r="A390" s="100">
        <v>120</v>
      </c>
      <c r="B390" s="100" t="s">
        <v>777</v>
      </c>
      <c r="C390" s="114" t="s">
        <v>776</v>
      </c>
      <c r="D390" s="104" t="s">
        <v>226</v>
      </c>
      <c r="E390" s="178">
        <v>19.2</v>
      </c>
      <c r="F390" s="177">
        <f>H390+J390</f>
        <v>0</v>
      </c>
      <c r="G390" s="106">
        <f>ROUND(E390*F390,2)</f>
        <v>0</v>
      </c>
      <c r="H390" s="106"/>
      <c r="I390" s="106">
        <f>ROUND(E390*H390,2)</f>
        <v>0</v>
      </c>
      <c r="J390" s="106"/>
      <c r="K390" s="106">
        <f>ROUND(E390*J390,2)</f>
        <v>0</v>
      </c>
      <c r="L390" s="106">
        <v>21</v>
      </c>
      <c r="M390" s="106">
        <f>G390*(1+L390/100)</f>
        <v>0</v>
      </c>
      <c r="N390" s="104">
        <v>4.0000000000000002E-4</v>
      </c>
      <c r="O390" s="104">
        <f>ROUND(E390*N390,5)</f>
        <v>7.6800000000000002E-3</v>
      </c>
      <c r="P390" s="104">
        <v>0</v>
      </c>
      <c r="Q390" s="104">
        <f>ROUND(E390*P390,5)</f>
        <v>0</v>
      </c>
      <c r="R390" s="104"/>
      <c r="S390" s="104"/>
      <c r="T390" s="105">
        <v>0.30599999999999999</v>
      </c>
      <c r="U390" s="104">
        <f>ROUND(E390*T390,2)</f>
        <v>5.88</v>
      </c>
      <c r="V390" s="99"/>
      <c r="W390" s="99"/>
      <c r="X390" s="99"/>
      <c r="Y390" s="99"/>
      <c r="Z390" s="99"/>
      <c r="AA390" s="99"/>
      <c r="AB390" s="99"/>
      <c r="AC390" s="99"/>
      <c r="AD390" s="99"/>
      <c r="AE390" s="99" t="s">
        <v>80</v>
      </c>
      <c r="AF390" s="99"/>
      <c r="AG390" s="99"/>
      <c r="AH390" s="99"/>
      <c r="AI390" s="99"/>
      <c r="AJ390" s="99"/>
      <c r="AK390" s="99"/>
      <c r="AL390" s="99"/>
      <c r="AM390" s="99"/>
      <c r="AN390" s="99"/>
      <c r="AO390" s="99"/>
      <c r="AP390" s="99"/>
      <c r="AQ390" s="99"/>
      <c r="AR390" s="99"/>
      <c r="AS390" s="99"/>
      <c r="AT390" s="99"/>
      <c r="AU390" s="99"/>
      <c r="AV390" s="99"/>
      <c r="AW390" s="99"/>
      <c r="AX390" s="99"/>
      <c r="AY390" s="99"/>
      <c r="AZ390" s="99"/>
      <c r="BA390" s="99"/>
      <c r="BB390" s="99"/>
      <c r="BC390" s="99"/>
      <c r="BD390" s="99"/>
      <c r="BE390" s="99"/>
      <c r="BF390" s="99"/>
      <c r="BG390" s="99"/>
      <c r="BH390" s="99"/>
    </row>
    <row r="391" spans="1:60" outlineLevel="1">
      <c r="A391" s="110"/>
      <c r="B391" s="110"/>
      <c r="C391" s="194" t="s">
        <v>775</v>
      </c>
      <c r="D391" s="193"/>
      <c r="E391" s="192">
        <v>19.2</v>
      </c>
      <c r="F391" s="111"/>
      <c r="G391" s="111"/>
      <c r="H391" s="111"/>
      <c r="I391" s="111"/>
      <c r="J391" s="111"/>
      <c r="K391" s="111"/>
      <c r="L391" s="111"/>
      <c r="M391" s="111"/>
      <c r="N391" s="112"/>
      <c r="O391" s="112"/>
      <c r="P391" s="112"/>
      <c r="Q391" s="112"/>
      <c r="R391" s="112"/>
      <c r="S391" s="112"/>
      <c r="T391" s="113"/>
      <c r="U391" s="112"/>
      <c r="V391" s="99"/>
      <c r="W391" s="99"/>
      <c r="X391" s="99"/>
      <c r="Y391" s="99"/>
      <c r="Z391" s="99"/>
      <c r="AA391" s="99"/>
      <c r="AB391" s="99"/>
      <c r="AC391" s="99"/>
      <c r="AD391" s="99"/>
      <c r="AE391" s="99" t="s">
        <v>133</v>
      </c>
      <c r="AF391" s="99">
        <v>0</v>
      </c>
      <c r="AG391" s="99"/>
      <c r="AH391" s="99"/>
      <c r="AI391" s="99"/>
      <c r="AJ391" s="99"/>
      <c r="AK391" s="99"/>
      <c r="AL391" s="99"/>
      <c r="AM391" s="99"/>
      <c r="AN391" s="99"/>
      <c r="AO391" s="99"/>
      <c r="AP391" s="99"/>
      <c r="AQ391" s="99"/>
      <c r="AR391" s="99"/>
      <c r="AS391" s="99"/>
      <c r="AT391" s="99"/>
      <c r="AU391" s="99"/>
      <c r="AV391" s="99"/>
      <c r="AW391" s="99"/>
      <c r="AX391" s="99"/>
      <c r="AY391" s="99"/>
      <c r="AZ391" s="99"/>
      <c r="BA391" s="99"/>
      <c r="BB391" s="99"/>
      <c r="BC391" s="99"/>
      <c r="BD391" s="99"/>
      <c r="BE391" s="99"/>
      <c r="BF391" s="99"/>
      <c r="BG391" s="99"/>
      <c r="BH391" s="99"/>
    </row>
    <row r="392" spans="1:60">
      <c r="A392" s="4"/>
      <c r="B392" s="5" t="s">
        <v>117</v>
      </c>
      <c r="C392" s="171" t="s">
        <v>117</v>
      </c>
      <c r="D392" s="4"/>
      <c r="E392" s="4"/>
      <c r="F392" s="4"/>
      <c r="G392" s="4"/>
      <c r="H392" s="4"/>
      <c r="I392" s="4"/>
      <c r="J392" s="4"/>
      <c r="K392" s="4"/>
      <c r="L392" s="4"/>
      <c r="M392" s="4"/>
      <c r="N392" s="4"/>
      <c r="O392" s="4"/>
      <c r="P392" s="4"/>
      <c r="Q392" s="4"/>
      <c r="R392" s="4"/>
      <c r="S392" s="4"/>
      <c r="T392" s="4"/>
      <c r="U392" s="4"/>
      <c r="AC392">
        <v>12</v>
      </c>
      <c r="AD392">
        <v>21</v>
      </c>
    </row>
    <row r="393" spans="1:60">
      <c r="A393" s="176"/>
      <c r="B393" s="175" t="s">
        <v>27</v>
      </c>
      <c r="C393" s="174" t="s">
        <v>117</v>
      </c>
      <c r="D393" s="173"/>
      <c r="E393" s="173"/>
      <c r="F393" s="173"/>
      <c r="G393" s="172">
        <f>G8+G101+G148+G152+G221+G226+G253+G330+G350+G355+G360+G362+G380</f>
        <v>0</v>
      </c>
      <c r="H393" s="4"/>
      <c r="I393" s="4"/>
      <c r="J393" s="4"/>
      <c r="K393" s="4"/>
      <c r="L393" s="4"/>
      <c r="M393" s="4"/>
      <c r="N393" s="4"/>
      <c r="O393" s="4"/>
      <c r="P393" s="4"/>
      <c r="Q393" s="4"/>
      <c r="R393" s="4"/>
      <c r="S393" s="4"/>
      <c r="T393" s="4"/>
      <c r="U393" s="4"/>
      <c r="AC393">
        <f>SUMIF(L7:L391,AC392,G7:G391)</f>
        <v>0</v>
      </c>
      <c r="AD393">
        <f>SUMIF(L7:L391,AD392,G7:G391)</f>
        <v>0</v>
      </c>
      <c r="AE393" t="s">
        <v>120</v>
      </c>
    </row>
    <row r="394" spans="1:60">
      <c r="A394" s="4"/>
      <c r="B394" s="5" t="s">
        <v>117</v>
      </c>
      <c r="C394" s="171" t="s">
        <v>117</v>
      </c>
      <c r="D394" s="4"/>
      <c r="E394" s="4"/>
      <c r="F394" s="4"/>
      <c r="G394" s="4"/>
      <c r="H394" s="4"/>
      <c r="I394" s="4"/>
      <c r="J394" s="4"/>
      <c r="K394" s="4"/>
      <c r="L394" s="4"/>
      <c r="M394" s="4"/>
      <c r="N394" s="4"/>
      <c r="O394" s="4"/>
      <c r="P394" s="4"/>
      <c r="Q394" s="4"/>
      <c r="R394" s="4"/>
      <c r="S394" s="4"/>
      <c r="T394" s="4"/>
      <c r="U394" s="4"/>
    </row>
    <row r="395" spans="1:60">
      <c r="A395" s="4"/>
      <c r="B395" s="5" t="s">
        <v>117</v>
      </c>
      <c r="C395" s="171" t="s">
        <v>117</v>
      </c>
      <c r="D395" s="4"/>
      <c r="E395" s="4"/>
      <c r="F395" s="4"/>
      <c r="G395" s="4"/>
      <c r="H395" s="4"/>
      <c r="I395" s="4"/>
      <c r="J395" s="4"/>
      <c r="K395" s="4"/>
      <c r="L395" s="4"/>
      <c r="M395" s="4"/>
      <c r="N395" s="4"/>
      <c r="O395" s="4"/>
      <c r="P395" s="4"/>
      <c r="Q395" s="4"/>
      <c r="R395" s="4"/>
      <c r="S395" s="4"/>
      <c r="T395" s="4"/>
      <c r="U395" s="4"/>
    </row>
    <row r="396" spans="1:60">
      <c r="A396" s="405" t="s">
        <v>119</v>
      </c>
      <c r="B396" s="405"/>
      <c r="C396" s="406"/>
      <c r="D396" s="4"/>
      <c r="E396" s="4"/>
      <c r="F396" s="4"/>
      <c r="G396" s="4"/>
      <c r="H396" s="4"/>
      <c r="I396" s="4"/>
      <c r="J396" s="4"/>
      <c r="K396" s="4"/>
      <c r="L396" s="4"/>
      <c r="M396" s="4"/>
      <c r="N396" s="4"/>
      <c r="O396" s="4"/>
      <c r="P396" s="4"/>
      <c r="Q396" s="4"/>
      <c r="R396" s="4"/>
      <c r="S396" s="4"/>
      <c r="T396" s="4"/>
      <c r="U396" s="4"/>
    </row>
    <row r="397" spans="1:60">
      <c r="A397" s="388"/>
      <c r="B397" s="389"/>
      <c r="C397" s="390"/>
      <c r="D397" s="389"/>
      <c r="E397" s="389"/>
      <c r="F397" s="389"/>
      <c r="G397" s="391"/>
      <c r="H397" s="4"/>
      <c r="I397" s="4"/>
      <c r="J397" s="4"/>
      <c r="K397" s="4"/>
      <c r="L397" s="4"/>
      <c r="M397" s="4"/>
      <c r="N397" s="4"/>
      <c r="O397" s="4"/>
      <c r="P397" s="4"/>
      <c r="Q397" s="4"/>
      <c r="R397" s="4"/>
      <c r="S397" s="4"/>
      <c r="T397" s="4"/>
      <c r="U397" s="4"/>
      <c r="AE397" t="s">
        <v>118</v>
      </c>
    </row>
    <row r="398" spans="1:60">
      <c r="A398" s="392"/>
      <c r="B398" s="393"/>
      <c r="C398" s="394"/>
      <c r="D398" s="393"/>
      <c r="E398" s="393"/>
      <c r="F398" s="393"/>
      <c r="G398" s="395"/>
      <c r="H398" s="4"/>
      <c r="I398" s="4"/>
      <c r="J398" s="4"/>
      <c r="K398" s="4"/>
      <c r="L398" s="4"/>
      <c r="M398" s="4"/>
      <c r="N398" s="4"/>
      <c r="O398" s="4"/>
      <c r="P398" s="4"/>
      <c r="Q398" s="4"/>
      <c r="R398" s="4"/>
      <c r="S398" s="4"/>
      <c r="T398" s="4"/>
      <c r="U398" s="4"/>
    </row>
    <row r="399" spans="1:60">
      <c r="A399" s="392"/>
      <c r="B399" s="393"/>
      <c r="C399" s="394"/>
      <c r="D399" s="393"/>
      <c r="E399" s="393"/>
      <c r="F399" s="393"/>
      <c r="G399" s="395"/>
      <c r="H399" s="4"/>
      <c r="I399" s="4"/>
      <c r="J399" s="4"/>
      <c r="K399" s="4"/>
      <c r="L399" s="4"/>
      <c r="M399" s="4"/>
      <c r="N399" s="4"/>
      <c r="O399" s="4"/>
      <c r="P399" s="4"/>
      <c r="Q399" s="4"/>
      <c r="R399" s="4"/>
      <c r="S399" s="4"/>
      <c r="T399" s="4"/>
      <c r="U399" s="4"/>
    </row>
    <row r="400" spans="1:60">
      <c r="A400" s="392"/>
      <c r="B400" s="393"/>
      <c r="C400" s="394"/>
      <c r="D400" s="393"/>
      <c r="E400" s="393"/>
      <c r="F400" s="393"/>
      <c r="G400" s="395"/>
      <c r="H400" s="4"/>
      <c r="I400" s="4"/>
      <c r="J400" s="4"/>
      <c r="K400" s="4"/>
      <c r="L400" s="4"/>
      <c r="M400" s="4"/>
      <c r="N400" s="4"/>
      <c r="O400" s="4"/>
      <c r="P400" s="4"/>
      <c r="Q400" s="4"/>
      <c r="R400" s="4"/>
      <c r="S400" s="4"/>
      <c r="T400" s="4"/>
      <c r="U400" s="4"/>
    </row>
    <row r="401" spans="1:31">
      <c r="A401" s="396"/>
      <c r="B401" s="397"/>
      <c r="C401" s="398"/>
      <c r="D401" s="397"/>
      <c r="E401" s="397"/>
      <c r="F401" s="397"/>
      <c r="G401" s="399"/>
      <c r="H401" s="4"/>
      <c r="I401" s="4"/>
      <c r="J401" s="4"/>
      <c r="K401" s="4"/>
      <c r="L401" s="4"/>
      <c r="M401" s="4"/>
      <c r="N401" s="4"/>
      <c r="O401" s="4"/>
      <c r="P401" s="4"/>
      <c r="Q401" s="4"/>
      <c r="R401" s="4"/>
      <c r="S401" s="4"/>
      <c r="T401" s="4"/>
      <c r="U401" s="4"/>
    </row>
    <row r="402" spans="1:31">
      <c r="A402" s="4"/>
      <c r="B402" s="5" t="s">
        <v>117</v>
      </c>
      <c r="C402" s="171" t="s">
        <v>117</v>
      </c>
      <c r="D402" s="4"/>
      <c r="E402" s="4"/>
      <c r="F402" s="4"/>
      <c r="G402" s="4"/>
      <c r="H402" s="4"/>
      <c r="I402" s="4"/>
      <c r="J402" s="4"/>
      <c r="K402" s="4"/>
      <c r="L402" s="4"/>
      <c r="M402" s="4"/>
      <c r="N402" s="4"/>
      <c r="O402" s="4"/>
      <c r="P402" s="4"/>
      <c r="Q402" s="4"/>
      <c r="R402" s="4"/>
      <c r="S402" s="4"/>
      <c r="T402" s="4"/>
      <c r="U402" s="4"/>
    </row>
    <row r="403" spans="1:31">
      <c r="A403" t="s">
        <v>195</v>
      </c>
      <c r="B403"/>
      <c r="C403"/>
      <c r="AE403" t="s">
        <v>82</v>
      </c>
    </row>
    <row r="404" spans="1:31">
      <c r="A404" s="409" t="s">
        <v>194</v>
      </c>
      <c r="B404" s="409"/>
      <c r="C404" s="409"/>
      <c r="D404" s="409"/>
      <c r="E404" s="409"/>
      <c r="F404" s="409"/>
      <c r="G404" s="409"/>
      <c r="H404" s="409"/>
      <c r="I404" s="409"/>
    </row>
    <row r="405" spans="1:31">
      <c r="A405" t="s">
        <v>193</v>
      </c>
      <c r="B405"/>
      <c r="C405"/>
    </row>
    <row r="406" spans="1:31">
      <c r="B406"/>
      <c r="C406"/>
    </row>
    <row r="407" spans="1:31">
      <c r="A407" s="409" t="s">
        <v>192</v>
      </c>
      <c r="B407" s="409"/>
      <c r="C407" s="409"/>
      <c r="D407" s="409"/>
      <c r="E407" s="409"/>
      <c r="F407" s="409"/>
      <c r="G407" s="409"/>
      <c r="H407" s="409"/>
      <c r="I407" s="409"/>
    </row>
    <row r="408" spans="1:31">
      <c r="A408" t="s">
        <v>191</v>
      </c>
      <c r="B408"/>
      <c r="C408"/>
    </row>
  </sheetData>
  <sheetProtection algorithmName="SHA-512" hashValue="fGemOGNOXWPLynEhaZ7cElzLodBHKQiWX3TxGG9tJyVamVA8YSLCneNTJri+vGUYetAov8bVWz5dHGKfydBEcQ==" saltValue="ciDx133R2kwCs6XxpY9jPg==" spinCount="100000" sheet="1" objects="1" scenarios="1"/>
  <protectedRanges>
    <protectedRange sqref="F1:F1048576" name="Oblast1"/>
  </protectedRanges>
  <mergeCells count="78">
    <mergeCell ref="C137:G137"/>
    <mergeCell ref="C24:G24"/>
    <mergeCell ref="A404:I404"/>
    <mergeCell ref="A407:I407"/>
    <mergeCell ref="A1:G1"/>
    <mergeCell ref="C2:G2"/>
    <mergeCell ref="C3:G3"/>
    <mergeCell ref="C4:G4"/>
    <mergeCell ref="C10:G10"/>
    <mergeCell ref="C167:G167"/>
    <mergeCell ref="C29:G29"/>
    <mergeCell ref="C55:G55"/>
    <mergeCell ref="C72:G72"/>
    <mergeCell ref="C76:G76"/>
    <mergeCell ref="C85:G85"/>
    <mergeCell ref="C100:G100"/>
    <mergeCell ref="C150:G150"/>
    <mergeCell ref="C162:G162"/>
    <mergeCell ref="C165:G165"/>
    <mergeCell ref="C166:G166"/>
    <mergeCell ref="C241:G241"/>
    <mergeCell ref="C168:G168"/>
    <mergeCell ref="C174:G174"/>
    <mergeCell ref="C179:G179"/>
    <mergeCell ref="C184:G184"/>
    <mergeCell ref="C192:G192"/>
    <mergeCell ref="C263:G263"/>
    <mergeCell ref="C265:G265"/>
    <mergeCell ref="C267:G267"/>
    <mergeCell ref="C269:G269"/>
    <mergeCell ref="C197:G197"/>
    <mergeCell ref="C202:G202"/>
    <mergeCell ref="C204:G204"/>
    <mergeCell ref="C206:G206"/>
    <mergeCell ref="C228:G228"/>
    <mergeCell ref="C233:G233"/>
    <mergeCell ref="C245:G245"/>
    <mergeCell ref="C255:G255"/>
    <mergeCell ref="C257:G257"/>
    <mergeCell ref="C259:G259"/>
    <mergeCell ref="C261:G261"/>
    <mergeCell ref="C271:G271"/>
    <mergeCell ref="C273:G273"/>
    <mergeCell ref="C299:G299"/>
    <mergeCell ref="C277:G277"/>
    <mergeCell ref="C279:G279"/>
    <mergeCell ref="C281:G281"/>
    <mergeCell ref="C283:G283"/>
    <mergeCell ref="C285:G285"/>
    <mergeCell ref="C287:G287"/>
    <mergeCell ref="C289:G289"/>
    <mergeCell ref="C275:G275"/>
    <mergeCell ref="C291:G291"/>
    <mergeCell ref="C293:G293"/>
    <mergeCell ref="C295:G295"/>
    <mergeCell ref="C297:G297"/>
    <mergeCell ref="C323:G323"/>
    <mergeCell ref="C301:G301"/>
    <mergeCell ref="C303:G303"/>
    <mergeCell ref="C305:G305"/>
    <mergeCell ref="C307:G307"/>
    <mergeCell ref="C309:G309"/>
    <mergeCell ref="C321:G321"/>
    <mergeCell ref="C311:G311"/>
    <mergeCell ref="C313:G313"/>
    <mergeCell ref="C315:G315"/>
    <mergeCell ref="C317:G317"/>
    <mergeCell ref="C319:G319"/>
    <mergeCell ref="C370:G370"/>
    <mergeCell ref="C371:G371"/>
    <mergeCell ref="A396:C396"/>
    <mergeCell ref="A397:G401"/>
    <mergeCell ref="C325:G325"/>
    <mergeCell ref="C327:G327"/>
    <mergeCell ref="C329:G329"/>
    <mergeCell ref="C332:G332"/>
    <mergeCell ref="C348:G348"/>
    <mergeCell ref="C369:G369"/>
  </mergeCells>
  <pageMargins left="0.39370078740157499" right="0.19685039370078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outlinePr summaryBelow="0"/>
  </sheetPr>
  <dimension ref="A1:BH62"/>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1127</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SUMIF(AE9:AE21,"&lt;&gt;NOR",G9:G21)</f>
        <v>0</v>
      </c>
      <c r="H8" s="109"/>
      <c r="I8" s="109">
        <f>SUM(I9:I21)</f>
        <v>0</v>
      </c>
      <c r="J8" s="109"/>
      <c r="K8" s="109">
        <f>SUM(K9:K21)</f>
        <v>0</v>
      </c>
      <c r="L8" s="109"/>
      <c r="M8" s="109">
        <f>SUM(M9:M21)</f>
        <v>0</v>
      </c>
      <c r="N8" s="102"/>
      <c r="O8" s="102">
        <f>SUM(O9:O21)</f>
        <v>0</v>
      </c>
      <c r="P8" s="102"/>
      <c r="Q8" s="102">
        <f>SUM(Q9:Q21)</f>
        <v>0</v>
      </c>
      <c r="R8" s="102"/>
      <c r="S8" s="102"/>
      <c r="T8" s="108"/>
      <c r="U8" s="102">
        <f>SUM(U9:U21)</f>
        <v>1.5</v>
      </c>
      <c r="AE8" t="s">
        <v>79</v>
      </c>
    </row>
    <row r="9" spans="1:60" ht="22.5" outlineLevel="1">
      <c r="A9" s="100">
        <v>1</v>
      </c>
      <c r="B9" s="100" t="s">
        <v>1126</v>
      </c>
      <c r="C9" s="114" t="s">
        <v>1125</v>
      </c>
      <c r="D9" s="104" t="s">
        <v>213</v>
      </c>
      <c r="E9" s="178">
        <v>2.6880000000000002</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0.36499999999999999</v>
      </c>
      <c r="U9" s="104">
        <f>ROUND(E9*T9,2)</f>
        <v>0.98</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33.75" outlineLevel="1">
      <c r="A10" s="100"/>
      <c r="B10" s="100"/>
      <c r="C10" s="383" t="s">
        <v>1124</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Hloubení rýh zapažených i nezapažených s urovnáním dna do předepsaného profilu a spádu, s přehozením výkopku na přilehlém terénu na vzdálenost do 3 m od podélné osy rýhy nebo s naložením výkopku na dopravní prostředek.</v>
      </c>
      <c r="BB10" s="99"/>
      <c r="BC10" s="99"/>
      <c r="BD10" s="99"/>
      <c r="BE10" s="99"/>
      <c r="BF10" s="99"/>
      <c r="BG10" s="99"/>
      <c r="BH10" s="99"/>
    </row>
    <row r="11" spans="1:60" outlineLevel="1">
      <c r="A11" s="100"/>
      <c r="B11" s="100"/>
      <c r="C11" s="181" t="s">
        <v>1120</v>
      </c>
      <c r="D11" s="180"/>
      <c r="E11" s="179">
        <v>2.6880000000000002</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v>2</v>
      </c>
      <c r="B12" s="100" t="s">
        <v>577</v>
      </c>
      <c r="C12" s="114" t="s">
        <v>576</v>
      </c>
      <c r="D12" s="104" t="s">
        <v>213</v>
      </c>
      <c r="E12" s="178">
        <v>2.6880000000000002</v>
      </c>
      <c r="F12" s="177">
        <f>H12+J12</f>
        <v>0</v>
      </c>
      <c r="G12" s="106">
        <f>ROUND(E12*F12,2)</f>
        <v>0</v>
      </c>
      <c r="H12" s="106"/>
      <c r="I12" s="106">
        <f>ROUND(E12*H12,2)</f>
        <v>0</v>
      </c>
      <c r="J12" s="106"/>
      <c r="K12" s="106">
        <f>ROUND(E12*J12,2)</f>
        <v>0</v>
      </c>
      <c r="L12" s="106">
        <v>21</v>
      </c>
      <c r="M12" s="106">
        <f>G12*(1+L12/100)</f>
        <v>0</v>
      </c>
      <c r="N12" s="104">
        <v>0</v>
      </c>
      <c r="O12" s="104">
        <f>ROUND(E12*N12,5)</f>
        <v>0</v>
      </c>
      <c r="P12" s="104">
        <v>0</v>
      </c>
      <c r="Q12" s="104">
        <f>ROUND(E12*P12,5)</f>
        <v>0</v>
      </c>
      <c r="R12" s="104"/>
      <c r="S12" s="104"/>
      <c r="T12" s="105">
        <v>5.8000000000000003E-2</v>
      </c>
      <c r="U12" s="104">
        <f>ROUND(E12*T12,2)</f>
        <v>0.16</v>
      </c>
      <c r="V12" s="99"/>
      <c r="W12" s="99"/>
      <c r="X12" s="99"/>
      <c r="Y12" s="99"/>
      <c r="Z12" s="99"/>
      <c r="AA12" s="99"/>
      <c r="AB12" s="99"/>
      <c r="AC12" s="99"/>
      <c r="AD12" s="99"/>
      <c r="AE12" s="99" t="s">
        <v>80</v>
      </c>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outlineLevel="1">
      <c r="A13" s="100"/>
      <c r="B13" s="100"/>
      <c r="C13" s="181" t="s">
        <v>1120</v>
      </c>
      <c r="D13" s="180"/>
      <c r="E13" s="179">
        <v>2.6880000000000002</v>
      </c>
      <c r="F13" s="106"/>
      <c r="G13" s="106"/>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133</v>
      </c>
      <c r="AF13" s="99">
        <v>0</v>
      </c>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ht="22.5" outlineLevel="1">
      <c r="A14" s="100">
        <v>3</v>
      </c>
      <c r="B14" s="100" t="s">
        <v>550</v>
      </c>
      <c r="C14" s="114" t="s">
        <v>549</v>
      </c>
      <c r="D14" s="104" t="s">
        <v>213</v>
      </c>
      <c r="E14" s="178">
        <v>2.6880000000000002</v>
      </c>
      <c r="F14" s="177">
        <f>H14+J14</f>
        <v>0</v>
      </c>
      <c r="G14" s="106">
        <f>ROUND(E14*F14,2)</f>
        <v>0</v>
      </c>
      <c r="H14" s="106"/>
      <c r="I14" s="106">
        <f>ROUND(E14*H14,2)</f>
        <v>0</v>
      </c>
      <c r="J14" s="106"/>
      <c r="K14" s="106">
        <f>ROUND(E14*J14,2)</f>
        <v>0</v>
      </c>
      <c r="L14" s="106">
        <v>21</v>
      </c>
      <c r="M14" s="106">
        <f>G14*(1+L14/100)</f>
        <v>0</v>
      </c>
      <c r="N14" s="104">
        <v>0</v>
      </c>
      <c r="O14" s="104">
        <f>ROUND(E14*N14,5)</f>
        <v>0</v>
      </c>
      <c r="P14" s="104">
        <v>0</v>
      </c>
      <c r="Q14" s="104">
        <f>ROUND(E14*P14,5)</f>
        <v>0</v>
      </c>
      <c r="R14" s="104"/>
      <c r="S14" s="104"/>
      <c r="T14" s="105">
        <v>1.0999999999999999E-2</v>
      </c>
      <c r="U14" s="104">
        <f>ROUND(E14*T14,2)</f>
        <v>0.03</v>
      </c>
      <c r="V14" s="99"/>
      <c r="W14" s="99"/>
      <c r="X14" s="99"/>
      <c r="Y14" s="99"/>
      <c r="Z14" s="99"/>
      <c r="AA14" s="99"/>
      <c r="AB14" s="99"/>
      <c r="AC14" s="99"/>
      <c r="AD14" s="99"/>
      <c r="AE14" s="99" t="s">
        <v>80</v>
      </c>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ht="22.5" outlineLevel="1">
      <c r="A15" s="100"/>
      <c r="B15" s="100"/>
      <c r="C15" s="383" t="s">
        <v>1123</v>
      </c>
      <c r="D15" s="384"/>
      <c r="E15" s="385"/>
      <c r="F15" s="386"/>
      <c r="G15" s="387"/>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81</v>
      </c>
      <c r="AF15" s="99"/>
      <c r="AG15" s="99"/>
      <c r="AH15" s="99"/>
      <c r="AI15" s="99"/>
      <c r="AJ15" s="99"/>
      <c r="AK15" s="99"/>
      <c r="AL15" s="99"/>
      <c r="AM15" s="99"/>
      <c r="AN15" s="99"/>
      <c r="AO15" s="99"/>
      <c r="AP15" s="99"/>
      <c r="AQ15" s="99"/>
      <c r="AR15" s="99"/>
      <c r="AS15" s="99"/>
      <c r="AT15" s="99"/>
      <c r="AU15" s="99"/>
      <c r="AV15" s="99"/>
      <c r="AW15" s="99"/>
      <c r="AX15" s="99"/>
      <c r="AY15" s="99"/>
      <c r="AZ15" s="99"/>
      <c r="BA15" s="101" t="str">
        <f>C15</f>
        <v>Vodorovné přemístění výkopku po suchu, bez ohledu na druh dopravního prostředku, bez naložení výkopku, avšak se složením bez rozhrnutí.</v>
      </c>
      <c r="BB15" s="99"/>
      <c r="BC15" s="99"/>
      <c r="BD15" s="99"/>
      <c r="BE15" s="99"/>
      <c r="BF15" s="99"/>
      <c r="BG15" s="99"/>
      <c r="BH15" s="99"/>
    </row>
    <row r="16" spans="1:60" outlineLevel="1">
      <c r="A16" s="100"/>
      <c r="B16" s="100"/>
      <c r="C16" s="181" t="s">
        <v>1120</v>
      </c>
      <c r="D16" s="180"/>
      <c r="E16" s="179">
        <v>2.6880000000000002</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outlineLevel="1">
      <c r="A17" s="100">
        <v>4</v>
      </c>
      <c r="B17" s="100" t="s">
        <v>545</v>
      </c>
      <c r="C17" s="114" t="s">
        <v>544</v>
      </c>
      <c r="D17" s="104" t="s">
        <v>213</v>
      </c>
      <c r="E17" s="178">
        <v>2.6880000000000002</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8.9999999999999993E-3</v>
      </c>
      <c r="U17" s="104">
        <f>ROUND(E17*T17,2)</f>
        <v>0.02</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c r="B18" s="100"/>
      <c r="C18" s="181" t="s">
        <v>1120</v>
      </c>
      <c r="D18" s="180"/>
      <c r="E18" s="179">
        <v>2.6880000000000002</v>
      </c>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ht="22.5" outlineLevel="1">
      <c r="A19" s="100">
        <v>5</v>
      </c>
      <c r="B19" s="100" t="s">
        <v>542</v>
      </c>
      <c r="C19" s="114" t="s">
        <v>541</v>
      </c>
      <c r="D19" s="104" t="s">
        <v>213</v>
      </c>
      <c r="E19" s="178">
        <v>2.6880000000000002</v>
      </c>
      <c r="F19" s="177">
        <f>H19+J19</f>
        <v>0</v>
      </c>
      <c r="G19" s="106">
        <f>ROUND(E19*F19,2)</f>
        <v>0</v>
      </c>
      <c r="H19" s="106"/>
      <c r="I19" s="106">
        <f>ROUND(E19*H19,2)</f>
        <v>0</v>
      </c>
      <c r="J19" s="106"/>
      <c r="K19" s="106">
        <f>ROUND(E19*J19,2)</f>
        <v>0</v>
      </c>
      <c r="L19" s="106">
        <v>21</v>
      </c>
      <c r="M19" s="106">
        <f>G19*(1+L19/100)</f>
        <v>0</v>
      </c>
      <c r="N19" s="104">
        <v>0</v>
      </c>
      <c r="O19" s="104">
        <f>ROUND(E19*N19,5)</f>
        <v>0</v>
      </c>
      <c r="P19" s="104">
        <v>0</v>
      </c>
      <c r="Q19" s="104">
        <f>ROUND(E19*P19,5)</f>
        <v>0</v>
      </c>
      <c r="R19" s="104"/>
      <c r="S19" s="104"/>
      <c r="T19" s="105">
        <v>0</v>
      </c>
      <c r="U19" s="104">
        <f>ROUND(E19*T19,2)</f>
        <v>0</v>
      </c>
      <c r="V19" s="99"/>
      <c r="W19" s="99"/>
      <c r="X19" s="99"/>
      <c r="Y19" s="99"/>
      <c r="Z19" s="99"/>
      <c r="AA19" s="99"/>
      <c r="AB19" s="99"/>
      <c r="AC19" s="99"/>
      <c r="AD19" s="99"/>
      <c r="AE19" s="99" t="s">
        <v>80</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181" t="s">
        <v>1120</v>
      </c>
      <c r="D20" s="180"/>
      <c r="E20" s="179">
        <v>2.6880000000000002</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v>6</v>
      </c>
      <c r="B21" s="100" t="s">
        <v>526</v>
      </c>
      <c r="C21" s="114" t="s">
        <v>525</v>
      </c>
      <c r="D21" s="104" t="s">
        <v>226</v>
      </c>
      <c r="E21" s="178">
        <v>17.399999999999999</v>
      </c>
      <c r="F21" s="177">
        <f>H21+J21</f>
        <v>0</v>
      </c>
      <c r="G21" s="106">
        <f>ROUND(E21*F21,2)</f>
        <v>0</v>
      </c>
      <c r="H21" s="106"/>
      <c r="I21" s="106">
        <f>ROUND(E21*H21,2)</f>
        <v>0</v>
      </c>
      <c r="J21" s="106"/>
      <c r="K21" s="106">
        <f>ROUND(E21*J21,2)</f>
        <v>0</v>
      </c>
      <c r="L21" s="106">
        <v>21</v>
      </c>
      <c r="M21" s="106">
        <f>G21*(1+L21/100)</f>
        <v>0</v>
      </c>
      <c r="N21" s="104">
        <v>0</v>
      </c>
      <c r="O21" s="104">
        <f>ROUND(E21*N21,5)</f>
        <v>0</v>
      </c>
      <c r="P21" s="104">
        <v>0</v>
      </c>
      <c r="Q21" s="104">
        <f>ROUND(E21*P21,5)</f>
        <v>0</v>
      </c>
      <c r="R21" s="104"/>
      <c r="S21" s="104"/>
      <c r="T21" s="105">
        <v>1.7999999999999999E-2</v>
      </c>
      <c r="U21" s="104">
        <f>ROUND(E21*T21,2)</f>
        <v>0.31</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c r="A22" s="200" t="s">
        <v>188</v>
      </c>
      <c r="B22" s="200" t="s">
        <v>523</v>
      </c>
      <c r="C22" s="199" t="s">
        <v>522</v>
      </c>
      <c r="D22" s="195"/>
      <c r="E22" s="198"/>
      <c r="F22" s="197"/>
      <c r="G22" s="197">
        <f>SUMIF(AE23:AE27,"&lt;&gt;NOR",G23:G27)</f>
        <v>0</v>
      </c>
      <c r="H22" s="197"/>
      <c r="I22" s="197">
        <f>SUM(I23:I27)</f>
        <v>0</v>
      </c>
      <c r="J22" s="197"/>
      <c r="K22" s="197">
        <f>SUM(K23:K27)</f>
        <v>0</v>
      </c>
      <c r="L22" s="197"/>
      <c r="M22" s="197">
        <f>SUM(M23:M27)</f>
        <v>0</v>
      </c>
      <c r="N22" s="195"/>
      <c r="O22" s="195">
        <f>SUM(O23:O27)</f>
        <v>6.80023</v>
      </c>
      <c r="P22" s="195"/>
      <c r="Q22" s="195">
        <f>SUM(Q23:Q27)</f>
        <v>0</v>
      </c>
      <c r="R22" s="195"/>
      <c r="S22" s="195"/>
      <c r="T22" s="196"/>
      <c r="U22" s="195">
        <f>SUM(U23:U27)</f>
        <v>1.58</v>
      </c>
      <c r="AE22" t="s">
        <v>79</v>
      </c>
    </row>
    <row r="23" spans="1:60" outlineLevel="1">
      <c r="A23" s="100">
        <v>7</v>
      </c>
      <c r="B23" s="100" t="s">
        <v>1122</v>
      </c>
      <c r="C23" s="114" t="s">
        <v>1121</v>
      </c>
      <c r="D23" s="104" t="s">
        <v>213</v>
      </c>
      <c r="E23" s="178">
        <v>2.6880000000000002</v>
      </c>
      <c r="F23" s="177">
        <f>H23+J23</f>
        <v>0</v>
      </c>
      <c r="G23" s="106">
        <f>ROUND(E23*F23,2)</f>
        <v>0</v>
      </c>
      <c r="H23" s="106"/>
      <c r="I23" s="106">
        <f>ROUND(E23*H23,2)</f>
        <v>0</v>
      </c>
      <c r="J23" s="106"/>
      <c r="K23" s="106">
        <f>ROUND(E23*J23,2)</f>
        <v>0</v>
      </c>
      <c r="L23" s="106">
        <v>21</v>
      </c>
      <c r="M23" s="106">
        <f>G23*(1+L23/100)</f>
        <v>0</v>
      </c>
      <c r="N23" s="104">
        <v>2.5249999999999999</v>
      </c>
      <c r="O23" s="104">
        <f>ROUND(E23*N23,5)</f>
        <v>6.7872000000000003</v>
      </c>
      <c r="P23" s="104">
        <v>0</v>
      </c>
      <c r="Q23" s="104">
        <f>ROUND(E23*P23,5)</f>
        <v>0</v>
      </c>
      <c r="R23" s="104"/>
      <c r="S23" s="104"/>
      <c r="T23" s="105">
        <v>0.47699999999999998</v>
      </c>
      <c r="U23" s="104">
        <f>ROUND(E23*T23,2)</f>
        <v>1.28</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181" t="s">
        <v>1120</v>
      </c>
      <c r="D24" s="180"/>
      <c r="E24" s="179">
        <v>2.6880000000000002</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v>8</v>
      </c>
      <c r="B25" s="100" t="s">
        <v>1119</v>
      </c>
      <c r="C25" s="114" t="s">
        <v>1118</v>
      </c>
      <c r="D25" s="104" t="s">
        <v>197</v>
      </c>
      <c r="E25" s="178">
        <v>1.2710000000000001E-2</v>
      </c>
      <c r="F25" s="177">
        <f>H25+J25</f>
        <v>0</v>
      </c>
      <c r="G25" s="106">
        <f>ROUND(E25*F25,2)</f>
        <v>0</v>
      </c>
      <c r="H25" s="106"/>
      <c r="I25" s="106">
        <f>ROUND(E25*H25,2)</f>
        <v>0</v>
      </c>
      <c r="J25" s="106"/>
      <c r="K25" s="106">
        <f>ROUND(E25*J25,2)</f>
        <v>0</v>
      </c>
      <c r="L25" s="106">
        <v>21</v>
      </c>
      <c r="M25" s="106">
        <f>G25*(1+L25/100)</f>
        <v>0</v>
      </c>
      <c r="N25" s="104">
        <v>1.0249299999999999</v>
      </c>
      <c r="O25" s="104">
        <f>ROUND(E25*N25,5)</f>
        <v>1.303E-2</v>
      </c>
      <c r="P25" s="104">
        <v>0</v>
      </c>
      <c r="Q25" s="104">
        <f>ROUND(E25*P25,5)</f>
        <v>0</v>
      </c>
      <c r="R25" s="104"/>
      <c r="S25" s="104"/>
      <c r="T25" s="105">
        <v>23.530999999999999</v>
      </c>
      <c r="U25" s="104">
        <f>ROUND(E25*T25,2)</f>
        <v>0.3</v>
      </c>
      <c r="V25" s="99"/>
      <c r="W25" s="99"/>
      <c r="X25" s="99"/>
      <c r="Y25" s="99"/>
      <c r="Z25" s="99"/>
      <c r="AA25" s="99"/>
      <c r="AB25" s="99"/>
      <c r="AC25" s="99"/>
      <c r="AD25" s="99"/>
      <c r="AE25" s="99" t="s">
        <v>80</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383" t="s">
        <v>1117</v>
      </c>
      <c r="D26" s="384"/>
      <c r="E26" s="385"/>
      <c r="F26" s="386"/>
      <c r="G26" s="387"/>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81</v>
      </c>
      <c r="AF26" s="99"/>
      <c r="AG26" s="99"/>
      <c r="AH26" s="99"/>
      <c r="AI26" s="99"/>
      <c r="AJ26" s="99"/>
      <c r="AK26" s="99"/>
      <c r="AL26" s="99"/>
      <c r="AM26" s="99"/>
      <c r="AN26" s="99"/>
      <c r="AO26" s="99"/>
      <c r="AP26" s="99"/>
      <c r="AQ26" s="99"/>
      <c r="AR26" s="99"/>
      <c r="AS26" s="99"/>
      <c r="AT26" s="99"/>
      <c r="AU26" s="99"/>
      <c r="AV26" s="99"/>
      <c r="AW26" s="99"/>
      <c r="AX26" s="99"/>
      <c r="AY26" s="99"/>
      <c r="AZ26" s="99"/>
      <c r="BA26" s="101" t="str">
        <f>C26</f>
        <v>Do čerstvého betonu vložit do hloubky 200 mm svislou výztuž pr. 10 mm, l=500 mm, po 200 mm</v>
      </c>
      <c r="BB26" s="99"/>
      <c r="BC26" s="99"/>
      <c r="BD26" s="99"/>
      <c r="BE26" s="99"/>
      <c r="BF26" s="99"/>
      <c r="BG26" s="99"/>
      <c r="BH26" s="99"/>
    </row>
    <row r="27" spans="1:60" outlineLevel="1">
      <c r="A27" s="100"/>
      <c r="B27" s="100"/>
      <c r="C27" s="181" t="s">
        <v>1116</v>
      </c>
      <c r="D27" s="180"/>
      <c r="E27" s="179">
        <v>1.2710000000000001E-2</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c r="A28" s="200" t="s">
        <v>188</v>
      </c>
      <c r="B28" s="200" t="s">
        <v>1115</v>
      </c>
      <c r="C28" s="199" t="s">
        <v>1114</v>
      </c>
      <c r="D28" s="195"/>
      <c r="E28" s="198"/>
      <c r="F28" s="197"/>
      <c r="G28" s="197">
        <f>SUMIF(AE29:AE35,"&lt;&gt;NOR",G29:G35)</f>
        <v>0</v>
      </c>
      <c r="H28" s="197"/>
      <c r="I28" s="197">
        <f>SUM(I29:I35)</f>
        <v>0</v>
      </c>
      <c r="J28" s="197"/>
      <c r="K28" s="197">
        <f>SUM(K29:K35)</f>
        <v>0</v>
      </c>
      <c r="L28" s="197"/>
      <c r="M28" s="197">
        <f>SUM(M29:M35)</f>
        <v>0</v>
      </c>
      <c r="N28" s="195"/>
      <c r="O28" s="195">
        <f>SUM(O29:O35)</f>
        <v>7.0069299999999997</v>
      </c>
      <c r="P28" s="195"/>
      <c r="Q28" s="195">
        <f>SUM(Q29:Q35)</f>
        <v>0</v>
      </c>
      <c r="R28" s="195"/>
      <c r="S28" s="195"/>
      <c r="T28" s="196"/>
      <c r="U28" s="195">
        <f>SUM(U29:U35)</f>
        <v>16.3</v>
      </c>
      <c r="AE28" t="s">
        <v>79</v>
      </c>
    </row>
    <row r="29" spans="1:60" ht="22.5" outlineLevel="1">
      <c r="A29" s="100">
        <v>9</v>
      </c>
      <c r="B29" s="100" t="s">
        <v>1113</v>
      </c>
      <c r="C29" s="114" t="s">
        <v>1112</v>
      </c>
      <c r="D29" s="104" t="s">
        <v>226</v>
      </c>
      <c r="E29" s="178">
        <v>14.76</v>
      </c>
      <c r="F29" s="177">
        <f>H29+J29</f>
        <v>0</v>
      </c>
      <c r="G29" s="106">
        <f>ROUND(E29*F29,2)</f>
        <v>0</v>
      </c>
      <c r="H29" s="106"/>
      <c r="I29" s="106">
        <f>ROUND(E29*H29,2)</f>
        <v>0</v>
      </c>
      <c r="J29" s="106"/>
      <c r="K29" s="106">
        <f>ROUND(E29*J29,2)</f>
        <v>0</v>
      </c>
      <c r="L29" s="106">
        <v>21</v>
      </c>
      <c r="M29" s="106">
        <f>G29*(1+L29/100)</f>
        <v>0</v>
      </c>
      <c r="N29" s="104">
        <v>0.45023999999999997</v>
      </c>
      <c r="O29" s="104">
        <f>ROUND(E29*N29,5)</f>
        <v>6.6455399999999996</v>
      </c>
      <c r="P29" s="104">
        <v>0</v>
      </c>
      <c r="Q29" s="104">
        <f>ROUND(E29*P29,5)</f>
        <v>0</v>
      </c>
      <c r="R29" s="104"/>
      <c r="S29" s="104"/>
      <c r="T29" s="105">
        <v>0.9</v>
      </c>
      <c r="U29" s="104">
        <f>ROUND(E29*T29,2)</f>
        <v>13.28</v>
      </c>
      <c r="V29" s="99"/>
      <c r="W29" s="99"/>
      <c r="X29" s="99"/>
      <c r="Y29" s="99"/>
      <c r="Z29" s="99"/>
      <c r="AA29" s="99"/>
      <c r="AB29" s="99"/>
      <c r="AC29" s="99"/>
      <c r="AD29" s="99"/>
      <c r="AE29" s="99" t="s">
        <v>80</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c r="B30" s="100"/>
      <c r="C30" s="383" t="s">
        <v>1111</v>
      </c>
      <c r="D30" s="384"/>
      <c r="E30" s="385"/>
      <c r="F30" s="386"/>
      <c r="G30" s="387"/>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81</v>
      </c>
      <c r="AF30" s="99"/>
      <c r="AG30" s="99"/>
      <c r="AH30" s="99"/>
      <c r="AI30" s="99"/>
      <c r="AJ30" s="99"/>
      <c r="AK30" s="99"/>
      <c r="AL30" s="99"/>
      <c r="AM30" s="99"/>
      <c r="AN30" s="99"/>
      <c r="AO30" s="99"/>
      <c r="AP30" s="99"/>
      <c r="AQ30" s="99"/>
      <c r="AR30" s="99"/>
      <c r="AS30" s="99"/>
      <c r="AT30" s="99"/>
      <c r="AU30" s="99"/>
      <c r="AV30" s="99"/>
      <c r="AW30" s="99"/>
      <c r="AX30" s="99"/>
      <c r="AY30" s="99"/>
      <c r="AZ30" s="99"/>
      <c r="BA30" s="101" t="str">
        <f>C30</f>
        <v>kladení tvárnic na sucho, vložení výztuže, zalití betonem</v>
      </c>
      <c r="BB30" s="99"/>
      <c r="BC30" s="99"/>
      <c r="BD30" s="99"/>
      <c r="BE30" s="99"/>
      <c r="BF30" s="99"/>
      <c r="BG30" s="99"/>
      <c r="BH30" s="99"/>
    </row>
    <row r="31" spans="1:60" outlineLevel="1">
      <c r="A31" s="100"/>
      <c r="B31" s="100"/>
      <c r="C31" s="181" t="s">
        <v>1110</v>
      </c>
      <c r="D31" s="180"/>
      <c r="E31" s="179">
        <v>14.76</v>
      </c>
      <c r="F31" s="106"/>
      <c r="G31" s="106"/>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133</v>
      </c>
      <c r="AF31" s="99">
        <v>0</v>
      </c>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ht="22.5" outlineLevel="1">
      <c r="A32" s="100">
        <v>10</v>
      </c>
      <c r="B32" s="100" t="s">
        <v>1109</v>
      </c>
      <c r="C32" s="114" t="s">
        <v>1108</v>
      </c>
      <c r="D32" s="104" t="s">
        <v>258</v>
      </c>
      <c r="E32" s="178">
        <v>8.6</v>
      </c>
      <c r="F32" s="177">
        <f>H32+J32</f>
        <v>0</v>
      </c>
      <c r="G32" s="106">
        <f>ROUND(E32*F32,2)</f>
        <v>0</v>
      </c>
      <c r="H32" s="106"/>
      <c r="I32" s="106">
        <f>ROUND(E32*H32,2)</f>
        <v>0</v>
      </c>
      <c r="J32" s="106"/>
      <c r="K32" s="106">
        <f>ROUND(E32*J32,2)</f>
        <v>0</v>
      </c>
      <c r="L32" s="106">
        <v>21</v>
      </c>
      <c r="M32" s="106">
        <f>G32*(1+L32/100)</f>
        <v>0</v>
      </c>
      <c r="N32" s="104">
        <v>4.1910000000000003E-2</v>
      </c>
      <c r="O32" s="104">
        <f>ROUND(E32*N32,5)</f>
        <v>0.36042999999999997</v>
      </c>
      <c r="P32" s="104">
        <v>0</v>
      </c>
      <c r="Q32" s="104">
        <f>ROUND(E32*P32,5)</f>
        <v>0</v>
      </c>
      <c r="R32" s="104"/>
      <c r="S32" s="104"/>
      <c r="T32" s="105">
        <v>0.23899999999999999</v>
      </c>
      <c r="U32" s="104">
        <f>ROUND(E32*T32,2)</f>
        <v>2.06</v>
      </c>
      <c r="V32" s="99"/>
      <c r="W32" s="99"/>
      <c r="X32" s="99"/>
      <c r="Y32" s="99"/>
      <c r="Z32" s="99"/>
      <c r="AA32" s="99"/>
      <c r="AB32" s="99"/>
      <c r="AC32" s="99"/>
      <c r="AD32" s="99"/>
      <c r="AE32" s="99" t="s">
        <v>80</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181" t="s">
        <v>1107</v>
      </c>
      <c r="D33" s="180"/>
      <c r="E33" s="179">
        <v>8.6</v>
      </c>
      <c r="F33" s="106"/>
      <c r="G33" s="106"/>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133</v>
      </c>
      <c r="AF33" s="99">
        <v>0</v>
      </c>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ht="22.5" outlineLevel="1">
      <c r="A34" s="100">
        <v>11</v>
      </c>
      <c r="B34" s="100" t="s">
        <v>1106</v>
      </c>
      <c r="C34" s="114" t="s">
        <v>1105</v>
      </c>
      <c r="D34" s="104" t="s">
        <v>258</v>
      </c>
      <c r="E34" s="178">
        <v>8</v>
      </c>
      <c r="F34" s="177">
        <f>H34+J34</f>
        <v>0</v>
      </c>
      <c r="G34" s="106">
        <f>ROUND(E34*F34,2)</f>
        <v>0</v>
      </c>
      <c r="H34" s="106"/>
      <c r="I34" s="106">
        <f>ROUND(E34*H34,2)</f>
        <v>0</v>
      </c>
      <c r="J34" s="106"/>
      <c r="K34" s="106">
        <f>ROUND(E34*J34,2)</f>
        <v>0</v>
      </c>
      <c r="L34" s="106">
        <v>21</v>
      </c>
      <c r="M34" s="106">
        <f>G34*(1+L34/100)</f>
        <v>0</v>
      </c>
      <c r="N34" s="104">
        <v>1.2E-4</v>
      </c>
      <c r="O34" s="104">
        <f>ROUND(E34*N34,5)</f>
        <v>9.6000000000000002E-4</v>
      </c>
      <c r="P34" s="104">
        <v>0</v>
      </c>
      <c r="Q34" s="104">
        <f>ROUND(E34*P34,5)</f>
        <v>0</v>
      </c>
      <c r="R34" s="104"/>
      <c r="S34" s="104"/>
      <c r="T34" s="105">
        <v>0.12</v>
      </c>
      <c r="U34" s="104">
        <f>ROUND(E34*T34,2)</f>
        <v>0.96</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c r="B35" s="100"/>
      <c r="C35" s="181" t="s">
        <v>1104</v>
      </c>
      <c r="D35" s="180"/>
      <c r="E35" s="179">
        <v>8</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c r="A36" s="200" t="s">
        <v>188</v>
      </c>
      <c r="B36" s="200" t="s">
        <v>517</v>
      </c>
      <c r="C36" s="199" t="s">
        <v>516</v>
      </c>
      <c r="D36" s="195"/>
      <c r="E36" s="198"/>
      <c r="F36" s="197"/>
      <c r="G36" s="197">
        <f>SUMIF(AE37:AE42,"&lt;&gt;NOR",G37:G42)</f>
        <v>0</v>
      </c>
      <c r="H36" s="197"/>
      <c r="I36" s="197">
        <f>SUM(I37:I42)</f>
        <v>0</v>
      </c>
      <c r="J36" s="197"/>
      <c r="K36" s="197">
        <f>SUM(K37:K42)</f>
        <v>0</v>
      </c>
      <c r="L36" s="197"/>
      <c r="M36" s="197">
        <f>SUM(M37:M42)</f>
        <v>0</v>
      </c>
      <c r="N36" s="195"/>
      <c r="O36" s="195">
        <f>SUM(O37:O42)</f>
        <v>11.325659999999999</v>
      </c>
      <c r="P36" s="195"/>
      <c r="Q36" s="195">
        <f>SUM(Q37:Q42)</f>
        <v>0</v>
      </c>
      <c r="R36" s="195"/>
      <c r="S36" s="195"/>
      <c r="T36" s="196"/>
      <c r="U36" s="195">
        <f>SUM(U37:U42)</f>
        <v>8.1900000000000013</v>
      </c>
      <c r="AE36" t="s">
        <v>79</v>
      </c>
    </row>
    <row r="37" spans="1:60" ht="22.5" outlineLevel="1">
      <c r="A37" s="100">
        <v>12</v>
      </c>
      <c r="B37" s="100" t="s">
        <v>499</v>
      </c>
      <c r="C37" s="114" t="s">
        <v>498</v>
      </c>
      <c r="D37" s="104" t="s">
        <v>226</v>
      </c>
      <c r="E37" s="178">
        <v>17.399999999999999</v>
      </c>
      <c r="F37" s="177">
        <f>H37+J37</f>
        <v>0</v>
      </c>
      <c r="G37" s="106">
        <f>ROUND(E37*F37,2)</f>
        <v>0</v>
      </c>
      <c r="H37" s="106"/>
      <c r="I37" s="106">
        <f>ROUND(E37*H37,2)</f>
        <v>0</v>
      </c>
      <c r="J37" s="106"/>
      <c r="K37" s="106">
        <f>ROUND(E37*J37,2)</f>
        <v>0</v>
      </c>
      <c r="L37" s="106">
        <v>21</v>
      </c>
      <c r="M37" s="106">
        <f>G37*(1+L37/100)</f>
        <v>0</v>
      </c>
      <c r="N37" s="104">
        <v>0.46</v>
      </c>
      <c r="O37" s="104">
        <f>ROUND(E37*N37,5)</f>
        <v>8.0039999999999996</v>
      </c>
      <c r="P37" s="104">
        <v>0</v>
      </c>
      <c r="Q37" s="104">
        <f>ROUND(E37*P37,5)</f>
        <v>0</v>
      </c>
      <c r="R37" s="104"/>
      <c r="S37" s="104"/>
      <c r="T37" s="105">
        <v>2.9000000000000001E-2</v>
      </c>
      <c r="U37" s="104">
        <f>ROUND(E37*T37,2)</f>
        <v>0.5</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383" t="s">
        <v>497</v>
      </c>
      <c r="D38" s="384"/>
      <c r="E38" s="385"/>
      <c r="F38" s="386"/>
      <c r="G38" s="387"/>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81</v>
      </c>
      <c r="AF38" s="99"/>
      <c r="AG38" s="99"/>
      <c r="AH38" s="99"/>
      <c r="AI38" s="99"/>
      <c r="AJ38" s="99"/>
      <c r="AK38" s="99"/>
      <c r="AL38" s="99"/>
      <c r="AM38" s="99"/>
      <c r="AN38" s="99"/>
      <c r="AO38" s="99"/>
      <c r="AP38" s="99"/>
      <c r="AQ38" s="99"/>
      <c r="AR38" s="99"/>
      <c r="AS38" s="99"/>
      <c r="AT38" s="99"/>
      <c r="AU38" s="99"/>
      <c r="AV38" s="99"/>
      <c r="AW38" s="99"/>
      <c r="AX38" s="99"/>
      <c r="AY38" s="99"/>
      <c r="AZ38" s="99"/>
      <c r="BA38" s="101" t="str">
        <f>C38</f>
        <v>Podklad ze štěrkodrti s rozprostřením a zhutněním.</v>
      </c>
      <c r="BB38" s="99"/>
      <c r="BC38" s="99"/>
      <c r="BD38" s="99"/>
      <c r="BE38" s="99"/>
      <c r="BF38" s="99"/>
      <c r="BG38" s="99"/>
      <c r="BH38" s="99"/>
    </row>
    <row r="39" spans="1:60" outlineLevel="1">
      <c r="A39" s="100">
        <v>13</v>
      </c>
      <c r="B39" s="100" t="s">
        <v>1103</v>
      </c>
      <c r="C39" s="114" t="s">
        <v>1102</v>
      </c>
      <c r="D39" s="104" t="s">
        <v>226</v>
      </c>
      <c r="E39" s="178">
        <v>17.399999999999999</v>
      </c>
      <c r="F39" s="177">
        <f>H39+J39</f>
        <v>0</v>
      </c>
      <c r="G39" s="106">
        <f>ROUND(E39*F39,2)</f>
        <v>0</v>
      </c>
      <c r="H39" s="106"/>
      <c r="I39" s="106">
        <f>ROUND(E39*H39,2)</f>
        <v>0</v>
      </c>
      <c r="J39" s="106"/>
      <c r="K39" s="106">
        <f>ROUND(E39*J39,2)</f>
        <v>0</v>
      </c>
      <c r="L39" s="106">
        <v>21</v>
      </c>
      <c r="M39" s="106">
        <f>G39*(1+L39/100)</f>
        <v>0</v>
      </c>
      <c r="N39" s="104">
        <v>5.5449999999999999E-2</v>
      </c>
      <c r="O39" s="104">
        <f>ROUND(E39*N39,5)</f>
        <v>0.96482999999999997</v>
      </c>
      <c r="P39" s="104">
        <v>0</v>
      </c>
      <c r="Q39" s="104">
        <f>ROUND(E39*P39,5)</f>
        <v>0</v>
      </c>
      <c r="R39" s="104"/>
      <c r="S39" s="104"/>
      <c r="T39" s="105">
        <v>0.442</v>
      </c>
      <c r="U39" s="104">
        <f>ROUND(E39*T39,2)</f>
        <v>7.69</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c r="B40" s="100"/>
      <c r="C40" s="383" t="s">
        <v>455</v>
      </c>
      <c r="D40" s="384"/>
      <c r="E40" s="385"/>
      <c r="F40" s="386"/>
      <c r="G40" s="387"/>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81</v>
      </c>
      <c r="AF40" s="99"/>
      <c r="AG40" s="99"/>
      <c r="AH40" s="99"/>
      <c r="AI40" s="99"/>
      <c r="AJ40" s="99"/>
      <c r="AK40" s="99"/>
      <c r="AL40" s="99"/>
      <c r="AM40" s="99"/>
      <c r="AN40" s="99"/>
      <c r="AO40" s="99"/>
      <c r="AP40" s="99"/>
      <c r="AQ40" s="99"/>
      <c r="AR40" s="99"/>
      <c r="AS40" s="99"/>
      <c r="AT40" s="99"/>
      <c r="AU40" s="99"/>
      <c r="AV40" s="99"/>
      <c r="AW40" s="99"/>
      <c r="AX40" s="99"/>
      <c r="AY40" s="99"/>
      <c r="AZ40" s="99"/>
      <c r="BA40" s="101" t="str">
        <f>C40</f>
        <v>S provedením lože z kameniva drceného, s vyplněním spár, s dvojitým hutněním vibrováním, a se smetením přebytečného materiálu na krajnici. S dodáním hmot pro lože a výplň spár.</v>
      </c>
      <c r="BB40" s="99"/>
      <c r="BC40" s="99"/>
      <c r="BD40" s="99"/>
      <c r="BE40" s="99"/>
      <c r="BF40" s="99"/>
      <c r="BG40" s="99"/>
      <c r="BH40" s="99"/>
    </row>
    <row r="41" spans="1:60" outlineLevel="1">
      <c r="A41" s="100">
        <v>14</v>
      </c>
      <c r="B41" s="100" t="s">
        <v>478</v>
      </c>
      <c r="C41" s="114" t="s">
        <v>1101</v>
      </c>
      <c r="D41" s="104" t="s">
        <v>226</v>
      </c>
      <c r="E41" s="178">
        <v>18.27</v>
      </c>
      <c r="F41" s="177">
        <f>H41+J41</f>
        <v>0</v>
      </c>
      <c r="G41" s="106">
        <f>ROUND(E41*F41,2)</f>
        <v>0</v>
      </c>
      <c r="H41" s="106"/>
      <c r="I41" s="106">
        <f>ROUND(E41*H41,2)</f>
        <v>0</v>
      </c>
      <c r="J41" s="106"/>
      <c r="K41" s="106">
        <f>ROUND(E41*J41,2)</f>
        <v>0</v>
      </c>
      <c r="L41" s="106">
        <v>21</v>
      </c>
      <c r="M41" s="106">
        <f>G41*(1+L41/100)</f>
        <v>0</v>
      </c>
      <c r="N41" s="104">
        <v>0.129</v>
      </c>
      <c r="O41" s="104">
        <f>ROUND(E41*N41,5)</f>
        <v>2.35683</v>
      </c>
      <c r="P41" s="104">
        <v>0</v>
      </c>
      <c r="Q41" s="104">
        <f>ROUND(E41*P41,5)</f>
        <v>0</v>
      </c>
      <c r="R41" s="104"/>
      <c r="S41" s="104"/>
      <c r="T41" s="105">
        <v>0</v>
      </c>
      <c r="U41" s="104">
        <f>ROUND(E41*T41,2)</f>
        <v>0</v>
      </c>
      <c r="V41" s="99"/>
      <c r="W41" s="99"/>
      <c r="X41" s="99"/>
      <c r="Y41" s="99"/>
      <c r="Z41" s="99"/>
      <c r="AA41" s="99"/>
      <c r="AB41" s="99"/>
      <c r="AC41" s="99"/>
      <c r="AD41" s="99"/>
      <c r="AE41" s="99" t="s">
        <v>298</v>
      </c>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1100</v>
      </c>
      <c r="D42" s="180"/>
      <c r="E42" s="179">
        <v>18.27</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c r="A43" s="200" t="s">
        <v>188</v>
      </c>
      <c r="B43" s="200" t="s">
        <v>317</v>
      </c>
      <c r="C43" s="199" t="s">
        <v>316</v>
      </c>
      <c r="D43" s="195"/>
      <c r="E43" s="198"/>
      <c r="F43" s="197"/>
      <c r="G43" s="197">
        <f>SUMIF(AE44:AE45,"&lt;&gt;NOR",G44:G45)</f>
        <v>0</v>
      </c>
      <c r="H43" s="197"/>
      <c r="I43" s="197">
        <f>SUM(I44:I45)</f>
        <v>0</v>
      </c>
      <c r="J43" s="197"/>
      <c r="K43" s="197">
        <f>SUM(K44:K45)</f>
        <v>0</v>
      </c>
      <c r="L43" s="197"/>
      <c r="M43" s="197">
        <f>SUM(M44:M45)</f>
        <v>0</v>
      </c>
      <c r="N43" s="195"/>
      <c r="O43" s="195">
        <f>SUM(O44:O45)</f>
        <v>0</v>
      </c>
      <c r="P43" s="195"/>
      <c r="Q43" s="195">
        <f>SUM(Q44:Q45)</f>
        <v>0</v>
      </c>
      <c r="R43" s="195"/>
      <c r="S43" s="195"/>
      <c r="T43" s="196"/>
      <c r="U43" s="195">
        <f>SUM(U44:U45)</f>
        <v>14.76</v>
      </c>
      <c r="AE43" t="s">
        <v>79</v>
      </c>
    </row>
    <row r="44" spans="1:60" outlineLevel="1">
      <c r="A44" s="100">
        <v>15</v>
      </c>
      <c r="B44" s="100" t="s">
        <v>315</v>
      </c>
      <c r="C44" s="114" t="s">
        <v>314</v>
      </c>
      <c r="D44" s="104" t="s">
        <v>197</v>
      </c>
      <c r="E44" s="178">
        <v>11.325659999999999</v>
      </c>
      <c r="F44" s="177">
        <f>H44+J44</f>
        <v>0</v>
      </c>
      <c r="G44" s="106">
        <f>ROUND(E44*F44,2)</f>
        <v>0</v>
      </c>
      <c r="H44" s="106"/>
      <c r="I44" s="106">
        <f>ROUND(E44*H44,2)</f>
        <v>0</v>
      </c>
      <c r="J44" s="106"/>
      <c r="K44" s="106">
        <f>ROUND(E44*J44,2)</f>
        <v>0</v>
      </c>
      <c r="L44" s="106">
        <v>21</v>
      </c>
      <c r="M44" s="106">
        <f>G44*(1+L44/100)</f>
        <v>0</v>
      </c>
      <c r="N44" s="104">
        <v>0</v>
      </c>
      <c r="O44" s="104">
        <f>ROUND(E44*N44,5)</f>
        <v>0</v>
      </c>
      <c r="P44" s="104">
        <v>0</v>
      </c>
      <c r="Q44" s="104">
        <f>ROUND(E44*P44,5)</f>
        <v>0</v>
      </c>
      <c r="R44" s="104"/>
      <c r="S44" s="104"/>
      <c r="T44" s="105">
        <v>0.39</v>
      </c>
      <c r="U44" s="104">
        <f>ROUND(E44*T44,2)</f>
        <v>4.42</v>
      </c>
      <c r="V44" s="99"/>
      <c r="W44" s="99"/>
      <c r="X44" s="99"/>
      <c r="Y44" s="99"/>
      <c r="Z44" s="99"/>
      <c r="AA44" s="99"/>
      <c r="AB44" s="99"/>
      <c r="AC44" s="99"/>
      <c r="AD44" s="99"/>
      <c r="AE44" s="99" t="s">
        <v>80</v>
      </c>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10">
        <v>16</v>
      </c>
      <c r="B45" s="110" t="s">
        <v>1099</v>
      </c>
      <c r="C45" s="142" t="s">
        <v>1098</v>
      </c>
      <c r="D45" s="112" t="s">
        <v>197</v>
      </c>
      <c r="E45" s="205">
        <v>13.80716</v>
      </c>
      <c r="F45" s="204">
        <f>H45+J45</f>
        <v>0</v>
      </c>
      <c r="G45" s="111">
        <f>ROUND(E45*F45,2)</f>
        <v>0</v>
      </c>
      <c r="H45" s="111"/>
      <c r="I45" s="111">
        <f>ROUND(E45*H45,2)</f>
        <v>0</v>
      </c>
      <c r="J45" s="111"/>
      <c r="K45" s="111">
        <f>ROUND(E45*J45,2)</f>
        <v>0</v>
      </c>
      <c r="L45" s="111">
        <v>21</v>
      </c>
      <c r="M45" s="111">
        <f>G45*(1+L45/100)</f>
        <v>0</v>
      </c>
      <c r="N45" s="112">
        <v>0</v>
      </c>
      <c r="O45" s="112">
        <f>ROUND(E45*N45,5)</f>
        <v>0</v>
      </c>
      <c r="P45" s="112">
        <v>0</v>
      </c>
      <c r="Q45" s="112">
        <f>ROUND(E45*P45,5)</f>
        <v>0</v>
      </c>
      <c r="R45" s="112"/>
      <c r="S45" s="112"/>
      <c r="T45" s="113">
        <v>0.749</v>
      </c>
      <c r="U45" s="112">
        <f>ROUND(E45*T45,2)</f>
        <v>10.34</v>
      </c>
      <c r="V45" s="99"/>
      <c r="W45" s="99"/>
      <c r="X45" s="99"/>
      <c r="Y45" s="99"/>
      <c r="Z45" s="99"/>
      <c r="AA45" s="99"/>
      <c r="AB45" s="99"/>
      <c r="AC45" s="99"/>
      <c r="AD45" s="99"/>
      <c r="AE45" s="99" t="s">
        <v>80</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c r="A46" s="4"/>
      <c r="B46" s="5" t="s">
        <v>117</v>
      </c>
      <c r="C46" s="171" t="s">
        <v>117</v>
      </c>
      <c r="D46" s="4"/>
      <c r="E46" s="4"/>
      <c r="F46" s="4"/>
      <c r="G46" s="4"/>
      <c r="H46" s="4"/>
      <c r="I46" s="4"/>
      <c r="J46" s="4"/>
      <c r="K46" s="4"/>
      <c r="L46" s="4"/>
      <c r="M46" s="4"/>
      <c r="N46" s="4"/>
      <c r="O46" s="4"/>
      <c r="P46" s="4"/>
      <c r="Q46" s="4"/>
      <c r="R46" s="4"/>
      <c r="S46" s="4"/>
      <c r="T46" s="4"/>
      <c r="U46" s="4"/>
      <c r="AC46">
        <v>12</v>
      </c>
      <c r="AD46">
        <v>21</v>
      </c>
    </row>
    <row r="47" spans="1:60">
      <c r="A47" s="176"/>
      <c r="B47" s="175" t="s">
        <v>27</v>
      </c>
      <c r="C47" s="174" t="s">
        <v>117</v>
      </c>
      <c r="D47" s="173"/>
      <c r="E47" s="173"/>
      <c r="F47" s="173"/>
      <c r="G47" s="172">
        <f>G8+G22+G28+G36+G43</f>
        <v>0</v>
      </c>
      <c r="H47" s="4"/>
      <c r="I47" s="4"/>
      <c r="J47" s="4"/>
      <c r="K47" s="4"/>
      <c r="L47" s="4"/>
      <c r="M47" s="4"/>
      <c r="N47" s="4"/>
      <c r="O47" s="4"/>
      <c r="P47" s="4"/>
      <c r="Q47" s="4"/>
      <c r="R47" s="4"/>
      <c r="S47" s="4"/>
      <c r="T47" s="4"/>
      <c r="U47" s="4"/>
      <c r="AC47">
        <f>SUMIF(L7:L45,AC46,G7:G45)</f>
        <v>0</v>
      </c>
      <c r="AD47">
        <f>SUMIF(L7:L45,AD46,G7:G45)</f>
        <v>0</v>
      </c>
      <c r="AE47" t="s">
        <v>120</v>
      </c>
    </row>
    <row r="48" spans="1:60">
      <c r="A48" s="4"/>
      <c r="B48" s="5" t="s">
        <v>117</v>
      </c>
      <c r="C48" s="171" t="s">
        <v>117</v>
      </c>
      <c r="D48" s="4"/>
      <c r="E48" s="4"/>
      <c r="F48" s="4"/>
      <c r="G48" s="4"/>
      <c r="H48" s="4"/>
      <c r="I48" s="4"/>
      <c r="J48" s="4"/>
      <c r="K48" s="4"/>
      <c r="L48" s="4"/>
      <c r="M48" s="4"/>
      <c r="N48" s="4"/>
      <c r="O48" s="4"/>
      <c r="P48" s="4"/>
      <c r="Q48" s="4"/>
      <c r="R48" s="4"/>
      <c r="S48" s="4"/>
      <c r="T48" s="4"/>
      <c r="U48" s="4"/>
    </row>
    <row r="49" spans="1:31">
      <c r="A49" s="4"/>
      <c r="B49" s="5" t="s">
        <v>117</v>
      </c>
      <c r="C49" s="171" t="s">
        <v>117</v>
      </c>
      <c r="D49" s="4"/>
      <c r="E49" s="4"/>
      <c r="F49" s="4"/>
      <c r="G49" s="4"/>
      <c r="H49" s="4"/>
      <c r="I49" s="4"/>
      <c r="J49" s="4"/>
      <c r="K49" s="4"/>
      <c r="L49" s="4"/>
      <c r="M49" s="4"/>
      <c r="N49" s="4"/>
      <c r="O49" s="4"/>
      <c r="P49" s="4"/>
      <c r="Q49" s="4"/>
      <c r="R49" s="4"/>
      <c r="S49" s="4"/>
      <c r="T49" s="4"/>
      <c r="U49" s="4"/>
    </row>
    <row r="50" spans="1:31">
      <c r="A50" s="405" t="s">
        <v>119</v>
      </c>
      <c r="B50" s="405"/>
      <c r="C50" s="406"/>
      <c r="D50" s="4"/>
      <c r="E50" s="4"/>
      <c r="F50" s="4"/>
      <c r="G50" s="4"/>
      <c r="H50" s="4"/>
      <c r="I50" s="4"/>
      <c r="J50" s="4"/>
      <c r="K50" s="4"/>
      <c r="L50" s="4"/>
      <c r="M50" s="4"/>
      <c r="N50" s="4"/>
      <c r="O50" s="4"/>
      <c r="P50" s="4"/>
      <c r="Q50" s="4"/>
      <c r="R50" s="4"/>
      <c r="S50" s="4"/>
      <c r="T50" s="4"/>
      <c r="U50" s="4"/>
    </row>
    <row r="51" spans="1:31">
      <c r="A51" s="388"/>
      <c r="B51" s="389"/>
      <c r="C51" s="390"/>
      <c r="D51" s="389"/>
      <c r="E51" s="389"/>
      <c r="F51" s="389"/>
      <c r="G51" s="391"/>
      <c r="H51" s="4"/>
      <c r="I51" s="4"/>
      <c r="J51" s="4"/>
      <c r="K51" s="4"/>
      <c r="L51" s="4"/>
      <c r="M51" s="4"/>
      <c r="N51" s="4"/>
      <c r="O51" s="4"/>
      <c r="P51" s="4"/>
      <c r="Q51" s="4"/>
      <c r="R51" s="4"/>
      <c r="S51" s="4"/>
      <c r="T51" s="4"/>
      <c r="U51" s="4"/>
      <c r="AE51" t="s">
        <v>118</v>
      </c>
    </row>
    <row r="52" spans="1:31">
      <c r="A52" s="392"/>
      <c r="B52" s="393"/>
      <c r="C52" s="394"/>
      <c r="D52" s="393"/>
      <c r="E52" s="393"/>
      <c r="F52" s="393"/>
      <c r="G52" s="395"/>
      <c r="H52" s="4"/>
      <c r="I52" s="4"/>
      <c r="J52" s="4"/>
      <c r="K52" s="4"/>
      <c r="L52" s="4"/>
      <c r="M52" s="4"/>
      <c r="N52" s="4"/>
      <c r="O52" s="4"/>
      <c r="P52" s="4"/>
      <c r="Q52" s="4"/>
      <c r="R52" s="4"/>
      <c r="S52" s="4"/>
      <c r="T52" s="4"/>
      <c r="U52" s="4"/>
    </row>
    <row r="53" spans="1:31">
      <c r="A53" s="392"/>
      <c r="B53" s="393"/>
      <c r="C53" s="394"/>
      <c r="D53" s="393"/>
      <c r="E53" s="393"/>
      <c r="F53" s="393"/>
      <c r="G53" s="395"/>
      <c r="H53" s="4"/>
      <c r="I53" s="4"/>
      <c r="J53" s="4"/>
      <c r="K53" s="4"/>
      <c r="L53" s="4"/>
      <c r="M53" s="4"/>
      <c r="N53" s="4"/>
      <c r="O53" s="4"/>
      <c r="P53" s="4"/>
      <c r="Q53" s="4"/>
      <c r="R53" s="4"/>
      <c r="S53" s="4"/>
      <c r="T53" s="4"/>
      <c r="U53" s="4"/>
    </row>
    <row r="54" spans="1:31">
      <c r="A54" s="392"/>
      <c r="B54" s="393"/>
      <c r="C54" s="394"/>
      <c r="D54" s="393"/>
      <c r="E54" s="393"/>
      <c r="F54" s="393"/>
      <c r="G54" s="395"/>
      <c r="H54" s="4"/>
      <c r="I54" s="4"/>
      <c r="J54" s="4"/>
      <c r="K54" s="4"/>
      <c r="L54" s="4"/>
      <c r="M54" s="4"/>
      <c r="N54" s="4"/>
      <c r="O54" s="4"/>
      <c r="P54" s="4"/>
      <c r="Q54" s="4"/>
      <c r="R54" s="4"/>
      <c r="S54" s="4"/>
      <c r="T54" s="4"/>
      <c r="U54" s="4"/>
    </row>
    <row r="55" spans="1:31">
      <c r="A55" s="396"/>
      <c r="B55" s="397"/>
      <c r="C55" s="398"/>
      <c r="D55" s="397"/>
      <c r="E55" s="397"/>
      <c r="F55" s="397"/>
      <c r="G55" s="399"/>
      <c r="H55" s="4"/>
      <c r="I55" s="4"/>
      <c r="J55" s="4"/>
      <c r="K55" s="4"/>
      <c r="L55" s="4"/>
      <c r="M55" s="4"/>
      <c r="N55" s="4"/>
      <c r="O55" s="4"/>
      <c r="P55" s="4"/>
      <c r="Q55" s="4"/>
      <c r="R55" s="4"/>
      <c r="S55" s="4"/>
      <c r="T55" s="4"/>
      <c r="U55" s="4"/>
    </row>
    <row r="56" spans="1:31">
      <c r="A56" s="4"/>
      <c r="B56" s="5" t="s">
        <v>117</v>
      </c>
      <c r="C56" s="171" t="s">
        <v>117</v>
      </c>
      <c r="D56" s="4"/>
      <c r="E56" s="4"/>
      <c r="F56" s="4"/>
      <c r="G56" s="4"/>
      <c r="H56" s="4"/>
      <c r="I56" s="4"/>
      <c r="J56" s="4"/>
      <c r="K56" s="4"/>
      <c r="L56" s="4"/>
      <c r="M56" s="4"/>
      <c r="N56" s="4"/>
      <c r="O56" s="4"/>
      <c r="P56" s="4"/>
      <c r="Q56" s="4"/>
      <c r="R56" s="4"/>
      <c r="S56" s="4"/>
      <c r="T56" s="4"/>
      <c r="U56" s="4"/>
    </row>
    <row r="57" spans="1:31">
      <c r="A57" t="s">
        <v>195</v>
      </c>
      <c r="B57"/>
      <c r="C57"/>
      <c r="AE57" t="s">
        <v>82</v>
      </c>
    </row>
    <row r="58" spans="1:31">
      <c r="A58" s="409" t="s">
        <v>194</v>
      </c>
      <c r="B58" s="409"/>
      <c r="C58" s="409"/>
      <c r="D58" s="409"/>
      <c r="E58" s="409"/>
      <c r="F58" s="409"/>
      <c r="G58" s="409"/>
      <c r="H58" s="409"/>
      <c r="I58" s="409"/>
    </row>
    <row r="59" spans="1:31">
      <c r="A59" t="s">
        <v>193</v>
      </c>
      <c r="B59"/>
      <c r="C59"/>
    </row>
    <row r="60" spans="1:31">
      <c r="B60"/>
      <c r="C60"/>
    </row>
    <row r="61" spans="1:31">
      <c r="A61" s="409" t="s">
        <v>192</v>
      </c>
      <c r="B61" s="409"/>
      <c r="C61" s="409"/>
      <c r="D61" s="409"/>
      <c r="E61" s="409"/>
      <c r="F61" s="409"/>
      <c r="G61" s="409"/>
      <c r="H61" s="409"/>
      <c r="I61" s="409"/>
    </row>
    <row r="62" spans="1:31">
      <c r="A62" t="s">
        <v>191</v>
      </c>
      <c r="B62"/>
      <c r="C62"/>
    </row>
  </sheetData>
  <sheetProtection algorithmName="SHA-512" hashValue="S/b0QVBMOdaoPeiyHNoFWsYrJ699C6aHhmYtsIxslF+Frr+jTOxfoSwHsXDy/AevJJL09GQiH/gYIzjfe0s17w==" saltValue="9lBNu9UWwblhwNKJQiVbjQ==" spinCount="100000" sheet="1" objects="1" scenarios="1"/>
  <protectedRanges>
    <protectedRange sqref="F9 F12 F14 F17 F19 F21 F23 F25 F29 F32 F34 F37 F39 F41 F44:F45 A51:G55" name="Oblast1"/>
  </protectedRanges>
  <mergeCells count="14">
    <mergeCell ref="A61:I61"/>
    <mergeCell ref="A51:G55"/>
    <mergeCell ref="A1:G1"/>
    <mergeCell ref="C2:G2"/>
    <mergeCell ref="C3:G3"/>
    <mergeCell ref="C4:G4"/>
    <mergeCell ref="C10:G10"/>
    <mergeCell ref="C15:G15"/>
    <mergeCell ref="C26:G26"/>
    <mergeCell ref="C30:G30"/>
    <mergeCell ref="C38:G38"/>
    <mergeCell ref="C40:G40"/>
    <mergeCell ref="A50:C50"/>
    <mergeCell ref="A58:I58"/>
  </mergeCells>
  <pageMargins left="0.39370078740157483" right="0.19685039370078741" top="0.78740157480314965" bottom="0.78740157480314965" header="0.31496062992125984" footer="0.31496062992125984"/>
  <pageSetup paperSize="9" orientation="portrait" horizontalDpi="0" verticalDpi="0" r:id="rId1"/>
  <headerFooter>
    <oddFooter>Stránka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outlinePr summaryBelow="0"/>
  </sheetPr>
  <dimension ref="A1:BH155"/>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330"/>
      <c r="C2" s="407" t="s">
        <v>3019</v>
      </c>
      <c r="D2" s="408"/>
      <c r="E2" s="408"/>
      <c r="F2" s="408"/>
      <c r="G2" s="382"/>
      <c r="AE2" t="s">
        <v>57</v>
      </c>
    </row>
    <row r="3" spans="1:60" ht="24.95" customHeight="1">
      <c r="A3" s="191" t="s">
        <v>7</v>
      </c>
      <c r="B3" s="330"/>
      <c r="C3" s="407" t="s">
        <v>40</v>
      </c>
      <c r="D3" s="408"/>
      <c r="E3" s="408"/>
      <c r="F3" s="408"/>
      <c r="G3" s="382"/>
      <c r="AE3" t="s">
        <v>58</v>
      </c>
    </row>
    <row r="4" spans="1:60" ht="24.95" hidden="1" customHeight="1">
      <c r="A4" s="191" t="s">
        <v>8</v>
      </c>
      <c r="B4" s="33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SUMIF(AE9:AE26,"&lt;&gt;NOR",G9:G26)</f>
        <v>0</v>
      </c>
      <c r="H8" s="109"/>
      <c r="I8" s="109">
        <f>SUM(I9:I26)</f>
        <v>0</v>
      </c>
      <c r="J8" s="109"/>
      <c r="K8" s="109">
        <f>SUM(K9:K26)</f>
        <v>0</v>
      </c>
      <c r="L8" s="109"/>
      <c r="M8" s="109">
        <f>SUM(M9:M26)</f>
        <v>0</v>
      </c>
      <c r="N8" s="102"/>
      <c r="O8" s="102">
        <f>SUM(O9:O26)</f>
        <v>1.9823999999999999</v>
      </c>
      <c r="P8" s="102"/>
      <c r="Q8" s="102">
        <f>SUM(Q9:Q26)</f>
        <v>0</v>
      </c>
      <c r="R8" s="102"/>
      <c r="S8" s="102"/>
      <c r="T8" s="108"/>
      <c r="U8" s="102">
        <f>SUM(U9:U26)</f>
        <v>677.99</v>
      </c>
      <c r="AE8" t="s">
        <v>79</v>
      </c>
    </row>
    <row r="9" spans="1:60" outlineLevel="1">
      <c r="A9" s="100">
        <v>1</v>
      </c>
      <c r="B9" s="100" t="s">
        <v>3018</v>
      </c>
      <c r="C9" s="114" t="s">
        <v>3017</v>
      </c>
      <c r="D9" s="104" t="s">
        <v>226</v>
      </c>
      <c r="E9" s="178">
        <v>12</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0.20899999999999999</v>
      </c>
      <c r="U9" s="104">
        <f>ROUND(E9*T9,2)</f>
        <v>2.5099999999999998</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3016</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Sejmutí drnu tl. do 10 cm s nařezáním, vyrýpnutím, zvednutím, přemístěním a složením na vzdálenost do 50 m nebo s naložením na dopravní prostředek.</v>
      </c>
      <c r="BB10" s="99"/>
      <c r="BC10" s="99"/>
      <c r="BD10" s="99"/>
      <c r="BE10" s="99"/>
      <c r="BF10" s="99"/>
      <c r="BG10" s="99"/>
      <c r="BH10" s="99"/>
    </row>
    <row r="11" spans="1:60" outlineLevel="1">
      <c r="A11" s="100">
        <v>2</v>
      </c>
      <c r="B11" s="100" t="s">
        <v>570</v>
      </c>
      <c r="C11" s="114" t="s">
        <v>569</v>
      </c>
      <c r="D11" s="104" t="s">
        <v>213</v>
      </c>
      <c r="E11" s="178">
        <v>0.72</v>
      </c>
      <c r="F11" s="177">
        <f>H11+J11</f>
        <v>0</v>
      </c>
      <c r="G11" s="106">
        <f>ROUND(E11*F11,2)</f>
        <v>0</v>
      </c>
      <c r="H11" s="106"/>
      <c r="I11" s="106">
        <f>ROUND(E11*H11,2)</f>
        <v>0</v>
      </c>
      <c r="J11" s="106"/>
      <c r="K11" s="106">
        <f>ROUND(E11*J11,2)</f>
        <v>0</v>
      </c>
      <c r="L11" s="106">
        <v>21</v>
      </c>
      <c r="M11" s="106">
        <f>G11*(1+L11/100)</f>
        <v>0</v>
      </c>
      <c r="N11" s="104">
        <v>0</v>
      </c>
      <c r="O11" s="104">
        <f>ROUND(E11*N11,5)</f>
        <v>0</v>
      </c>
      <c r="P11" s="104">
        <v>0</v>
      </c>
      <c r="Q11" s="104">
        <f>ROUND(E11*P11,5)</f>
        <v>0</v>
      </c>
      <c r="R11" s="104"/>
      <c r="S11" s="104"/>
      <c r="T11" s="105">
        <v>3.5329999999999999</v>
      </c>
      <c r="U11" s="104">
        <f>ROUND(E11*T11,2)</f>
        <v>2.54</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ht="33.75" outlineLevel="1">
      <c r="A12" s="100"/>
      <c r="B12" s="100"/>
      <c r="C12" s="383" t="s">
        <v>1152</v>
      </c>
      <c r="D12" s="384"/>
      <c r="E12" s="385"/>
      <c r="F12" s="386"/>
      <c r="G12" s="387"/>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Hloubení nezapažených jam ručně pro ostatní konstrukce s přemístěním výkopku do vzdálenosti 3 m od okraje jámy, včetně zásypu, zhutnění a urovnání povrchu ostatních konstrukcí - rozvodnice SPNKP1 a 2 v hornině třídy 3</v>
      </c>
      <c r="BB12" s="99"/>
      <c r="BC12" s="99"/>
      <c r="BD12" s="99"/>
      <c r="BE12" s="99"/>
      <c r="BF12" s="99"/>
      <c r="BG12" s="99"/>
      <c r="BH12" s="99"/>
    </row>
    <row r="13" spans="1:60" outlineLevel="1">
      <c r="A13" s="100">
        <v>3</v>
      </c>
      <c r="B13" s="100" t="s">
        <v>3015</v>
      </c>
      <c r="C13" s="114" t="s">
        <v>569</v>
      </c>
      <c r="D13" s="104" t="s">
        <v>226</v>
      </c>
      <c r="E13" s="178">
        <v>28</v>
      </c>
      <c r="F13" s="177">
        <f>H13+J13</f>
        <v>0</v>
      </c>
      <c r="G13" s="106">
        <f>ROUND(E13*F13,2)</f>
        <v>0</v>
      </c>
      <c r="H13" s="106"/>
      <c r="I13" s="106">
        <f>ROUND(E13*H13,2)</f>
        <v>0</v>
      </c>
      <c r="J13" s="106"/>
      <c r="K13" s="106">
        <f>ROUND(E13*J13,2)</f>
        <v>0</v>
      </c>
      <c r="L13" s="106">
        <v>21</v>
      </c>
      <c r="M13" s="106">
        <f>G13*(1+L13/100)</f>
        <v>0</v>
      </c>
      <c r="N13" s="104">
        <v>0</v>
      </c>
      <c r="O13" s="104">
        <f>ROUND(E13*N13,5)</f>
        <v>0</v>
      </c>
      <c r="P13" s="104">
        <v>0</v>
      </c>
      <c r="Q13" s="104">
        <f>ROUND(E13*P13,5)</f>
        <v>0</v>
      </c>
      <c r="R13" s="104"/>
      <c r="S13" s="104"/>
      <c r="T13" s="105">
        <v>3.5329999999999999</v>
      </c>
      <c r="U13" s="104">
        <f>ROUND(E13*T13,2)</f>
        <v>98.92</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ht="33.75" outlineLevel="1">
      <c r="A14" s="100"/>
      <c r="B14" s="100"/>
      <c r="C14" s="383" t="s">
        <v>3014</v>
      </c>
      <c r="D14" s="384"/>
      <c r="E14" s="385"/>
      <c r="F14" s="386"/>
      <c r="G14" s="387"/>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81</v>
      </c>
      <c r="AF14" s="99"/>
      <c r="AG14" s="99"/>
      <c r="AH14" s="99"/>
      <c r="AI14" s="99"/>
      <c r="AJ14" s="99"/>
      <c r="AK14" s="99"/>
      <c r="AL14" s="99"/>
      <c r="AM14" s="99"/>
      <c r="AN14" s="99"/>
      <c r="AO14" s="99"/>
      <c r="AP14" s="99"/>
      <c r="AQ14" s="99"/>
      <c r="AR14" s="99"/>
      <c r="AS14" s="99"/>
      <c r="AT14" s="99"/>
      <c r="AU14" s="99"/>
      <c r="AV14" s="99"/>
      <c r="AW14" s="99"/>
      <c r="AX14" s="99"/>
      <c r="AY14" s="99"/>
      <c r="AZ14" s="99"/>
      <c r="BA14" s="101" t="str">
        <f>C14</f>
        <v>Hloubení nezapažených kabelových rýh ručně, včetně urovnání dna, s přemístěním výkopku do vzdálenosti 3m od okraje výkopu šířky 35cm, hloubky 50cm v hornině třídy 3 (platí pro výkopy u křížení / v ochranných pásmech ostatních sítí)</v>
      </c>
      <c r="BB14" s="99"/>
      <c r="BC14" s="99"/>
      <c r="BD14" s="99"/>
      <c r="BE14" s="99"/>
      <c r="BF14" s="99"/>
      <c r="BG14" s="99"/>
      <c r="BH14" s="99"/>
    </row>
    <row r="15" spans="1:60" ht="22.5" outlineLevel="1">
      <c r="A15" s="100">
        <v>4</v>
      </c>
      <c r="B15" s="100" t="s">
        <v>3013</v>
      </c>
      <c r="C15" s="114" t="s">
        <v>1075</v>
      </c>
      <c r="D15" s="104" t="s">
        <v>226</v>
      </c>
      <c r="E15" s="178">
        <v>140</v>
      </c>
      <c r="F15" s="177">
        <f>H15+J15</f>
        <v>0</v>
      </c>
      <c r="G15" s="106">
        <f>ROUND(E15*F15,2)</f>
        <v>0</v>
      </c>
      <c r="H15" s="106"/>
      <c r="I15" s="106">
        <f>ROUND(E15*H15,2)</f>
        <v>0</v>
      </c>
      <c r="J15" s="106"/>
      <c r="K15" s="106">
        <f>ROUND(E15*J15,2)</f>
        <v>0</v>
      </c>
      <c r="L15" s="106">
        <v>21</v>
      </c>
      <c r="M15" s="106">
        <f>G15*(1+L15/100)</f>
        <v>0</v>
      </c>
      <c r="N15" s="104">
        <v>0</v>
      </c>
      <c r="O15" s="104">
        <f>ROUND(E15*N15,5)</f>
        <v>0</v>
      </c>
      <c r="P15" s="104">
        <v>0</v>
      </c>
      <c r="Q15" s="104">
        <f>ROUND(E15*P15,5)</f>
        <v>0</v>
      </c>
      <c r="R15" s="104"/>
      <c r="S15" s="104"/>
      <c r="T15" s="105">
        <v>0.26666000000000001</v>
      </c>
      <c r="U15" s="104">
        <f>ROUND(E15*T15,2)</f>
        <v>37.33</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1151</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Hloubení nezapažených kabelových rýh strojně, včetně urovnání dna, s přemístěním výkopku do vzdálenosti 3m od okraje výkopu šířky 35cm, hloubky 50cm v hornině třídy 3</v>
      </c>
      <c r="BB16" s="99"/>
      <c r="BC16" s="99"/>
      <c r="BD16" s="99"/>
      <c r="BE16" s="99"/>
      <c r="BF16" s="99"/>
      <c r="BG16" s="99"/>
      <c r="BH16" s="99"/>
    </row>
    <row r="17" spans="1:60" ht="22.5" outlineLevel="1">
      <c r="A17" s="100">
        <v>5</v>
      </c>
      <c r="B17" s="100" t="s">
        <v>3012</v>
      </c>
      <c r="C17" s="114" t="s">
        <v>1075</v>
      </c>
      <c r="D17" s="104" t="s">
        <v>226</v>
      </c>
      <c r="E17" s="178">
        <v>10</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0.26666000000000001</v>
      </c>
      <c r="U17" s="104">
        <f>ROUND(E17*T17,2)</f>
        <v>2.67</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ht="22.5" outlineLevel="1">
      <c r="A18" s="100"/>
      <c r="B18" s="100"/>
      <c r="C18" s="383" t="s">
        <v>1150</v>
      </c>
      <c r="D18" s="384"/>
      <c r="E18" s="385"/>
      <c r="F18" s="386"/>
      <c r="G18" s="387"/>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81</v>
      </c>
      <c r="AF18" s="99"/>
      <c r="AG18" s="99"/>
      <c r="AH18" s="99"/>
      <c r="AI18" s="99"/>
      <c r="AJ18" s="99"/>
      <c r="AK18" s="99"/>
      <c r="AL18" s="99"/>
      <c r="AM18" s="99"/>
      <c r="AN18" s="99"/>
      <c r="AO18" s="99"/>
      <c r="AP18" s="99"/>
      <c r="AQ18" s="99"/>
      <c r="AR18" s="99"/>
      <c r="AS18" s="99"/>
      <c r="AT18" s="99"/>
      <c r="AU18" s="99"/>
      <c r="AV18" s="99"/>
      <c r="AW18" s="99"/>
      <c r="AX18" s="99"/>
      <c r="AY18" s="99"/>
      <c r="AZ18" s="99"/>
      <c r="BA18" s="101" t="str">
        <f>C18</f>
        <v>Hloubení nezapažených kabelových rýh strojně, včetně urovnání dna, s přemístěním výkopku do vzdálenosti 3m od okraje výkopu šířky 50cm, hloubky120cm v hornině třídy 3</v>
      </c>
      <c r="BB18" s="99"/>
      <c r="BC18" s="99"/>
      <c r="BD18" s="99"/>
      <c r="BE18" s="99"/>
      <c r="BF18" s="99"/>
      <c r="BG18" s="99"/>
      <c r="BH18" s="99"/>
    </row>
    <row r="19" spans="1:60" ht="22.5" outlineLevel="1">
      <c r="A19" s="100">
        <v>6</v>
      </c>
      <c r="B19" s="100" t="s">
        <v>3011</v>
      </c>
      <c r="C19" s="114" t="s">
        <v>1149</v>
      </c>
      <c r="D19" s="104" t="s">
        <v>258</v>
      </c>
      <c r="E19" s="178">
        <v>400</v>
      </c>
      <c r="F19" s="177">
        <f>H19+J19</f>
        <v>0</v>
      </c>
      <c r="G19" s="106">
        <f>ROUND(E19*F19,2)</f>
        <v>0</v>
      </c>
      <c r="H19" s="106"/>
      <c r="I19" s="106">
        <f>ROUND(E19*H19,2)</f>
        <v>0</v>
      </c>
      <c r="J19" s="106"/>
      <c r="K19" s="106">
        <f>ROUND(E19*J19,2)</f>
        <v>0</v>
      </c>
      <c r="L19" s="106">
        <v>21</v>
      </c>
      <c r="M19" s="106">
        <f>G19*(1+L19/100)</f>
        <v>0</v>
      </c>
      <c r="N19" s="104">
        <v>0</v>
      </c>
      <c r="O19" s="104">
        <f>ROUND(E19*N19,5)</f>
        <v>0</v>
      </c>
      <c r="P19" s="104">
        <v>0</v>
      </c>
      <c r="Q19" s="104">
        <f>ROUND(E19*P19,5)</f>
        <v>0</v>
      </c>
      <c r="R19" s="104"/>
      <c r="S19" s="104"/>
      <c r="T19" s="105">
        <v>0.26666000000000001</v>
      </c>
      <c r="U19" s="104">
        <f>ROUND(E19*T19,2)</f>
        <v>106.66</v>
      </c>
      <c r="V19" s="99"/>
      <c r="W19" s="99"/>
      <c r="X19" s="99"/>
      <c r="Y19" s="99"/>
      <c r="Z19" s="99"/>
      <c r="AA19" s="99"/>
      <c r="AB19" s="99"/>
      <c r="AC19" s="99"/>
      <c r="AD19" s="99"/>
      <c r="AE19" s="99" t="s">
        <v>80</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v>7</v>
      </c>
      <c r="B20" s="100" t="s">
        <v>3010</v>
      </c>
      <c r="C20" s="114" t="s">
        <v>3009</v>
      </c>
      <c r="D20" s="104" t="s">
        <v>258</v>
      </c>
      <c r="E20" s="178">
        <v>500</v>
      </c>
      <c r="F20" s="177">
        <f>H20+J20</f>
        <v>0</v>
      </c>
      <c r="G20" s="106">
        <f>ROUND(E20*F20,2)</f>
        <v>0</v>
      </c>
      <c r="H20" s="106"/>
      <c r="I20" s="106">
        <f>ROUND(E20*H20,2)</f>
        <v>0</v>
      </c>
      <c r="J20" s="106"/>
      <c r="K20" s="106">
        <f>ROUND(E20*J20,2)</f>
        <v>0</v>
      </c>
      <c r="L20" s="106">
        <v>21</v>
      </c>
      <c r="M20" s="106">
        <f>G20*(1+L20/100)</f>
        <v>0</v>
      </c>
      <c r="N20" s="104">
        <v>0</v>
      </c>
      <c r="O20" s="104">
        <f>ROUND(E20*N20,5)</f>
        <v>0</v>
      </c>
      <c r="P20" s="104">
        <v>0</v>
      </c>
      <c r="Q20" s="104">
        <f>ROUND(E20*P20,5)</f>
        <v>0</v>
      </c>
      <c r="R20" s="104"/>
      <c r="S20" s="104"/>
      <c r="T20" s="105">
        <v>0.26666000000000001</v>
      </c>
      <c r="U20" s="104">
        <f>ROUND(E20*T20,2)</f>
        <v>133.33000000000001</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22.5" outlineLevel="1">
      <c r="A21" s="100"/>
      <c r="B21" s="100"/>
      <c r="C21" s="383" t="s">
        <v>1148</v>
      </c>
      <c r="D21" s="384"/>
      <c r="E21" s="385"/>
      <c r="F21" s="386"/>
      <c r="G21" s="387"/>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81</v>
      </c>
      <c r="AF21" s="99"/>
      <c r="AG21" s="99"/>
      <c r="AH21" s="99"/>
      <c r="AI21" s="99"/>
      <c r="AJ21" s="99"/>
      <c r="AK21" s="99"/>
      <c r="AL21" s="99"/>
      <c r="AM21" s="99"/>
      <c r="AN21" s="99"/>
      <c r="AO21" s="99"/>
      <c r="AP21" s="99"/>
      <c r="AQ21" s="99"/>
      <c r="AR21" s="99"/>
      <c r="AS21" s="99"/>
      <c r="AT21" s="99"/>
      <c r="AU21" s="99"/>
      <c r="AV21" s="99"/>
      <c r="AW21" s="99"/>
      <c r="AX21" s="99"/>
      <c r="AY21" s="99"/>
      <c r="AZ21" s="99"/>
      <c r="BA21" s="101" t="str">
        <f>C21</f>
        <v>Kabelové lože včetně podsypu, zhutnění a urovnání povrchu z prohozeného výkopku tloušťky 5 cm nad kabel bez zakrytí, šířky do 65 cm</v>
      </c>
      <c r="BB21" s="99"/>
      <c r="BC21" s="99"/>
      <c r="BD21" s="99"/>
      <c r="BE21" s="99"/>
      <c r="BF21" s="99"/>
      <c r="BG21" s="99"/>
      <c r="BH21" s="99"/>
    </row>
    <row r="22" spans="1:60" ht="22.5" outlineLevel="1">
      <c r="A22" s="100">
        <v>8</v>
      </c>
      <c r="B22" s="100" t="s">
        <v>3008</v>
      </c>
      <c r="C22" s="114" t="s">
        <v>3007</v>
      </c>
      <c r="D22" s="104" t="s">
        <v>1137</v>
      </c>
      <c r="E22" s="178">
        <v>1</v>
      </c>
      <c r="F22" s="177">
        <f>H22+J22</f>
        <v>0</v>
      </c>
      <c r="G22" s="106">
        <f>ROUND(E22*F22,2)</f>
        <v>0</v>
      </c>
      <c r="H22" s="106"/>
      <c r="I22" s="106">
        <f>ROUND(E22*H22,2)</f>
        <v>0</v>
      </c>
      <c r="J22" s="106"/>
      <c r="K22" s="106">
        <f>ROUND(E22*J22,2)</f>
        <v>0</v>
      </c>
      <c r="L22" s="106">
        <v>21</v>
      </c>
      <c r="M22" s="106">
        <f>G22*(1+L22/100)</f>
        <v>0</v>
      </c>
      <c r="N22" s="104">
        <v>0</v>
      </c>
      <c r="O22" s="104">
        <f>ROUND(E22*N22,5)</f>
        <v>0</v>
      </c>
      <c r="P22" s="104">
        <v>0</v>
      </c>
      <c r="Q22" s="104">
        <f>ROUND(E22*P22,5)</f>
        <v>0</v>
      </c>
      <c r="R22" s="104"/>
      <c r="S22" s="104"/>
      <c r="T22" s="105">
        <v>0.26666000000000001</v>
      </c>
      <c r="U22" s="104">
        <f>ROUND(E22*T22,2)</f>
        <v>0.27</v>
      </c>
      <c r="V22" s="99"/>
      <c r="W22" s="99"/>
      <c r="X22" s="99"/>
      <c r="Y22" s="99"/>
      <c r="Z22" s="99"/>
      <c r="AA22" s="99"/>
      <c r="AB22" s="99"/>
      <c r="AC22" s="99"/>
      <c r="AD22" s="99"/>
      <c r="AE22" s="99" t="s">
        <v>80</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ht="22.5" outlineLevel="1">
      <c r="A23" s="100"/>
      <c r="B23" s="100"/>
      <c r="C23" s="383" t="s">
        <v>1144</v>
      </c>
      <c r="D23" s="384"/>
      <c r="E23" s="385"/>
      <c r="F23" s="386"/>
      <c r="G23" s="387"/>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81</v>
      </c>
      <c r="AF23" s="99"/>
      <c r="AG23" s="99"/>
      <c r="AH23" s="99"/>
      <c r="AI23" s="99"/>
      <c r="AJ23" s="99"/>
      <c r="AK23" s="99"/>
      <c r="AL23" s="99"/>
      <c r="AM23" s="99"/>
      <c r="AN23" s="99"/>
      <c r="AO23" s="99"/>
      <c r="AP23" s="99"/>
      <c r="AQ23" s="99"/>
      <c r="AR23" s="99"/>
      <c r="AS23" s="99"/>
      <c r="AT23" s="99"/>
      <c r="AU23" s="99"/>
      <c r="AV23" s="99"/>
      <c r="AW23" s="99"/>
      <c r="AX23" s="99"/>
      <c r="AY23" s="99"/>
      <c r="AZ23" s="99"/>
      <c r="BA23" s="101" t="str">
        <f>C23</f>
        <v>Prohloubení a rozšíření výkopu 35/50 cm na 50/80 cm v místě uložení kabelové spojky - položka obsahuje: výkop zeminy 0,225 m3 , zához výkopu a zhutnění</v>
      </c>
      <c r="BB23" s="99"/>
      <c r="BC23" s="99"/>
      <c r="BD23" s="99"/>
      <c r="BE23" s="99"/>
      <c r="BF23" s="99"/>
      <c r="BG23" s="99"/>
      <c r="BH23" s="99"/>
    </row>
    <row r="24" spans="1:60" outlineLevel="1">
      <c r="A24" s="100">
        <v>9</v>
      </c>
      <c r="B24" s="100" t="s">
        <v>3006</v>
      </c>
      <c r="C24" s="114" t="s">
        <v>3005</v>
      </c>
      <c r="D24" s="104" t="s">
        <v>258</v>
      </c>
      <c r="E24" s="178">
        <v>80</v>
      </c>
      <c r="F24" s="177">
        <f>H24+J24</f>
        <v>0</v>
      </c>
      <c r="G24" s="106">
        <f>ROUND(E24*F24,2)</f>
        <v>0</v>
      </c>
      <c r="H24" s="106"/>
      <c r="I24" s="106">
        <f>ROUND(E24*H24,2)</f>
        <v>0</v>
      </c>
      <c r="J24" s="106"/>
      <c r="K24" s="106">
        <f>ROUND(E24*J24,2)</f>
        <v>0</v>
      </c>
      <c r="L24" s="106">
        <v>21</v>
      </c>
      <c r="M24" s="106">
        <f>G24*(1+L24/100)</f>
        <v>0</v>
      </c>
      <c r="N24" s="104">
        <v>2.478E-2</v>
      </c>
      <c r="O24" s="104">
        <f>ROUND(E24*N24,5)</f>
        <v>1.9823999999999999</v>
      </c>
      <c r="P24" s="104">
        <v>0</v>
      </c>
      <c r="Q24" s="104">
        <f>ROUND(E24*P24,5)</f>
        <v>0</v>
      </c>
      <c r="R24" s="104"/>
      <c r="S24" s="104"/>
      <c r="T24" s="105">
        <v>0.54700000000000004</v>
      </c>
      <c r="U24" s="104">
        <f>ROUND(E24*T24,2)</f>
        <v>43.76</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c r="B25" s="100"/>
      <c r="C25" s="383" t="s">
        <v>1147</v>
      </c>
      <c r="D25" s="384"/>
      <c r="E25" s="385"/>
      <c r="F25" s="386"/>
      <c r="G25" s="387"/>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81</v>
      </c>
      <c r="AF25" s="99"/>
      <c r="AG25" s="99"/>
      <c r="AH25" s="99"/>
      <c r="AI25" s="99"/>
      <c r="AJ25" s="99"/>
      <c r="AK25" s="99"/>
      <c r="AL25" s="99"/>
      <c r="AM25" s="99"/>
      <c r="AN25" s="99"/>
      <c r="AO25" s="99"/>
      <c r="AP25" s="99"/>
      <c r="AQ25" s="99"/>
      <c r="AR25" s="99"/>
      <c r="AS25" s="99"/>
      <c r="AT25" s="99"/>
      <c r="AU25" s="99"/>
      <c r="AV25" s="99"/>
      <c r="AW25" s="99"/>
      <c r="AX25" s="99"/>
      <c r="AY25" s="99"/>
      <c r="AZ25" s="99"/>
      <c r="BA25" s="101" t="str">
        <f>C25</f>
        <v>Provizorní zajištění inženýrských sítí ve výkopech pomocí drátů, dřevěných a plastových prvků apod. - kabelů při souběhu</v>
      </c>
      <c r="BB25" s="99"/>
      <c r="BC25" s="99"/>
      <c r="BD25" s="99"/>
      <c r="BE25" s="99"/>
      <c r="BF25" s="99"/>
      <c r="BG25" s="99"/>
      <c r="BH25" s="99"/>
    </row>
    <row r="26" spans="1:60" outlineLevel="1">
      <c r="A26" s="100">
        <v>10</v>
      </c>
      <c r="B26" s="100" t="s">
        <v>3004</v>
      </c>
      <c r="C26" s="114" t="s">
        <v>1142</v>
      </c>
      <c r="D26" s="104" t="s">
        <v>258</v>
      </c>
      <c r="E26" s="178">
        <v>500</v>
      </c>
      <c r="F26" s="177">
        <f>H26+J26</f>
        <v>0</v>
      </c>
      <c r="G26" s="106">
        <f>ROUND(E26*F26,2)</f>
        <v>0</v>
      </c>
      <c r="H26" s="106"/>
      <c r="I26" s="106">
        <f>ROUND(E26*H26,2)</f>
        <v>0</v>
      </c>
      <c r="J26" s="106"/>
      <c r="K26" s="106">
        <f>ROUND(E26*J26,2)</f>
        <v>0</v>
      </c>
      <c r="L26" s="106">
        <v>21</v>
      </c>
      <c r="M26" s="106">
        <f>G26*(1+L26/100)</f>
        <v>0</v>
      </c>
      <c r="N26" s="104">
        <v>0</v>
      </c>
      <c r="O26" s="104">
        <f>ROUND(E26*N26,5)</f>
        <v>0</v>
      </c>
      <c r="P26" s="104">
        <v>0</v>
      </c>
      <c r="Q26" s="104">
        <f>ROUND(E26*P26,5)</f>
        <v>0</v>
      </c>
      <c r="R26" s="104"/>
      <c r="S26" s="104"/>
      <c r="T26" s="105">
        <v>0.5</v>
      </c>
      <c r="U26" s="104">
        <f>ROUND(E26*T26,2)</f>
        <v>250</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c r="A27" s="200" t="s">
        <v>188</v>
      </c>
      <c r="B27" s="200" t="s">
        <v>523</v>
      </c>
      <c r="C27" s="199" t="s">
        <v>522</v>
      </c>
      <c r="D27" s="195"/>
      <c r="E27" s="198"/>
      <c r="F27" s="197"/>
      <c r="G27" s="197">
        <f>SUMIF(AE28:AE31,"&lt;&gt;NOR",G28:G31)</f>
        <v>0</v>
      </c>
      <c r="H27" s="197"/>
      <c r="I27" s="197">
        <f>SUM(I28:I31)</f>
        <v>0</v>
      </c>
      <c r="J27" s="197"/>
      <c r="K27" s="197">
        <f>SUM(K28:K31)</f>
        <v>0</v>
      </c>
      <c r="L27" s="197"/>
      <c r="M27" s="197">
        <f>SUM(M28:M31)</f>
        <v>0</v>
      </c>
      <c r="N27" s="195"/>
      <c r="O27" s="195">
        <f>SUM(O28:O31)</f>
        <v>7.8000000000000007</v>
      </c>
      <c r="P27" s="195"/>
      <c r="Q27" s="195">
        <f>SUM(Q28:Q31)</f>
        <v>0</v>
      </c>
      <c r="R27" s="195"/>
      <c r="S27" s="195"/>
      <c r="T27" s="196"/>
      <c r="U27" s="195">
        <f>SUM(U28:U31)</f>
        <v>22.099999999999998</v>
      </c>
      <c r="AE27" t="s">
        <v>79</v>
      </c>
    </row>
    <row r="28" spans="1:60" ht="22.5" outlineLevel="1">
      <c r="A28" s="100">
        <v>11</v>
      </c>
      <c r="B28" s="100" t="s">
        <v>3003</v>
      </c>
      <c r="C28" s="114" t="s">
        <v>3002</v>
      </c>
      <c r="D28" s="104" t="s">
        <v>1137</v>
      </c>
      <c r="E28" s="178">
        <v>19</v>
      </c>
      <c r="F28" s="177">
        <f>H28+J28</f>
        <v>0</v>
      </c>
      <c r="G28" s="106">
        <f>ROUND(E28*F28,2)</f>
        <v>0</v>
      </c>
      <c r="H28" s="106"/>
      <c r="I28" s="106">
        <f>ROUND(E28*H28,2)</f>
        <v>0</v>
      </c>
      <c r="J28" s="106"/>
      <c r="K28" s="106">
        <f>ROUND(E28*J28,2)</f>
        <v>0</v>
      </c>
      <c r="L28" s="106">
        <v>21</v>
      </c>
      <c r="M28" s="106">
        <f>G28*(1+L28/100)</f>
        <v>0</v>
      </c>
      <c r="N28" s="104">
        <v>0.3</v>
      </c>
      <c r="O28" s="104">
        <f>ROUND(E28*N28,5)</f>
        <v>5.7</v>
      </c>
      <c r="P28" s="104">
        <v>0</v>
      </c>
      <c r="Q28" s="104">
        <f>ROUND(E28*P28,5)</f>
        <v>0</v>
      </c>
      <c r="R28" s="104"/>
      <c r="S28" s="104"/>
      <c r="T28" s="105">
        <v>0.85</v>
      </c>
      <c r="U28" s="104">
        <f>ROUND(E28*T28,2)</f>
        <v>16.149999999999999</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101.25" outlineLevel="1">
      <c r="A29" s="100"/>
      <c r="B29" s="100"/>
      <c r="C29" s="383" t="s">
        <v>3001</v>
      </c>
      <c r="D29" s="384"/>
      <c r="E29" s="385"/>
      <c r="F29" s="386"/>
      <c r="G29" s="387"/>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81</v>
      </c>
      <c r="AF29" s="99"/>
      <c r="AG29" s="99"/>
      <c r="AH29" s="99"/>
      <c r="AI29" s="99"/>
      <c r="AJ29" s="99"/>
      <c r="AK29" s="99"/>
      <c r="AL29" s="99"/>
      <c r="AM29" s="99"/>
      <c r="AN29" s="99"/>
      <c r="AO29" s="99"/>
      <c r="AP29" s="99"/>
      <c r="AQ29" s="99"/>
      <c r="AR29" s="99"/>
      <c r="AS29" s="99"/>
      <c r="AT29" s="99"/>
      <c r="AU29" s="99"/>
      <c r="AV29" s="99"/>
      <c r="AW29" s="99"/>
      <c r="AX29" s="99"/>
      <c r="AY29" s="99"/>
      <c r="AZ29" s="99"/>
      <c r="BA29" s="101" t="str">
        <f>C29</f>
        <v>Kompletní základ sadového osvětl. stožáru jmenovité výšky do 5 m v zeleni vč. výkopu jámy 0,61 m3 , urovnání dna a přemístění výkopku do 3 m od okraje jámy nebo naložení na dopravní prostředek, zabezpečení výkopu proti sesuvu včetně materiálu, dodání a osazení stožárového pouzdra (trubka PVC-U O200x4,9 mm délky 900 mm), betonování základu bez bednění 0,094 m3  betonování základu do bednění betonování základu do bednění 0,03 m3 vč. zhot. a dodání bednění, dodání 0,13 m3 betonu C25/30 XF-2, zapískování dříku ve stožárovém pouzdře vč. dodání 0,011 m3 písku, dodání a osazení 2 ks plastových ohebných trubek O40 mm délky 1 m, zásyp 0,495 m3 jámy vykopanou zeminou, zhutnění záhozu, naložení, odvoz a likvidace 0,115 m3 přebytečné zeminy a sutě v souladu se zákonem o odpadech (0,61-0,495) - bez definitivní úpravy povrchu</v>
      </c>
      <c r="BB29" s="99"/>
      <c r="BC29" s="99"/>
      <c r="BD29" s="99"/>
      <c r="BE29" s="99"/>
      <c r="BF29" s="99"/>
      <c r="BG29" s="99"/>
      <c r="BH29" s="99"/>
    </row>
    <row r="30" spans="1:60" ht="22.5" outlineLevel="1">
      <c r="A30" s="100">
        <v>12</v>
      </c>
      <c r="B30" s="100" t="s">
        <v>3000</v>
      </c>
      <c r="C30" s="114" t="s">
        <v>2999</v>
      </c>
      <c r="D30" s="104" t="s">
        <v>1137</v>
      </c>
      <c r="E30" s="178">
        <v>7</v>
      </c>
      <c r="F30" s="177">
        <f>H30+J30</f>
        <v>0</v>
      </c>
      <c r="G30" s="106">
        <f>ROUND(E30*F30,2)</f>
        <v>0</v>
      </c>
      <c r="H30" s="106"/>
      <c r="I30" s="106">
        <f>ROUND(E30*H30,2)</f>
        <v>0</v>
      </c>
      <c r="J30" s="106"/>
      <c r="K30" s="106">
        <f>ROUND(E30*J30,2)</f>
        <v>0</v>
      </c>
      <c r="L30" s="106">
        <v>21</v>
      </c>
      <c r="M30" s="106">
        <f>G30*(1+L30/100)</f>
        <v>0</v>
      </c>
      <c r="N30" s="104">
        <v>0.3</v>
      </c>
      <c r="O30" s="104">
        <f>ROUND(E30*N30,5)</f>
        <v>2.1</v>
      </c>
      <c r="P30" s="104">
        <v>0</v>
      </c>
      <c r="Q30" s="104">
        <f>ROUND(E30*P30,5)</f>
        <v>0</v>
      </c>
      <c r="R30" s="104"/>
      <c r="S30" s="104"/>
      <c r="T30" s="105">
        <v>0.85</v>
      </c>
      <c r="U30" s="104">
        <f>ROUND(E30*T30,2)</f>
        <v>5.95</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ht="101.25" outlineLevel="1">
      <c r="A31" s="100"/>
      <c r="B31" s="100"/>
      <c r="C31" s="383" t="s">
        <v>2998</v>
      </c>
      <c r="D31" s="384"/>
      <c r="E31" s="385"/>
      <c r="F31" s="386"/>
      <c r="G31" s="387"/>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81</v>
      </c>
      <c r="AF31" s="99"/>
      <c r="AG31" s="99"/>
      <c r="AH31" s="99"/>
      <c r="AI31" s="99"/>
      <c r="AJ31" s="99"/>
      <c r="AK31" s="99"/>
      <c r="AL31" s="99"/>
      <c r="AM31" s="99"/>
      <c r="AN31" s="99"/>
      <c r="AO31" s="99"/>
      <c r="AP31" s="99"/>
      <c r="AQ31" s="99"/>
      <c r="AR31" s="99"/>
      <c r="AS31" s="99"/>
      <c r="AT31" s="99"/>
      <c r="AU31" s="99"/>
      <c r="AV31" s="99"/>
      <c r="AW31" s="99"/>
      <c r="AX31" s="99"/>
      <c r="AY31" s="99"/>
      <c r="AZ31" s="99"/>
      <c r="BA31" s="101" t="str">
        <f>C31</f>
        <v>Kompletní základ sadového osvětl. stožáru jmenovité výšky do 6 m v zeleni vč. výkopu jámy 0,747 m3 , urovnání dna a přemístění výkopku do 3 m od okraje jámy nebo naložení na dopravní prostředek, zabezpečení výkopu proti sesuvu včetně materiálu, dodání a osazení stožárového pouzdra (trubka PVC-U O250x4,9 mm délky 900 mm), betonování základu bez bednění 0,121 m3  betonování základu do bednění betonování základu do bednění 0,079 m3 vč. zhot. a dodání bednění, dodání 0,207 m3 betonu C25/30 XF-2, zapískování dříku ve stožárovém pouzdře vč. dodání 0,011 m3 písku, dodání a osazení 2 ks plastových ohebných trubek O40 mm délky 1 m, zásyp 0,556 m3 jámy vykopanou zeminou, zhutnění záhozu, naložení, odvoz a likvidace 0,191 m3 přebytečné zeminy a sutě v souladu se zákonem o odpadech (0,747-0,556) - bez definitivní úpravy povrchu</v>
      </c>
      <c r="BB31" s="99"/>
      <c r="BC31" s="99"/>
      <c r="BD31" s="99"/>
      <c r="BE31" s="99"/>
      <c r="BF31" s="99"/>
      <c r="BG31" s="99"/>
      <c r="BH31" s="99"/>
    </row>
    <row r="32" spans="1:60">
      <c r="A32" s="200" t="s">
        <v>188</v>
      </c>
      <c r="B32" s="200" t="s">
        <v>2997</v>
      </c>
      <c r="C32" s="199" t="s">
        <v>2996</v>
      </c>
      <c r="D32" s="195"/>
      <c r="E32" s="198"/>
      <c r="F32" s="197"/>
      <c r="G32" s="197">
        <f>SUMIF(AE33:AE80,"&lt;&gt;NOR",G33:G80)</f>
        <v>0</v>
      </c>
      <c r="H32" s="197"/>
      <c r="I32" s="197">
        <f>SUM(I33:I80)</f>
        <v>0</v>
      </c>
      <c r="J32" s="197"/>
      <c r="K32" s="197">
        <f>SUM(K33:K80)</f>
        <v>0</v>
      </c>
      <c r="L32" s="197"/>
      <c r="M32" s="197">
        <f>SUM(M33:M80)</f>
        <v>0</v>
      </c>
      <c r="N32" s="195"/>
      <c r="O32" s="195">
        <f>SUM(O33:O80)</f>
        <v>3.5192700000000006</v>
      </c>
      <c r="P32" s="195"/>
      <c r="Q32" s="195">
        <f>SUM(Q33:Q80)</f>
        <v>0.6</v>
      </c>
      <c r="R32" s="195"/>
      <c r="S32" s="195"/>
      <c r="T32" s="196"/>
      <c r="U32" s="195">
        <f>SUM(U33:U80)</f>
        <v>197.68999999999997</v>
      </c>
      <c r="AE32" t="s">
        <v>79</v>
      </c>
    </row>
    <row r="33" spans="1:60" outlineLevel="1">
      <c r="A33" s="100">
        <v>13</v>
      </c>
      <c r="B33" s="100" t="s">
        <v>2995</v>
      </c>
      <c r="C33" s="114" t="s">
        <v>2994</v>
      </c>
      <c r="D33" s="104" t="s">
        <v>1137</v>
      </c>
      <c r="E33" s="178">
        <v>1</v>
      </c>
      <c r="F33" s="177">
        <f>H33+J33</f>
        <v>0</v>
      </c>
      <c r="G33" s="106">
        <f>ROUND(E33*F33,2)</f>
        <v>0</v>
      </c>
      <c r="H33" s="106"/>
      <c r="I33" s="106">
        <f>ROUND(E33*H33,2)</f>
        <v>0</v>
      </c>
      <c r="J33" s="106"/>
      <c r="K33" s="106">
        <f>ROUND(E33*J33,2)</f>
        <v>0</v>
      </c>
      <c r="L33" s="106">
        <v>21</v>
      </c>
      <c r="M33" s="106">
        <f>G33*(1+L33/100)</f>
        <v>0</v>
      </c>
      <c r="N33" s="104">
        <v>5.0000000000000002E-5</v>
      </c>
      <c r="O33" s="104">
        <f>ROUND(E33*N33,5)</f>
        <v>5.0000000000000002E-5</v>
      </c>
      <c r="P33" s="104">
        <v>0.1</v>
      </c>
      <c r="Q33" s="104">
        <f>ROUND(E33*P33,5)</f>
        <v>0.1</v>
      </c>
      <c r="R33" s="104"/>
      <c r="S33" s="104"/>
      <c r="T33" s="105">
        <v>0.05</v>
      </c>
      <c r="U33" s="104">
        <f>ROUND(E33*T33,2)</f>
        <v>0.05</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ht="22.5" outlineLevel="1">
      <c r="A34" s="100"/>
      <c r="B34" s="100"/>
      <c r="C34" s="383" t="s">
        <v>1139</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Demontáž sloupu VO NKP41 pro osvětlení přechodu, včetně kompletního odstranění původního základu</v>
      </c>
      <c r="BB34" s="99"/>
      <c r="BC34" s="99"/>
      <c r="BD34" s="99"/>
      <c r="BE34" s="99"/>
      <c r="BF34" s="99"/>
      <c r="BG34" s="99"/>
      <c r="BH34" s="99"/>
    </row>
    <row r="35" spans="1:60" outlineLevel="1">
      <c r="A35" s="100">
        <v>14</v>
      </c>
      <c r="B35" s="100" t="s">
        <v>2993</v>
      </c>
      <c r="C35" s="114" t="s">
        <v>2992</v>
      </c>
      <c r="D35" s="104" t="s">
        <v>267</v>
      </c>
      <c r="E35" s="178">
        <v>1</v>
      </c>
      <c r="F35" s="177">
        <f>H35+J35</f>
        <v>0</v>
      </c>
      <c r="G35" s="106">
        <f>ROUND(E35*F35,2)</f>
        <v>0</v>
      </c>
      <c r="H35" s="106"/>
      <c r="I35" s="106">
        <f>ROUND(E35*H35,2)</f>
        <v>0</v>
      </c>
      <c r="J35" s="106"/>
      <c r="K35" s="106">
        <f>ROUND(E35*J35,2)</f>
        <v>0</v>
      </c>
      <c r="L35" s="106">
        <v>21</v>
      </c>
      <c r="M35" s="106">
        <f>G35*(1+L35/100)</f>
        <v>0</v>
      </c>
      <c r="N35" s="104">
        <v>0</v>
      </c>
      <c r="O35" s="104">
        <f>ROUND(E35*N35,5)</f>
        <v>0</v>
      </c>
      <c r="P35" s="104">
        <v>0</v>
      </c>
      <c r="Q35" s="104">
        <f>ROUND(E35*P35,5)</f>
        <v>0</v>
      </c>
      <c r="R35" s="104"/>
      <c r="S35" s="104"/>
      <c r="T35" s="105">
        <v>3.4166699999999999</v>
      </c>
      <c r="U35" s="104">
        <f>ROUND(E35*T35,2)</f>
        <v>3.42</v>
      </c>
      <c r="V35" s="99"/>
      <c r="W35" s="99"/>
      <c r="X35" s="99"/>
      <c r="Y35" s="99"/>
      <c r="Z35" s="99"/>
      <c r="AA35" s="99"/>
      <c r="AB35" s="99"/>
      <c r="AC35" s="99"/>
      <c r="AD35" s="99"/>
      <c r="AE35" s="99" t="s">
        <v>80</v>
      </c>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ht="22.5" outlineLevel="1">
      <c r="A36" s="100"/>
      <c r="B36" s="100"/>
      <c r="C36" s="383" t="s">
        <v>2991</v>
      </c>
      <c r="D36" s="384"/>
      <c r="E36" s="385"/>
      <c r="F36" s="386"/>
      <c r="G36" s="387"/>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81</v>
      </c>
      <c r="AF36" s="99"/>
      <c r="AG36" s="99"/>
      <c r="AH36" s="99"/>
      <c r="AI36" s="99"/>
      <c r="AJ36" s="99"/>
      <c r="AK36" s="99"/>
      <c r="AL36" s="99"/>
      <c r="AM36" s="99"/>
      <c r="AN36" s="99"/>
      <c r="AO36" s="99"/>
      <c r="AP36" s="99"/>
      <c r="AQ36" s="99"/>
      <c r="AR36" s="99"/>
      <c r="AS36" s="99"/>
      <c r="AT36" s="99"/>
      <c r="AU36" s="99"/>
      <c r="AV36" s="99"/>
      <c r="AW36" s="99"/>
      <c r="AX36" s="99"/>
      <c r="AY36" s="99"/>
      <c r="AZ36" s="99"/>
      <c r="BA36" s="101" t="str">
        <f>C36</f>
        <v>Zpětné osazení kompletního sloupu VO NKP41 na novou pozici viz výkresová dokumentace, včetně kompletního zapojení/připojení (zhotovení základu viz samostatná položka)</v>
      </c>
      <c r="BB36" s="99"/>
      <c r="BC36" s="99"/>
      <c r="BD36" s="99"/>
      <c r="BE36" s="99"/>
      <c r="BF36" s="99"/>
      <c r="BG36" s="99"/>
      <c r="BH36" s="99"/>
    </row>
    <row r="37" spans="1:60" outlineLevel="1">
      <c r="A37" s="100">
        <v>15</v>
      </c>
      <c r="B37" s="100" t="s">
        <v>2990</v>
      </c>
      <c r="C37" s="114" t="s">
        <v>2989</v>
      </c>
      <c r="D37" s="104" t="s">
        <v>1137</v>
      </c>
      <c r="E37" s="178">
        <v>5</v>
      </c>
      <c r="F37" s="177">
        <f>H37+J37</f>
        <v>0</v>
      </c>
      <c r="G37" s="106">
        <f>ROUND(E37*F37,2)</f>
        <v>0</v>
      </c>
      <c r="H37" s="106"/>
      <c r="I37" s="106">
        <f>ROUND(E37*H37,2)</f>
        <v>0</v>
      </c>
      <c r="J37" s="106"/>
      <c r="K37" s="106">
        <f>ROUND(E37*J37,2)</f>
        <v>0</v>
      </c>
      <c r="L37" s="106">
        <v>21</v>
      </c>
      <c r="M37" s="106">
        <f>G37*(1+L37/100)</f>
        <v>0</v>
      </c>
      <c r="N37" s="104">
        <v>5.0000000000000002E-5</v>
      </c>
      <c r="O37" s="104">
        <f>ROUND(E37*N37,5)</f>
        <v>2.5000000000000001E-4</v>
      </c>
      <c r="P37" s="104">
        <v>0.1</v>
      </c>
      <c r="Q37" s="104">
        <f>ROUND(E37*P37,5)</f>
        <v>0.5</v>
      </c>
      <c r="R37" s="104"/>
      <c r="S37" s="104"/>
      <c r="T37" s="105">
        <v>0.05</v>
      </c>
      <c r="U37" s="104">
        <f>ROUND(E37*T37,2)</f>
        <v>0.25</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ht="22.5" outlineLevel="1">
      <c r="A38" s="100"/>
      <c r="B38" s="100"/>
      <c r="C38" s="383" t="s">
        <v>1138</v>
      </c>
      <c r="D38" s="384"/>
      <c r="E38" s="385"/>
      <c r="F38" s="386"/>
      <c r="G38" s="387"/>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81</v>
      </c>
      <c r="AF38" s="99"/>
      <c r="AG38" s="99"/>
      <c r="AH38" s="99"/>
      <c r="AI38" s="99"/>
      <c r="AJ38" s="99"/>
      <c r="AK38" s="99"/>
      <c r="AL38" s="99"/>
      <c r="AM38" s="99"/>
      <c r="AN38" s="99"/>
      <c r="AO38" s="99"/>
      <c r="AP38" s="99"/>
      <c r="AQ38" s="99"/>
      <c r="AR38" s="99"/>
      <c r="AS38" s="99"/>
      <c r="AT38" s="99"/>
      <c r="AU38" s="99"/>
      <c r="AV38" s="99"/>
      <c r="AW38" s="99"/>
      <c r="AX38" s="99"/>
      <c r="AY38" s="99"/>
      <c r="AZ38" s="99"/>
      <c r="BA38" s="101" t="str">
        <f>C38</f>
        <v>Demontáž sloupů VO (do výšky 6m) NKP42 až NKP46 včetně kompletního odstranění původních základů</v>
      </c>
      <c r="BB38" s="99"/>
      <c r="BC38" s="99"/>
      <c r="BD38" s="99"/>
      <c r="BE38" s="99"/>
      <c r="BF38" s="99"/>
      <c r="BG38" s="99"/>
      <c r="BH38" s="99"/>
    </row>
    <row r="39" spans="1:60" ht="22.5" outlineLevel="1">
      <c r="A39" s="100">
        <v>16</v>
      </c>
      <c r="B39" s="100" t="s">
        <v>2988</v>
      </c>
      <c r="C39" s="114" t="s">
        <v>2987</v>
      </c>
      <c r="D39" s="104" t="s">
        <v>267</v>
      </c>
      <c r="E39" s="178">
        <v>4</v>
      </c>
      <c r="F39" s="177">
        <f>H39+J39</f>
        <v>0</v>
      </c>
      <c r="G39" s="106">
        <f>ROUND(E39*F39,2)</f>
        <v>0</v>
      </c>
      <c r="H39" s="106"/>
      <c r="I39" s="106">
        <f>ROUND(E39*H39,2)</f>
        <v>0</v>
      </c>
      <c r="J39" s="106"/>
      <c r="K39" s="106">
        <f>ROUND(E39*J39,2)</f>
        <v>0</v>
      </c>
      <c r="L39" s="106">
        <v>21</v>
      </c>
      <c r="M39" s="106">
        <f>G39*(1+L39/100)</f>
        <v>0</v>
      </c>
      <c r="N39" s="104">
        <v>0</v>
      </c>
      <c r="O39" s="104">
        <f>ROUND(E39*N39,5)</f>
        <v>0</v>
      </c>
      <c r="P39" s="104">
        <v>0</v>
      </c>
      <c r="Q39" s="104">
        <f>ROUND(E39*P39,5)</f>
        <v>0</v>
      </c>
      <c r="R39" s="104"/>
      <c r="S39" s="104"/>
      <c r="T39" s="105">
        <v>1.68333</v>
      </c>
      <c r="U39" s="104">
        <f>ROUND(E39*T39,2)</f>
        <v>6.73</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v>17</v>
      </c>
      <c r="B40" s="100" t="s">
        <v>2986</v>
      </c>
      <c r="C40" s="114" t="s">
        <v>2985</v>
      </c>
      <c r="D40" s="104" t="s">
        <v>267</v>
      </c>
      <c r="E40" s="178">
        <v>4</v>
      </c>
      <c r="F40" s="177">
        <f>H40+J40</f>
        <v>0</v>
      </c>
      <c r="G40" s="106">
        <f>ROUND(E40*F40,2)</f>
        <v>0</v>
      </c>
      <c r="H40" s="106"/>
      <c r="I40" s="106">
        <f>ROUND(E40*H40,2)</f>
        <v>0</v>
      </c>
      <c r="J40" s="106"/>
      <c r="K40" s="106">
        <f>ROUND(E40*J40,2)</f>
        <v>0</v>
      </c>
      <c r="L40" s="106">
        <v>21</v>
      </c>
      <c r="M40" s="106">
        <f>G40*(1+L40/100)</f>
        <v>0</v>
      </c>
      <c r="N40" s="104">
        <v>0.11600000000000001</v>
      </c>
      <c r="O40" s="104">
        <f>ROUND(E40*N40,5)</f>
        <v>0.46400000000000002</v>
      </c>
      <c r="P40" s="104">
        <v>0</v>
      </c>
      <c r="Q40" s="104">
        <f>ROUND(E40*P40,5)</f>
        <v>0</v>
      </c>
      <c r="R40" s="104"/>
      <c r="S40" s="104"/>
      <c r="T40" s="105">
        <v>0</v>
      </c>
      <c r="U40" s="104">
        <f>ROUND(E40*T40,2)</f>
        <v>0</v>
      </c>
      <c r="V40" s="99"/>
      <c r="W40" s="99"/>
      <c r="X40" s="99"/>
      <c r="Y40" s="99"/>
      <c r="Z40" s="99"/>
      <c r="AA40" s="99"/>
      <c r="AB40" s="99"/>
      <c r="AC40" s="99"/>
      <c r="AD40" s="99"/>
      <c r="AE40" s="99" t="s">
        <v>298</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67.5" outlineLevel="1">
      <c r="A41" s="100"/>
      <c r="B41" s="100"/>
      <c r="C41" s="383" t="s">
        <v>1170</v>
      </c>
      <c r="D41" s="384"/>
      <c r="E41" s="385"/>
      <c r="F41" s="386"/>
      <c r="G41" s="387"/>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81</v>
      </c>
      <c r="AF41" s="99"/>
      <c r="AG41" s="99"/>
      <c r="AH41" s="99"/>
      <c r="AI41" s="99"/>
      <c r="AJ41" s="99"/>
      <c r="AK41" s="99"/>
      <c r="AL41" s="99"/>
      <c r="AM41" s="99"/>
      <c r="AN41" s="99"/>
      <c r="AO41" s="99"/>
      <c r="AP41" s="99"/>
      <c r="AQ41" s="99"/>
      <c r="AR41" s="99"/>
      <c r="AS41" s="99"/>
      <c r="AT41" s="99"/>
      <c r="AU41" s="99"/>
      <c r="AV41" s="99"/>
      <c r="AW41" s="99"/>
      <c r="AX41" s="99"/>
      <c r="AY41" s="99"/>
      <c r="AZ41" s="99"/>
      <c r="BA41" s="101" t="str">
        <f>C41</f>
        <v>Kónický ocelový osvětlovací stožár jmenovité nadzemní výšky 4 m (ve výkresové části označení osvětlení „B“) v provedení s dříkem určeným k vetknutí do země (průměr dříku v horní části 76 mm, průměr dříku spodní části 134, délka dříku určená k vetknutí do země 0,8 m, celková délka dříku 4,8 m, tloušťka stěny dříku min. 3 mm, zapuštěná dvířka min. 85x300 mm, výška dvířek 600 mm nad úrovní vetknutí, celý stožár oboustranně žárově zinkovaný). Včetně povrchového nátěru barvy RAL 7043 pololesk.</v>
      </c>
      <c r="BB41" s="99"/>
      <c r="BC41" s="99"/>
      <c r="BD41" s="99"/>
      <c r="BE41" s="99"/>
      <c r="BF41" s="99"/>
      <c r="BG41" s="99"/>
      <c r="BH41" s="99"/>
    </row>
    <row r="42" spans="1:60" ht="22.5" outlineLevel="1">
      <c r="A42" s="100">
        <v>18</v>
      </c>
      <c r="B42" s="100" t="s">
        <v>2984</v>
      </c>
      <c r="C42" s="114" t="s">
        <v>2983</v>
      </c>
      <c r="D42" s="104" t="s">
        <v>267</v>
      </c>
      <c r="E42" s="178">
        <v>7</v>
      </c>
      <c r="F42" s="177">
        <f>H42+J42</f>
        <v>0</v>
      </c>
      <c r="G42" s="106">
        <f>ROUND(E42*F42,2)</f>
        <v>0</v>
      </c>
      <c r="H42" s="106"/>
      <c r="I42" s="106">
        <f>ROUND(E42*H42,2)</f>
        <v>0</v>
      </c>
      <c r="J42" s="106"/>
      <c r="K42" s="106">
        <f>ROUND(E42*J42,2)</f>
        <v>0</v>
      </c>
      <c r="L42" s="106">
        <v>21</v>
      </c>
      <c r="M42" s="106">
        <f>G42*(1+L42/100)</f>
        <v>0</v>
      </c>
      <c r="N42" s="104">
        <v>0</v>
      </c>
      <c r="O42" s="104">
        <f>ROUND(E42*N42,5)</f>
        <v>0</v>
      </c>
      <c r="P42" s="104">
        <v>0</v>
      </c>
      <c r="Q42" s="104">
        <f>ROUND(E42*P42,5)</f>
        <v>0</v>
      </c>
      <c r="R42" s="104"/>
      <c r="S42" s="104"/>
      <c r="T42" s="105">
        <v>1.68333</v>
      </c>
      <c r="U42" s="104">
        <f>ROUND(E42*T42,2)</f>
        <v>11.78</v>
      </c>
      <c r="V42" s="99"/>
      <c r="W42" s="99"/>
      <c r="X42" s="99"/>
      <c r="Y42" s="99"/>
      <c r="Z42" s="99"/>
      <c r="AA42" s="99"/>
      <c r="AB42" s="99"/>
      <c r="AC42" s="99"/>
      <c r="AD42" s="99"/>
      <c r="AE42" s="99" t="s">
        <v>80</v>
      </c>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v>19</v>
      </c>
      <c r="B43" s="100" t="s">
        <v>2982</v>
      </c>
      <c r="C43" s="114" t="s">
        <v>2981</v>
      </c>
      <c r="D43" s="104" t="s">
        <v>267</v>
      </c>
      <c r="E43" s="178">
        <v>7</v>
      </c>
      <c r="F43" s="177">
        <f>H43+J43</f>
        <v>0</v>
      </c>
      <c r="G43" s="106">
        <f>ROUND(E43*F43,2)</f>
        <v>0</v>
      </c>
      <c r="H43" s="106"/>
      <c r="I43" s="106">
        <f>ROUND(E43*H43,2)</f>
        <v>0</v>
      </c>
      <c r="J43" s="106"/>
      <c r="K43" s="106">
        <f>ROUND(E43*J43,2)</f>
        <v>0</v>
      </c>
      <c r="L43" s="106">
        <v>21</v>
      </c>
      <c r="M43" s="106">
        <f>G43*(1+L43/100)</f>
        <v>0</v>
      </c>
      <c r="N43" s="104">
        <v>0.11600000000000001</v>
      </c>
      <c r="O43" s="104">
        <f>ROUND(E43*N43,5)</f>
        <v>0.81200000000000006</v>
      </c>
      <c r="P43" s="104">
        <v>0</v>
      </c>
      <c r="Q43" s="104">
        <f>ROUND(E43*P43,5)</f>
        <v>0</v>
      </c>
      <c r="R43" s="104"/>
      <c r="S43" s="104"/>
      <c r="T43" s="105">
        <v>0</v>
      </c>
      <c r="U43" s="104">
        <f>ROUND(E43*T43,2)</f>
        <v>0</v>
      </c>
      <c r="V43" s="99"/>
      <c r="W43" s="99"/>
      <c r="X43" s="99"/>
      <c r="Y43" s="99"/>
      <c r="Z43" s="99"/>
      <c r="AA43" s="99"/>
      <c r="AB43" s="99"/>
      <c r="AC43" s="99"/>
      <c r="AD43" s="99"/>
      <c r="AE43" s="99" t="s">
        <v>298</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ht="67.5" outlineLevel="1">
      <c r="A44" s="100"/>
      <c r="B44" s="100"/>
      <c r="C44" s="383" t="s">
        <v>1169</v>
      </c>
      <c r="D44" s="384"/>
      <c r="E44" s="385"/>
      <c r="F44" s="386"/>
      <c r="G44" s="387"/>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81</v>
      </c>
      <c r="AF44" s="99"/>
      <c r="AG44" s="99"/>
      <c r="AH44" s="99"/>
      <c r="AI44" s="99"/>
      <c r="AJ44" s="99"/>
      <c r="AK44" s="99"/>
      <c r="AL44" s="99"/>
      <c r="AM44" s="99"/>
      <c r="AN44" s="99"/>
      <c r="AO44" s="99"/>
      <c r="AP44" s="99"/>
      <c r="AQ44" s="99"/>
      <c r="AR44" s="99"/>
      <c r="AS44" s="99"/>
      <c r="AT44" s="99"/>
      <c r="AU44" s="99"/>
      <c r="AV44" s="99"/>
      <c r="AW44" s="99"/>
      <c r="AX44" s="99"/>
      <c r="AY44" s="99"/>
      <c r="AZ44" s="99"/>
      <c r="BA44" s="101" t="str">
        <f>C44</f>
        <v>Kónický ocelový osvětlovací stožár jmenovité nadzemní výšky 6 m (ve výkresové části označení osvětlení „A“) v provedení s dříkem určeným k vetknutí do země (průměr dříku v horní části 76 mm, průměr dříku spodní části 162 mm, délka dříku určená k vetknutí do země 1 m, celková délka dříku 7 m, tloušťka stěny dříku min. 3 mm, zapuštěná dvířka min. 85x300 mm, výška dvířek 600 mm nad úrovní vetknutí, celý stožár oboustranně žárově zinkovaný). Včetně povrchového nátěru barvy RAL 7043 pololesk.</v>
      </c>
      <c r="BB44" s="99"/>
      <c r="BC44" s="99"/>
      <c r="BD44" s="99"/>
      <c r="BE44" s="99"/>
      <c r="BF44" s="99"/>
      <c r="BG44" s="99"/>
      <c r="BH44" s="99"/>
    </row>
    <row r="45" spans="1:60" outlineLevel="1">
      <c r="A45" s="100">
        <v>20</v>
      </c>
      <c r="B45" s="100" t="s">
        <v>2980</v>
      </c>
      <c r="C45" s="114" t="s">
        <v>2979</v>
      </c>
      <c r="D45" s="104" t="s">
        <v>267</v>
      </c>
      <c r="E45" s="178">
        <v>14</v>
      </c>
      <c r="F45" s="177">
        <f>H45+J45</f>
        <v>0</v>
      </c>
      <c r="G45" s="106">
        <f>ROUND(E45*F45,2)</f>
        <v>0</v>
      </c>
      <c r="H45" s="106"/>
      <c r="I45" s="106">
        <f>ROUND(E45*H45,2)</f>
        <v>0</v>
      </c>
      <c r="J45" s="106"/>
      <c r="K45" s="106">
        <f>ROUND(E45*J45,2)</f>
        <v>0</v>
      </c>
      <c r="L45" s="106">
        <v>21</v>
      </c>
      <c r="M45" s="106">
        <f>G45*(1+L45/100)</f>
        <v>0</v>
      </c>
      <c r="N45" s="104">
        <v>0</v>
      </c>
      <c r="O45" s="104">
        <f>ROUND(E45*N45,5)</f>
        <v>0</v>
      </c>
      <c r="P45" s="104">
        <v>0</v>
      </c>
      <c r="Q45" s="104">
        <f>ROUND(E45*P45,5)</f>
        <v>0</v>
      </c>
      <c r="R45" s="104"/>
      <c r="S45" s="104"/>
      <c r="T45" s="105">
        <v>1.68333</v>
      </c>
      <c r="U45" s="104">
        <f>ROUND(E45*T45,2)</f>
        <v>23.57</v>
      </c>
      <c r="V45" s="99"/>
      <c r="W45" s="99"/>
      <c r="X45" s="99"/>
      <c r="Y45" s="99"/>
      <c r="Z45" s="99"/>
      <c r="AA45" s="99"/>
      <c r="AB45" s="99"/>
      <c r="AC45" s="99"/>
      <c r="AD45" s="99"/>
      <c r="AE45" s="99" t="s">
        <v>80</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21</v>
      </c>
      <c r="B46" s="100" t="s">
        <v>2978</v>
      </c>
      <c r="C46" s="114" t="s">
        <v>2977</v>
      </c>
      <c r="D46" s="104" t="s">
        <v>267</v>
      </c>
      <c r="E46" s="178">
        <v>14</v>
      </c>
      <c r="F46" s="177">
        <f>H46+J46</f>
        <v>0</v>
      </c>
      <c r="G46" s="106">
        <f>ROUND(E46*F46,2)</f>
        <v>0</v>
      </c>
      <c r="H46" s="106"/>
      <c r="I46" s="106">
        <f>ROUND(E46*H46,2)</f>
        <v>0</v>
      </c>
      <c r="J46" s="106"/>
      <c r="K46" s="106">
        <f>ROUND(E46*J46,2)</f>
        <v>0</v>
      </c>
      <c r="L46" s="106">
        <v>21</v>
      </c>
      <c r="M46" s="106">
        <f>G46*(1+L46/100)</f>
        <v>0</v>
      </c>
      <c r="N46" s="104">
        <v>0.11600000000000001</v>
      </c>
      <c r="O46" s="104">
        <f>ROUND(E46*N46,5)</f>
        <v>1.6240000000000001</v>
      </c>
      <c r="P46" s="104">
        <v>0</v>
      </c>
      <c r="Q46" s="104">
        <f>ROUND(E46*P46,5)</f>
        <v>0</v>
      </c>
      <c r="R46" s="104"/>
      <c r="S46" s="104"/>
      <c r="T46" s="105">
        <v>0</v>
      </c>
      <c r="U46" s="104">
        <f>ROUND(E46*T46,2)</f>
        <v>0</v>
      </c>
      <c r="V46" s="99"/>
      <c r="W46" s="99"/>
      <c r="X46" s="99"/>
      <c r="Y46" s="99"/>
      <c r="Z46" s="99"/>
      <c r="AA46" s="99"/>
      <c r="AB46" s="99"/>
      <c r="AC46" s="99"/>
      <c r="AD46" s="99"/>
      <c r="AE46" s="99" t="s">
        <v>298</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ht="56.25" outlineLevel="1">
      <c r="A47" s="100"/>
      <c r="B47" s="100"/>
      <c r="C47" s="383" t="s">
        <v>2976</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Systémový architektonický sloup (ve výkresové části označení osvětlení „C“) v provedení lisovaný hliník pro svítidla ve sloupových difuzorech (hlavách architektonického sloupu). Montáž: zápustná patka. Povrchová barva RAL 7043 pololesk. Rozměry O200 x 3000 mm nad zemí, 800mm pod zemí. Hmotnost: 37,2 kg. Včetně systémového kontrolního modulového trafa a systémového modulu přepěťové ochrany.</v>
      </c>
      <c r="BB47" s="99"/>
      <c r="BC47" s="99"/>
      <c r="BD47" s="99"/>
      <c r="BE47" s="99"/>
      <c r="BF47" s="99"/>
      <c r="BG47" s="99"/>
      <c r="BH47" s="99"/>
    </row>
    <row r="48" spans="1:60" outlineLevel="1">
      <c r="A48" s="100">
        <v>22</v>
      </c>
      <c r="B48" s="100" t="s">
        <v>2975</v>
      </c>
      <c r="C48" s="114" t="s">
        <v>2974</v>
      </c>
      <c r="D48" s="104" t="s">
        <v>267</v>
      </c>
      <c r="E48" s="178">
        <v>25</v>
      </c>
      <c r="F48" s="177">
        <f>H48+J48</f>
        <v>0</v>
      </c>
      <c r="G48" s="106">
        <f>ROUND(E48*F48,2)</f>
        <v>0</v>
      </c>
      <c r="H48" s="106"/>
      <c r="I48" s="106">
        <f>ROUND(E48*H48,2)</f>
        <v>0</v>
      </c>
      <c r="J48" s="106"/>
      <c r="K48" s="106">
        <f>ROUND(E48*J48,2)</f>
        <v>0</v>
      </c>
      <c r="L48" s="106">
        <v>21</v>
      </c>
      <c r="M48" s="106">
        <f>G48*(1+L48/100)</f>
        <v>0</v>
      </c>
      <c r="N48" s="104">
        <v>0</v>
      </c>
      <c r="O48" s="104">
        <f>ROUND(E48*N48,5)</f>
        <v>0</v>
      </c>
      <c r="P48" s="104">
        <v>0</v>
      </c>
      <c r="Q48" s="104">
        <f>ROUND(E48*P48,5)</f>
        <v>0</v>
      </c>
      <c r="R48" s="104"/>
      <c r="S48" s="104"/>
      <c r="T48" s="105">
        <v>1.3666700000000001</v>
      </c>
      <c r="U48" s="104">
        <f>ROUND(E48*T48,2)</f>
        <v>34.17</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56.25" outlineLevel="1">
      <c r="A49" s="100"/>
      <c r="B49" s="100"/>
      <c r="C49" s="383" t="s">
        <v>1168</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Stožárová elektrovýzbroj pro 1 jištěný okruh (min. IP2X) s pojistk. odpínačem pro válcovou pojistku velikosti 10 x 38 mm, upevnění elektrovýzbroje na šroub uvnitř stožáru, velikost elektrovýzbroje přizpůsobená vnitřnímu prostoru uvnitř stožáru a velikosti dvířek (stožáry specifikované v položkách č. 1 až č. 3), nosná konstrukce a svorky v povrchové úpravě odolávající korozi, čtyřsvorková, připojení až 3 kabelů s žílami Cu/Al průřezu do 4x25 mm2 včetně.</v>
      </c>
      <c r="BB49" s="99"/>
      <c r="BC49" s="99"/>
      <c r="BD49" s="99"/>
      <c r="BE49" s="99"/>
      <c r="BF49" s="99"/>
      <c r="BG49" s="99"/>
      <c r="BH49" s="99"/>
    </row>
    <row r="50" spans="1:60" outlineLevel="1">
      <c r="A50" s="100">
        <v>23</v>
      </c>
      <c r="B50" s="100" t="s">
        <v>2973</v>
      </c>
      <c r="C50" s="114" t="s">
        <v>2972</v>
      </c>
      <c r="D50" s="104" t="s">
        <v>267</v>
      </c>
      <c r="E50" s="178">
        <v>11</v>
      </c>
      <c r="F50" s="177">
        <f>H50+J50</f>
        <v>0</v>
      </c>
      <c r="G50" s="106">
        <f>ROUND(E50*F50,2)</f>
        <v>0</v>
      </c>
      <c r="H50" s="106"/>
      <c r="I50" s="106">
        <f>ROUND(E50*H50,2)</f>
        <v>0</v>
      </c>
      <c r="J50" s="106"/>
      <c r="K50" s="106">
        <f>ROUND(E50*J50,2)</f>
        <v>0</v>
      </c>
      <c r="L50" s="106">
        <v>21</v>
      </c>
      <c r="M50" s="106">
        <f>G50*(1+L50/100)</f>
        <v>0</v>
      </c>
      <c r="N50" s="104">
        <v>0</v>
      </c>
      <c r="O50" s="104">
        <f>ROUND(E50*N50,5)</f>
        <v>0</v>
      </c>
      <c r="P50" s="104">
        <v>0</v>
      </c>
      <c r="Q50" s="104">
        <f>ROUND(E50*P50,5)</f>
        <v>0</v>
      </c>
      <c r="R50" s="104"/>
      <c r="S50" s="104"/>
      <c r="T50" s="105">
        <v>1.1439999999999999</v>
      </c>
      <c r="U50" s="104">
        <f>ROUND(E50*T50,2)</f>
        <v>12.58</v>
      </c>
      <c r="V50" s="99"/>
      <c r="W50" s="99"/>
      <c r="X50" s="99"/>
      <c r="Y50" s="99"/>
      <c r="Z50" s="99"/>
      <c r="AA50" s="99"/>
      <c r="AB50" s="99"/>
      <c r="AC50" s="99"/>
      <c r="AD50" s="99"/>
      <c r="AE50" s="99" t="s">
        <v>80</v>
      </c>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181" t="s">
        <v>2971</v>
      </c>
      <c r="D51" s="180"/>
      <c r="E51" s="179">
        <v>7</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181" t="s">
        <v>2970</v>
      </c>
      <c r="D52" s="180"/>
      <c r="E52" s="179">
        <v>4</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v>24</v>
      </c>
      <c r="B53" s="100" t="s">
        <v>2969</v>
      </c>
      <c r="C53" s="114" t="s">
        <v>2968</v>
      </c>
      <c r="D53" s="104" t="s">
        <v>267</v>
      </c>
      <c r="E53" s="178">
        <v>7</v>
      </c>
      <c r="F53" s="177">
        <f>H53+J53</f>
        <v>0</v>
      </c>
      <c r="G53" s="106">
        <f>ROUND(E53*F53,2)</f>
        <v>0</v>
      </c>
      <c r="H53" s="106"/>
      <c r="I53" s="106">
        <f>ROUND(E53*H53,2)</f>
        <v>0</v>
      </c>
      <c r="J53" s="106"/>
      <c r="K53" s="106">
        <f>ROUND(E53*J53,2)</f>
        <v>0</v>
      </c>
      <c r="L53" s="106">
        <v>21</v>
      </c>
      <c r="M53" s="106">
        <f>G53*(1+L53/100)</f>
        <v>0</v>
      </c>
      <c r="N53" s="104">
        <v>2.1299999999999999E-3</v>
      </c>
      <c r="O53" s="104">
        <f>ROUND(E53*N53,5)</f>
        <v>1.491E-2</v>
      </c>
      <c r="P53" s="104">
        <v>0</v>
      </c>
      <c r="Q53" s="104">
        <f>ROUND(E53*P53,5)</f>
        <v>0</v>
      </c>
      <c r="R53" s="104"/>
      <c r="S53" s="104"/>
      <c r="T53" s="105">
        <v>0</v>
      </c>
      <c r="U53" s="104">
        <f>ROUND(E53*T53,2)</f>
        <v>0</v>
      </c>
      <c r="V53" s="99"/>
      <c r="W53" s="99"/>
      <c r="X53" s="99"/>
      <c r="Y53" s="99"/>
      <c r="Z53" s="99"/>
      <c r="AA53" s="99"/>
      <c r="AB53" s="99"/>
      <c r="AC53" s="99"/>
      <c r="AD53" s="99"/>
      <c r="AE53" s="99" t="s">
        <v>298</v>
      </c>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ht="22.5" outlineLevel="1">
      <c r="A54" s="100"/>
      <c r="B54" s="100"/>
      <c r="C54" s="383" t="s">
        <v>1166</v>
      </c>
      <c r="D54" s="384"/>
      <c r="E54" s="385"/>
      <c r="F54" s="386"/>
      <c r="G54" s="387"/>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81</v>
      </c>
      <c r="AF54" s="99"/>
      <c r="AG54" s="99"/>
      <c r="AH54" s="99"/>
      <c r="AI54" s="99"/>
      <c r="AJ54" s="99"/>
      <c r="AK54" s="99"/>
      <c r="AL54" s="99"/>
      <c r="AM54" s="99"/>
      <c r="AN54" s="99"/>
      <c r="AO54" s="99"/>
      <c r="AP54" s="99"/>
      <c r="AQ54" s="99"/>
      <c r="AR54" s="99"/>
      <c r="AS54" s="99"/>
      <c r="AT54" s="99"/>
      <c r="AU54" s="99"/>
      <c r="AV54" s="99"/>
      <c r="AW54" s="99"/>
      <c r="AX54" s="99"/>
      <c r="AY54" s="99"/>
      <c r="AZ54" s="99"/>
      <c r="BA54" s="101" t="str">
        <f>C54</f>
        <v>LED svítidlo VO - typ "A" na sloupu 6m - 20W - přesná specifikace viz technická zpráva SO 04 - kap. 5.1.</v>
      </c>
      <c r="BB54" s="99"/>
      <c r="BC54" s="99"/>
      <c r="BD54" s="99"/>
      <c r="BE54" s="99"/>
      <c r="BF54" s="99"/>
      <c r="BG54" s="99"/>
      <c r="BH54" s="99"/>
    </row>
    <row r="55" spans="1:60" outlineLevel="1">
      <c r="A55" s="100">
        <v>25</v>
      </c>
      <c r="B55" s="100" t="s">
        <v>2967</v>
      </c>
      <c r="C55" s="114" t="s">
        <v>2966</v>
      </c>
      <c r="D55" s="104" t="s">
        <v>267</v>
      </c>
      <c r="E55" s="178">
        <v>4</v>
      </c>
      <c r="F55" s="177">
        <f>H55+J55</f>
        <v>0</v>
      </c>
      <c r="G55" s="106">
        <f>ROUND(E55*F55,2)</f>
        <v>0</v>
      </c>
      <c r="H55" s="106"/>
      <c r="I55" s="106">
        <f>ROUND(E55*H55,2)</f>
        <v>0</v>
      </c>
      <c r="J55" s="106"/>
      <c r="K55" s="106">
        <f>ROUND(E55*J55,2)</f>
        <v>0</v>
      </c>
      <c r="L55" s="106">
        <v>21</v>
      </c>
      <c r="M55" s="106">
        <f>G55*(1+L55/100)</f>
        <v>0</v>
      </c>
      <c r="N55" s="104">
        <v>2.1299999999999999E-3</v>
      </c>
      <c r="O55" s="104">
        <f>ROUND(E55*N55,5)</f>
        <v>8.5199999999999998E-3</v>
      </c>
      <c r="P55" s="104">
        <v>0</v>
      </c>
      <c r="Q55" s="104">
        <f>ROUND(E55*P55,5)</f>
        <v>0</v>
      </c>
      <c r="R55" s="104"/>
      <c r="S55" s="104"/>
      <c r="T55" s="105">
        <v>0</v>
      </c>
      <c r="U55" s="104">
        <f>ROUND(E55*T55,2)</f>
        <v>0</v>
      </c>
      <c r="V55" s="99"/>
      <c r="W55" s="99"/>
      <c r="X55" s="99"/>
      <c r="Y55" s="99"/>
      <c r="Z55" s="99"/>
      <c r="AA55" s="99"/>
      <c r="AB55" s="99"/>
      <c r="AC55" s="99"/>
      <c r="AD55" s="99"/>
      <c r="AE55" s="99" t="s">
        <v>298</v>
      </c>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ht="22.5" outlineLevel="1">
      <c r="A56" s="100"/>
      <c r="B56" s="100"/>
      <c r="C56" s="383" t="s">
        <v>1165</v>
      </c>
      <c r="D56" s="384"/>
      <c r="E56" s="385"/>
      <c r="F56" s="386"/>
      <c r="G56" s="387"/>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81</v>
      </c>
      <c r="AF56" s="99"/>
      <c r="AG56" s="99"/>
      <c r="AH56" s="99"/>
      <c r="AI56" s="99"/>
      <c r="AJ56" s="99"/>
      <c r="AK56" s="99"/>
      <c r="AL56" s="99"/>
      <c r="AM56" s="99"/>
      <c r="AN56" s="99"/>
      <c r="AO56" s="99"/>
      <c r="AP56" s="99"/>
      <c r="AQ56" s="99"/>
      <c r="AR56" s="99"/>
      <c r="AS56" s="99"/>
      <c r="AT56" s="99"/>
      <c r="AU56" s="99"/>
      <c r="AV56" s="99"/>
      <c r="AW56" s="99"/>
      <c r="AX56" s="99"/>
      <c r="AY56" s="99"/>
      <c r="AZ56" s="99"/>
      <c r="BA56" s="101" t="str">
        <f>C56</f>
        <v>LED svítidlo VO - typ "B" na sloupu 4m - 11W - přesná specifikace viz technická zpráva SO 04 - kap. 5.1.</v>
      </c>
      <c r="BB56" s="99"/>
      <c r="BC56" s="99"/>
      <c r="BD56" s="99"/>
      <c r="BE56" s="99"/>
      <c r="BF56" s="99"/>
      <c r="BG56" s="99"/>
      <c r="BH56" s="99"/>
    </row>
    <row r="57" spans="1:60" outlineLevel="1">
      <c r="A57" s="100">
        <v>26</v>
      </c>
      <c r="B57" s="100" t="s">
        <v>2965</v>
      </c>
      <c r="C57" s="114" t="s">
        <v>2964</v>
      </c>
      <c r="D57" s="104" t="s">
        <v>267</v>
      </c>
      <c r="E57" s="178">
        <v>14</v>
      </c>
      <c r="F57" s="177">
        <f>H57+J57</f>
        <v>0</v>
      </c>
      <c r="G57" s="106">
        <f>ROUND(E57*F57,2)</f>
        <v>0</v>
      </c>
      <c r="H57" s="106"/>
      <c r="I57" s="106">
        <f>ROUND(E57*H57,2)</f>
        <v>0</v>
      </c>
      <c r="J57" s="106"/>
      <c r="K57" s="106">
        <f>ROUND(E57*J57,2)</f>
        <v>0</v>
      </c>
      <c r="L57" s="106">
        <v>21</v>
      </c>
      <c r="M57" s="106">
        <f>G57*(1+L57/100)</f>
        <v>0</v>
      </c>
      <c r="N57" s="104">
        <v>0</v>
      </c>
      <c r="O57" s="104">
        <f>ROUND(E57*N57,5)</f>
        <v>0</v>
      </c>
      <c r="P57" s="104">
        <v>0</v>
      </c>
      <c r="Q57" s="104">
        <f>ROUND(E57*P57,5)</f>
        <v>0</v>
      </c>
      <c r="R57" s="104"/>
      <c r="S57" s="104"/>
      <c r="T57" s="105">
        <v>1.1439999999999999</v>
      </c>
      <c r="U57" s="104">
        <f>ROUND(E57*T57,2)</f>
        <v>16.02</v>
      </c>
      <c r="V57" s="99"/>
      <c r="W57" s="99"/>
      <c r="X57" s="99"/>
      <c r="Y57" s="99"/>
      <c r="Z57" s="99"/>
      <c r="AA57" s="99"/>
      <c r="AB57" s="99"/>
      <c r="AC57" s="99"/>
      <c r="AD57" s="99"/>
      <c r="AE57" s="99" t="s">
        <v>80</v>
      </c>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v>27</v>
      </c>
      <c r="B58" s="100" t="s">
        <v>2963</v>
      </c>
      <c r="C58" s="114" t="s">
        <v>2962</v>
      </c>
      <c r="D58" s="104" t="s">
        <v>267</v>
      </c>
      <c r="E58" s="178">
        <v>14</v>
      </c>
      <c r="F58" s="177">
        <f>H58+J58</f>
        <v>0</v>
      </c>
      <c r="G58" s="106">
        <f>ROUND(E58*F58,2)</f>
        <v>0</v>
      </c>
      <c r="H58" s="106"/>
      <c r="I58" s="106">
        <f>ROUND(E58*H58,2)</f>
        <v>0</v>
      </c>
      <c r="J58" s="106"/>
      <c r="K58" s="106">
        <f>ROUND(E58*J58,2)</f>
        <v>0</v>
      </c>
      <c r="L58" s="106">
        <v>21</v>
      </c>
      <c r="M58" s="106">
        <f>G58*(1+L58/100)</f>
        <v>0</v>
      </c>
      <c r="N58" s="104">
        <v>2.1299999999999999E-3</v>
      </c>
      <c r="O58" s="104">
        <f>ROUND(E58*N58,5)</f>
        <v>2.9819999999999999E-2</v>
      </c>
      <c r="P58" s="104">
        <v>0</v>
      </c>
      <c r="Q58" s="104">
        <f>ROUND(E58*P58,5)</f>
        <v>0</v>
      </c>
      <c r="R58" s="104"/>
      <c r="S58" s="104"/>
      <c r="T58" s="105">
        <v>0</v>
      </c>
      <c r="U58" s="104">
        <f>ROUND(E58*T58,2)</f>
        <v>0</v>
      </c>
      <c r="V58" s="99"/>
      <c r="W58" s="99"/>
      <c r="X58" s="99"/>
      <c r="Y58" s="99"/>
      <c r="Z58" s="99"/>
      <c r="AA58" s="99"/>
      <c r="AB58" s="99"/>
      <c r="AC58" s="99"/>
      <c r="AD58" s="99"/>
      <c r="AE58" s="99" t="s">
        <v>298</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ht="33.75" outlineLevel="1">
      <c r="A59" s="100"/>
      <c r="B59" s="100"/>
      <c r="C59" s="383" t="s">
        <v>1164</v>
      </c>
      <c r="D59" s="384"/>
      <c r="E59" s="385"/>
      <c r="F59" s="386"/>
      <c r="G59" s="387"/>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81</v>
      </c>
      <c r="AF59" s="99"/>
      <c r="AG59" s="99"/>
      <c r="AH59" s="99"/>
      <c r="AI59" s="99"/>
      <c r="AJ59" s="99"/>
      <c r="AK59" s="99"/>
      <c r="AL59" s="99"/>
      <c r="AM59" s="99"/>
      <c r="AN59" s="99"/>
      <c r="AO59" s="99"/>
      <c r="AP59" s="99"/>
      <c r="AQ59" s="99"/>
      <c r="AR59" s="99"/>
      <c r="AS59" s="99"/>
      <c r="AT59" s="99"/>
      <c r="AU59" s="99"/>
      <c r="AV59" s="99"/>
      <c r="AW59" s="99"/>
      <c r="AX59" s="99"/>
      <c r="AY59" s="99"/>
      <c r="AZ59" s="99"/>
      <c r="BA59" s="101" t="str">
        <f>C59</f>
        <v>Hlava architektonického sloupu osvětlení s elektronickým stmívatelným předřadníkem DALI pro 4 x LED bodové reflektory - typ "C" na sloup 3m - 4x5W - přesná specifikace viz technická zpráva SO 04 - kap. 5.1.</v>
      </c>
      <c r="BB59" s="99"/>
      <c r="BC59" s="99"/>
      <c r="BD59" s="99"/>
      <c r="BE59" s="99"/>
      <c r="BF59" s="99"/>
      <c r="BG59" s="99"/>
      <c r="BH59" s="99"/>
    </row>
    <row r="60" spans="1:60" outlineLevel="1">
      <c r="A60" s="100">
        <v>28</v>
      </c>
      <c r="B60" s="100" t="s">
        <v>2961</v>
      </c>
      <c r="C60" s="114" t="s">
        <v>2960</v>
      </c>
      <c r="D60" s="104" t="s">
        <v>267</v>
      </c>
      <c r="E60" s="178">
        <v>1</v>
      </c>
      <c r="F60" s="177">
        <f>H60+J60</f>
        <v>0</v>
      </c>
      <c r="G60" s="106">
        <f>ROUND(E60*F60,2)</f>
        <v>0</v>
      </c>
      <c r="H60" s="106"/>
      <c r="I60" s="106">
        <f>ROUND(E60*H60,2)</f>
        <v>0</v>
      </c>
      <c r="J60" s="106"/>
      <c r="K60" s="106">
        <f>ROUND(E60*J60,2)</f>
        <v>0</v>
      </c>
      <c r="L60" s="106">
        <v>21</v>
      </c>
      <c r="M60" s="106">
        <f>G60*(1+L60/100)</f>
        <v>0</v>
      </c>
      <c r="N60" s="104">
        <v>0</v>
      </c>
      <c r="O60" s="104">
        <f>ROUND(E60*N60,5)</f>
        <v>0</v>
      </c>
      <c r="P60" s="104">
        <v>0</v>
      </c>
      <c r="Q60" s="104">
        <f>ROUND(E60*P60,5)</f>
        <v>0</v>
      </c>
      <c r="R60" s="104"/>
      <c r="S60" s="104"/>
      <c r="T60" s="105">
        <v>1.1439999999999999</v>
      </c>
      <c r="U60" s="104">
        <f>ROUND(E60*T60,2)</f>
        <v>1.1399999999999999</v>
      </c>
      <c r="V60" s="99"/>
      <c r="W60" s="99"/>
      <c r="X60" s="99"/>
      <c r="Y60" s="99"/>
      <c r="Z60" s="99"/>
      <c r="AA60" s="99"/>
      <c r="AB60" s="99"/>
      <c r="AC60" s="99"/>
      <c r="AD60" s="99"/>
      <c r="AE60" s="99" t="s">
        <v>80</v>
      </c>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v>29</v>
      </c>
      <c r="B61" s="100" t="s">
        <v>2959</v>
      </c>
      <c r="C61" s="114" t="s">
        <v>2958</v>
      </c>
      <c r="D61" s="104" t="s">
        <v>267</v>
      </c>
      <c r="E61" s="178">
        <v>1</v>
      </c>
      <c r="F61" s="177">
        <f>H61+J61</f>
        <v>0</v>
      </c>
      <c r="G61" s="106">
        <f>ROUND(E61*F61,2)</f>
        <v>0</v>
      </c>
      <c r="H61" s="106"/>
      <c r="I61" s="106">
        <f>ROUND(E61*H61,2)</f>
        <v>0</v>
      </c>
      <c r="J61" s="106"/>
      <c r="K61" s="106">
        <f>ROUND(E61*J61,2)</f>
        <v>0</v>
      </c>
      <c r="L61" s="106">
        <v>21</v>
      </c>
      <c r="M61" s="106">
        <f>G61*(1+L61/100)</f>
        <v>0</v>
      </c>
      <c r="N61" s="104">
        <v>2.1299999999999999E-3</v>
      </c>
      <c r="O61" s="104">
        <f>ROUND(E61*N61,5)</f>
        <v>2.1299999999999999E-3</v>
      </c>
      <c r="P61" s="104">
        <v>0</v>
      </c>
      <c r="Q61" s="104">
        <f>ROUND(E61*P61,5)</f>
        <v>0</v>
      </c>
      <c r="R61" s="104"/>
      <c r="S61" s="104"/>
      <c r="T61" s="105">
        <v>0</v>
      </c>
      <c r="U61" s="104">
        <f>ROUND(E61*T61,2)</f>
        <v>0</v>
      </c>
      <c r="V61" s="99"/>
      <c r="W61" s="99"/>
      <c r="X61" s="99"/>
      <c r="Y61" s="99"/>
      <c r="Z61" s="99"/>
      <c r="AA61" s="99"/>
      <c r="AB61" s="99"/>
      <c r="AC61" s="99"/>
      <c r="AD61" s="99"/>
      <c r="AE61" s="99" t="s">
        <v>298</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ht="33.75" outlineLevel="1">
      <c r="A62" s="100"/>
      <c r="B62" s="100"/>
      <c r="C62" s="383" t="s">
        <v>1163</v>
      </c>
      <c r="D62" s="384"/>
      <c r="E62" s="385"/>
      <c r="F62" s="386"/>
      <c r="G62" s="387"/>
      <c r="H62" s="106"/>
      <c r="I62" s="106"/>
      <c r="J62" s="106"/>
      <c r="K62" s="106"/>
      <c r="L62" s="106"/>
      <c r="M62" s="106"/>
      <c r="N62" s="104"/>
      <c r="O62" s="104"/>
      <c r="P62" s="104"/>
      <c r="Q62" s="104"/>
      <c r="R62" s="104"/>
      <c r="S62" s="104"/>
      <c r="T62" s="105"/>
      <c r="U62" s="104"/>
      <c r="V62" s="99"/>
      <c r="W62" s="99"/>
      <c r="X62" s="99"/>
      <c r="Y62" s="99"/>
      <c r="Z62" s="99"/>
      <c r="AA62" s="99"/>
      <c r="AB62" s="99"/>
      <c r="AC62" s="99"/>
      <c r="AD62" s="99"/>
      <c r="AE62" s="99" t="s">
        <v>81</v>
      </c>
      <c r="AF62" s="99"/>
      <c r="AG62" s="99"/>
      <c r="AH62" s="99"/>
      <c r="AI62" s="99"/>
      <c r="AJ62" s="99"/>
      <c r="AK62" s="99"/>
      <c r="AL62" s="99"/>
      <c r="AM62" s="99"/>
      <c r="AN62" s="99"/>
      <c r="AO62" s="99"/>
      <c r="AP62" s="99"/>
      <c r="AQ62" s="99"/>
      <c r="AR62" s="99"/>
      <c r="AS62" s="99"/>
      <c r="AT62" s="99"/>
      <c r="AU62" s="99"/>
      <c r="AV62" s="99"/>
      <c r="AW62" s="99"/>
      <c r="AX62" s="99"/>
      <c r="AY62" s="99"/>
      <c r="AZ62" s="99"/>
      <c r="BA62" s="101" t="str">
        <f>C62</f>
        <v>Svítidlo vestavné do země - typ "D" pro nasvětlení uměleckého díla, 12 W. Součástí dodávky je zemní propojovací box pro průběžné připojení – vstup + výstup + přívod ke svítidlu. Přesná specifikace viz technická zpráva SO 04 - kap. 5.1.</v>
      </c>
      <c r="BB62" s="99"/>
      <c r="BC62" s="99"/>
      <c r="BD62" s="99"/>
      <c r="BE62" s="99"/>
      <c r="BF62" s="99"/>
      <c r="BG62" s="99"/>
      <c r="BH62" s="99"/>
    </row>
    <row r="63" spans="1:60" outlineLevel="1">
      <c r="A63" s="100">
        <v>30</v>
      </c>
      <c r="B63" s="100" t="s">
        <v>2957</v>
      </c>
      <c r="C63" s="114" t="s">
        <v>2956</v>
      </c>
      <c r="D63" s="104" t="s">
        <v>267</v>
      </c>
      <c r="E63" s="178">
        <v>1</v>
      </c>
      <c r="F63" s="177">
        <f>H63+J63</f>
        <v>0</v>
      </c>
      <c r="G63" s="106">
        <f>ROUND(E63*F63,2)</f>
        <v>0</v>
      </c>
      <c r="H63" s="106"/>
      <c r="I63" s="106">
        <f>ROUND(E63*H63,2)</f>
        <v>0</v>
      </c>
      <c r="J63" s="106"/>
      <c r="K63" s="106">
        <f>ROUND(E63*J63,2)</f>
        <v>0</v>
      </c>
      <c r="L63" s="106">
        <v>21</v>
      </c>
      <c r="M63" s="106">
        <f>G63*(1+L63/100)</f>
        <v>0</v>
      </c>
      <c r="N63" s="104">
        <v>0</v>
      </c>
      <c r="O63" s="104">
        <f>ROUND(E63*N63,5)</f>
        <v>0</v>
      </c>
      <c r="P63" s="104">
        <v>0</v>
      </c>
      <c r="Q63" s="104">
        <f>ROUND(E63*P63,5)</f>
        <v>0</v>
      </c>
      <c r="R63" s="104"/>
      <c r="S63" s="104"/>
      <c r="T63" s="105">
        <v>4.9580000000000002</v>
      </c>
      <c r="U63" s="104">
        <f>ROUND(E63*T63,2)</f>
        <v>4.96</v>
      </c>
      <c r="V63" s="99"/>
      <c r="W63" s="99"/>
      <c r="X63" s="99"/>
      <c r="Y63" s="99"/>
      <c r="Z63" s="99"/>
      <c r="AA63" s="99"/>
      <c r="AB63" s="99"/>
      <c r="AC63" s="99"/>
      <c r="AD63" s="99"/>
      <c r="AE63" s="99" t="s">
        <v>80</v>
      </c>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ht="45" outlineLevel="1">
      <c r="A64" s="100"/>
      <c r="B64" s="100"/>
      <c r="C64" s="383" t="s">
        <v>1161</v>
      </c>
      <c r="D64" s="384"/>
      <c r="E64" s="385"/>
      <c r="F64" s="386"/>
      <c r="G64" s="387"/>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81</v>
      </c>
      <c r="AF64" s="99"/>
      <c r="AG64" s="99"/>
      <c r="AH64" s="99"/>
      <c r="AI64" s="99"/>
      <c r="AJ64" s="99"/>
      <c r="AK64" s="99"/>
      <c r="AL64" s="99"/>
      <c r="AM64" s="99"/>
      <c r="AN64" s="99"/>
      <c r="AO64" s="99"/>
      <c r="AP64" s="99"/>
      <c r="AQ64" s="99"/>
      <c r="AR64" s="99"/>
      <c r="AS64" s="99"/>
      <c r="AT64" s="99"/>
      <c r="AU64" s="99"/>
      <c r="AV64" s="99"/>
      <c r="AW64" s="99"/>
      <c r="AX64" s="99"/>
      <c r="AY64" s="99"/>
      <c r="AZ64" s="99"/>
      <c r="BA64" s="101" t="str">
        <f>C64</f>
        <v>Zemní rozvaděč RSV01 - Délka: 545 mm, šířka: 360 mm, výška 435 mm, Světlá šířka 250 × 400 mm, Víko – zinkovaná ocel s protiskluzovou úpravou, IP44 ( v zavřeném stavu IP48), 4x zásuvka 16A/230V, 4x jistič B16A/1, 1 proudový chránič 40A typ A - Přesná specifikace viz technická zpráva SO 04 - kap. 5.2.</v>
      </c>
      <c r="BB64" s="99"/>
      <c r="BC64" s="99"/>
      <c r="BD64" s="99"/>
      <c r="BE64" s="99"/>
      <c r="BF64" s="99"/>
      <c r="BG64" s="99"/>
      <c r="BH64" s="99"/>
    </row>
    <row r="65" spans="1:60" outlineLevel="1">
      <c r="A65" s="100">
        <v>31</v>
      </c>
      <c r="B65" s="100" t="s">
        <v>2955</v>
      </c>
      <c r="C65" s="114" t="s">
        <v>2954</v>
      </c>
      <c r="D65" s="104" t="s">
        <v>267</v>
      </c>
      <c r="E65" s="178">
        <v>2</v>
      </c>
      <c r="F65" s="177">
        <f>H65+J65</f>
        <v>0</v>
      </c>
      <c r="G65" s="106">
        <f>ROUND(E65*F65,2)</f>
        <v>0</v>
      </c>
      <c r="H65" s="106"/>
      <c r="I65" s="106">
        <f>ROUND(E65*H65,2)</f>
        <v>0</v>
      </c>
      <c r="J65" s="106"/>
      <c r="K65" s="106">
        <f>ROUND(E65*J65,2)</f>
        <v>0</v>
      </c>
      <c r="L65" s="106">
        <v>21</v>
      </c>
      <c r="M65" s="106">
        <f>G65*(1+L65/100)</f>
        <v>0</v>
      </c>
      <c r="N65" s="104">
        <v>0</v>
      </c>
      <c r="O65" s="104">
        <f>ROUND(E65*N65,5)</f>
        <v>0</v>
      </c>
      <c r="P65" s="104">
        <v>0</v>
      </c>
      <c r="Q65" s="104">
        <f>ROUND(E65*P65,5)</f>
        <v>0</v>
      </c>
      <c r="R65" s="104"/>
      <c r="S65" s="104"/>
      <c r="T65" s="105">
        <v>0.67500000000000004</v>
      </c>
      <c r="U65" s="104">
        <f>ROUND(E65*T65,2)</f>
        <v>1.35</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ht="45" outlineLevel="1">
      <c r="A66" s="100"/>
      <c r="B66" s="100"/>
      <c r="C66" s="383" t="s">
        <v>1160</v>
      </c>
      <c r="D66" s="384"/>
      <c r="E66" s="385"/>
      <c r="F66" s="386"/>
      <c r="G66" s="387"/>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81</v>
      </c>
      <c r="AF66" s="99"/>
      <c r="AG66" s="99"/>
      <c r="AH66" s="99"/>
      <c r="AI66" s="99"/>
      <c r="AJ66" s="99"/>
      <c r="AK66" s="99"/>
      <c r="AL66" s="99"/>
      <c r="AM66" s="99"/>
      <c r="AN66" s="99"/>
      <c r="AO66" s="99"/>
      <c r="AP66" s="99"/>
      <c r="AQ66" s="99"/>
      <c r="AR66" s="99"/>
      <c r="AS66" s="99"/>
      <c r="AT66" s="99"/>
      <c r="AU66" s="99"/>
      <c r="AV66" s="99"/>
      <c r="AW66" s="99"/>
      <c r="AX66" s="99"/>
      <c r="AY66" s="99"/>
      <c r="AZ66" s="99"/>
      <c r="BA66" s="101" t="str">
        <f>C66</f>
        <v>Rozvodnice SPNKP1 a 2 - pilířový rozvaděč 2S IP44, IK10 V=1120/Š=540/H=200mm s vestavěnou rozvodnicí pro povrchovou montáž 2x12M, IP 65, V=460/Š=340/H=160mm, průhledné dveře. Dvířka pilířové rozvodnice budou osazena jednobodovým energetickým zámkem. Včetně osazení na pozice dle výkresové dokumentace SO 04.</v>
      </c>
      <c r="BB66" s="99"/>
      <c r="BC66" s="99"/>
      <c r="BD66" s="99"/>
      <c r="BE66" s="99"/>
      <c r="BF66" s="99"/>
      <c r="BG66" s="99"/>
      <c r="BH66" s="99"/>
    </row>
    <row r="67" spans="1:60" outlineLevel="1">
      <c r="A67" s="100">
        <v>32</v>
      </c>
      <c r="B67" s="100" t="s">
        <v>2953</v>
      </c>
      <c r="C67" s="114" t="s">
        <v>2952</v>
      </c>
      <c r="D67" s="104" t="s">
        <v>267</v>
      </c>
      <c r="E67" s="178">
        <v>18</v>
      </c>
      <c r="F67" s="177">
        <f t="shared" ref="F67:F76" si="0">H67+J67</f>
        <v>0</v>
      </c>
      <c r="G67" s="106">
        <f t="shared" ref="G67:G76" si="1">ROUND(E67*F67,2)</f>
        <v>0</v>
      </c>
      <c r="H67" s="106"/>
      <c r="I67" s="106">
        <f t="shared" ref="I67:I76" si="2">ROUND(E67*H67,2)</f>
        <v>0</v>
      </c>
      <c r="J67" s="106"/>
      <c r="K67" s="106">
        <f t="shared" ref="K67:K76" si="3">ROUND(E67*J67,2)</f>
        <v>0</v>
      </c>
      <c r="L67" s="106">
        <v>21</v>
      </c>
      <c r="M67" s="106">
        <f t="shared" ref="M67:M76" si="4">G67*(1+L67/100)</f>
        <v>0</v>
      </c>
      <c r="N67" s="104">
        <v>0</v>
      </c>
      <c r="O67" s="104">
        <f t="shared" ref="O67:O76" si="5">ROUND(E67*N67,5)</f>
        <v>0</v>
      </c>
      <c r="P67" s="104">
        <v>0</v>
      </c>
      <c r="Q67" s="104">
        <f t="shared" ref="Q67:Q76" si="6">ROUND(E67*P67,5)</f>
        <v>0</v>
      </c>
      <c r="R67" s="104"/>
      <c r="S67" s="104"/>
      <c r="T67" s="105">
        <v>0.42</v>
      </c>
      <c r="U67" s="104">
        <f t="shared" ref="U67:U76" si="7">ROUND(E67*T67,2)</f>
        <v>7.56</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v>33</v>
      </c>
      <c r="B68" s="100" t="s">
        <v>2904</v>
      </c>
      <c r="C68" s="114" t="s">
        <v>1159</v>
      </c>
      <c r="D68" s="104" t="s">
        <v>267</v>
      </c>
      <c r="E68" s="178">
        <v>3</v>
      </c>
      <c r="F68" s="177">
        <f t="shared" si="0"/>
        <v>0</v>
      </c>
      <c r="G68" s="106">
        <f t="shared" si="1"/>
        <v>0</v>
      </c>
      <c r="H68" s="106"/>
      <c r="I68" s="106">
        <f t="shared" si="2"/>
        <v>0</v>
      </c>
      <c r="J68" s="106"/>
      <c r="K68" s="106">
        <f t="shared" si="3"/>
        <v>0</v>
      </c>
      <c r="L68" s="106">
        <v>21</v>
      </c>
      <c r="M68" s="106">
        <f t="shared" si="4"/>
        <v>0</v>
      </c>
      <c r="N68" s="104">
        <v>1.8000000000000001E-4</v>
      </c>
      <c r="O68" s="104">
        <f t="shared" si="5"/>
        <v>5.4000000000000001E-4</v>
      </c>
      <c r="P68" s="104">
        <v>0</v>
      </c>
      <c r="Q68" s="104">
        <f t="shared" si="6"/>
        <v>0</v>
      </c>
      <c r="R68" s="104"/>
      <c r="S68" s="104"/>
      <c r="T68" s="105">
        <v>0</v>
      </c>
      <c r="U68" s="104">
        <f t="shared" si="7"/>
        <v>0</v>
      </c>
      <c r="V68" s="99"/>
      <c r="W68" s="99"/>
      <c r="X68" s="99"/>
      <c r="Y68" s="99"/>
      <c r="Z68" s="99"/>
      <c r="AA68" s="99"/>
      <c r="AB68" s="99"/>
      <c r="AC68" s="99"/>
      <c r="AD68" s="99"/>
      <c r="AE68" s="99" t="s">
        <v>298</v>
      </c>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outlineLevel="1">
      <c r="A69" s="100">
        <v>34</v>
      </c>
      <c r="B69" s="100" t="s">
        <v>2951</v>
      </c>
      <c r="C69" s="114" t="s">
        <v>1158</v>
      </c>
      <c r="D69" s="104" t="s">
        <v>267</v>
      </c>
      <c r="E69" s="178">
        <v>12</v>
      </c>
      <c r="F69" s="177">
        <f t="shared" si="0"/>
        <v>0</v>
      </c>
      <c r="G69" s="106">
        <f t="shared" si="1"/>
        <v>0</v>
      </c>
      <c r="H69" s="106"/>
      <c r="I69" s="106">
        <f t="shared" si="2"/>
        <v>0</v>
      </c>
      <c r="J69" s="106"/>
      <c r="K69" s="106">
        <f t="shared" si="3"/>
        <v>0</v>
      </c>
      <c r="L69" s="106">
        <v>21</v>
      </c>
      <c r="M69" s="106">
        <f t="shared" si="4"/>
        <v>0</v>
      </c>
      <c r="N69" s="104">
        <v>1.8000000000000001E-4</v>
      </c>
      <c r="O69" s="104">
        <f t="shared" si="5"/>
        <v>2.16E-3</v>
      </c>
      <c r="P69" s="104">
        <v>0</v>
      </c>
      <c r="Q69" s="104">
        <f t="shared" si="6"/>
        <v>0</v>
      </c>
      <c r="R69" s="104"/>
      <c r="S69" s="104"/>
      <c r="T69" s="105">
        <v>0</v>
      </c>
      <c r="U69" s="104">
        <f t="shared" si="7"/>
        <v>0</v>
      </c>
      <c r="V69" s="99"/>
      <c r="W69" s="99"/>
      <c r="X69" s="99"/>
      <c r="Y69" s="99"/>
      <c r="Z69" s="99"/>
      <c r="AA69" s="99"/>
      <c r="AB69" s="99"/>
      <c r="AC69" s="99"/>
      <c r="AD69" s="99"/>
      <c r="AE69" s="99" t="s">
        <v>298</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v>35</v>
      </c>
      <c r="B70" s="100" t="s">
        <v>2950</v>
      </c>
      <c r="C70" s="114" t="s">
        <v>1157</v>
      </c>
      <c r="D70" s="104" t="s">
        <v>267</v>
      </c>
      <c r="E70" s="178">
        <v>3</v>
      </c>
      <c r="F70" s="177">
        <f t="shared" si="0"/>
        <v>0</v>
      </c>
      <c r="G70" s="106">
        <f t="shared" si="1"/>
        <v>0</v>
      </c>
      <c r="H70" s="106"/>
      <c r="I70" s="106">
        <f t="shared" si="2"/>
        <v>0</v>
      </c>
      <c r="J70" s="106"/>
      <c r="K70" s="106">
        <f t="shared" si="3"/>
        <v>0</v>
      </c>
      <c r="L70" s="106">
        <v>21</v>
      </c>
      <c r="M70" s="106">
        <f t="shared" si="4"/>
        <v>0</v>
      </c>
      <c r="N70" s="104">
        <v>1.8000000000000001E-4</v>
      </c>
      <c r="O70" s="104">
        <f t="shared" si="5"/>
        <v>5.4000000000000001E-4</v>
      </c>
      <c r="P70" s="104">
        <v>0</v>
      </c>
      <c r="Q70" s="104">
        <f t="shared" si="6"/>
        <v>0</v>
      </c>
      <c r="R70" s="104"/>
      <c r="S70" s="104"/>
      <c r="T70" s="105">
        <v>0</v>
      </c>
      <c r="U70" s="104">
        <f t="shared" si="7"/>
        <v>0</v>
      </c>
      <c r="V70" s="99"/>
      <c r="W70" s="99"/>
      <c r="X70" s="99"/>
      <c r="Y70" s="99"/>
      <c r="Z70" s="99"/>
      <c r="AA70" s="99"/>
      <c r="AB70" s="99"/>
      <c r="AC70" s="99"/>
      <c r="AD70" s="99"/>
      <c r="AE70" s="99" t="s">
        <v>298</v>
      </c>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36</v>
      </c>
      <c r="B71" s="100" t="s">
        <v>2949</v>
      </c>
      <c r="C71" s="114" t="s">
        <v>2948</v>
      </c>
      <c r="D71" s="104" t="s">
        <v>258</v>
      </c>
      <c r="E71" s="178">
        <v>10</v>
      </c>
      <c r="F71" s="177">
        <f t="shared" si="0"/>
        <v>0</v>
      </c>
      <c r="G71" s="106">
        <f t="shared" si="1"/>
        <v>0</v>
      </c>
      <c r="H71" s="106"/>
      <c r="I71" s="106">
        <f t="shared" si="2"/>
        <v>0</v>
      </c>
      <c r="J71" s="106"/>
      <c r="K71" s="106">
        <f t="shared" si="3"/>
        <v>0</v>
      </c>
      <c r="L71" s="106">
        <v>21</v>
      </c>
      <c r="M71" s="106">
        <f t="shared" si="4"/>
        <v>0</v>
      </c>
      <c r="N71" s="104">
        <v>6.4000000000000005E-4</v>
      </c>
      <c r="O71" s="104">
        <f t="shared" si="5"/>
        <v>6.4000000000000003E-3</v>
      </c>
      <c r="P71" s="104">
        <v>0</v>
      </c>
      <c r="Q71" s="104">
        <f t="shared" si="6"/>
        <v>0</v>
      </c>
      <c r="R71" s="104"/>
      <c r="S71" s="104"/>
      <c r="T71" s="105">
        <v>6.2700000000000006E-2</v>
      </c>
      <c r="U71" s="104">
        <f t="shared" si="7"/>
        <v>0.63</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v>37</v>
      </c>
      <c r="B72" s="100" t="s">
        <v>2947</v>
      </c>
      <c r="C72" s="114" t="s">
        <v>2946</v>
      </c>
      <c r="D72" s="104" t="s">
        <v>258</v>
      </c>
      <c r="E72" s="178">
        <v>320</v>
      </c>
      <c r="F72" s="177">
        <f t="shared" si="0"/>
        <v>0</v>
      </c>
      <c r="G72" s="106">
        <f t="shared" si="1"/>
        <v>0</v>
      </c>
      <c r="H72" s="106"/>
      <c r="I72" s="106">
        <f t="shared" si="2"/>
        <v>0</v>
      </c>
      <c r="J72" s="106"/>
      <c r="K72" s="106">
        <f t="shared" si="3"/>
        <v>0</v>
      </c>
      <c r="L72" s="106">
        <v>21</v>
      </c>
      <c r="M72" s="106">
        <f t="shared" si="4"/>
        <v>0</v>
      </c>
      <c r="N72" s="104">
        <v>6.4000000000000005E-4</v>
      </c>
      <c r="O72" s="104">
        <f t="shared" si="5"/>
        <v>0.20480000000000001</v>
      </c>
      <c r="P72" s="104">
        <v>0</v>
      </c>
      <c r="Q72" s="104">
        <f t="shared" si="6"/>
        <v>0</v>
      </c>
      <c r="R72" s="104"/>
      <c r="S72" s="104"/>
      <c r="T72" s="105">
        <v>6.2700000000000006E-2</v>
      </c>
      <c r="U72" s="104">
        <f t="shared" si="7"/>
        <v>20.059999999999999</v>
      </c>
      <c r="V72" s="99"/>
      <c r="W72" s="99"/>
      <c r="X72" s="99"/>
      <c r="Y72" s="99"/>
      <c r="Z72" s="99"/>
      <c r="AA72" s="99"/>
      <c r="AB72" s="99"/>
      <c r="AC72" s="99"/>
      <c r="AD72" s="99"/>
      <c r="AE72" s="99" t="s">
        <v>80</v>
      </c>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outlineLevel="1">
      <c r="A73" s="100">
        <v>38</v>
      </c>
      <c r="B73" s="100" t="s">
        <v>2945</v>
      </c>
      <c r="C73" s="114" t="s">
        <v>2944</v>
      </c>
      <c r="D73" s="104" t="s">
        <v>258</v>
      </c>
      <c r="E73" s="178">
        <v>410</v>
      </c>
      <c r="F73" s="177">
        <f t="shared" si="0"/>
        <v>0</v>
      </c>
      <c r="G73" s="106">
        <f t="shared" si="1"/>
        <v>0</v>
      </c>
      <c r="H73" s="106"/>
      <c r="I73" s="106">
        <f t="shared" si="2"/>
        <v>0</v>
      </c>
      <c r="J73" s="106"/>
      <c r="K73" s="106">
        <f t="shared" si="3"/>
        <v>0</v>
      </c>
      <c r="L73" s="106">
        <v>21</v>
      </c>
      <c r="M73" s="106">
        <f t="shared" si="4"/>
        <v>0</v>
      </c>
      <c r="N73" s="104">
        <v>6.4000000000000005E-4</v>
      </c>
      <c r="O73" s="104">
        <f t="shared" si="5"/>
        <v>0.26240000000000002</v>
      </c>
      <c r="P73" s="104">
        <v>0</v>
      </c>
      <c r="Q73" s="104">
        <f t="shared" si="6"/>
        <v>0</v>
      </c>
      <c r="R73" s="104"/>
      <c r="S73" s="104"/>
      <c r="T73" s="105">
        <v>6.2700000000000006E-2</v>
      </c>
      <c r="U73" s="104">
        <f t="shared" si="7"/>
        <v>25.71</v>
      </c>
      <c r="V73" s="99"/>
      <c r="W73" s="99"/>
      <c r="X73" s="99"/>
      <c r="Y73" s="99"/>
      <c r="Z73" s="99"/>
      <c r="AA73" s="99"/>
      <c r="AB73" s="99"/>
      <c r="AC73" s="99"/>
      <c r="AD73" s="99"/>
      <c r="AE73" s="99" t="s">
        <v>80</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outlineLevel="1">
      <c r="A74" s="100">
        <v>39</v>
      </c>
      <c r="B74" s="100" t="s">
        <v>2943</v>
      </c>
      <c r="C74" s="114" t="s">
        <v>2942</v>
      </c>
      <c r="D74" s="104" t="s">
        <v>258</v>
      </c>
      <c r="E74" s="178">
        <v>10</v>
      </c>
      <c r="F74" s="177">
        <f t="shared" si="0"/>
        <v>0</v>
      </c>
      <c r="G74" s="106">
        <f t="shared" si="1"/>
        <v>0</v>
      </c>
      <c r="H74" s="106"/>
      <c r="I74" s="106">
        <f t="shared" si="2"/>
        <v>0</v>
      </c>
      <c r="J74" s="106"/>
      <c r="K74" s="106">
        <f t="shared" si="3"/>
        <v>0</v>
      </c>
      <c r="L74" s="106">
        <v>21</v>
      </c>
      <c r="M74" s="106">
        <f t="shared" si="4"/>
        <v>0</v>
      </c>
      <c r="N74" s="104">
        <v>6.4000000000000005E-4</v>
      </c>
      <c r="O74" s="104">
        <f t="shared" si="5"/>
        <v>6.4000000000000003E-3</v>
      </c>
      <c r="P74" s="104">
        <v>0</v>
      </c>
      <c r="Q74" s="104">
        <f t="shared" si="6"/>
        <v>0</v>
      </c>
      <c r="R74" s="104"/>
      <c r="S74" s="104"/>
      <c r="T74" s="105">
        <v>6.2700000000000006E-2</v>
      </c>
      <c r="U74" s="104">
        <f t="shared" si="7"/>
        <v>0.63</v>
      </c>
      <c r="V74" s="99"/>
      <c r="W74" s="99"/>
      <c r="X74" s="99"/>
      <c r="Y74" s="99"/>
      <c r="Z74" s="99"/>
      <c r="AA74" s="99"/>
      <c r="AB74" s="99"/>
      <c r="AC74" s="99"/>
      <c r="AD74" s="99"/>
      <c r="AE74" s="99" t="s">
        <v>80</v>
      </c>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v>40</v>
      </c>
      <c r="B75" s="100" t="s">
        <v>2941</v>
      </c>
      <c r="C75" s="114" t="s">
        <v>2940</v>
      </c>
      <c r="D75" s="104" t="s">
        <v>258</v>
      </c>
      <c r="E75" s="178">
        <v>125</v>
      </c>
      <c r="F75" s="177">
        <f t="shared" si="0"/>
        <v>0</v>
      </c>
      <c r="G75" s="106">
        <f t="shared" si="1"/>
        <v>0</v>
      </c>
      <c r="H75" s="106"/>
      <c r="I75" s="106">
        <f t="shared" si="2"/>
        <v>0</v>
      </c>
      <c r="J75" s="106"/>
      <c r="K75" s="106">
        <f t="shared" si="3"/>
        <v>0</v>
      </c>
      <c r="L75" s="106">
        <v>21</v>
      </c>
      <c r="M75" s="106">
        <f t="shared" si="4"/>
        <v>0</v>
      </c>
      <c r="N75" s="104">
        <v>6.4000000000000005E-4</v>
      </c>
      <c r="O75" s="104">
        <f t="shared" si="5"/>
        <v>0.08</v>
      </c>
      <c r="P75" s="104">
        <v>0</v>
      </c>
      <c r="Q75" s="104">
        <f t="shared" si="6"/>
        <v>0</v>
      </c>
      <c r="R75" s="104"/>
      <c r="S75" s="104"/>
      <c r="T75" s="105">
        <v>6.2700000000000006E-2</v>
      </c>
      <c r="U75" s="104">
        <f t="shared" si="7"/>
        <v>7.84</v>
      </c>
      <c r="V75" s="99"/>
      <c r="W75" s="99"/>
      <c r="X75" s="99"/>
      <c r="Y75" s="99"/>
      <c r="Z75" s="99"/>
      <c r="AA75" s="99"/>
      <c r="AB75" s="99"/>
      <c r="AC75" s="99"/>
      <c r="AD75" s="99"/>
      <c r="AE75" s="99" t="s">
        <v>80</v>
      </c>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v>41</v>
      </c>
      <c r="B76" s="100" t="s">
        <v>2939</v>
      </c>
      <c r="C76" s="114" t="s">
        <v>2938</v>
      </c>
      <c r="D76" s="104" t="s">
        <v>267</v>
      </c>
      <c r="E76" s="178">
        <v>1</v>
      </c>
      <c r="F76" s="177">
        <f t="shared" si="0"/>
        <v>0</v>
      </c>
      <c r="G76" s="106">
        <f t="shared" si="1"/>
        <v>0</v>
      </c>
      <c r="H76" s="106"/>
      <c r="I76" s="106">
        <f t="shared" si="2"/>
        <v>0</v>
      </c>
      <c r="J76" s="106"/>
      <c r="K76" s="106">
        <f t="shared" si="3"/>
        <v>0</v>
      </c>
      <c r="L76" s="106">
        <v>21</v>
      </c>
      <c r="M76" s="106">
        <f t="shared" si="4"/>
        <v>0</v>
      </c>
      <c r="N76" s="104">
        <v>0</v>
      </c>
      <c r="O76" s="104">
        <f t="shared" si="5"/>
        <v>0</v>
      </c>
      <c r="P76" s="104">
        <v>0</v>
      </c>
      <c r="Q76" s="104">
        <f t="shared" si="6"/>
        <v>0</v>
      </c>
      <c r="R76" s="104"/>
      <c r="S76" s="104"/>
      <c r="T76" s="105">
        <v>3.1</v>
      </c>
      <c r="U76" s="104">
        <f t="shared" si="7"/>
        <v>3.1</v>
      </c>
      <c r="V76" s="99"/>
      <c r="W76" s="99"/>
      <c r="X76" s="99"/>
      <c r="Y76" s="99"/>
      <c r="Z76" s="99"/>
      <c r="AA76" s="99"/>
      <c r="AB76" s="99"/>
      <c r="AC76" s="99"/>
      <c r="AD76" s="99"/>
      <c r="AE76" s="99" t="s">
        <v>80</v>
      </c>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outlineLevel="1">
      <c r="A77" s="100"/>
      <c r="B77" s="100"/>
      <c r="C77" s="383" t="s">
        <v>1156</v>
      </c>
      <c r="D77" s="384"/>
      <c r="E77" s="385"/>
      <c r="F77" s="386"/>
      <c r="G77" s="387"/>
      <c r="H77" s="106"/>
      <c r="I77" s="106"/>
      <c r="J77" s="106"/>
      <c r="K77" s="106"/>
      <c r="L77" s="106"/>
      <c r="M77" s="106"/>
      <c r="N77" s="104"/>
      <c r="O77" s="104"/>
      <c r="P77" s="104"/>
      <c r="Q77" s="104"/>
      <c r="R77" s="104"/>
      <c r="S77" s="104"/>
      <c r="T77" s="105"/>
      <c r="U77" s="104"/>
      <c r="V77" s="99"/>
      <c r="W77" s="99"/>
      <c r="X77" s="99"/>
      <c r="Y77" s="99"/>
      <c r="Z77" s="99"/>
      <c r="AA77" s="99"/>
      <c r="AB77" s="99"/>
      <c r="AC77" s="99"/>
      <c r="AD77" s="99"/>
      <c r="AE77" s="99" t="s">
        <v>81</v>
      </c>
      <c r="AF77" s="99"/>
      <c r="AG77" s="99"/>
      <c r="AH77" s="99"/>
      <c r="AI77" s="99"/>
      <c r="AJ77" s="99"/>
      <c r="AK77" s="99"/>
      <c r="AL77" s="99"/>
      <c r="AM77" s="99"/>
      <c r="AN77" s="99"/>
      <c r="AO77" s="99"/>
      <c r="AP77" s="99"/>
      <c r="AQ77" s="99"/>
      <c r="AR77" s="99"/>
      <c r="AS77" s="99"/>
      <c r="AT77" s="99"/>
      <c r="AU77" s="99"/>
      <c r="AV77" s="99"/>
      <c r="AW77" s="99"/>
      <c r="AX77" s="99"/>
      <c r="AY77" s="99"/>
      <c r="AZ77" s="99"/>
      <c r="BA77" s="101" t="str">
        <f>C77</f>
        <v>Smršťovací kabelová spojka pro kabely CYKY 4Bx16 včetně veškerého příslušenství (spojovačů atd.)</v>
      </c>
      <c r="BB77" s="99"/>
      <c r="BC77" s="99"/>
      <c r="BD77" s="99"/>
      <c r="BE77" s="99"/>
      <c r="BF77" s="99"/>
      <c r="BG77" s="99"/>
      <c r="BH77" s="99"/>
    </row>
    <row r="78" spans="1:60" outlineLevel="1">
      <c r="A78" s="100">
        <v>42</v>
      </c>
      <c r="B78" s="100" t="s">
        <v>2937</v>
      </c>
      <c r="C78" s="114" t="s">
        <v>1155</v>
      </c>
      <c r="D78" s="104" t="s">
        <v>267</v>
      </c>
      <c r="E78" s="178">
        <v>25</v>
      </c>
      <c r="F78" s="177">
        <f>H78+J78</f>
        <v>0</v>
      </c>
      <c r="G78" s="106">
        <f>ROUND(E78*F78,2)</f>
        <v>0</v>
      </c>
      <c r="H78" s="106"/>
      <c r="I78" s="106">
        <f>ROUND(E78*H78,2)</f>
        <v>0</v>
      </c>
      <c r="J78" s="106"/>
      <c r="K78" s="106">
        <f>ROUND(E78*J78,2)</f>
        <v>0</v>
      </c>
      <c r="L78" s="106">
        <v>21</v>
      </c>
      <c r="M78" s="106">
        <f>G78*(1+L78/100)</f>
        <v>0</v>
      </c>
      <c r="N78" s="104">
        <v>0</v>
      </c>
      <c r="O78" s="104">
        <f>ROUND(E78*N78,5)</f>
        <v>0</v>
      </c>
      <c r="P78" s="104">
        <v>0</v>
      </c>
      <c r="Q78" s="104">
        <f>ROUND(E78*P78,5)</f>
        <v>0</v>
      </c>
      <c r="R78" s="104"/>
      <c r="S78" s="104"/>
      <c r="T78" s="105">
        <v>0.35866999999999999</v>
      </c>
      <c r="U78" s="104">
        <f>ROUND(E78*T78,2)</f>
        <v>8.9700000000000006</v>
      </c>
      <c r="V78" s="99"/>
      <c r="W78" s="99"/>
      <c r="X78" s="99"/>
      <c r="Y78" s="99"/>
      <c r="Z78" s="99"/>
      <c r="AA78" s="99"/>
      <c r="AB78" s="99"/>
      <c r="AC78" s="99"/>
      <c r="AD78" s="99"/>
      <c r="AE78" s="99" t="s">
        <v>80</v>
      </c>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v>43</v>
      </c>
      <c r="B79" s="100" t="s">
        <v>2936</v>
      </c>
      <c r="C79" s="114" t="s">
        <v>1154</v>
      </c>
      <c r="D79" s="104" t="s">
        <v>267</v>
      </c>
      <c r="E79" s="178">
        <v>20</v>
      </c>
      <c r="F79" s="177">
        <f>H79+J79</f>
        <v>0</v>
      </c>
      <c r="G79" s="106">
        <f>ROUND(E79*F79,2)</f>
        <v>0</v>
      </c>
      <c r="H79" s="106"/>
      <c r="I79" s="106">
        <f>ROUND(E79*H79,2)</f>
        <v>0</v>
      </c>
      <c r="J79" s="106"/>
      <c r="K79" s="106">
        <f>ROUND(E79*J79,2)</f>
        <v>0</v>
      </c>
      <c r="L79" s="106">
        <v>21</v>
      </c>
      <c r="M79" s="106">
        <f>G79*(1+L79/100)</f>
        <v>0</v>
      </c>
      <c r="N79" s="104">
        <v>0</v>
      </c>
      <c r="O79" s="104">
        <f>ROUND(E79*N79,5)</f>
        <v>0</v>
      </c>
      <c r="P79" s="104">
        <v>0</v>
      </c>
      <c r="Q79" s="104">
        <f>ROUND(E79*P79,5)</f>
        <v>0</v>
      </c>
      <c r="R79" s="104"/>
      <c r="S79" s="104"/>
      <c r="T79" s="105">
        <v>0.35866999999999999</v>
      </c>
      <c r="U79" s="104">
        <f>ROUND(E79*T79,2)</f>
        <v>7.17</v>
      </c>
      <c r="V79" s="99"/>
      <c r="W79" s="99"/>
      <c r="X79" s="99"/>
      <c r="Y79" s="99"/>
      <c r="Z79" s="99"/>
      <c r="AA79" s="99"/>
      <c r="AB79" s="99"/>
      <c r="AC79" s="99"/>
      <c r="AD79" s="99"/>
      <c r="AE79" s="99" t="s">
        <v>80</v>
      </c>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outlineLevel="1">
      <c r="A80" s="100">
        <v>44</v>
      </c>
      <c r="B80" s="100" t="s">
        <v>2935</v>
      </c>
      <c r="C80" s="114" t="s">
        <v>2934</v>
      </c>
      <c r="D80" s="104" t="s">
        <v>1128</v>
      </c>
      <c r="E80" s="178">
        <v>1</v>
      </c>
      <c r="F80" s="177">
        <f>H80+J80</f>
        <v>0</v>
      </c>
      <c r="G80" s="106">
        <f>ROUND(E80*F80,2)</f>
        <v>0</v>
      </c>
      <c r="H80" s="106"/>
      <c r="I80" s="106">
        <f>ROUND(E80*H80,2)</f>
        <v>0</v>
      </c>
      <c r="J80" s="106"/>
      <c r="K80" s="106">
        <f>ROUND(E80*J80,2)</f>
        <v>0</v>
      </c>
      <c r="L80" s="106">
        <v>21</v>
      </c>
      <c r="M80" s="106">
        <f>G80*(1+L80/100)</f>
        <v>0</v>
      </c>
      <c r="N80" s="104">
        <v>3.5E-4</v>
      </c>
      <c r="O80" s="104">
        <f>ROUND(E80*N80,5)</f>
        <v>3.5E-4</v>
      </c>
      <c r="P80" s="104">
        <v>0</v>
      </c>
      <c r="Q80" s="104">
        <f>ROUND(E80*P80,5)</f>
        <v>0</v>
      </c>
      <c r="R80" s="104"/>
      <c r="S80" s="104"/>
      <c r="T80" s="105">
        <v>0</v>
      </c>
      <c r="U80" s="104">
        <f>ROUND(E80*T80,2)</f>
        <v>0</v>
      </c>
      <c r="V80" s="99"/>
      <c r="W80" s="99"/>
      <c r="X80" s="99"/>
      <c r="Y80" s="99"/>
      <c r="Z80" s="99"/>
      <c r="AA80" s="99"/>
      <c r="AB80" s="99"/>
      <c r="AC80" s="99"/>
      <c r="AD80" s="99"/>
      <c r="AE80" s="99" t="s">
        <v>298</v>
      </c>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row>
    <row r="81" spans="1:60">
      <c r="A81" s="200" t="s">
        <v>188</v>
      </c>
      <c r="B81" s="200" t="s">
        <v>271</v>
      </c>
      <c r="C81" s="199" t="s">
        <v>270</v>
      </c>
      <c r="D81" s="195"/>
      <c r="E81" s="198"/>
      <c r="F81" s="197"/>
      <c r="G81" s="197">
        <f>SUMIF(AE82:AE91,"&lt;&gt;NOR",G82:G91)</f>
        <v>0</v>
      </c>
      <c r="H81" s="197"/>
      <c r="I81" s="197">
        <f>SUM(I82:I91)</f>
        <v>0</v>
      </c>
      <c r="J81" s="197"/>
      <c r="K81" s="197">
        <f>SUM(K82:K91)</f>
        <v>0</v>
      </c>
      <c r="L81" s="197"/>
      <c r="M81" s="197">
        <f>SUM(M82:M91)</f>
        <v>0</v>
      </c>
      <c r="N81" s="195"/>
      <c r="O81" s="195">
        <f>SUM(O82:O91)</f>
        <v>0.31430000000000002</v>
      </c>
      <c r="P81" s="195"/>
      <c r="Q81" s="195">
        <f>SUM(Q82:Q91)</f>
        <v>0</v>
      </c>
      <c r="R81" s="195"/>
      <c r="S81" s="195"/>
      <c r="T81" s="196"/>
      <c r="U81" s="195">
        <f>SUM(U82:U91)</f>
        <v>131.89999999999998</v>
      </c>
      <c r="AE81" t="s">
        <v>79</v>
      </c>
    </row>
    <row r="82" spans="1:60" outlineLevel="1">
      <c r="A82" s="100">
        <v>45</v>
      </c>
      <c r="B82" s="100" t="s">
        <v>2933</v>
      </c>
      <c r="C82" s="114" t="s">
        <v>2932</v>
      </c>
      <c r="D82" s="104" t="s">
        <v>258</v>
      </c>
      <c r="E82" s="178">
        <v>750</v>
      </c>
      <c r="F82" s="177">
        <f>H82+J82</f>
        <v>0</v>
      </c>
      <c r="G82" s="106">
        <f>ROUND(E82*F82,2)</f>
        <v>0</v>
      </c>
      <c r="H82" s="106"/>
      <c r="I82" s="106">
        <f>ROUND(E82*H82,2)</f>
        <v>0</v>
      </c>
      <c r="J82" s="106"/>
      <c r="K82" s="106">
        <f>ROUND(E82*J82,2)</f>
        <v>0</v>
      </c>
      <c r="L82" s="106">
        <v>21</v>
      </c>
      <c r="M82" s="106">
        <f>G82*(1+L82/100)</f>
        <v>0</v>
      </c>
      <c r="N82" s="104">
        <v>0</v>
      </c>
      <c r="O82" s="104">
        <f>ROUND(E82*N82,5)</f>
        <v>0</v>
      </c>
      <c r="P82" s="104">
        <v>0</v>
      </c>
      <c r="Q82" s="104">
        <f>ROUND(E82*P82,5)</f>
        <v>0</v>
      </c>
      <c r="R82" s="104"/>
      <c r="S82" s="104"/>
      <c r="T82" s="105">
        <v>0.14000000000000001</v>
      </c>
      <c r="U82" s="104">
        <f>ROUND(E82*T82,2)</f>
        <v>105</v>
      </c>
      <c r="V82" s="99"/>
      <c r="W82" s="99"/>
      <c r="X82" s="99"/>
      <c r="Y82" s="99"/>
      <c r="Z82" s="99"/>
      <c r="AA82" s="99"/>
      <c r="AB82" s="99"/>
      <c r="AC82" s="99"/>
      <c r="AD82" s="99"/>
      <c r="AE82" s="99" t="s">
        <v>80</v>
      </c>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ht="33.75" outlineLevel="1">
      <c r="A83" s="100"/>
      <c r="B83" s="100"/>
      <c r="C83" s="383" t="s">
        <v>2931</v>
      </c>
      <c r="D83" s="384"/>
      <c r="E83" s="385"/>
      <c r="F83" s="386"/>
      <c r="G83" s="387"/>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81</v>
      </c>
      <c r="AF83" s="99"/>
      <c r="AG83" s="99"/>
      <c r="AH83" s="99"/>
      <c r="AI83" s="99"/>
      <c r="AJ83" s="99"/>
      <c r="AK83" s="99"/>
      <c r="AL83" s="99"/>
      <c r="AM83" s="99"/>
      <c r="AN83" s="99"/>
      <c r="AO83" s="99"/>
      <c r="AP83" s="99"/>
      <c r="AQ83" s="99"/>
      <c r="AR83" s="99"/>
      <c r="AS83" s="99"/>
      <c r="AT83" s="99"/>
      <c r="AU83" s="99"/>
      <c r="AV83" s="99"/>
      <c r="AW83" s="99"/>
      <c r="AX83" s="99"/>
      <c r="AY83" s="99"/>
      <c r="AZ83" s="99"/>
      <c r="BA83" s="101" t="str">
        <f>C83</f>
        <v>Uložení červené ohebné korugované chráničky HDPE/LDPE d 75 mm (včetně potřebných spojek) včetně uložení této chráničky do výkopu - uvedená výměra zahrnuje ztratné prořezem a rezervní chráničku pod komunikacemi parkoviště</v>
      </c>
      <c r="BB83" s="99"/>
      <c r="BC83" s="99"/>
      <c r="BD83" s="99"/>
      <c r="BE83" s="99"/>
      <c r="BF83" s="99"/>
      <c r="BG83" s="99"/>
      <c r="BH83" s="99"/>
    </row>
    <row r="84" spans="1:60" outlineLevel="1">
      <c r="A84" s="100">
        <v>46</v>
      </c>
      <c r="B84" s="100" t="s">
        <v>2930</v>
      </c>
      <c r="C84" s="114" t="s">
        <v>2929</v>
      </c>
      <c r="D84" s="104" t="s">
        <v>258</v>
      </c>
      <c r="E84" s="178">
        <v>750</v>
      </c>
      <c r="F84" s="177">
        <f>H84+J84</f>
        <v>0</v>
      </c>
      <c r="G84" s="106">
        <f>ROUND(E84*F84,2)</f>
        <v>0</v>
      </c>
      <c r="H84" s="106"/>
      <c r="I84" s="106">
        <f>ROUND(E84*H84,2)</f>
        <v>0</v>
      </c>
      <c r="J84" s="106"/>
      <c r="K84" s="106">
        <f>ROUND(E84*J84,2)</f>
        <v>0</v>
      </c>
      <c r="L84" s="106">
        <v>21</v>
      </c>
      <c r="M84" s="106">
        <f>G84*(1+L84/100)</f>
        <v>0</v>
      </c>
      <c r="N84" s="104">
        <v>3.6999999999999999E-4</v>
      </c>
      <c r="O84" s="104">
        <f>ROUND(E84*N84,5)</f>
        <v>0.27750000000000002</v>
      </c>
      <c r="P84" s="104">
        <v>0</v>
      </c>
      <c r="Q84" s="104">
        <f>ROUND(E84*P84,5)</f>
        <v>0</v>
      </c>
      <c r="R84" s="104"/>
      <c r="S84" s="104"/>
      <c r="T84" s="105">
        <v>0</v>
      </c>
      <c r="U84" s="104">
        <f>ROUND(E84*T84,2)</f>
        <v>0</v>
      </c>
      <c r="V84" s="99"/>
      <c r="W84" s="99"/>
      <c r="X84" s="99"/>
      <c r="Y84" s="99"/>
      <c r="Z84" s="99"/>
      <c r="AA84" s="99"/>
      <c r="AB84" s="99"/>
      <c r="AC84" s="99"/>
      <c r="AD84" s="99"/>
      <c r="AE84" s="99" t="s">
        <v>298</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outlineLevel="1">
      <c r="A85" s="100">
        <v>47</v>
      </c>
      <c r="B85" s="100" t="s">
        <v>2928</v>
      </c>
      <c r="C85" s="114" t="s">
        <v>2927</v>
      </c>
      <c r="D85" s="104" t="s">
        <v>258</v>
      </c>
      <c r="E85" s="178">
        <v>160</v>
      </c>
      <c r="F85" s="177">
        <f>H85+J85</f>
        <v>0</v>
      </c>
      <c r="G85" s="106">
        <f>ROUND(E85*F85,2)</f>
        <v>0</v>
      </c>
      <c r="H85" s="106"/>
      <c r="I85" s="106">
        <f>ROUND(E85*H85,2)</f>
        <v>0</v>
      </c>
      <c r="J85" s="106"/>
      <c r="K85" s="106">
        <f>ROUND(E85*J85,2)</f>
        <v>0</v>
      </c>
      <c r="L85" s="106">
        <v>21</v>
      </c>
      <c r="M85" s="106">
        <f>G85*(1+L85/100)</f>
        <v>0</v>
      </c>
      <c r="N85" s="104">
        <v>0</v>
      </c>
      <c r="O85" s="104">
        <f>ROUND(E85*N85,5)</f>
        <v>0</v>
      </c>
      <c r="P85" s="104">
        <v>0</v>
      </c>
      <c r="Q85" s="104">
        <f>ROUND(E85*P85,5)</f>
        <v>0</v>
      </c>
      <c r="R85" s="104"/>
      <c r="S85" s="104"/>
      <c r="T85" s="105">
        <v>0.08</v>
      </c>
      <c r="U85" s="104">
        <f>ROUND(E85*T85,2)</f>
        <v>12.8</v>
      </c>
      <c r="V85" s="99"/>
      <c r="W85" s="99"/>
      <c r="X85" s="99"/>
      <c r="Y85" s="99"/>
      <c r="Z85" s="99"/>
      <c r="AA85" s="99"/>
      <c r="AB85" s="99"/>
      <c r="AC85" s="99"/>
      <c r="AD85" s="99"/>
      <c r="AE85" s="99" t="s">
        <v>80</v>
      </c>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ht="33.75" outlineLevel="1">
      <c r="A86" s="100"/>
      <c r="B86" s="100"/>
      <c r="C86" s="383" t="s">
        <v>2926</v>
      </c>
      <c r="D86" s="384"/>
      <c r="E86" s="385"/>
      <c r="F86" s="386"/>
      <c r="G86" s="387"/>
      <c r="H86" s="106"/>
      <c r="I86" s="106"/>
      <c r="J86" s="106"/>
      <c r="K86" s="106"/>
      <c r="L86" s="106"/>
      <c r="M86" s="106"/>
      <c r="N86" s="104"/>
      <c r="O86" s="104"/>
      <c r="P86" s="104"/>
      <c r="Q86" s="104"/>
      <c r="R86" s="104"/>
      <c r="S86" s="104"/>
      <c r="T86" s="105"/>
      <c r="U86" s="104"/>
      <c r="V86" s="99"/>
      <c r="W86" s="99"/>
      <c r="X86" s="99"/>
      <c r="Y86" s="99"/>
      <c r="Z86" s="99"/>
      <c r="AA86" s="99"/>
      <c r="AB86" s="99"/>
      <c r="AC86" s="99"/>
      <c r="AD86" s="99"/>
      <c r="AE86" s="99" t="s">
        <v>81</v>
      </c>
      <c r="AF86" s="99"/>
      <c r="AG86" s="99"/>
      <c r="AH86" s="99"/>
      <c r="AI86" s="99"/>
      <c r="AJ86" s="99"/>
      <c r="AK86" s="99"/>
      <c r="AL86" s="99"/>
      <c r="AM86" s="99"/>
      <c r="AN86" s="99"/>
      <c r="AO86" s="99"/>
      <c r="AP86" s="99"/>
      <c r="AQ86" s="99"/>
      <c r="AR86" s="99"/>
      <c r="AS86" s="99"/>
      <c r="AT86" s="99"/>
      <c r="AU86" s="99"/>
      <c r="AV86" s="99"/>
      <c r="AW86" s="99"/>
      <c r="AX86" s="99"/>
      <c r="AY86" s="99"/>
      <c r="AZ86" s="99"/>
      <c r="BA86" s="101" t="str">
        <f>C86</f>
        <v>Uložení červené ohebné korugované chráničky HDPE/LDPE d 40 mm (včetně potřebných spojek) včetně uložení této chráničky do výkopu - uvedená výměra zahrnuje ztratné prořezem a rezervní chráničku pod komunikacemi parkoviště</v>
      </c>
      <c r="BB86" s="99"/>
      <c r="BC86" s="99"/>
      <c r="BD86" s="99"/>
      <c r="BE86" s="99"/>
      <c r="BF86" s="99"/>
      <c r="BG86" s="99"/>
      <c r="BH86" s="99"/>
    </row>
    <row r="87" spans="1:60" outlineLevel="1">
      <c r="A87" s="100">
        <v>48</v>
      </c>
      <c r="B87" s="100" t="s">
        <v>2925</v>
      </c>
      <c r="C87" s="114" t="s">
        <v>2924</v>
      </c>
      <c r="D87" s="104" t="s">
        <v>258</v>
      </c>
      <c r="E87" s="178">
        <v>160</v>
      </c>
      <c r="F87" s="177">
        <f>H87+J87</f>
        <v>0</v>
      </c>
      <c r="G87" s="106">
        <f>ROUND(E87*F87,2)</f>
        <v>0</v>
      </c>
      <c r="H87" s="106"/>
      <c r="I87" s="106">
        <f>ROUND(E87*H87,2)</f>
        <v>0</v>
      </c>
      <c r="J87" s="106"/>
      <c r="K87" s="106">
        <f>ROUND(E87*J87,2)</f>
        <v>0</v>
      </c>
      <c r="L87" s="106">
        <v>21</v>
      </c>
      <c r="M87" s="106">
        <f>G87*(1+L87/100)</f>
        <v>0</v>
      </c>
      <c r="N87" s="104">
        <v>2.3000000000000001E-4</v>
      </c>
      <c r="O87" s="104">
        <f>ROUND(E87*N87,5)</f>
        <v>3.6799999999999999E-2</v>
      </c>
      <c r="P87" s="104">
        <v>0</v>
      </c>
      <c r="Q87" s="104">
        <f>ROUND(E87*P87,5)</f>
        <v>0</v>
      </c>
      <c r="R87" s="104"/>
      <c r="S87" s="104"/>
      <c r="T87" s="105">
        <v>0</v>
      </c>
      <c r="U87" s="104">
        <f>ROUND(E87*T87,2)</f>
        <v>0</v>
      </c>
      <c r="V87" s="99"/>
      <c r="W87" s="99"/>
      <c r="X87" s="99"/>
      <c r="Y87" s="99"/>
      <c r="Z87" s="99"/>
      <c r="AA87" s="99"/>
      <c r="AB87" s="99"/>
      <c r="AC87" s="99"/>
      <c r="AD87" s="99"/>
      <c r="AE87" s="99" t="s">
        <v>298</v>
      </c>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outlineLevel="1">
      <c r="A88" s="100">
        <v>49</v>
      </c>
      <c r="B88" s="100" t="s">
        <v>269</v>
      </c>
      <c r="C88" s="114" t="s">
        <v>2923</v>
      </c>
      <c r="D88" s="104" t="s">
        <v>267</v>
      </c>
      <c r="E88" s="178">
        <v>65</v>
      </c>
      <c r="F88" s="177">
        <f>H88+J88</f>
        <v>0</v>
      </c>
      <c r="G88" s="106">
        <f>ROUND(E88*F88,2)</f>
        <v>0</v>
      </c>
      <c r="H88" s="106"/>
      <c r="I88" s="106">
        <f>ROUND(E88*H88,2)</f>
        <v>0</v>
      </c>
      <c r="J88" s="106"/>
      <c r="K88" s="106">
        <f>ROUND(E88*J88,2)</f>
        <v>0</v>
      </c>
      <c r="L88" s="106">
        <v>21</v>
      </c>
      <c r="M88" s="106">
        <f>G88*(1+L88/100)</f>
        <v>0</v>
      </c>
      <c r="N88" s="104">
        <v>0</v>
      </c>
      <c r="O88" s="104">
        <f>ROUND(E88*N88,5)</f>
        <v>0</v>
      </c>
      <c r="P88" s="104">
        <v>0</v>
      </c>
      <c r="Q88" s="104">
        <f>ROUND(E88*P88,5)</f>
        <v>0</v>
      </c>
      <c r="R88" s="104"/>
      <c r="S88" s="104"/>
      <c r="T88" s="105">
        <v>0.14000000000000001</v>
      </c>
      <c r="U88" s="104">
        <f>ROUND(E88*T88,2)</f>
        <v>9.1</v>
      </c>
      <c r="V88" s="99"/>
      <c r="W88" s="99"/>
      <c r="X88" s="99"/>
      <c r="Y88" s="99"/>
      <c r="Z88" s="99"/>
      <c r="AA88" s="99"/>
      <c r="AB88" s="99"/>
      <c r="AC88" s="99"/>
      <c r="AD88" s="99"/>
      <c r="AE88" s="99" t="s">
        <v>80</v>
      </c>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outlineLevel="1">
      <c r="A89" s="100"/>
      <c r="B89" s="100"/>
      <c r="C89" s="383" t="s">
        <v>2922</v>
      </c>
      <c r="D89" s="384"/>
      <c r="E89" s="385"/>
      <c r="F89" s="386"/>
      <c r="G89" s="387"/>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81</v>
      </c>
      <c r="AF89" s="99"/>
      <c r="AG89" s="99"/>
      <c r="AH89" s="99"/>
      <c r="AI89" s="99"/>
      <c r="AJ89" s="99"/>
      <c r="AK89" s="99"/>
      <c r="AL89" s="99"/>
      <c r="AM89" s="99"/>
      <c r="AN89" s="99"/>
      <c r="AO89" s="99"/>
      <c r="AP89" s="99"/>
      <c r="AQ89" s="99"/>
      <c r="AR89" s="99"/>
      <c r="AS89" s="99"/>
      <c r="AT89" s="99"/>
      <c r="AU89" s="99"/>
      <c r="AV89" s="99"/>
      <c r="AW89" s="99"/>
      <c r="AX89" s="99"/>
      <c r="AY89" s="99"/>
      <c r="AZ89" s="99"/>
      <c r="BA89" s="101" t="str">
        <f>C89</f>
        <v>Utěsnění konce prostupu O110 mm montážní pěnou vč. dodání PU pěny</v>
      </c>
      <c r="BB89" s="99"/>
      <c r="BC89" s="99"/>
      <c r="BD89" s="99"/>
      <c r="BE89" s="99"/>
      <c r="BF89" s="99"/>
      <c r="BG89" s="99"/>
      <c r="BH89" s="99"/>
    </row>
    <row r="90" spans="1:60" ht="22.5" outlineLevel="1">
      <c r="A90" s="100">
        <v>50</v>
      </c>
      <c r="B90" s="100" t="s">
        <v>2921</v>
      </c>
      <c r="C90" s="114" t="s">
        <v>2920</v>
      </c>
      <c r="D90" s="104" t="s">
        <v>1137</v>
      </c>
      <c r="E90" s="178">
        <v>10</v>
      </c>
      <c r="F90" s="177">
        <f>H90+J90</f>
        <v>0</v>
      </c>
      <c r="G90" s="106">
        <f>ROUND(E90*F90,2)</f>
        <v>0</v>
      </c>
      <c r="H90" s="106"/>
      <c r="I90" s="106">
        <f>ROUND(E90*H90,2)</f>
        <v>0</v>
      </c>
      <c r="J90" s="106"/>
      <c r="K90" s="106">
        <f>ROUND(E90*J90,2)</f>
        <v>0</v>
      </c>
      <c r="L90" s="106">
        <v>21</v>
      </c>
      <c r="M90" s="106">
        <f>G90*(1+L90/100)</f>
        <v>0</v>
      </c>
      <c r="N90" s="104">
        <v>0</v>
      </c>
      <c r="O90" s="104">
        <f>ROUND(E90*N90,5)</f>
        <v>0</v>
      </c>
      <c r="P90" s="104">
        <v>0</v>
      </c>
      <c r="Q90" s="104">
        <f>ROUND(E90*P90,5)</f>
        <v>0</v>
      </c>
      <c r="R90" s="104"/>
      <c r="S90" s="104"/>
      <c r="T90" s="105">
        <v>0.5</v>
      </c>
      <c r="U90" s="104">
        <f>ROUND(E90*T90,2)</f>
        <v>5</v>
      </c>
      <c r="V90" s="99"/>
      <c r="W90" s="99"/>
      <c r="X90" s="99"/>
      <c r="Y90" s="99"/>
      <c r="Z90" s="99"/>
      <c r="AA90" s="99"/>
      <c r="AB90" s="99"/>
      <c r="AC90" s="99"/>
      <c r="AD90" s="99"/>
      <c r="AE90" s="99" t="s">
        <v>80</v>
      </c>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ht="33.75" outlineLevel="1">
      <c r="A91" s="100"/>
      <c r="B91" s="100"/>
      <c r="C91" s="383" t="s">
        <v>2919</v>
      </c>
      <c r="D91" s="384"/>
      <c r="E91" s="385"/>
      <c r="F91" s="386"/>
      <c r="G91" s="387"/>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81</v>
      </c>
      <c r="AF91" s="99"/>
      <c r="AG91" s="99"/>
      <c r="AH91" s="99"/>
      <c r="AI91" s="99"/>
      <c r="AJ91" s="99"/>
      <c r="AK91" s="99"/>
      <c r="AL91" s="99"/>
      <c r="AM91" s="99"/>
      <c r="AN91" s="99"/>
      <c r="AO91" s="99"/>
      <c r="AP91" s="99"/>
      <c r="AQ91" s="99"/>
      <c r="AR91" s="99"/>
      <c r="AS91" s="99"/>
      <c r="AT91" s="99"/>
      <c r="AU91" s="99"/>
      <c r="AV91" s="99"/>
      <c r="AW91" s="99"/>
      <c r="AX91" s="99"/>
      <c r="AY91" s="99"/>
      <c r="AZ91" s="99"/>
      <c r="BA91" s="101" t="str">
        <f>C91</f>
        <v>Příplatek na provedení křížení s jinými inž. sítěmi v kolizním místě vč. projednání se správcem, uložení vedení do chráničky (vč. dodání chráničky délky do O160 mm), odkopání vedení v místě křížení, obsypání cizího vedení pískem vč. dodání písku, zához výkopu a zhutnění</v>
      </c>
      <c r="BB91" s="99"/>
      <c r="BC91" s="99"/>
      <c r="BD91" s="99"/>
      <c r="BE91" s="99"/>
      <c r="BF91" s="99"/>
      <c r="BG91" s="99"/>
      <c r="BH91" s="99"/>
    </row>
    <row r="92" spans="1:60">
      <c r="A92" s="200" t="s">
        <v>188</v>
      </c>
      <c r="B92" s="200" t="s">
        <v>264</v>
      </c>
      <c r="C92" s="199" t="s">
        <v>263</v>
      </c>
      <c r="D92" s="195"/>
      <c r="E92" s="198"/>
      <c r="F92" s="197"/>
      <c r="G92" s="197">
        <f>SUMIF(AE93:AE102,"&lt;&gt;NOR",G93:G102)</f>
        <v>0</v>
      </c>
      <c r="H92" s="197"/>
      <c r="I92" s="197">
        <f>SUM(I93:I102)</f>
        <v>0</v>
      </c>
      <c r="J92" s="197"/>
      <c r="K92" s="197">
        <f>SUM(K93:K102)</f>
        <v>0</v>
      </c>
      <c r="L92" s="197"/>
      <c r="M92" s="197">
        <f>SUM(M93:M102)</f>
        <v>0</v>
      </c>
      <c r="N92" s="195"/>
      <c r="O92" s="195">
        <f>SUM(O93:O102)</f>
        <v>1.6139999999999999</v>
      </c>
      <c r="P92" s="195"/>
      <c r="Q92" s="195">
        <f>SUM(Q93:Q102)</f>
        <v>0</v>
      </c>
      <c r="R92" s="195"/>
      <c r="S92" s="195"/>
      <c r="T92" s="196"/>
      <c r="U92" s="195">
        <f>SUM(U93:U102)</f>
        <v>28.950000000000003</v>
      </c>
      <c r="AE92" t="s">
        <v>79</v>
      </c>
    </row>
    <row r="93" spans="1:60" outlineLevel="1">
      <c r="A93" s="100">
        <v>51</v>
      </c>
      <c r="B93" s="100" t="s">
        <v>260</v>
      </c>
      <c r="C93" s="114" t="s">
        <v>2918</v>
      </c>
      <c r="D93" s="104" t="s">
        <v>258</v>
      </c>
      <c r="E93" s="178">
        <v>480</v>
      </c>
      <c r="F93" s="177">
        <f>H93+J93</f>
        <v>0</v>
      </c>
      <c r="G93" s="106">
        <f>ROUND(E93*F93,2)</f>
        <v>0</v>
      </c>
      <c r="H93" s="106"/>
      <c r="I93" s="106">
        <f>ROUND(E93*H93,2)</f>
        <v>0</v>
      </c>
      <c r="J93" s="106"/>
      <c r="K93" s="106">
        <f>ROUND(E93*J93,2)</f>
        <v>0</v>
      </c>
      <c r="L93" s="106">
        <v>21</v>
      </c>
      <c r="M93" s="106">
        <f>G93*(1+L93/100)</f>
        <v>0</v>
      </c>
      <c r="N93" s="104">
        <v>6.0000000000000002E-5</v>
      </c>
      <c r="O93" s="104">
        <f>ROUND(E93*N93,5)</f>
        <v>2.8799999999999999E-2</v>
      </c>
      <c r="P93" s="104">
        <v>0</v>
      </c>
      <c r="Q93" s="104">
        <f>ROUND(E93*P93,5)</f>
        <v>0</v>
      </c>
      <c r="R93" s="104"/>
      <c r="S93" s="104"/>
      <c r="T93" s="105">
        <v>2.5999999999999999E-2</v>
      </c>
      <c r="U93" s="104">
        <f>ROUND(E93*T93,2)</f>
        <v>12.48</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outlineLevel="1">
      <c r="A94" s="100"/>
      <c r="B94" s="100"/>
      <c r="C94" s="383" t="s">
        <v>2917</v>
      </c>
      <c r="D94" s="384"/>
      <c r="E94" s="385"/>
      <c r="F94" s="386"/>
      <c r="G94" s="387"/>
      <c r="H94" s="106"/>
      <c r="I94" s="106"/>
      <c r="J94" s="106"/>
      <c r="K94" s="106"/>
      <c r="L94" s="106"/>
      <c r="M94" s="106"/>
      <c r="N94" s="104"/>
      <c r="O94" s="104"/>
      <c r="P94" s="104"/>
      <c r="Q94" s="104"/>
      <c r="R94" s="104"/>
      <c r="S94" s="104"/>
      <c r="T94" s="105"/>
      <c r="U94" s="104"/>
      <c r="V94" s="99"/>
      <c r="W94" s="99"/>
      <c r="X94" s="99"/>
      <c r="Y94" s="99"/>
      <c r="Z94" s="99"/>
      <c r="AA94" s="99"/>
      <c r="AB94" s="99"/>
      <c r="AC94" s="99"/>
      <c r="AD94" s="99"/>
      <c r="AE94" s="99" t="s">
        <v>81</v>
      </c>
      <c r="AF94" s="99"/>
      <c r="AG94" s="99"/>
      <c r="AH94" s="99"/>
      <c r="AI94" s="99"/>
      <c r="AJ94" s="99"/>
      <c r="AK94" s="99"/>
      <c r="AL94" s="99"/>
      <c r="AM94" s="99"/>
      <c r="AN94" s="99"/>
      <c r="AO94" s="99"/>
      <c r="AP94" s="99"/>
      <c r="AQ94" s="99"/>
      <c r="AR94" s="99"/>
      <c r="AS94" s="99"/>
      <c r="AT94" s="99"/>
      <c r="AU94" s="99"/>
      <c r="AV94" s="99"/>
      <c r="AW94" s="99"/>
      <c r="AX94" s="99"/>
      <c r="AY94" s="99"/>
      <c r="AZ94" s="99"/>
      <c r="BA94" s="101" t="str">
        <f>C94</f>
        <v>Vyrovnání povrchu kabelové rýhy, rozvinutí a uložení výstražné fólie z PVC do rýhy.</v>
      </c>
      <c r="BB94" s="99"/>
      <c r="BC94" s="99"/>
      <c r="BD94" s="99"/>
      <c r="BE94" s="99"/>
      <c r="BF94" s="99"/>
      <c r="BG94" s="99"/>
      <c r="BH94" s="99"/>
    </row>
    <row r="95" spans="1:60" outlineLevel="1">
      <c r="A95" s="100"/>
      <c r="B95" s="100"/>
      <c r="C95" s="383" t="s">
        <v>1146</v>
      </c>
      <c r="D95" s="384"/>
      <c r="E95" s="385"/>
      <c r="F95" s="386"/>
      <c r="G95" s="387"/>
      <c r="H95" s="106"/>
      <c r="I95" s="106"/>
      <c r="J95" s="106"/>
      <c r="K95" s="106"/>
      <c r="L95" s="106"/>
      <c r="M95" s="106"/>
      <c r="N95" s="104"/>
      <c r="O95" s="104"/>
      <c r="P95" s="104"/>
      <c r="Q95" s="104"/>
      <c r="R95" s="104"/>
      <c r="S95" s="104"/>
      <c r="T95" s="105"/>
      <c r="U95" s="104"/>
      <c r="V95" s="99"/>
      <c r="W95" s="99"/>
      <c r="X95" s="99"/>
      <c r="Y95" s="99"/>
      <c r="Z95" s="99"/>
      <c r="AA95" s="99"/>
      <c r="AB95" s="99"/>
      <c r="AC95" s="99"/>
      <c r="AD95" s="99"/>
      <c r="AE95" s="99" t="s">
        <v>81</v>
      </c>
      <c r="AF95" s="99"/>
      <c r="AG95" s="99"/>
      <c r="AH95" s="99"/>
      <c r="AI95" s="99"/>
      <c r="AJ95" s="99"/>
      <c r="AK95" s="99"/>
      <c r="AL95" s="99"/>
      <c r="AM95" s="99"/>
      <c r="AN95" s="99"/>
      <c r="AO95" s="99"/>
      <c r="AP95" s="99"/>
      <c r="AQ95" s="99"/>
      <c r="AR95" s="99"/>
      <c r="AS95" s="99"/>
      <c r="AT95" s="99"/>
      <c r="AU95" s="99"/>
      <c r="AV95" s="99"/>
      <c r="AW95" s="99"/>
      <c r="AX95" s="99"/>
      <c r="AY95" s="99"/>
      <c r="AZ95" s="99"/>
      <c r="BA95" s="101" t="str">
        <f>C95</f>
        <v>Krytí kabelů, spojek, koncovek a odbočnic výstražnou PVC fólií šířky do 34 cm</v>
      </c>
      <c r="BB95" s="99"/>
      <c r="BC95" s="99"/>
      <c r="BD95" s="99"/>
      <c r="BE95" s="99"/>
      <c r="BF95" s="99"/>
      <c r="BG95" s="99"/>
      <c r="BH95" s="99"/>
    </row>
    <row r="96" spans="1:60" outlineLevel="1">
      <c r="A96" s="100">
        <v>52</v>
      </c>
      <c r="B96" s="100" t="s">
        <v>2916</v>
      </c>
      <c r="C96" s="114" t="s">
        <v>2915</v>
      </c>
      <c r="D96" s="104" t="s">
        <v>258</v>
      </c>
      <c r="E96" s="178">
        <v>40</v>
      </c>
      <c r="F96" s="177">
        <f>H96+J96</f>
        <v>0</v>
      </c>
      <c r="G96" s="106">
        <f>ROUND(E96*F96,2)</f>
        <v>0</v>
      </c>
      <c r="H96" s="106"/>
      <c r="I96" s="106">
        <f>ROUND(E96*H96,2)</f>
        <v>0</v>
      </c>
      <c r="J96" s="106"/>
      <c r="K96" s="106">
        <f>ROUND(E96*J96,2)</f>
        <v>0</v>
      </c>
      <c r="L96" s="106">
        <v>21</v>
      </c>
      <c r="M96" s="106">
        <f>G96*(1+L96/100)</f>
        <v>0</v>
      </c>
      <c r="N96" s="104">
        <v>2.1299999999999999E-3</v>
      </c>
      <c r="O96" s="104">
        <f>ROUND(E96*N96,5)</f>
        <v>8.5199999999999998E-2</v>
      </c>
      <c r="P96" s="104">
        <v>0</v>
      </c>
      <c r="Q96" s="104">
        <f>ROUND(E96*P96,5)</f>
        <v>0</v>
      </c>
      <c r="R96" s="104"/>
      <c r="S96" s="104"/>
      <c r="T96" s="105">
        <v>8.5999999999999993E-2</v>
      </c>
      <c r="U96" s="104">
        <f>ROUND(E96*T96,2)</f>
        <v>3.44</v>
      </c>
      <c r="V96" s="99"/>
      <c r="W96" s="99"/>
      <c r="X96" s="99"/>
      <c r="Y96" s="99"/>
      <c r="Z96" s="99"/>
      <c r="AA96" s="99"/>
      <c r="AB96" s="99"/>
      <c r="AC96" s="99"/>
      <c r="AD96" s="99"/>
      <c r="AE96" s="99" t="s">
        <v>80</v>
      </c>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row>
    <row r="97" spans="1:60" ht="22.5" outlineLevel="1">
      <c r="A97" s="100"/>
      <c r="B97" s="100"/>
      <c r="C97" s="383" t="s">
        <v>1143</v>
      </c>
      <c r="D97" s="384"/>
      <c r="E97" s="385"/>
      <c r="F97" s="386"/>
      <c r="G97" s="387"/>
      <c r="H97" s="106"/>
      <c r="I97" s="106"/>
      <c r="J97" s="106"/>
      <c r="K97" s="106"/>
      <c r="L97" s="106"/>
      <c r="M97" s="106"/>
      <c r="N97" s="104"/>
      <c r="O97" s="104"/>
      <c r="P97" s="104"/>
      <c r="Q97" s="104"/>
      <c r="R97" s="104"/>
      <c r="S97" s="104"/>
      <c r="T97" s="105"/>
      <c r="U97" s="104"/>
      <c r="V97" s="99"/>
      <c r="W97" s="99"/>
      <c r="X97" s="99"/>
      <c r="Y97" s="99"/>
      <c r="Z97" s="99"/>
      <c r="AA97" s="99"/>
      <c r="AB97" s="99"/>
      <c r="AC97" s="99"/>
      <c r="AD97" s="99"/>
      <c r="AE97" s="99" t="s">
        <v>81</v>
      </c>
      <c r="AF97" s="99"/>
      <c r="AG97" s="99"/>
      <c r="AH97" s="99"/>
      <c r="AI97" s="99"/>
      <c r="AJ97" s="99"/>
      <c r="AK97" s="99"/>
      <c r="AL97" s="99"/>
      <c r="AM97" s="99"/>
      <c r="AN97" s="99"/>
      <c r="AO97" s="99"/>
      <c r="AP97" s="99"/>
      <c r="AQ97" s="99"/>
      <c r="AR97" s="99"/>
      <c r="AS97" s="99"/>
      <c r="AT97" s="99"/>
      <c r="AU97" s="99"/>
      <c r="AV97" s="99"/>
      <c r="AW97" s="99"/>
      <c r="AX97" s="99"/>
      <c r="AY97" s="99"/>
      <c r="AZ97" s="99"/>
      <c r="BA97" s="101" t="str">
        <f>C97</f>
        <v>Kabelové prostupy z trub plastových, včetně osazení, utěsnění a spárování do rýhy, bez výkopových prací s obetonováním, průměru do 10cm</v>
      </c>
      <c r="BB97" s="99"/>
      <c r="BC97" s="99"/>
      <c r="BD97" s="99"/>
      <c r="BE97" s="99"/>
      <c r="BF97" s="99"/>
      <c r="BG97" s="99"/>
      <c r="BH97" s="99"/>
    </row>
    <row r="98" spans="1:60" ht="22.5" outlineLevel="1">
      <c r="A98" s="100">
        <v>53</v>
      </c>
      <c r="B98" s="100" t="s">
        <v>2914</v>
      </c>
      <c r="C98" s="114" t="s">
        <v>2913</v>
      </c>
      <c r="D98" s="104" t="s">
        <v>213</v>
      </c>
      <c r="E98" s="178">
        <v>0.6</v>
      </c>
      <c r="F98" s="177">
        <f>H98+J98</f>
        <v>0</v>
      </c>
      <c r="G98" s="106">
        <f>ROUND(E98*F98,2)</f>
        <v>0</v>
      </c>
      <c r="H98" s="106"/>
      <c r="I98" s="106">
        <f>ROUND(E98*H98,2)</f>
        <v>0</v>
      </c>
      <c r="J98" s="106"/>
      <c r="K98" s="106">
        <f>ROUND(E98*J98,2)</f>
        <v>0</v>
      </c>
      <c r="L98" s="106">
        <v>21</v>
      </c>
      <c r="M98" s="106">
        <f>G98*(1+L98/100)</f>
        <v>0</v>
      </c>
      <c r="N98" s="104">
        <v>2.5</v>
      </c>
      <c r="O98" s="104">
        <f>ROUND(E98*N98,5)</f>
        <v>1.5</v>
      </c>
      <c r="P98" s="104">
        <v>0</v>
      </c>
      <c r="Q98" s="104">
        <f>ROUND(E98*P98,5)</f>
        <v>0</v>
      </c>
      <c r="R98" s="104"/>
      <c r="S98" s="104"/>
      <c r="T98" s="105">
        <v>0</v>
      </c>
      <c r="U98" s="104">
        <f>ROUND(E98*T98,2)</f>
        <v>0</v>
      </c>
      <c r="V98" s="99"/>
      <c r="W98" s="99"/>
      <c r="X98" s="99"/>
      <c r="Y98" s="99"/>
      <c r="Z98" s="99"/>
      <c r="AA98" s="99"/>
      <c r="AB98" s="99"/>
      <c r="AC98" s="99"/>
      <c r="AD98" s="99"/>
      <c r="AE98" s="99" t="s">
        <v>298</v>
      </c>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outlineLevel="1">
      <c r="A99" s="100">
        <v>54</v>
      </c>
      <c r="B99" s="100" t="s">
        <v>2912</v>
      </c>
      <c r="C99" s="114" t="s">
        <v>2911</v>
      </c>
      <c r="D99" s="104" t="s">
        <v>226</v>
      </c>
      <c r="E99" s="178">
        <v>90</v>
      </c>
      <c r="F99" s="177">
        <f>H99+J99</f>
        <v>0</v>
      </c>
      <c r="G99" s="106">
        <f>ROUND(E99*F99,2)</f>
        <v>0</v>
      </c>
      <c r="H99" s="106"/>
      <c r="I99" s="106">
        <f>ROUND(E99*H99,2)</f>
        <v>0</v>
      </c>
      <c r="J99" s="106"/>
      <c r="K99" s="106">
        <f>ROUND(E99*J99,2)</f>
        <v>0</v>
      </c>
      <c r="L99" s="106">
        <v>21</v>
      </c>
      <c r="M99" s="106">
        <f>G99*(1+L99/100)</f>
        <v>0</v>
      </c>
      <c r="N99" s="104">
        <v>0</v>
      </c>
      <c r="O99" s="104">
        <f>ROUND(E99*N99,5)</f>
        <v>0</v>
      </c>
      <c r="P99" s="104">
        <v>0</v>
      </c>
      <c r="Q99" s="104">
        <f>ROUND(E99*P99,5)</f>
        <v>0</v>
      </c>
      <c r="R99" s="104"/>
      <c r="S99" s="104"/>
      <c r="T99" s="105">
        <v>0.129</v>
      </c>
      <c r="U99" s="104">
        <f>ROUND(E99*T99,2)</f>
        <v>11.61</v>
      </c>
      <c r="V99" s="99"/>
      <c r="W99" s="99"/>
      <c r="X99" s="99"/>
      <c r="Y99" s="99"/>
      <c r="Z99" s="99"/>
      <c r="AA99" s="99"/>
      <c r="AB99" s="99"/>
      <c r="AC99" s="99"/>
      <c r="AD99" s="99"/>
      <c r="AE99" s="99" t="s">
        <v>80</v>
      </c>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ht="22.5" outlineLevel="1">
      <c r="A100" s="100"/>
      <c r="B100" s="100"/>
      <c r="C100" s="383" t="s">
        <v>1141</v>
      </c>
      <c r="D100" s="384"/>
      <c r="E100" s="385"/>
      <c r="F100" s="386"/>
      <c r="G100" s="387"/>
      <c r="H100" s="106"/>
      <c r="I100" s="106"/>
      <c r="J100" s="106"/>
      <c r="K100" s="106"/>
      <c r="L100" s="106"/>
      <c r="M100" s="106"/>
      <c r="N100" s="104"/>
      <c r="O100" s="104"/>
      <c r="P100" s="104"/>
      <c r="Q100" s="104"/>
      <c r="R100" s="104"/>
      <c r="S100" s="104"/>
      <c r="T100" s="105"/>
      <c r="U100" s="104"/>
      <c r="V100" s="99"/>
      <c r="W100" s="99"/>
      <c r="X100" s="99"/>
      <c r="Y100" s="99"/>
      <c r="Z100" s="99"/>
      <c r="AA100" s="99"/>
      <c r="AB100" s="99"/>
      <c r="AC100" s="99"/>
      <c r="AD100" s="99"/>
      <c r="AE100" s="99" t="s">
        <v>81</v>
      </c>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101" t="str">
        <f>C100</f>
        <v>Provizorní úprava terénu včetně odkopání drobných nerovností a zásypu prohlubní se zhutněním v hornině třídy 3</v>
      </c>
      <c r="BB100" s="99"/>
      <c r="BC100" s="99"/>
      <c r="BD100" s="99"/>
      <c r="BE100" s="99"/>
      <c r="BF100" s="99"/>
      <c r="BG100" s="99"/>
      <c r="BH100" s="99"/>
    </row>
    <row r="101" spans="1:60" outlineLevel="1">
      <c r="A101" s="100">
        <v>55</v>
      </c>
      <c r="B101" s="100" t="s">
        <v>2910</v>
      </c>
      <c r="C101" s="114" t="s">
        <v>2909</v>
      </c>
      <c r="D101" s="104" t="s">
        <v>226</v>
      </c>
      <c r="E101" s="178">
        <v>11</v>
      </c>
      <c r="F101" s="177">
        <f>H101+J101</f>
        <v>0</v>
      </c>
      <c r="G101" s="106">
        <f>ROUND(E101*F101,2)</f>
        <v>0</v>
      </c>
      <c r="H101" s="106"/>
      <c r="I101" s="106">
        <f>ROUND(E101*H101,2)</f>
        <v>0</v>
      </c>
      <c r="J101" s="106"/>
      <c r="K101" s="106">
        <f>ROUND(E101*J101,2)</f>
        <v>0</v>
      </c>
      <c r="L101" s="106">
        <v>21</v>
      </c>
      <c r="M101" s="106">
        <f>G101*(1+L101/100)</f>
        <v>0</v>
      </c>
      <c r="N101" s="104">
        <v>0</v>
      </c>
      <c r="O101" s="104">
        <f>ROUND(E101*N101,5)</f>
        <v>0</v>
      </c>
      <c r="P101" s="104">
        <v>0</v>
      </c>
      <c r="Q101" s="104">
        <f>ROUND(E101*P101,5)</f>
        <v>0</v>
      </c>
      <c r="R101" s="104"/>
      <c r="S101" s="104"/>
      <c r="T101" s="105">
        <v>0.129</v>
      </c>
      <c r="U101" s="104">
        <f>ROUND(E101*T101,2)</f>
        <v>1.42</v>
      </c>
      <c r="V101" s="99"/>
      <c r="W101" s="99"/>
      <c r="X101" s="99"/>
      <c r="Y101" s="99"/>
      <c r="Z101" s="99"/>
      <c r="AA101" s="99"/>
      <c r="AB101" s="99"/>
      <c r="AC101" s="99"/>
      <c r="AD101" s="99"/>
      <c r="AE101" s="99" t="s">
        <v>80</v>
      </c>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row>
    <row r="102" spans="1:60" ht="22.5" outlineLevel="1">
      <c r="A102" s="100"/>
      <c r="B102" s="100"/>
      <c r="C102" s="383" t="s">
        <v>1140</v>
      </c>
      <c r="D102" s="384"/>
      <c r="E102" s="385"/>
      <c r="F102" s="386"/>
      <c r="G102" s="387"/>
      <c r="H102" s="106"/>
      <c r="I102" s="106"/>
      <c r="J102" s="106"/>
      <c r="K102" s="106"/>
      <c r="L102" s="106"/>
      <c r="M102" s="106"/>
      <c r="N102" s="104"/>
      <c r="O102" s="104"/>
      <c r="P102" s="104"/>
      <c r="Q102" s="104"/>
      <c r="R102" s="104"/>
      <c r="S102" s="104"/>
      <c r="T102" s="105"/>
      <c r="U102" s="104"/>
      <c r="V102" s="99"/>
      <c r="W102" s="99"/>
      <c r="X102" s="99"/>
      <c r="Y102" s="99"/>
      <c r="Z102" s="99"/>
      <c r="AA102" s="99"/>
      <c r="AB102" s="99"/>
      <c r="AC102" s="99"/>
      <c r="AD102" s="99"/>
      <c r="AE102" s="99" t="s">
        <v>81</v>
      </c>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101" t="str">
        <f>C102</f>
        <v>Finální úprava terénu / povrchu - zatravnění (platí pro části výkopů které nespadají pod SO vegetačních úprav nebo spevněných ploch</v>
      </c>
      <c r="BB102" s="99"/>
      <c r="BC102" s="99"/>
      <c r="BD102" s="99"/>
      <c r="BE102" s="99"/>
      <c r="BF102" s="99"/>
      <c r="BG102" s="99"/>
      <c r="BH102" s="99"/>
    </row>
    <row r="103" spans="1:60">
      <c r="A103" s="200" t="s">
        <v>188</v>
      </c>
      <c r="B103" s="200" t="s">
        <v>2908</v>
      </c>
      <c r="C103" s="199" t="s">
        <v>2907</v>
      </c>
      <c r="D103" s="195"/>
      <c r="E103" s="198"/>
      <c r="F103" s="197"/>
      <c r="G103" s="197">
        <f>SUMIF(AE104:AE112,"&lt;&gt;NOR",G104:G112)</f>
        <v>0</v>
      </c>
      <c r="H103" s="197"/>
      <c r="I103" s="197">
        <f>SUM(I104:I112)</f>
        <v>0</v>
      </c>
      <c r="J103" s="197"/>
      <c r="K103" s="197">
        <f>SUM(K104:K112)</f>
        <v>0</v>
      </c>
      <c r="L103" s="197"/>
      <c r="M103" s="197">
        <f>SUM(M104:M112)</f>
        <v>0</v>
      </c>
      <c r="N103" s="195"/>
      <c r="O103" s="195">
        <f>SUM(O104:O112)</f>
        <v>0.53395000000000004</v>
      </c>
      <c r="P103" s="195"/>
      <c r="Q103" s="195">
        <f>SUM(Q104:Q112)</f>
        <v>0</v>
      </c>
      <c r="R103" s="195"/>
      <c r="S103" s="195"/>
      <c r="T103" s="196"/>
      <c r="U103" s="195">
        <f>SUM(U104:U112)</f>
        <v>82.929999999999993</v>
      </c>
      <c r="AE103" t="s">
        <v>79</v>
      </c>
    </row>
    <row r="104" spans="1:60" outlineLevel="1">
      <c r="A104" s="100">
        <v>56</v>
      </c>
      <c r="B104" s="100" t="s">
        <v>2906</v>
      </c>
      <c r="C104" s="114" t="s">
        <v>2905</v>
      </c>
      <c r="D104" s="104" t="s">
        <v>267</v>
      </c>
      <c r="E104" s="178">
        <v>25</v>
      </c>
      <c r="F104" s="177">
        <f>H104+J104</f>
        <v>0</v>
      </c>
      <c r="G104" s="106">
        <f>ROUND(E104*F104,2)</f>
        <v>0</v>
      </c>
      <c r="H104" s="106"/>
      <c r="I104" s="106">
        <f>ROUND(E104*H104,2)</f>
        <v>0</v>
      </c>
      <c r="J104" s="106"/>
      <c r="K104" s="106">
        <f>ROUND(E104*J104,2)</f>
        <v>0</v>
      </c>
      <c r="L104" s="106">
        <v>21</v>
      </c>
      <c r="M104" s="106">
        <f>G104*(1+L104/100)</f>
        <v>0</v>
      </c>
      <c r="N104" s="104">
        <v>0</v>
      </c>
      <c r="O104" s="104">
        <f>ROUND(E104*N104,5)</f>
        <v>0</v>
      </c>
      <c r="P104" s="104">
        <v>0</v>
      </c>
      <c r="Q104" s="104">
        <f>ROUND(E104*P104,5)</f>
        <v>0</v>
      </c>
      <c r="R104" s="104"/>
      <c r="S104" s="104"/>
      <c r="T104" s="105">
        <v>1.2999999999999999E-2</v>
      </c>
      <c r="U104" s="104">
        <f>ROUND(E104*T104,2)</f>
        <v>0.33</v>
      </c>
      <c r="V104" s="99"/>
      <c r="W104" s="99"/>
      <c r="X104" s="99"/>
      <c r="Y104" s="99"/>
      <c r="Z104" s="99"/>
      <c r="AA104" s="99"/>
      <c r="AB104" s="99"/>
      <c r="AC104" s="99"/>
      <c r="AD104" s="99"/>
      <c r="AE104" s="99" t="s">
        <v>80</v>
      </c>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outlineLevel="1">
      <c r="A105" s="100">
        <v>57</v>
      </c>
      <c r="B105" s="100" t="s">
        <v>2904</v>
      </c>
      <c r="C105" s="114" t="s">
        <v>2903</v>
      </c>
      <c r="D105" s="104" t="s">
        <v>267</v>
      </c>
      <c r="E105" s="178">
        <v>25</v>
      </c>
      <c r="F105" s="177">
        <f>H105+J105</f>
        <v>0</v>
      </c>
      <c r="G105" s="106">
        <f>ROUND(E105*F105,2)</f>
        <v>0</v>
      </c>
      <c r="H105" s="106"/>
      <c r="I105" s="106">
        <f>ROUND(E105*H105,2)</f>
        <v>0</v>
      </c>
      <c r="J105" s="106"/>
      <c r="K105" s="106">
        <f>ROUND(E105*J105,2)</f>
        <v>0</v>
      </c>
      <c r="L105" s="106">
        <v>21</v>
      </c>
      <c r="M105" s="106">
        <f>G105*(1+L105/100)</f>
        <v>0</v>
      </c>
      <c r="N105" s="104">
        <v>0</v>
      </c>
      <c r="O105" s="104">
        <f>ROUND(E105*N105,5)</f>
        <v>0</v>
      </c>
      <c r="P105" s="104">
        <v>0</v>
      </c>
      <c r="Q105" s="104">
        <f>ROUND(E105*P105,5)</f>
        <v>0</v>
      </c>
      <c r="R105" s="104"/>
      <c r="S105" s="104"/>
      <c r="T105" s="105">
        <v>0</v>
      </c>
      <c r="U105" s="104">
        <f>ROUND(E105*T105,2)</f>
        <v>0</v>
      </c>
      <c r="V105" s="99"/>
      <c r="W105" s="99"/>
      <c r="X105" s="99"/>
      <c r="Y105" s="99"/>
      <c r="Z105" s="99"/>
      <c r="AA105" s="99"/>
      <c r="AB105" s="99"/>
      <c r="AC105" s="99"/>
      <c r="AD105" s="99"/>
      <c r="AE105" s="99" t="s">
        <v>298</v>
      </c>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outlineLevel="1">
      <c r="A106" s="100"/>
      <c r="B106" s="100"/>
      <c r="C106" s="383" t="s">
        <v>1167</v>
      </c>
      <c r="D106" s="384"/>
      <c r="E106" s="385"/>
      <c r="F106" s="386"/>
      <c r="G106" s="387"/>
      <c r="H106" s="106"/>
      <c r="I106" s="106"/>
      <c r="J106" s="106"/>
      <c r="K106" s="106"/>
      <c r="L106" s="106"/>
      <c r="M106" s="106"/>
      <c r="N106" s="104"/>
      <c r="O106" s="104"/>
      <c r="P106" s="104"/>
      <c r="Q106" s="104"/>
      <c r="R106" s="104"/>
      <c r="S106" s="104"/>
      <c r="T106" s="105"/>
      <c r="U106" s="104"/>
      <c r="V106" s="99"/>
      <c r="W106" s="99"/>
      <c r="X106" s="99"/>
      <c r="Y106" s="99"/>
      <c r="Z106" s="99"/>
      <c r="AA106" s="99"/>
      <c r="AB106" s="99"/>
      <c r="AC106" s="99"/>
      <c r="AD106" s="99"/>
      <c r="AE106" s="99" t="s">
        <v>81</v>
      </c>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101" t="str">
        <f>C106</f>
        <v>Válcová pojistka vel. 10 x 38, jmen. proud 6 A, charakteristika gG</v>
      </c>
      <c r="BB106" s="99"/>
      <c r="BC106" s="99"/>
      <c r="BD106" s="99"/>
      <c r="BE106" s="99"/>
      <c r="BF106" s="99"/>
      <c r="BG106" s="99"/>
      <c r="BH106" s="99"/>
    </row>
    <row r="107" spans="1:60" ht="22.5" outlineLevel="1">
      <c r="A107" s="100">
        <v>58</v>
      </c>
      <c r="B107" s="100" t="s">
        <v>2902</v>
      </c>
      <c r="C107" s="114" t="s">
        <v>2901</v>
      </c>
      <c r="D107" s="104" t="s">
        <v>267</v>
      </c>
      <c r="E107" s="178">
        <v>65</v>
      </c>
      <c r="F107" s="177">
        <f>H107+J107</f>
        <v>0</v>
      </c>
      <c r="G107" s="106">
        <f>ROUND(E107*F107,2)</f>
        <v>0</v>
      </c>
      <c r="H107" s="106"/>
      <c r="I107" s="106">
        <f>ROUND(E107*H107,2)</f>
        <v>0</v>
      </c>
      <c r="J107" s="106"/>
      <c r="K107" s="106">
        <f>ROUND(E107*J107,2)</f>
        <v>0</v>
      </c>
      <c r="L107" s="106">
        <v>21</v>
      </c>
      <c r="M107" s="106">
        <f>G107*(1+L107/100)</f>
        <v>0</v>
      </c>
      <c r="N107" s="104">
        <v>0</v>
      </c>
      <c r="O107" s="104">
        <f>ROUND(E107*N107,5)</f>
        <v>0</v>
      </c>
      <c r="P107" s="104">
        <v>0</v>
      </c>
      <c r="Q107" s="104">
        <f>ROUND(E107*P107,5)</f>
        <v>0</v>
      </c>
      <c r="R107" s="104"/>
      <c r="S107" s="104"/>
      <c r="T107" s="105">
        <v>0.16</v>
      </c>
      <c r="U107" s="104">
        <f>ROUND(E107*T107,2)</f>
        <v>10.4</v>
      </c>
      <c r="V107" s="99"/>
      <c r="W107" s="99"/>
      <c r="X107" s="99"/>
      <c r="Y107" s="99"/>
      <c r="Z107" s="99"/>
      <c r="AA107" s="99"/>
      <c r="AB107" s="99"/>
      <c r="AC107" s="99"/>
      <c r="AD107" s="99"/>
      <c r="AE107" s="99" t="s">
        <v>80</v>
      </c>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ht="22.5" outlineLevel="1">
      <c r="A108" s="100"/>
      <c r="B108" s="100"/>
      <c r="C108" s="383" t="s">
        <v>1162</v>
      </c>
      <c r="D108" s="384"/>
      <c r="E108" s="385"/>
      <c r="F108" s="386"/>
      <c r="G108" s="387"/>
      <c r="H108" s="106"/>
      <c r="I108" s="106"/>
      <c r="J108" s="106"/>
      <c r="K108" s="106"/>
      <c r="L108" s="106"/>
      <c r="M108" s="106"/>
      <c r="N108" s="104"/>
      <c r="O108" s="104"/>
      <c r="P108" s="104"/>
      <c r="Q108" s="104"/>
      <c r="R108" s="104"/>
      <c r="S108" s="104"/>
      <c r="T108" s="105"/>
      <c r="U108" s="104"/>
      <c r="V108" s="99"/>
      <c r="W108" s="99"/>
      <c r="X108" s="99"/>
      <c r="Y108" s="99"/>
      <c r="Z108" s="99"/>
      <c r="AA108" s="99"/>
      <c r="AB108" s="99"/>
      <c r="AC108" s="99"/>
      <c r="AD108" s="99"/>
      <c r="AE108" s="99" t="s">
        <v>81</v>
      </c>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101" t="str">
        <f>C108</f>
        <v>Materiál pro ukončení kabelu ve stožáru nebo v rozváděči - smršťovací rozdělovací hlava pro kabely 4x6 až 4x50 mm2</v>
      </c>
      <c r="BB108" s="99"/>
      <c r="BC108" s="99"/>
      <c r="BD108" s="99"/>
      <c r="BE108" s="99"/>
      <c r="BF108" s="99"/>
      <c r="BG108" s="99"/>
      <c r="BH108" s="99"/>
    </row>
    <row r="109" spans="1:60" ht="22.5" outlineLevel="1">
      <c r="A109" s="100">
        <v>59</v>
      </c>
      <c r="B109" s="100" t="s">
        <v>2900</v>
      </c>
      <c r="C109" s="114" t="s">
        <v>2899</v>
      </c>
      <c r="D109" s="104" t="s">
        <v>258</v>
      </c>
      <c r="E109" s="178">
        <v>480</v>
      </c>
      <c r="F109" s="177">
        <f>H109+J109</f>
        <v>0</v>
      </c>
      <c r="G109" s="106">
        <f>ROUND(E109*F109,2)</f>
        <v>0</v>
      </c>
      <c r="H109" s="106"/>
      <c r="I109" s="106">
        <f>ROUND(E109*H109,2)</f>
        <v>0</v>
      </c>
      <c r="J109" s="106"/>
      <c r="K109" s="106">
        <f>ROUND(E109*J109,2)</f>
        <v>0</v>
      </c>
      <c r="L109" s="106">
        <v>21</v>
      </c>
      <c r="M109" s="106">
        <f>G109*(1+L109/100)</f>
        <v>0</v>
      </c>
      <c r="N109" s="104">
        <v>9.8999999999999999E-4</v>
      </c>
      <c r="O109" s="104">
        <f>ROUND(E109*N109,5)</f>
        <v>0.47520000000000001</v>
      </c>
      <c r="P109" s="104">
        <v>0</v>
      </c>
      <c r="Q109" s="104">
        <f>ROUND(E109*P109,5)</f>
        <v>0</v>
      </c>
      <c r="R109" s="104"/>
      <c r="S109" s="104"/>
      <c r="T109" s="105">
        <v>0.12</v>
      </c>
      <c r="U109" s="104">
        <f>ROUND(E109*T109,2)</f>
        <v>57.6</v>
      </c>
      <c r="V109" s="99"/>
      <c r="W109" s="99"/>
      <c r="X109" s="99"/>
      <c r="Y109" s="99"/>
      <c r="Z109" s="99"/>
      <c r="AA109" s="99"/>
      <c r="AB109" s="99"/>
      <c r="AC109" s="99"/>
      <c r="AD109" s="99"/>
      <c r="AE109" s="99" t="s">
        <v>80</v>
      </c>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ht="22.5" outlineLevel="1">
      <c r="A110" s="100">
        <v>60</v>
      </c>
      <c r="B110" s="100" t="s">
        <v>2898</v>
      </c>
      <c r="C110" s="114" t="s">
        <v>2897</v>
      </c>
      <c r="D110" s="104" t="s">
        <v>258</v>
      </c>
      <c r="E110" s="178">
        <v>50</v>
      </c>
      <c r="F110" s="177">
        <f>H110+J110</f>
        <v>0</v>
      </c>
      <c r="G110" s="106">
        <f>ROUND(E110*F110,2)</f>
        <v>0</v>
      </c>
      <c r="H110" s="106"/>
      <c r="I110" s="106">
        <f>ROUND(E110*H110,2)</f>
        <v>0</v>
      </c>
      <c r="J110" s="106"/>
      <c r="K110" s="106">
        <f>ROUND(E110*J110,2)</f>
        <v>0</v>
      </c>
      <c r="L110" s="106">
        <v>21</v>
      </c>
      <c r="M110" s="106">
        <f>G110*(1+L110/100)</f>
        <v>0</v>
      </c>
      <c r="N110" s="104">
        <v>1.0499999999999999E-3</v>
      </c>
      <c r="O110" s="104">
        <f>ROUND(E110*N110,5)</f>
        <v>5.2499999999999998E-2</v>
      </c>
      <c r="P110" s="104">
        <v>0</v>
      </c>
      <c r="Q110" s="104">
        <f>ROUND(E110*P110,5)</f>
        <v>0</v>
      </c>
      <c r="R110" s="104"/>
      <c r="S110" s="104"/>
      <c r="T110" s="105">
        <v>0.16</v>
      </c>
      <c r="U110" s="104">
        <f>ROUND(E110*T110,2)</f>
        <v>8</v>
      </c>
      <c r="V110" s="99"/>
      <c r="W110" s="99"/>
      <c r="X110" s="99"/>
      <c r="Y110" s="99"/>
      <c r="Z110" s="99"/>
      <c r="AA110" s="99"/>
      <c r="AB110" s="99"/>
      <c r="AC110" s="99"/>
      <c r="AD110" s="99"/>
      <c r="AE110" s="99" t="s">
        <v>80</v>
      </c>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row>
    <row r="111" spans="1:60" ht="22.5" outlineLevel="1">
      <c r="A111" s="100">
        <v>61</v>
      </c>
      <c r="B111" s="100" t="s">
        <v>2896</v>
      </c>
      <c r="C111" s="114" t="s">
        <v>2895</v>
      </c>
      <c r="D111" s="104" t="s">
        <v>267</v>
      </c>
      <c r="E111" s="178">
        <v>25</v>
      </c>
      <c r="F111" s="177">
        <f>H111+J111</f>
        <v>0</v>
      </c>
      <c r="G111" s="106">
        <f>ROUND(E111*F111,2)</f>
        <v>0</v>
      </c>
      <c r="H111" s="106"/>
      <c r="I111" s="106">
        <f>ROUND(E111*H111,2)</f>
        <v>0</v>
      </c>
      <c r="J111" s="106"/>
      <c r="K111" s="106">
        <f>ROUND(E111*J111,2)</f>
        <v>0</v>
      </c>
      <c r="L111" s="106">
        <v>21</v>
      </c>
      <c r="M111" s="106">
        <f>G111*(1+L111/100)</f>
        <v>0</v>
      </c>
      <c r="N111" s="104">
        <v>2.5000000000000001E-4</v>
      </c>
      <c r="O111" s="104">
        <f>ROUND(E111*N111,5)</f>
        <v>6.2500000000000003E-3</v>
      </c>
      <c r="P111" s="104">
        <v>0</v>
      </c>
      <c r="Q111" s="104">
        <f>ROUND(E111*P111,5)</f>
        <v>0</v>
      </c>
      <c r="R111" s="104"/>
      <c r="S111" s="104"/>
      <c r="T111" s="105">
        <v>0.26417000000000002</v>
      </c>
      <c r="U111" s="104">
        <f>ROUND(E111*T111,2)</f>
        <v>6.6</v>
      </c>
      <c r="V111" s="99"/>
      <c r="W111" s="99"/>
      <c r="X111" s="99"/>
      <c r="Y111" s="99"/>
      <c r="Z111" s="99"/>
      <c r="AA111" s="99"/>
      <c r="AB111" s="99"/>
      <c r="AC111" s="99"/>
      <c r="AD111" s="99"/>
      <c r="AE111" s="99" t="s">
        <v>80</v>
      </c>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ht="22.5" outlineLevel="1">
      <c r="A112" s="100"/>
      <c r="B112" s="100"/>
      <c r="C112" s="383" t="s">
        <v>2894</v>
      </c>
      <c r="D112" s="384"/>
      <c r="E112" s="385"/>
      <c r="F112" s="386"/>
      <c r="G112" s="387"/>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81</v>
      </c>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101" t="str">
        <f>C112</f>
        <v>Stožárová zkušební zemnící svorka pro zemnič FeZn O10 mm vč. upevňovacího materiálu (vše v povrch. úpravě odolávající dlouhodobě povětrnostním vlivům)</v>
      </c>
      <c r="BB112" s="99"/>
      <c r="BC112" s="99"/>
      <c r="BD112" s="99"/>
      <c r="BE112" s="99"/>
      <c r="BF112" s="99"/>
      <c r="BG112" s="99"/>
      <c r="BH112" s="99"/>
    </row>
    <row r="113" spans="1:60">
      <c r="A113" s="200" t="s">
        <v>188</v>
      </c>
      <c r="B113" s="200" t="s">
        <v>53</v>
      </c>
      <c r="C113" s="199" t="s">
        <v>26</v>
      </c>
      <c r="D113" s="195"/>
      <c r="E113" s="198"/>
      <c r="F113" s="197"/>
      <c r="G113" s="197">
        <f>SUMIF(AE114:AE136,"&lt;&gt;NOR",G114:G136)</f>
        <v>0</v>
      </c>
      <c r="H113" s="197"/>
      <c r="I113" s="197">
        <f>SUM(I114:I136)</f>
        <v>0</v>
      </c>
      <c r="J113" s="197"/>
      <c r="K113" s="197">
        <f>SUM(K114:K136)</f>
        <v>0</v>
      </c>
      <c r="L113" s="197"/>
      <c r="M113" s="197">
        <f>SUM(M114:M136)</f>
        <v>0</v>
      </c>
      <c r="N113" s="195"/>
      <c r="O113" s="195">
        <f>SUM(O114:O136)</f>
        <v>0</v>
      </c>
      <c r="P113" s="195"/>
      <c r="Q113" s="195">
        <f>SUM(Q114:Q136)</f>
        <v>0</v>
      </c>
      <c r="R113" s="195"/>
      <c r="S113" s="195"/>
      <c r="T113" s="196"/>
      <c r="U113" s="195">
        <f>SUM(U114:U136)</f>
        <v>0</v>
      </c>
      <c r="AE113" t="s">
        <v>79</v>
      </c>
    </row>
    <row r="114" spans="1:60" outlineLevel="1">
      <c r="A114" s="100">
        <v>62</v>
      </c>
      <c r="B114" s="100" t="s">
        <v>2893</v>
      </c>
      <c r="C114" s="114" t="s">
        <v>183</v>
      </c>
      <c r="D114" s="104" t="s">
        <v>122</v>
      </c>
      <c r="E114" s="178">
        <v>1</v>
      </c>
      <c r="F114" s="177">
        <f>H114+J114</f>
        <v>0</v>
      </c>
      <c r="G114" s="106">
        <f>ROUND(E114*F114,2)</f>
        <v>0</v>
      </c>
      <c r="H114" s="106"/>
      <c r="I114" s="106">
        <f>ROUND(E114*H114,2)</f>
        <v>0</v>
      </c>
      <c r="J114" s="106"/>
      <c r="K114" s="106">
        <f>ROUND(E114*J114,2)</f>
        <v>0</v>
      </c>
      <c r="L114" s="106">
        <v>21</v>
      </c>
      <c r="M114" s="106">
        <f>G114*(1+L114/100)</f>
        <v>0</v>
      </c>
      <c r="N114" s="104">
        <v>0</v>
      </c>
      <c r="O114" s="104">
        <f>ROUND(E114*N114,5)</f>
        <v>0</v>
      </c>
      <c r="P114" s="104">
        <v>0</v>
      </c>
      <c r="Q114" s="104">
        <f>ROUND(E114*P114,5)</f>
        <v>0</v>
      </c>
      <c r="R114" s="104"/>
      <c r="S114" s="104"/>
      <c r="T114" s="105">
        <v>0</v>
      </c>
      <c r="U114" s="104">
        <f>ROUND(E114*T114,2)</f>
        <v>0</v>
      </c>
      <c r="V114" s="99"/>
      <c r="W114" s="99"/>
      <c r="X114" s="99"/>
      <c r="Y114" s="99"/>
      <c r="Z114" s="99"/>
      <c r="AA114" s="99"/>
      <c r="AB114" s="99"/>
      <c r="AC114" s="99"/>
      <c r="AD114" s="99"/>
      <c r="AE114" s="99" t="s">
        <v>2868</v>
      </c>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row>
    <row r="115" spans="1:60" outlineLevel="1">
      <c r="A115" s="100"/>
      <c r="B115" s="100"/>
      <c r="C115" s="383" t="s">
        <v>1153</v>
      </c>
      <c r="D115" s="384"/>
      <c r="E115" s="385"/>
      <c r="F115" s="386"/>
      <c r="G115" s="387"/>
      <c r="H115" s="106"/>
      <c r="I115" s="106"/>
      <c r="J115" s="106"/>
      <c r="K115" s="106"/>
      <c r="L115" s="106"/>
      <c r="M115" s="106"/>
      <c r="N115" s="104"/>
      <c r="O115" s="104"/>
      <c r="P115" s="104"/>
      <c r="Q115" s="104"/>
      <c r="R115" s="104"/>
      <c r="S115" s="104"/>
      <c r="T115" s="105"/>
      <c r="U115" s="104"/>
      <c r="V115" s="99"/>
      <c r="W115" s="99"/>
      <c r="X115" s="99"/>
      <c r="Y115" s="99"/>
      <c r="Z115" s="99"/>
      <c r="AA115" s="99"/>
      <c r="AB115" s="99"/>
      <c r="AC115" s="99"/>
      <c r="AD115" s="99"/>
      <c r="AE115" s="99" t="s">
        <v>81</v>
      </c>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101" t="str">
        <f>C115</f>
        <v>Vytyčení trasy, vedení silového nn v terénu přehledném</v>
      </c>
      <c r="BB115" s="99"/>
      <c r="BC115" s="99"/>
      <c r="BD115" s="99"/>
      <c r="BE115" s="99"/>
      <c r="BF115" s="99"/>
      <c r="BG115" s="99"/>
      <c r="BH115" s="99"/>
    </row>
    <row r="116" spans="1:60" outlineLevel="1">
      <c r="A116" s="100">
        <v>63</v>
      </c>
      <c r="B116" s="100" t="s">
        <v>2892</v>
      </c>
      <c r="C116" s="114" t="s">
        <v>126</v>
      </c>
      <c r="D116" s="104" t="s">
        <v>122</v>
      </c>
      <c r="E116" s="178">
        <v>1</v>
      </c>
      <c r="F116" s="177">
        <f>H116+J116</f>
        <v>0</v>
      </c>
      <c r="G116" s="106">
        <f>ROUND(E116*F116,2)</f>
        <v>0</v>
      </c>
      <c r="H116" s="106"/>
      <c r="I116" s="106">
        <f>ROUND(E116*H116,2)</f>
        <v>0</v>
      </c>
      <c r="J116" s="106"/>
      <c r="K116" s="106">
        <f>ROUND(E116*J116,2)</f>
        <v>0</v>
      </c>
      <c r="L116" s="106">
        <v>21</v>
      </c>
      <c r="M116" s="106">
        <f>G116*(1+L116/100)</f>
        <v>0</v>
      </c>
      <c r="N116" s="104">
        <v>0</v>
      </c>
      <c r="O116" s="104">
        <f>ROUND(E116*N116,5)</f>
        <v>0</v>
      </c>
      <c r="P116" s="104">
        <v>0</v>
      </c>
      <c r="Q116" s="104">
        <f>ROUND(E116*P116,5)</f>
        <v>0</v>
      </c>
      <c r="R116" s="104"/>
      <c r="S116" s="104"/>
      <c r="T116" s="105">
        <v>0</v>
      </c>
      <c r="U116" s="104">
        <f>ROUND(E116*T116,2)</f>
        <v>0</v>
      </c>
      <c r="V116" s="99"/>
      <c r="W116" s="99"/>
      <c r="X116" s="99"/>
      <c r="Y116" s="99"/>
      <c r="Z116" s="99"/>
      <c r="AA116" s="99"/>
      <c r="AB116" s="99"/>
      <c r="AC116" s="99"/>
      <c r="AD116" s="99"/>
      <c r="AE116" s="99" t="s">
        <v>2868</v>
      </c>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row>
    <row r="117" spans="1:60" outlineLevel="1">
      <c r="A117" s="100">
        <v>64</v>
      </c>
      <c r="B117" s="100" t="s">
        <v>2891</v>
      </c>
      <c r="C117" s="114" t="s">
        <v>2890</v>
      </c>
      <c r="D117" s="104" t="s">
        <v>1131</v>
      </c>
      <c r="E117" s="178">
        <v>24</v>
      </c>
      <c r="F117" s="177">
        <f>H117+J117</f>
        <v>0</v>
      </c>
      <c r="G117" s="106">
        <f>ROUND(E117*F117,2)</f>
        <v>0</v>
      </c>
      <c r="H117" s="106"/>
      <c r="I117" s="106">
        <f>ROUND(E117*H117,2)</f>
        <v>0</v>
      </c>
      <c r="J117" s="106"/>
      <c r="K117" s="106">
        <f>ROUND(E117*J117,2)</f>
        <v>0</v>
      </c>
      <c r="L117" s="106">
        <v>21</v>
      </c>
      <c r="M117" s="106">
        <f>G117*(1+L117/100)</f>
        <v>0</v>
      </c>
      <c r="N117" s="104">
        <v>0</v>
      </c>
      <c r="O117" s="104">
        <f>ROUND(E117*N117,5)</f>
        <v>0</v>
      </c>
      <c r="P117" s="104">
        <v>0</v>
      </c>
      <c r="Q117" s="104">
        <f>ROUND(E117*P117,5)</f>
        <v>0</v>
      </c>
      <c r="R117" s="104"/>
      <c r="S117" s="104"/>
      <c r="T117" s="105">
        <v>0</v>
      </c>
      <c r="U117" s="104">
        <f>ROUND(E117*T117,2)</f>
        <v>0</v>
      </c>
      <c r="V117" s="99"/>
      <c r="W117" s="99"/>
      <c r="X117" s="99"/>
      <c r="Y117" s="99"/>
      <c r="Z117" s="99"/>
      <c r="AA117" s="99"/>
      <c r="AB117" s="99"/>
      <c r="AC117" s="99"/>
      <c r="AD117" s="99"/>
      <c r="AE117" s="99" t="s">
        <v>2868</v>
      </c>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ht="22.5" outlineLevel="1">
      <c r="A118" s="100"/>
      <c r="B118" s="100"/>
      <c r="C118" s="383" t="s">
        <v>1136</v>
      </c>
      <c r="D118" s="384"/>
      <c r="E118" s="385"/>
      <c r="F118" s="386"/>
      <c r="G118" s="387"/>
      <c r="H118" s="106"/>
      <c r="I118" s="106"/>
      <c r="J118" s="106"/>
      <c r="K118" s="106"/>
      <c r="L118" s="106"/>
      <c r="M118" s="106"/>
      <c r="N118" s="104"/>
      <c r="O118" s="104"/>
      <c r="P118" s="104"/>
      <c r="Q118" s="104"/>
      <c r="R118" s="104"/>
      <c r="S118" s="104"/>
      <c r="T118" s="105"/>
      <c r="U118" s="104"/>
      <c r="V118" s="99"/>
      <c r="W118" s="99"/>
      <c r="X118" s="99"/>
      <c r="Y118" s="99"/>
      <c r="Z118" s="99"/>
      <c r="AA118" s="99"/>
      <c r="AB118" s="99"/>
      <c r="AC118" s="99"/>
      <c r="AD118" s="99"/>
      <c r="AE118" s="99" t="s">
        <v>81</v>
      </c>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101" t="str">
        <f>C118</f>
        <v>Přepojení rozvodu VO a jeho dočasné úpravy, provizorní provoz soustavy VO, rozfázování svítidel, provedení potřebných měření a sond</v>
      </c>
      <c r="BB118" s="99"/>
      <c r="BC118" s="99"/>
      <c r="BD118" s="99"/>
      <c r="BE118" s="99"/>
      <c r="BF118" s="99"/>
      <c r="BG118" s="99"/>
      <c r="BH118" s="99"/>
    </row>
    <row r="119" spans="1:60" ht="22.5" outlineLevel="1">
      <c r="A119" s="100">
        <v>65</v>
      </c>
      <c r="B119" s="100" t="s">
        <v>2889</v>
      </c>
      <c r="C119" s="114" t="s">
        <v>1135</v>
      </c>
      <c r="D119" s="104" t="s">
        <v>122</v>
      </c>
      <c r="E119" s="178">
        <v>1</v>
      </c>
      <c r="F119" s="177">
        <f>H119+J119</f>
        <v>0</v>
      </c>
      <c r="G119" s="106">
        <f>ROUND(E119*F119,2)</f>
        <v>0</v>
      </c>
      <c r="H119" s="106"/>
      <c r="I119" s="106">
        <f>ROUND(E119*H119,2)</f>
        <v>0</v>
      </c>
      <c r="J119" s="106"/>
      <c r="K119" s="106">
        <f>ROUND(E119*J119,2)</f>
        <v>0</v>
      </c>
      <c r="L119" s="106">
        <v>21</v>
      </c>
      <c r="M119" s="106">
        <f>G119*(1+L119/100)</f>
        <v>0</v>
      </c>
      <c r="N119" s="104">
        <v>0</v>
      </c>
      <c r="O119" s="104">
        <f>ROUND(E119*N119,5)</f>
        <v>0</v>
      </c>
      <c r="P119" s="104">
        <v>0</v>
      </c>
      <c r="Q119" s="104">
        <f>ROUND(E119*P119,5)</f>
        <v>0</v>
      </c>
      <c r="R119" s="104"/>
      <c r="S119" s="104"/>
      <c r="T119" s="105">
        <v>0</v>
      </c>
      <c r="U119" s="104">
        <f>ROUND(E119*T119,2)</f>
        <v>0</v>
      </c>
      <c r="V119" s="99"/>
      <c r="W119" s="99"/>
      <c r="X119" s="99"/>
      <c r="Y119" s="99"/>
      <c r="Z119" s="99"/>
      <c r="AA119" s="99"/>
      <c r="AB119" s="99"/>
      <c r="AC119" s="99"/>
      <c r="AD119" s="99"/>
      <c r="AE119" s="99" t="s">
        <v>2868</v>
      </c>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outlineLevel="1">
      <c r="A120" s="100">
        <v>66</v>
      </c>
      <c r="B120" s="100" t="s">
        <v>2888</v>
      </c>
      <c r="C120" s="114" t="s">
        <v>2887</v>
      </c>
      <c r="D120" s="104" t="s">
        <v>122</v>
      </c>
      <c r="E120" s="178">
        <v>1</v>
      </c>
      <c r="F120" s="177">
        <f>H120+J120</f>
        <v>0</v>
      </c>
      <c r="G120" s="106">
        <f>ROUND(E120*F120,2)</f>
        <v>0</v>
      </c>
      <c r="H120" s="106"/>
      <c r="I120" s="106">
        <f>ROUND(E120*H120,2)</f>
        <v>0</v>
      </c>
      <c r="J120" s="106"/>
      <c r="K120" s="106">
        <f>ROUND(E120*J120,2)</f>
        <v>0</v>
      </c>
      <c r="L120" s="106">
        <v>21</v>
      </c>
      <c r="M120" s="106">
        <f>G120*(1+L120/100)</f>
        <v>0</v>
      </c>
      <c r="N120" s="104">
        <v>0</v>
      </c>
      <c r="O120" s="104">
        <f>ROUND(E120*N120,5)</f>
        <v>0</v>
      </c>
      <c r="P120" s="104">
        <v>0</v>
      </c>
      <c r="Q120" s="104">
        <f>ROUND(E120*P120,5)</f>
        <v>0</v>
      </c>
      <c r="R120" s="104"/>
      <c r="S120" s="104"/>
      <c r="T120" s="105">
        <v>0</v>
      </c>
      <c r="U120" s="104">
        <f>ROUND(E120*T120,2)</f>
        <v>0</v>
      </c>
      <c r="V120" s="99"/>
      <c r="W120" s="99"/>
      <c r="X120" s="99"/>
      <c r="Y120" s="99"/>
      <c r="Z120" s="99"/>
      <c r="AA120" s="99"/>
      <c r="AB120" s="99"/>
      <c r="AC120" s="99"/>
      <c r="AD120" s="99"/>
      <c r="AE120" s="99" t="s">
        <v>2868</v>
      </c>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row>
    <row r="121" spans="1:60" outlineLevel="1">
      <c r="A121" s="100">
        <v>67</v>
      </c>
      <c r="B121" s="100" t="s">
        <v>2886</v>
      </c>
      <c r="C121" s="114" t="s">
        <v>123</v>
      </c>
      <c r="D121" s="104" t="s">
        <v>122</v>
      </c>
      <c r="E121" s="178">
        <v>1</v>
      </c>
      <c r="F121" s="177">
        <f>H121+J121</f>
        <v>0</v>
      </c>
      <c r="G121" s="106">
        <f>ROUND(E121*F121,2)</f>
        <v>0</v>
      </c>
      <c r="H121" s="106"/>
      <c r="I121" s="106">
        <f>ROUND(E121*H121,2)</f>
        <v>0</v>
      </c>
      <c r="J121" s="106"/>
      <c r="K121" s="106">
        <f>ROUND(E121*J121,2)</f>
        <v>0</v>
      </c>
      <c r="L121" s="106">
        <v>21</v>
      </c>
      <c r="M121" s="106">
        <f>G121*(1+L121/100)</f>
        <v>0</v>
      </c>
      <c r="N121" s="104">
        <v>0</v>
      </c>
      <c r="O121" s="104">
        <f>ROUND(E121*N121,5)</f>
        <v>0</v>
      </c>
      <c r="P121" s="104">
        <v>0</v>
      </c>
      <c r="Q121" s="104">
        <f>ROUND(E121*P121,5)</f>
        <v>0</v>
      </c>
      <c r="R121" s="104"/>
      <c r="S121" s="104"/>
      <c r="T121" s="105">
        <v>0</v>
      </c>
      <c r="U121" s="104">
        <f>ROUND(E121*T121,2)</f>
        <v>0</v>
      </c>
      <c r="V121" s="99"/>
      <c r="W121" s="99"/>
      <c r="X121" s="99"/>
      <c r="Y121" s="99"/>
      <c r="Z121" s="99"/>
      <c r="AA121" s="99"/>
      <c r="AB121" s="99"/>
      <c r="AC121" s="99"/>
      <c r="AD121" s="99"/>
      <c r="AE121" s="99" t="s">
        <v>2868</v>
      </c>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row>
    <row r="122" spans="1:60" ht="22.5" outlineLevel="1">
      <c r="A122" s="100"/>
      <c r="B122" s="100"/>
      <c r="C122" s="383" t="s">
        <v>1134</v>
      </c>
      <c r="D122" s="384"/>
      <c r="E122" s="385"/>
      <c r="F122" s="386"/>
      <c r="G122" s="387"/>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81</v>
      </c>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101" t="str">
        <f>C122</f>
        <v>Geodetické zaměření SO 04 na podkladu katastrální mapy (CD se soubory ve formátu dgn, dxf nebo dwg a tisk) ve trojím vyhotovení</v>
      </c>
      <c r="BB122" s="99"/>
      <c r="BC122" s="99"/>
      <c r="BD122" s="99"/>
      <c r="BE122" s="99"/>
      <c r="BF122" s="99"/>
      <c r="BG122" s="99"/>
      <c r="BH122" s="99"/>
    </row>
    <row r="123" spans="1:60" outlineLevel="1">
      <c r="A123" s="100">
        <v>68</v>
      </c>
      <c r="B123" s="100" t="s">
        <v>2885</v>
      </c>
      <c r="C123" s="114" t="s">
        <v>2884</v>
      </c>
      <c r="D123" s="104" t="s">
        <v>1131</v>
      </c>
      <c r="E123" s="178">
        <v>20</v>
      </c>
      <c r="F123" s="177">
        <f t="shared" ref="F123:F128" si="8">H123+J123</f>
        <v>0</v>
      </c>
      <c r="G123" s="106">
        <f t="shared" ref="G123:G128" si="9">ROUND(E123*F123,2)</f>
        <v>0</v>
      </c>
      <c r="H123" s="106"/>
      <c r="I123" s="106">
        <f t="shared" ref="I123:I128" si="10">ROUND(E123*H123,2)</f>
        <v>0</v>
      </c>
      <c r="J123" s="106"/>
      <c r="K123" s="106">
        <f t="shared" ref="K123:K128" si="11">ROUND(E123*J123,2)</f>
        <v>0</v>
      </c>
      <c r="L123" s="106">
        <v>21</v>
      </c>
      <c r="M123" s="106">
        <f t="shared" ref="M123:M128" si="12">G123*(1+L123/100)</f>
        <v>0</v>
      </c>
      <c r="N123" s="104">
        <v>0</v>
      </c>
      <c r="O123" s="104">
        <f t="shared" ref="O123:O128" si="13">ROUND(E123*N123,5)</f>
        <v>0</v>
      </c>
      <c r="P123" s="104">
        <v>0</v>
      </c>
      <c r="Q123" s="104">
        <f t="shared" ref="Q123:Q128" si="14">ROUND(E123*P123,5)</f>
        <v>0</v>
      </c>
      <c r="R123" s="104"/>
      <c r="S123" s="104"/>
      <c r="T123" s="105">
        <v>0</v>
      </c>
      <c r="U123" s="104">
        <f t="shared" ref="U123:U128" si="15">ROUND(E123*T123,2)</f>
        <v>0</v>
      </c>
      <c r="V123" s="99"/>
      <c r="W123" s="99"/>
      <c r="X123" s="99"/>
      <c r="Y123" s="99"/>
      <c r="Z123" s="99"/>
      <c r="AA123" s="99"/>
      <c r="AB123" s="99"/>
      <c r="AC123" s="99"/>
      <c r="AD123" s="99"/>
      <c r="AE123" s="99" t="s">
        <v>2868</v>
      </c>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ht="22.5" outlineLevel="1">
      <c r="A124" s="100">
        <v>69</v>
      </c>
      <c r="B124" s="100" t="s">
        <v>2883</v>
      </c>
      <c r="C124" s="114" t="s">
        <v>2882</v>
      </c>
      <c r="D124" s="104" t="s">
        <v>122</v>
      </c>
      <c r="E124" s="178">
        <v>1</v>
      </c>
      <c r="F124" s="177">
        <f t="shared" si="8"/>
        <v>0</v>
      </c>
      <c r="G124" s="106">
        <f t="shared" si="9"/>
        <v>0</v>
      </c>
      <c r="H124" s="106"/>
      <c r="I124" s="106">
        <f t="shared" si="10"/>
        <v>0</v>
      </c>
      <c r="J124" s="106"/>
      <c r="K124" s="106">
        <f t="shared" si="11"/>
        <v>0</v>
      </c>
      <c r="L124" s="106">
        <v>21</v>
      </c>
      <c r="M124" s="106">
        <f t="shared" si="12"/>
        <v>0</v>
      </c>
      <c r="N124" s="104">
        <v>0</v>
      </c>
      <c r="O124" s="104">
        <f t="shared" si="13"/>
        <v>0</v>
      </c>
      <c r="P124" s="104">
        <v>0</v>
      </c>
      <c r="Q124" s="104">
        <f t="shared" si="14"/>
        <v>0</v>
      </c>
      <c r="R124" s="104"/>
      <c r="S124" s="104"/>
      <c r="T124" s="105">
        <v>0</v>
      </c>
      <c r="U124" s="104">
        <f t="shared" si="15"/>
        <v>0</v>
      </c>
      <c r="V124" s="99"/>
      <c r="W124" s="99"/>
      <c r="X124" s="99"/>
      <c r="Y124" s="99"/>
      <c r="Z124" s="99"/>
      <c r="AA124" s="99"/>
      <c r="AB124" s="99"/>
      <c r="AC124" s="99"/>
      <c r="AD124" s="99"/>
      <c r="AE124" s="99" t="s">
        <v>2868</v>
      </c>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v>70</v>
      </c>
      <c r="B125" s="100" t="s">
        <v>2881</v>
      </c>
      <c r="C125" s="114" t="s">
        <v>1133</v>
      </c>
      <c r="D125" s="104" t="s">
        <v>1131</v>
      </c>
      <c r="E125" s="178">
        <v>10</v>
      </c>
      <c r="F125" s="177">
        <f t="shared" si="8"/>
        <v>0</v>
      </c>
      <c r="G125" s="106">
        <f t="shared" si="9"/>
        <v>0</v>
      </c>
      <c r="H125" s="106"/>
      <c r="I125" s="106">
        <f t="shared" si="10"/>
        <v>0</v>
      </c>
      <c r="J125" s="106"/>
      <c r="K125" s="106">
        <f t="shared" si="11"/>
        <v>0</v>
      </c>
      <c r="L125" s="106">
        <v>21</v>
      </c>
      <c r="M125" s="106">
        <f t="shared" si="12"/>
        <v>0</v>
      </c>
      <c r="N125" s="104">
        <v>0</v>
      </c>
      <c r="O125" s="104">
        <f t="shared" si="13"/>
        <v>0</v>
      </c>
      <c r="P125" s="104">
        <v>0</v>
      </c>
      <c r="Q125" s="104">
        <f t="shared" si="14"/>
        <v>0</v>
      </c>
      <c r="R125" s="104"/>
      <c r="S125" s="104"/>
      <c r="T125" s="105">
        <v>0</v>
      </c>
      <c r="U125" s="104">
        <f t="shared" si="15"/>
        <v>0</v>
      </c>
      <c r="V125" s="99"/>
      <c r="W125" s="99"/>
      <c r="X125" s="99"/>
      <c r="Y125" s="99"/>
      <c r="Z125" s="99"/>
      <c r="AA125" s="99"/>
      <c r="AB125" s="99"/>
      <c r="AC125" s="99"/>
      <c r="AD125" s="99"/>
      <c r="AE125" s="99" t="s">
        <v>2868</v>
      </c>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v>71</v>
      </c>
      <c r="B126" s="100" t="s">
        <v>2880</v>
      </c>
      <c r="C126" s="114" t="s">
        <v>1132</v>
      </c>
      <c r="D126" s="104" t="s">
        <v>1131</v>
      </c>
      <c r="E126" s="178">
        <v>8</v>
      </c>
      <c r="F126" s="177">
        <f t="shared" si="8"/>
        <v>0</v>
      </c>
      <c r="G126" s="106">
        <f t="shared" si="9"/>
        <v>0</v>
      </c>
      <c r="H126" s="106"/>
      <c r="I126" s="106">
        <f t="shared" si="10"/>
        <v>0</v>
      </c>
      <c r="J126" s="106"/>
      <c r="K126" s="106">
        <f t="shared" si="11"/>
        <v>0</v>
      </c>
      <c r="L126" s="106">
        <v>21</v>
      </c>
      <c r="M126" s="106">
        <f t="shared" si="12"/>
        <v>0</v>
      </c>
      <c r="N126" s="104">
        <v>0</v>
      </c>
      <c r="O126" s="104">
        <f t="shared" si="13"/>
        <v>0</v>
      </c>
      <c r="P126" s="104">
        <v>0</v>
      </c>
      <c r="Q126" s="104">
        <f t="shared" si="14"/>
        <v>0</v>
      </c>
      <c r="R126" s="104"/>
      <c r="S126" s="104"/>
      <c r="T126" s="105">
        <v>0</v>
      </c>
      <c r="U126" s="104">
        <f t="shared" si="15"/>
        <v>0</v>
      </c>
      <c r="V126" s="99"/>
      <c r="W126" s="99"/>
      <c r="X126" s="99"/>
      <c r="Y126" s="99"/>
      <c r="Z126" s="99"/>
      <c r="AA126" s="99"/>
      <c r="AB126" s="99"/>
      <c r="AC126" s="99"/>
      <c r="AD126" s="99"/>
      <c r="AE126" s="99" t="s">
        <v>2868</v>
      </c>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v>72</v>
      </c>
      <c r="B127" s="100" t="s">
        <v>2879</v>
      </c>
      <c r="C127" s="114" t="s">
        <v>1130</v>
      </c>
      <c r="D127" s="104" t="s">
        <v>122</v>
      </c>
      <c r="E127" s="178">
        <v>1</v>
      </c>
      <c r="F127" s="177">
        <f t="shared" si="8"/>
        <v>0</v>
      </c>
      <c r="G127" s="106">
        <f t="shared" si="9"/>
        <v>0</v>
      </c>
      <c r="H127" s="106"/>
      <c r="I127" s="106">
        <f t="shared" si="10"/>
        <v>0</v>
      </c>
      <c r="J127" s="106"/>
      <c r="K127" s="106">
        <f t="shared" si="11"/>
        <v>0</v>
      </c>
      <c r="L127" s="106">
        <v>21</v>
      </c>
      <c r="M127" s="106">
        <f t="shared" si="12"/>
        <v>0</v>
      </c>
      <c r="N127" s="104">
        <v>0</v>
      </c>
      <c r="O127" s="104">
        <f t="shared" si="13"/>
        <v>0</v>
      </c>
      <c r="P127" s="104">
        <v>0</v>
      </c>
      <c r="Q127" s="104">
        <f t="shared" si="14"/>
        <v>0</v>
      </c>
      <c r="R127" s="104"/>
      <c r="S127" s="104"/>
      <c r="T127" s="105">
        <v>0</v>
      </c>
      <c r="U127" s="104">
        <f t="shared" si="15"/>
        <v>0</v>
      </c>
      <c r="V127" s="99"/>
      <c r="W127" s="99"/>
      <c r="X127" s="99"/>
      <c r="Y127" s="99"/>
      <c r="Z127" s="99"/>
      <c r="AA127" s="99"/>
      <c r="AB127" s="99"/>
      <c r="AC127" s="99"/>
      <c r="AD127" s="99"/>
      <c r="AE127" s="99" t="s">
        <v>2868</v>
      </c>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outlineLevel="1">
      <c r="A128" s="100">
        <v>73</v>
      </c>
      <c r="B128" s="100" t="s">
        <v>2878</v>
      </c>
      <c r="C128" s="114" t="s">
        <v>2877</v>
      </c>
      <c r="D128" s="104" t="s">
        <v>122</v>
      </c>
      <c r="E128" s="178">
        <v>1</v>
      </c>
      <c r="F128" s="177">
        <f t="shared" si="8"/>
        <v>0</v>
      </c>
      <c r="G128" s="106">
        <f t="shared" si="9"/>
        <v>0</v>
      </c>
      <c r="H128" s="106"/>
      <c r="I128" s="106">
        <f t="shared" si="10"/>
        <v>0</v>
      </c>
      <c r="J128" s="106"/>
      <c r="K128" s="106">
        <f t="shared" si="11"/>
        <v>0</v>
      </c>
      <c r="L128" s="106">
        <v>21</v>
      </c>
      <c r="M128" s="106">
        <f t="shared" si="12"/>
        <v>0</v>
      </c>
      <c r="N128" s="104">
        <v>0</v>
      </c>
      <c r="O128" s="104">
        <f t="shared" si="13"/>
        <v>0</v>
      </c>
      <c r="P128" s="104">
        <v>0</v>
      </c>
      <c r="Q128" s="104">
        <f t="shared" si="14"/>
        <v>0</v>
      </c>
      <c r="R128" s="104"/>
      <c r="S128" s="104"/>
      <c r="T128" s="105">
        <v>0</v>
      </c>
      <c r="U128" s="104">
        <f t="shared" si="15"/>
        <v>0</v>
      </c>
      <c r="V128" s="99"/>
      <c r="W128" s="99"/>
      <c r="X128" s="99"/>
      <c r="Y128" s="99"/>
      <c r="Z128" s="99"/>
      <c r="AA128" s="99"/>
      <c r="AB128" s="99"/>
      <c r="AC128" s="99"/>
      <c r="AD128" s="99"/>
      <c r="AE128" s="99" t="s">
        <v>2868</v>
      </c>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outlineLevel="1">
      <c r="A129" s="100"/>
      <c r="B129" s="100"/>
      <c r="C129" s="383" t="s">
        <v>2876</v>
      </c>
      <c r="D129" s="384"/>
      <c r="E129" s="385"/>
      <c r="F129" s="386"/>
      <c r="G129" s="387"/>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81</v>
      </c>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101" t="str">
        <f>C129</f>
        <v>Zhotovitel předá sadu manuálů a návodů k obsluze všech prvků zařízení v českém jazyce</v>
      </c>
      <c r="BB129" s="99"/>
      <c r="BC129" s="99"/>
      <c r="BD129" s="99"/>
      <c r="BE129" s="99"/>
      <c r="BF129" s="99"/>
      <c r="BG129" s="99"/>
      <c r="BH129" s="99"/>
    </row>
    <row r="130" spans="1:60" outlineLevel="1">
      <c r="A130" s="100">
        <v>74</v>
      </c>
      <c r="B130" s="100" t="s">
        <v>2875</v>
      </c>
      <c r="C130" s="114" t="s">
        <v>2874</v>
      </c>
      <c r="D130" s="104" t="s">
        <v>122</v>
      </c>
      <c r="E130" s="178">
        <v>1</v>
      </c>
      <c r="F130" s="177">
        <f>H130+J130</f>
        <v>0</v>
      </c>
      <c r="G130" s="106">
        <f>ROUND(E130*F130,2)</f>
        <v>0</v>
      </c>
      <c r="H130" s="106"/>
      <c r="I130" s="106">
        <f>ROUND(E130*H130,2)</f>
        <v>0</v>
      </c>
      <c r="J130" s="106"/>
      <c r="K130" s="106">
        <f>ROUND(E130*J130,2)</f>
        <v>0</v>
      </c>
      <c r="L130" s="106">
        <v>21</v>
      </c>
      <c r="M130" s="106">
        <f>G130*(1+L130/100)</f>
        <v>0</v>
      </c>
      <c r="N130" s="104">
        <v>0</v>
      </c>
      <c r="O130" s="104">
        <f>ROUND(E130*N130,5)</f>
        <v>0</v>
      </c>
      <c r="P130" s="104">
        <v>0</v>
      </c>
      <c r="Q130" s="104">
        <f>ROUND(E130*P130,5)</f>
        <v>0</v>
      </c>
      <c r="R130" s="104"/>
      <c r="S130" s="104"/>
      <c r="T130" s="105">
        <v>0</v>
      </c>
      <c r="U130" s="104">
        <f>ROUND(E130*T130,2)</f>
        <v>0</v>
      </c>
      <c r="V130" s="99"/>
      <c r="W130" s="99"/>
      <c r="X130" s="99"/>
      <c r="Y130" s="99"/>
      <c r="Z130" s="99"/>
      <c r="AA130" s="99"/>
      <c r="AB130" s="99"/>
      <c r="AC130" s="99"/>
      <c r="AD130" s="99"/>
      <c r="AE130" s="99" t="s">
        <v>2868</v>
      </c>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row>
    <row r="131" spans="1:60" outlineLevel="1">
      <c r="A131" s="100"/>
      <c r="B131" s="100"/>
      <c r="C131" s="383" t="s">
        <v>2873</v>
      </c>
      <c r="D131" s="384"/>
      <c r="E131" s="385"/>
      <c r="F131" s="386"/>
      <c r="G131" s="387"/>
      <c r="H131" s="106"/>
      <c r="I131" s="106"/>
      <c r="J131" s="106"/>
      <c r="K131" s="106"/>
      <c r="L131" s="106"/>
      <c r="M131" s="106"/>
      <c r="N131" s="104"/>
      <c r="O131" s="104"/>
      <c r="P131" s="104"/>
      <c r="Q131" s="104"/>
      <c r="R131" s="104"/>
      <c r="S131" s="104"/>
      <c r="T131" s="105"/>
      <c r="U131" s="104"/>
      <c r="V131" s="99"/>
      <c r="W131" s="99"/>
      <c r="X131" s="99"/>
      <c r="Y131" s="99"/>
      <c r="Z131" s="99"/>
      <c r="AA131" s="99"/>
      <c r="AB131" s="99"/>
      <c r="AC131" s="99"/>
      <c r="AD131" s="99"/>
      <c r="AE131" s="99" t="s">
        <v>81</v>
      </c>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101" t="str">
        <f>C131</f>
        <v>Zaškolení obsluhy a údržby</v>
      </c>
      <c r="BB131" s="99"/>
      <c r="BC131" s="99"/>
      <c r="BD131" s="99"/>
      <c r="BE131" s="99"/>
      <c r="BF131" s="99"/>
      <c r="BG131" s="99"/>
      <c r="BH131" s="99"/>
    </row>
    <row r="132" spans="1:60" outlineLevel="1">
      <c r="A132" s="100">
        <v>75</v>
      </c>
      <c r="B132" s="100" t="s">
        <v>2872</v>
      </c>
      <c r="C132" s="114" t="s">
        <v>2871</v>
      </c>
      <c r="D132" s="104" t="s">
        <v>122</v>
      </c>
      <c r="E132" s="178">
        <v>1</v>
      </c>
      <c r="F132" s="177">
        <f>H132+J132</f>
        <v>0</v>
      </c>
      <c r="G132" s="106">
        <f>ROUND(E132*F132,2)</f>
        <v>0</v>
      </c>
      <c r="H132" s="106"/>
      <c r="I132" s="106">
        <f>ROUND(E132*H132,2)</f>
        <v>0</v>
      </c>
      <c r="J132" s="106"/>
      <c r="K132" s="106">
        <f>ROUND(E132*J132,2)</f>
        <v>0</v>
      </c>
      <c r="L132" s="106">
        <v>21</v>
      </c>
      <c r="M132" s="106">
        <f>G132*(1+L132/100)</f>
        <v>0</v>
      </c>
      <c r="N132" s="104">
        <v>0</v>
      </c>
      <c r="O132" s="104">
        <f>ROUND(E132*N132,5)</f>
        <v>0</v>
      </c>
      <c r="P132" s="104">
        <v>0</v>
      </c>
      <c r="Q132" s="104">
        <f>ROUND(E132*P132,5)</f>
        <v>0</v>
      </c>
      <c r="R132" s="104"/>
      <c r="S132" s="104"/>
      <c r="T132" s="105">
        <v>0</v>
      </c>
      <c r="U132" s="104">
        <f>ROUND(E132*T132,2)</f>
        <v>0</v>
      </c>
      <c r="V132" s="99"/>
      <c r="W132" s="99"/>
      <c r="X132" s="99"/>
      <c r="Y132" s="99"/>
      <c r="Z132" s="99"/>
      <c r="AA132" s="99"/>
      <c r="AB132" s="99"/>
      <c r="AC132" s="99"/>
      <c r="AD132" s="99"/>
      <c r="AE132" s="99" t="s">
        <v>2868</v>
      </c>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ht="22.5" outlineLevel="1">
      <c r="A133" s="100"/>
      <c r="B133" s="100"/>
      <c r="C133" s="383" t="s">
        <v>1129</v>
      </c>
      <c r="D133" s="384"/>
      <c r="E133" s="385"/>
      <c r="F133" s="386"/>
      <c r="G133" s="387"/>
      <c r="H133" s="106"/>
      <c r="I133" s="106"/>
      <c r="J133" s="106"/>
      <c r="K133" s="106"/>
      <c r="L133" s="106"/>
      <c r="M133" s="106"/>
      <c r="N133" s="104"/>
      <c r="O133" s="104"/>
      <c r="P133" s="104"/>
      <c r="Q133" s="104"/>
      <c r="R133" s="104"/>
      <c r="S133" s="104"/>
      <c r="T133" s="105"/>
      <c r="U133" s="104"/>
      <c r="V133" s="99"/>
      <c r="W133" s="99"/>
      <c r="X133" s="99"/>
      <c r="Y133" s="99"/>
      <c r="Z133" s="99"/>
      <c r="AA133" s="99"/>
      <c r="AB133" s="99"/>
      <c r="AC133" s="99"/>
      <c r="AD133" s="99"/>
      <c r="AE133" s="99" t="s">
        <v>81</v>
      </c>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101" t="str">
        <f>C133</f>
        <v>Zajištění otevřených výkopů a lávek pro osoby po dobu provádění výkopů SO 04 vč. dodání potřebného materiálu</v>
      </c>
      <c r="BB133" s="99"/>
      <c r="BC133" s="99"/>
      <c r="BD133" s="99"/>
      <c r="BE133" s="99"/>
      <c r="BF133" s="99"/>
      <c r="BG133" s="99"/>
      <c r="BH133" s="99"/>
    </row>
    <row r="134" spans="1:60" outlineLevel="1">
      <c r="A134" s="100">
        <v>76</v>
      </c>
      <c r="B134" s="100" t="s">
        <v>2870</v>
      </c>
      <c r="C134" s="114" t="s">
        <v>2869</v>
      </c>
      <c r="D134" s="104" t="s">
        <v>122</v>
      </c>
      <c r="E134" s="178">
        <v>1</v>
      </c>
      <c r="F134" s="177">
        <f>H134+J134</f>
        <v>0</v>
      </c>
      <c r="G134" s="106">
        <f>ROUND(E134*F134,2)</f>
        <v>0</v>
      </c>
      <c r="H134" s="106"/>
      <c r="I134" s="106">
        <f>ROUND(E134*H134,2)</f>
        <v>0</v>
      </c>
      <c r="J134" s="106"/>
      <c r="K134" s="106">
        <f>ROUND(E134*J134,2)</f>
        <v>0</v>
      </c>
      <c r="L134" s="106">
        <v>21</v>
      </c>
      <c r="M134" s="106">
        <f>G134*(1+L134/100)</f>
        <v>0</v>
      </c>
      <c r="N134" s="104">
        <v>0</v>
      </c>
      <c r="O134" s="104">
        <f>ROUND(E134*N134,5)</f>
        <v>0</v>
      </c>
      <c r="P134" s="104">
        <v>0</v>
      </c>
      <c r="Q134" s="104">
        <f>ROUND(E134*P134,5)</f>
        <v>0</v>
      </c>
      <c r="R134" s="104"/>
      <c r="S134" s="104"/>
      <c r="T134" s="105">
        <v>0</v>
      </c>
      <c r="U134" s="104">
        <f>ROUND(E134*T134,2)</f>
        <v>0</v>
      </c>
      <c r="V134" s="99"/>
      <c r="W134" s="99"/>
      <c r="X134" s="99"/>
      <c r="Y134" s="99"/>
      <c r="Z134" s="99"/>
      <c r="AA134" s="99"/>
      <c r="AB134" s="99"/>
      <c r="AC134" s="99"/>
      <c r="AD134" s="99"/>
      <c r="AE134" s="99" t="s">
        <v>2868</v>
      </c>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ht="22.5" outlineLevel="1">
      <c r="A135" s="100"/>
      <c r="B135" s="100"/>
      <c r="C135" s="383" t="s">
        <v>2867</v>
      </c>
      <c r="D135" s="384"/>
      <c r="E135" s="385"/>
      <c r="F135" s="386"/>
      <c r="G135" s="387"/>
      <c r="H135" s="106"/>
      <c r="I135" s="106"/>
      <c r="J135" s="106"/>
      <c r="K135" s="106"/>
      <c r="L135" s="106"/>
      <c r="M135" s="106"/>
      <c r="N135" s="104"/>
      <c r="O135" s="104"/>
      <c r="P135" s="104"/>
      <c r="Q135" s="104"/>
      <c r="R135" s="104"/>
      <c r="S135" s="104"/>
      <c r="T135" s="105"/>
      <c r="U135" s="104"/>
      <c r="V135" s="99"/>
      <c r="W135" s="99"/>
      <c r="X135" s="99"/>
      <c r="Y135" s="99"/>
      <c r="Z135" s="99"/>
      <c r="AA135" s="99"/>
      <c r="AB135" s="99"/>
      <c r="AC135" s="99"/>
      <c r="AD135" s="99"/>
      <c r="AE135" s="99" t="s">
        <v>81</v>
      </c>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101" t="str">
        <f>C135</f>
        <v>Zahrnuje náklady na dopravu strojů a zařízení od výrobce (obchodní organizace) až na místo první skládky na staveništi.</v>
      </c>
      <c r="BB135" s="99"/>
      <c r="BC135" s="99"/>
      <c r="BD135" s="99"/>
      <c r="BE135" s="99"/>
      <c r="BF135" s="99"/>
      <c r="BG135" s="99"/>
      <c r="BH135" s="99"/>
    </row>
    <row r="136" spans="1:60" ht="22.5" outlineLevel="1">
      <c r="A136" s="110"/>
      <c r="B136" s="110"/>
      <c r="C136" s="400" t="s">
        <v>2866</v>
      </c>
      <c r="D136" s="401"/>
      <c r="E136" s="402"/>
      <c r="F136" s="403"/>
      <c r="G136" s="404"/>
      <c r="H136" s="111"/>
      <c r="I136" s="111"/>
      <c r="J136" s="111"/>
      <c r="K136" s="111"/>
      <c r="L136" s="111"/>
      <c r="M136" s="111"/>
      <c r="N136" s="112"/>
      <c r="O136" s="112"/>
      <c r="P136" s="112"/>
      <c r="Q136" s="112"/>
      <c r="R136" s="112"/>
      <c r="S136" s="112"/>
      <c r="T136" s="113"/>
      <c r="U136" s="112"/>
      <c r="V136" s="99"/>
      <c r="W136" s="99"/>
      <c r="X136" s="99"/>
      <c r="Y136" s="99"/>
      <c r="Z136" s="99"/>
      <c r="AA136" s="99"/>
      <c r="AB136" s="99"/>
      <c r="AC136" s="99"/>
      <c r="AD136" s="99"/>
      <c r="AE136" s="99" t="s">
        <v>81</v>
      </c>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101" t="str">
        <f>C136</f>
        <v>Pojištění materiálu použitého na stavbě, zabezpečení materiálu na stavbě proti poškození a proti krádeži</v>
      </c>
      <c r="BB136" s="99"/>
      <c r="BC136" s="99"/>
      <c r="BD136" s="99"/>
      <c r="BE136" s="99"/>
      <c r="BF136" s="99"/>
      <c r="BG136" s="99"/>
      <c r="BH136" s="99"/>
    </row>
    <row r="137" spans="1:60">
      <c r="A137" s="329"/>
      <c r="B137" s="5" t="s">
        <v>117</v>
      </c>
      <c r="C137" s="171" t="s">
        <v>117</v>
      </c>
      <c r="D137" s="329"/>
      <c r="E137" s="329"/>
      <c r="F137" s="329"/>
      <c r="G137" s="329"/>
      <c r="H137" s="329"/>
      <c r="I137" s="329"/>
      <c r="J137" s="329"/>
      <c r="K137" s="329"/>
      <c r="L137" s="329"/>
      <c r="M137" s="329"/>
      <c r="N137" s="329"/>
      <c r="O137" s="329"/>
      <c r="P137" s="329"/>
      <c r="Q137" s="329"/>
      <c r="R137" s="329"/>
      <c r="S137" s="329"/>
      <c r="T137" s="329"/>
      <c r="U137" s="329"/>
      <c r="AC137">
        <v>12</v>
      </c>
      <c r="AD137">
        <v>21</v>
      </c>
    </row>
    <row r="138" spans="1:60">
      <c r="A138" s="176"/>
      <c r="B138" s="175" t="s">
        <v>27</v>
      </c>
      <c r="C138" s="174" t="s">
        <v>117</v>
      </c>
      <c r="D138" s="173"/>
      <c r="E138" s="173"/>
      <c r="F138" s="173"/>
      <c r="G138" s="172">
        <f>G8+G27+G32+G81+G92+G103+G113</f>
        <v>0</v>
      </c>
      <c r="H138" s="329"/>
      <c r="I138" s="329"/>
      <c r="J138" s="329"/>
      <c r="K138" s="329"/>
      <c r="L138" s="329"/>
      <c r="M138" s="329"/>
      <c r="N138" s="329"/>
      <c r="O138" s="329"/>
      <c r="P138" s="329"/>
      <c r="Q138" s="329"/>
      <c r="R138" s="329"/>
      <c r="S138" s="329"/>
      <c r="T138" s="329"/>
      <c r="U138" s="329"/>
      <c r="AC138">
        <f>SUMIF(L7:L136,AC137,G7:G136)</f>
        <v>0</v>
      </c>
      <c r="AD138">
        <f>SUMIF(L7:L136,AD137,G7:G136)</f>
        <v>0</v>
      </c>
      <c r="AE138" t="s">
        <v>120</v>
      </c>
    </row>
    <row r="139" spans="1:60">
      <c r="A139" s="329"/>
      <c r="B139" s="5" t="s">
        <v>117</v>
      </c>
      <c r="C139" s="171" t="s">
        <v>117</v>
      </c>
      <c r="D139" s="329"/>
      <c r="E139" s="329"/>
      <c r="F139" s="329"/>
      <c r="G139" s="329"/>
      <c r="H139" s="329"/>
      <c r="I139" s="329"/>
      <c r="J139" s="329"/>
      <c r="K139" s="329"/>
      <c r="L139" s="329"/>
      <c r="M139" s="329"/>
      <c r="N139" s="329"/>
      <c r="O139" s="329"/>
      <c r="P139" s="329"/>
      <c r="Q139" s="329"/>
      <c r="R139" s="329"/>
      <c r="S139" s="329"/>
      <c r="T139" s="329"/>
      <c r="U139" s="329"/>
    </row>
    <row r="140" spans="1:60">
      <c r="A140" s="329"/>
      <c r="B140" s="5" t="s">
        <v>117</v>
      </c>
      <c r="C140" s="171" t="s">
        <v>117</v>
      </c>
      <c r="D140" s="329"/>
      <c r="E140" s="329"/>
      <c r="F140" s="329"/>
      <c r="G140" s="329"/>
      <c r="H140" s="329"/>
      <c r="I140" s="329"/>
      <c r="J140" s="329"/>
      <c r="K140" s="329"/>
      <c r="L140" s="329"/>
      <c r="M140" s="329"/>
      <c r="N140" s="329"/>
      <c r="O140" s="329"/>
      <c r="P140" s="329"/>
      <c r="Q140" s="329"/>
      <c r="R140" s="329"/>
      <c r="S140" s="329"/>
      <c r="T140" s="329"/>
      <c r="U140" s="329"/>
    </row>
    <row r="141" spans="1:60">
      <c r="A141" s="405" t="s">
        <v>119</v>
      </c>
      <c r="B141" s="405"/>
      <c r="C141" s="406"/>
      <c r="D141" s="329"/>
      <c r="E141" s="329"/>
      <c r="F141" s="329"/>
      <c r="G141" s="329"/>
      <c r="H141" s="329"/>
      <c r="I141" s="329"/>
      <c r="J141" s="329"/>
      <c r="K141" s="329"/>
      <c r="L141" s="329"/>
      <c r="M141" s="329"/>
      <c r="N141" s="329"/>
      <c r="O141" s="329"/>
      <c r="P141" s="329"/>
      <c r="Q141" s="329"/>
      <c r="R141" s="329"/>
      <c r="S141" s="329"/>
      <c r="T141" s="329"/>
      <c r="U141" s="329"/>
    </row>
    <row r="142" spans="1:60">
      <c r="A142" s="388"/>
      <c r="B142" s="389"/>
      <c r="C142" s="390"/>
      <c r="D142" s="389"/>
      <c r="E142" s="389"/>
      <c r="F142" s="389"/>
      <c r="G142" s="391"/>
      <c r="H142" s="329"/>
      <c r="I142" s="329"/>
      <c r="J142" s="329"/>
      <c r="K142" s="329"/>
      <c r="L142" s="329"/>
      <c r="M142" s="329"/>
      <c r="N142" s="329"/>
      <c r="O142" s="329"/>
      <c r="P142" s="329"/>
      <c r="Q142" s="329"/>
      <c r="R142" s="329"/>
      <c r="S142" s="329"/>
      <c r="T142" s="329"/>
      <c r="U142" s="329"/>
      <c r="AE142" t="s">
        <v>118</v>
      </c>
    </row>
    <row r="143" spans="1:60">
      <c r="A143" s="392"/>
      <c r="B143" s="393"/>
      <c r="C143" s="394"/>
      <c r="D143" s="393"/>
      <c r="E143" s="393"/>
      <c r="F143" s="393"/>
      <c r="G143" s="395"/>
      <c r="H143" s="329"/>
      <c r="I143" s="329"/>
      <c r="J143" s="329"/>
      <c r="K143" s="329"/>
      <c r="L143" s="329"/>
      <c r="M143" s="329"/>
      <c r="N143" s="329"/>
      <c r="O143" s="329"/>
      <c r="P143" s="329"/>
      <c r="Q143" s="329"/>
      <c r="R143" s="329"/>
      <c r="S143" s="329"/>
      <c r="T143" s="329"/>
      <c r="U143" s="329"/>
    </row>
    <row r="144" spans="1:60">
      <c r="A144" s="392"/>
      <c r="B144" s="393"/>
      <c r="C144" s="394"/>
      <c r="D144" s="393"/>
      <c r="E144" s="393"/>
      <c r="F144" s="393"/>
      <c r="G144" s="395"/>
      <c r="H144" s="329"/>
      <c r="I144" s="329"/>
      <c r="J144" s="329"/>
      <c r="K144" s="329"/>
      <c r="L144" s="329"/>
      <c r="M144" s="329"/>
      <c r="N144" s="329"/>
      <c r="O144" s="329"/>
      <c r="P144" s="329"/>
      <c r="Q144" s="329"/>
      <c r="R144" s="329"/>
      <c r="S144" s="329"/>
      <c r="T144" s="329"/>
      <c r="U144" s="329"/>
    </row>
    <row r="145" spans="1:31">
      <c r="A145" s="392"/>
      <c r="B145" s="393"/>
      <c r="C145" s="394"/>
      <c r="D145" s="393"/>
      <c r="E145" s="393"/>
      <c r="F145" s="393"/>
      <c r="G145" s="395"/>
      <c r="H145" s="329"/>
      <c r="I145" s="329"/>
      <c r="J145" s="329"/>
      <c r="K145" s="329"/>
      <c r="L145" s="329"/>
      <c r="M145" s="329"/>
      <c r="N145" s="329"/>
      <c r="O145" s="329"/>
      <c r="P145" s="329"/>
      <c r="Q145" s="329"/>
      <c r="R145" s="329"/>
      <c r="S145" s="329"/>
      <c r="T145" s="329"/>
      <c r="U145" s="329"/>
    </row>
    <row r="146" spans="1:31">
      <c r="A146" s="396"/>
      <c r="B146" s="397"/>
      <c r="C146" s="398"/>
      <c r="D146" s="397"/>
      <c r="E146" s="397"/>
      <c r="F146" s="397"/>
      <c r="G146" s="399"/>
      <c r="H146" s="329"/>
      <c r="I146" s="329"/>
      <c r="J146" s="329"/>
      <c r="K146" s="329"/>
      <c r="L146" s="329"/>
      <c r="M146" s="329"/>
      <c r="N146" s="329"/>
      <c r="O146" s="329"/>
      <c r="P146" s="329"/>
      <c r="Q146" s="329"/>
      <c r="R146" s="329"/>
      <c r="S146" s="329"/>
      <c r="T146" s="329"/>
      <c r="U146" s="329"/>
    </row>
    <row r="147" spans="1:31">
      <c r="A147" s="329"/>
      <c r="B147" s="5" t="s">
        <v>117</v>
      </c>
      <c r="C147" s="171" t="s">
        <v>117</v>
      </c>
      <c r="D147" s="329"/>
      <c r="E147" s="329"/>
      <c r="F147" s="329"/>
      <c r="G147" s="329"/>
      <c r="H147" s="329"/>
      <c r="I147" s="329"/>
      <c r="J147" s="329"/>
      <c r="K147" s="329"/>
      <c r="L147" s="329"/>
      <c r="M147" s="329"/>
      <c r="N147" s="329"/>
      <c r="O147" s="329"/>
      <c r="P147" s="329"/>
      <c r="Q147" s="329"/>
      <c r="R147" s="329"/>
      <c r="S147" s="329"/>
      <c r="T147" s="329"/>
      <c r="U147" s="329"/>
    </row>
    <row r="148" spans="1:31">
      <c r="A148" t="s">
        <v>195</v>
      </c>
      <c r="B148"/>
      <c r="C148"/>
      <c r="AE148" t="s">
        <v>82</v>
      </c>
    </row>
    <row r="149" spans="1:31">
      <c r="A149" s="409" t="s">
        <v>194</v>
      </c>
      <c r="B149" s="409"/>
      <c r="C149" s="409"/>
      <c r="D149" s="409"/>
      <c r="E149" s="409"/>
      <c r="F149" s="409"/>
      <c r="G149" s="409"/>
      <c r="H149" s="409"/>
      <c r="I149" s="409"/>
    </row>
    <row r="150" spans="1:31">
      <c r="A150" t="s">
        <v>193</v>
      </c>
      <c r="B150"/>
      <c r="C150"/>
    </row>
    <row r="151" spans="1:31">
      <c r="B151"/>
      <c r="C151"/>
    </row>
    <row r="152" spans="1:31">
      <c r="A152" s="409" t="s">
        <v>192</v>
      </c>
      <c r="B152" s="409"/>
      <c r="C152" s="409"/>
      <c r="D152" s="409"/>
      <c r="E152" s="409"/>
      <c r="F152" s="409"/>
      <c r="G152" s="409"/>
      <c r="H152" s="409"/>
      <c r="I152" s="409"/>
    </row>
    <row r="153" spans="1:31">
      <c r="A153" t="s">
        <v>2865</v>
      </c>
      <c r="B153"/>
      <c r="C153"/>
    </row>
    <row r="154" spans="1:31">
      <c r="A154" t="s">
        <v>2864</v>
      </c>
    </row>
    <row r="155" spans="1:31">
      <c r="A155" t="s">
        <v>2863</v>
      </c>
    </row>
  </sheetData>
  <sheetProtection algorithmName="SHA-512" hashValue="y4Ik7PINIHmmxxOSR8Oqd/ItqqntAYJEcmeBRygo1Q2zH05TJqj5BQo6AHyon6eBFWhqbNBk+EKsQd6dNTAzmg==" saltValue="NeL5d4Rv0Sk3pD4VAt+K9A==" spinCount="100000" sheet="1" objects="1" scenarios="1"/>
  <protectedRanges>
    <protectedRange sqref="F79 F80 F82 F84 F85 F87 F88 F90 F93 F96 F98 F99 F101 F104 F105 F107 F109 F110 F111 F114 F116 F117 F119 F120 F121 F123 F124 F125 F126 F127 F128 F130 F132 F134 A142:G146" name="Oblast2"/>
    <protectedRange sqref="F9 F11 F13 F15 F17 F19 F20 F22 F24 F26 F28 F30 F33 F35 F37 F39 F40 F42 F43 F45 F46 F48 F50 F53 F55 F57 F58 F60 F61 F63 F65 F67 F68 F69 F70 F71 F72 F73 F74 F75 F76 F78" name="Oblast1"/>
  </protectedRanges>
  <mergeCells count="52">
    <mergeCell ref="A141:C141"/>
    <mergeCell ref="A142:G146"/>
    <mergeCell ref="C122:G122"/>
    <mergeCell ref="C129:G129"/>
    <mergeCell ref="C131:G131"/>
    <mergeCell ref="C133:G133"/>
    <mergeCell ref="C135:G135"/>
    <mergeCell ref="C136:G136"/>
    <mergeCell ref="C86:G86"/>
    <mergeCell ref="C44:G44"/>
    <mergeCell ref="C47:G47"/>
    <mergeCell ref="C49:G49"/>
    <mergeCell ref="C118:G118"/>
    <mergeCell ref="C89:G89"/>
    <mergeCell ref="C91:G91"/>
    <mergeCell ref="C94:G94"/>
    <mergeCell ref="C95:G95"/>
    <mergeCell ref="C97:G97"/>
    <mergeCell ref="C100:G100"/>
    <mergeCell ref="C102:G102"/>
    <mergeCell ref="C106:G106"/>
    <mergeCell ref="C108:G108"/>
    <mergeCell ref="A1:G1"/>
    <mergeCell ref="C2:G2"/>
    <mergeCell ref="C3:G3"/>
    <mergeCell ref="C4:G4"/>
    <mergeCell ref="C10:G10"/>
    <mergeCell ref="C77:G77"/>
    <mergeCell ref="C83:G83"/>
    <mergeCell ref="C12:G12"/>
    <mergeCell ref="A149:I149"/>
    <mergeCell ref="A152:I152"/>
    <mergeCell ref="C54:G54"/>
    <mergeCell ref="C56:G56"/>
    <mergeCell ref="C59:G59"/>
    <mergeCell ref="C62:G62"/>
    <mergeCell ref="C64:G64"/>
    <mergeCell ref="C66:G66"/>
    <mergeCell ref="C112:G112"/>
    <mergeCell ref="C115:G115"/>
    <mergeCell ref="C31:G31"/>
    <mergeCell ref="C34:G34"/>
    <mergeCell ref="C36:G36"/>
    <mergeCell ref="C41:G41"/>
    <mergeCell ref="C14:G14"/>
    <mergeCell ref="C16:G16"/>
    <mergeCell ref="C18:G18"/>
    <mergeCell ref="C21:G21"/>
    <mergeCell ref="C23:G23"/>
    <mergeCell ref="C25:G25"/>
    <mergeCell ref="C29:G29"/>
    <mergeCell ref="C38:G38"/>
  </mergeCells>
  <pageMargins left="0.39370078740157499" right="0.196850393700787" top="0.78740157499999996" bottom="0.78740157499999996" header="0.3" footer="0.3"/>
  <pageSetup paperSize="9" orientation="portrait" horizontalDpi="0" verticalDpi="0" r:id="rId1"/>
  <ignoredErrors>
    <ignoredError sqref="F9"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outlinePr summaryBelow="0"/>
  </sheetPr>
  <dimension ref="A1:BH153"/>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1328</v>
      </c>
      <c r="D2" s="408"/>
      <c r="E2" s="408"/>
      <c r="F2" s="408"/>
      <c r="G2" s="382"/>
      <c r="AE2" t="s">
        <v>57</v>
      </c>
    </row>
    <row r="3" spans="1:60" ht="24.95" customHeight="1">
      <c r="A3" s="191" t="s">
        <v>7</v>
      </c>
      <c r="B3" s="190"/>
      <c r="C3" s="407" t="s">
        <v>1327</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SUMIF(AE9:AE35,"&lt;&gt;NOR",G9:G35)</f>
        <v>0</v>
      </c>
      <c r="H8" s="109"/>
      <c r="I8" s="109">
        <f>SUM(I9:I35)</f>
        <v>0</v>
      </c>
      <c r="J8" s="109"/>
      <c r="K8" s="109">
        <f>SUM(K9:K35)</f>
        <v>0</v>
      </c>
      <c r="L8" s="109"/>
      <c r="M8" s="109">
        <f>SUM(M9:M35)</f>
        <v>0</v>
      </c>
      <c r="N8" s="102"/>
      <c r="O8" s="102">
        <f>SUM(O9:O35)</f>
        <v>84.435460000000006</v>
      </c>
      <c r="P8" s="102"/>
      <c r="Q8" s="102">
        <f>SUM(Q9:Q35)</f>
        <v>0</v>
      </c>
      <c r="R8" s="102"/>
      <c r="S8" s="102"/>
      <c r="T8" s="108"/>
      <c r="U8" s="102">
        <f>SUM(U9:U35)</f>
        <v>2304.02</v>
      </c>
      <c r="AE8" t="s">
        <v>79</v>
      </c>
    </row>
    <row r="9" spans="1:60" outlineLevel="1">
      <c r="A9" s="100">
        <v>1</v>
      </c>
      <c r="B9" s="100" t="s">
        <v>1326</v>
      </c>
      <c r="C9" s="114" t="s">
        <v>1325</v>
      </c>
      <c r="D9" s="104" t="s">
        <v>213</v>
      </c>
      <c r="E9" s="178">
        <v>254.56180000000001</v>
      </c>
      <c r="F9" s="177">
        <f>H9+J9</f>
        <v>0</v>
      </c>
      <c r="G9" s="106">
        <f>ROUND(E9*F9,2)</f>
        <v>0</v>
      </c>
      <c r="H9" s="106"/>
      <c r="I9" s="106">
        <f>ROUND(E9*H9,2)</f>
        <v>0</v>
      </c>
      <c r="J9" s="106"/>
      <c r="K9" s="106">
        <f>ROUND(E9*J9,2)</f>
        <v>0</v>
      </c>
      <c r="L9" s="106">
        <v>15</v>
      </c>
      <c r="M9" s="106">
        <f>G9*(1+L9/100)</f>
        <v>0</v>
      </c>
      <c r="N9" s="104">
        <v>2.3500000000000001E-3</v>
      </c>
      <c r="O9" s="104">
        <f>ROUND(E9*N9,5)</f>
        <v>0.59821999999999997</v>
      </c>
      <c r="P9" s="104">
        <v>0</v>
      </c>
      <c r="Q9" s="104">
        <f>ROUND(E9*P9,5)</f>
        <v>0</v>
      </c>
      <c r="R9" s="104"/>
      <c r="S9" s="104"/>
      <c r="T9" s="105">
        <v>3.29684</v>
      </c>
      <c r="U9" s="104">
        <f>ROUND(E9*T9,2)</f>
        <v>839.25</v>
      </c>
      <c r="V9" s="99"/>
      <c r="W9" s="99"/>
      <c r="X9" s="99"/>
      <c r="Y9" s="99"/>
      <c r="Z9" s="99"/>
      <c r="AA9" s="99"/>
      <c r="AB9" s="99"/>
      <c r="AC9" s="99"/>
      <c r="AD9" s="99"/>
      <c r="AE9" s="99" t="s">
        <v>1301</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181" t="s">
        <v>1324</v>
      </c>
      <c r="D10" s="180"/>
      <c r="E10" s="179">
        <v>29.52</v>
      </c>
      <c r="F10" s="106"/>
      <c r="G10" s="10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133</v>
      </c>
      <c r="AF10" s="99">
        <v>0</v>
      </c>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c r="B11" s="100"/>
      <c r="C11" s="181" t="s">
        <v>1323</v>
      </c>
      <c r="D11" s="180"/>
      <c r="E11" s="179">
        <v>2.1312000000000002</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1322</v>
      </c>
      <c r="D12" s="180"/>
      <c r="E12" s="179">
        <v>11.6736</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outlineLevel="1">
      <c r="A13" s="100"/>
      <c r="B13" s="100"/>
      <c r="C13" s="181" t="s">
        <v>1321</v>
      </c>
      <c r="D13" s="180"/>
      <c r="E13" s="179">
        <v>2.7959999999999998</v>
      </c>
      <c r="F13" s="106"/>
      <c r="G13" s="106"/>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133</v>
      </c>
      <c r="AF13" s="99">
        <v>0</v>
      </c>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1320</v>
      </c>
      <c r="D14" s="180"/>
      <c r="E14" s="179">
        <v>11.606400000000001</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c r="B15" s="100"/>
      <c r="C15" s="181" t="s">
        <v>1319</v>
      </c>
      <c r="D15" s="180"/>
      <c r="E15" s="179">
        <v>2.8079999999999998</v>
      </c>
      <c r="F15" s="106"/>
      <c r="G15" s="106"/>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133</v>
      </c>
      <c r="AF15" s="99">
        <v>0</v>
      </c>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outlineLevel="1">
      <c r="A16" s="100"/>
      <c r="B16" s="100"/>
      <c r="C16" s="181" t="s">
        <v>1318</v>
      </c>
      <c r="D16" s="180"/>
      <c r="E16" s="179">
        <v>37.843200000000003</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outlineLevel="1">
      <c r="A17" s="100"/>
      <c r="B17" s="100"/>
      <c r="C17" s="181" t="s">
        <v>1317</v>
      </c>
      <c r="D17" s="180"/>
      <c r="E17" s="179">
        <v>31.521000000000001</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c r="B18" s="100"/>
      <c r="C18" s="181" t="s">
        <v>1316</v>
      </c>
      <c r="D18" s="180"/>
      <c r="E18" s="179">
        <v>36.08</v>
      </c>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1315</v>
      </c>
      <c r="D19" s="180"/>
      <c r="E19" s="179">
        <v>23.18</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181" t="s">
        <v>1314</v>
      </c>
      <c r="D20" s="180"/>
      <c r="E20" s="179">
        <v>9.5264000000000006</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c r="B21" s="100"/>
      <c r="C21" s="181" t="s">
        <v>1313</v>
      </c>
      <c r="D21" s="180"/>
      <c r="E21" s="179">
        <v>12.096</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181" t="s">
        <v>1312</v>
      </c>
      <c r="D22" s="180"/>
      <c r="E22" s="179">
        <v>43.78</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2</v>
      </c>
      <c r="B23" s="100" t="s">
        <v>1311</v>
      </c>
      <c r="C23" s="114" t="s">
        <v>1310</v>
      </c>
      <c r="D23" s="104" t="s">
        <v>213</v>
      </c>
      <c r="E23" s="178">
        <v>360.47529599999996</v>
      </c>
      <c r="F23" s="177">
        <f>H23+J23</f>
        <v>0</v>
      </c>
      <c r="G23" s="106">
        <f>ROUND(E23*F23,2)</f>
        <v>0</v>
      </c>
      <c r="H23" s="106"/>
      <c r="I23" s="106">
        <f>ROUND(E23*H23,2)</f>
        <v>0</v>
      </c>
      <c r="J23" s="106"/>
      <c r="K23" s="106">
        <f>ROUND(E23*J23,2)</f>
        <v>0</v>
      </c>
      <c r="L23" s="106">
        <v>15</v>
      </c>
      <c r="M23" s="106">
        <f>G23*(1+L23/100)</f>
        <v>0</v>
      </c>
      <c r="N23" s="104">
        <v>8.0700000000000008E-3</v>
      </c>
      <c r="O23" s="104">
        <f>ROUND(E23*N23,5)</f>
        <v>2.9090400000000001</v>
      </c>
      <c r="P23" s="104">
        <v>0</v>
      </c>
      <c r="Q23" s="104">
        <f>ROUND(E23*P23,5)</f>
        <v>0</v>
      </c>
      <c r="R23" s="104"/>
      <c r="S23" s="104"/>
      <c r="T23" s="105">
        <v>3.8323999999999998</v>
      </c>
      <c r="U23" s="104">
        <f>ROUND(E23*T23,2)</f>
        <v>1381.49</v>
      </c>
      <c r="V23" s="99"/>
      <c r="W23" s="99"/>
      <c r="X23" s="99"/>
      <c r="Y23" s="99"/>
      <c r="Z23" s="99"/>
      <c r="AA23" s="99"/>
      <c r="AB23" s="99"/>
      <c r="AC23" s="99"/>
      <c r="AD23" s="99"/>
      <c r="AE23" s="99" t="s">
        <v>1301</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181" t="s">
        <v>1309</v>
      </c>
      <c r="D24" s="180"/>
      <c r="E24" s="179">
        <v>298.480864</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outlineLevel="1">
      <c r="A25" s="100"/>
      <c r="B25" s="100"/>
      <c r="C25" s="181" t="s">
        <v>1308</v>
      </c>
      <c r="D25" s="180"/>
      <c r="E25" s="179">
        <v>29.232175999999999</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181" t="s">
        <v>1307</v>
      </c>
      <c r="D26" s="180"/>
      <c r="E26" s="179">
        <v>15.258672000000001</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0</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1306</v>
      </c>
      <c r="D27" s="180"/>
      <c r="E27" s="179">
        <v>17.503584</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3</v>
      </c>
      <c r="B28" s="100" t="s">
        <v>223</v>
      </c>
      <c r="C28" s="114" t="s">
        <v>222</v>
      </c>
      <c r="D28" s="104" t="s">
        <v>213</v>
      </c>
      <c r="E28" s="178">
        <v>361.18696999999997</v>
      </c>
      <c r="F28" s="177">
        <f>H28+J28</f>
        <v>0</v>
      </c>
      <c r="G28" s="106">
        <f>ROUND(E28*F28,2)</f>
        <v>0</v>
      </c>
      <c r="H28" s="106"/>
      <c r="I28" s="106">
        <f>ROUND(E28*H28,2)</f>
        <v>0</v>
      </c>
      <c r="J28" s="106"/>
      <c r="K28" s="106">
        <f>ROUND(E28*J28,2)</f>
        <v>0</v>
      </c>
      <c r="L28" s="106">
        <v>15</v>
      </c>
      <c r="M28" s="106">
        <f>G28*(1+L28/100)</f>
        <v>0</v>
      </c>
      <c r="N28" s="104">
        <v>0</v>
      </c>
      <c r="O28" s="104">
        <f>ROUND(E28*N28,5)</f>
        <v>0</v>
      </c>
      <c r="P28" s="104">
        <v>0</v>
      </c>
      <c r="Q28" s="104">
        <f>ROUND(E28*P28,5)</f>
        <v>0</v>
      </c>
      <c r="R28" s="104"/>
      <c r="S28" s="104"/>
      <c r="T28" s="105">
        <v>0.20200000000000001</v>
      </c>
      <c r="U28" s="104">
        <f>ROUND(E28*T28,2)</f>
        <v>72.959999999999994</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22.5" outlineLevel="1">
      <c r="A29" s="100"/>
      <c r="B29" s="100"/>
      <c r="C29" s="181" t="s">
        <v>1305</v>
      </c>
      <c r="D29" s="180"/>
      <c r="E29" s="179">
        <v>361.18696999999997</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ht="22.5" outlineLevel="1">
      <c r="A30" s="100">
        <v>4</v>
      </c>
      <c r="B30" s="100" t="s">
        <v>530</v>
      </c>
      <c r="C30" s="114" t="s">
        <v>529</v>
      </c>
      <c r="D30" s="104" t="s">
        <v>213</v>
      </c>
      <c r="E30" s="178">
        <v>330.00516900000008</v>
      </c>
      <c r="F30" s="177">
        <f>H30+J30</f>
        <v>0</v>
      </c>
      <c r="G30" s="106">
        <f>ROUND(E30*F30,2)</f>
        <v>0</v>
      </c>
      <c r="H30" s="106"/>
      <c r="I30" s="106">
        <f>ROUND(E30*H30,2)</f>
        <v>0</v>
      </c>
      <c r="J30" s="106"/>
      <c r="K30" s="106">
        <f>ROUND(E30*J30,2)</f>
        <v>0</v>
      </c>
      <c r="L30" s="106">
        <v>15</v>
      </c>
      <c r="M30" s="106">
        <f>G30*(1+L30/100)</f>
        <v>0</v>
      </c>
      <c r="N30" s="104">
        <v>0</v>
      </c>
      <c r="O30" s="104">
        <f>ROUND(E30*N30,5)</f>
        <v>0</v>
      </c>
      <c r="P30" s="104">
        <v>0</v>
      </c>
      <c r="Q30" s="104">
        <f>ROUND(E30*P30,5)</f>
        <v>0</v>
      </c>
      <c r="R30" s="104"/>
      <c r="S30" s="104"/>
      <c r="T30" s="105">
        <v>0</v>
      </c>
      <c r="U30" s="104">
        <f>ROUND(E30*T30,2)</f>
        <v>0</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181" t="s">
        <v>1304</v>
      </c>
      <c r="D31" s="180"/>
      <c r="E31" s="179">
        <v>330.00516900000002</v>
      </c>
      <c r="F31" s="106"/>
      <c r="G31" s="106"/>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133</v>
      </c>
      <c r="AF31" s="99">
        <v>0</v>
      </c>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v>5</v>
      </c>
      <c r="B32" s="100" t="s">
        <v>1303</v>
      </c>
      <c r="C32" s="114" t="s">
        <v>1302</v>
      </c>
      <c r="D32" s="104" t="s">
        <v>213</v>
      </c>
      <c r="E32" s="178">
        <v>48.46</v>
      </c>
      <c r="F32" s="177">
        <f>H32+J32</f>
        <v>0</v>
      </c>
      <c r="G32" s="106">
        <f>ROUND(E32*F32,2)</f>
        <v>0</v>
      </c>
      <c r="H32" s="106"/>
      <c r="I32" s="106">
        <f>ROUND(E32*H32,2)</f>
        <v>0</v>
      </c>
      <c r="J32" s="106"/>
      <c r="K32" s="106">
        <f>ROUND(E32*J32,2)</f>
        <v>0</v>
      </c>
      <c r="L32" s="106">
        <v>15</v>
      </c>
      <c r="M32" s="106">
        <f>G32*(1+L32/100)</f>
        <v>0</v>
      </c>
      <c r="N32" s="104">
        <v>1.67</v>
      </c>
      <c r="O32" s="104">
        <f>ROUND(E32*N32,5)</f>
        <v>80.928200000000004</v>
      </c>
      <c r="P32" s="104">
        <v>0</v>
      </c>
      <c r="Q32" s="104">
        <f>ROUND(E32*P32,5)</f>
        <v>0</v>
      </c>
      <c r="R32" s="104"/>
      <c r="S32" s="104"/>
      <c r="T32" s="105">
        <v>0.21299999999999999</v>
      </c>
      <c r="U32" s="104">
        <f>ROUND(E32*T32,2)</f>
        <v>10.32</v>
      </c>
      <c r="V32" s="99"/>
      <c r="W32" s="99"/>
      <c r="X32" s="99"/>
      <c r="Y32" s="99"/>
      <c r="Z32" s="99"/>
      <c r="AA32" s="99"/>
      <c r="AB32" s="99"/>
      <c r="AC32" s="99"/>
      <c r="AD32" s="99"/>
      <c r="AE32" s="99" t="s">
        <v>1301</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181" t="s">
        <v>1300</v>
      </c>
      <c r="D33" s="180"/>
      <c r="E33" s="179">
        <v>7.31</v>
      </c>
      <c r="F33" s="106"/>
      <c r="G33" s="106"/>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133</v>
      </c>
      <c r="AF33" s="99">
        <v>0</v>
      </c>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c r="B34" s="100"/>
      <c r="C34" s="181" t="s">
        <v>1299</v>
      </c>
      <c r="D34" s="180"/>
      <c r="E34" s="179">
        <v>19.899999999999999</v>
      </c>
      <c r="F34" s="106"/>
      <c r="G34" s="106"/>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133</v>
      </c>
      <c r="AF34" s="99">
        <v>0</v>
      </c>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c r="B35" s="100"/>
      <c r="C35" s="181" t="s">
        <v>1298</v>
      </c>
      <c r="D35" s="180"/>
      <c r="E35" s="179">
        <v>21.25</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c r="A36" s="200" t="s">
        <v>188</v>
      </c>
      <c r="B36" s="200" t="s">
        <v>523</v>
      </c>
      <c r="C36" s="199" t="s">
        <v>1297</v>
      </c>
      <c r="D36" s="195"/>
      <c r="E36" s="198"/>
      <c r="F36" s="197"/>
      <c r="G36" s="197">
        <f>SUMIF(AE37:AE47,"&lt;&gt;NOR",G37:G47)</f>
        <v>0</v>
      </c>
      <c r="H36" s="197"/>
      <c r="I36" s="197">
        <f>SUM(I37:I47)</f>
        <v>0</v>
      </c>
      <c r="J36" s="197"/>
      <c r="K36" s="197">
        <f>SUM(K37:K47)</f>
        <v>0</v>
      </c>
      <c r="L36" s="197"/>
      <c r="M36" s="197">
        <f>SUM(M37:M47)</f>
        <v>0</v>
      </c>
      <c r="N36" s="195"/>
      <c r="O36" s="195">
        <f>SUM(O37:O47)</f>
        <v>68.812100000000001</v>
      </c>
      <c r="P36" s="195"/>
      <c r="Q36" s="195">
        <f>SUM(Q37:Q47)</f>
        <v>0</v>
      </c>
      <c r="R36" s="195"/>
      <c r="S36" s="195"/>
      <c r="T36" s="196"/>
      <c r="U36" s="195">
        <f>SUM(U37:U47)</f>
        <v>0</v>
      </c>
      <c r="AE36" t="s">
        <v>79</v>
      </c>
    </row>
    <row r="37" spans="1:60" ht="22.5" outlineLevel="1">
      <c r="A37" s="100">
        <v>6</v>
      </c>
      <c r="B37" s="100" t="s">
        <v>238</v>
      </c>
      <c r="C37" s="114" t="s">
        <v>1296</v>
      </c>
      <c r="D37" s="104" t="s">
        <v>267</v>
      </c>
      <c r="E37" s="178">
        <v>2</v>
      </c>
      <c r="F37" s="177">
        <f>H37+J37</f>
        <v>0</v>
      </c>
      <c r="G37" s="106">
        <f>ROUND(E37*F37,2)</f>
        <v>0</v>
      </c>
      <c r="H37" s="106"/>
      <c r="I37" s="106">
        <f>ROUND(E37*H37,2)</f>
        <v>0</v>
      </c>
      <c r="J37" s="106"/>
      <c r="K37" s="106">
        <f>ROUND(E37*J37,2)</f>
        <v>0</v>
      </c>
      <c r="L37" s="106">
        <v>15</v>
      </c>
      <c r="M37" s="106">
        <f>G37*(1+L37/100)</f>
        <v>0</v>
      </c>
      <c r="N37" s="104">
        <v>8.34</v>
      </c>
      <c r="O37" s="104">
        <f>ROUND(E37*N37,5)</f>
        <v>16.68</v>
      </c>
      <c r="P37" s="104">
        <v>0</v>
      </c>
      <c r="Q37" s="104">
        <f>ROUND(E37*P37,5)</f>
        <v>0</v>
      </c>
      <c r="R37" s="104"/>
      <c r="S37" s="104"/>
      <c r="T37" s="105">
        <v>0</v>
      </c>
      <c r="U37" s="104">
        <f>ROUND(E37*T37,2)</f>
        <v>0</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383" t="s">
        <v>1198</v>
      </c>
      <c r="D38" s="384"/>
      <c r="E38" s="385"/>
      <c r="F38" s="386"/>
      <c r="G38" s="387"/>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81</v>
      </c>
      <c r="AF38" s="99"/>
      <c r="AG38" s="99"/>
      <c r="AH38" s="99"/>
      <c r="AI38" s="99"/>
      <c r="AJ38" s="99"/>
      <c r="AK38" s="99"/>
      <c r="AL38" s="99"/>
      <c r="AM38" s="99"/>
      <c r="AN38" s="99"/>
      <c r="AO38" s="99"/>
      <c r="AP38" s="99"/>
      <c r="AQ38" s="99"/>
      <c r="AR38" s="99"/>
      <c r="AS38" s="99"/>
      <c r="AT38" s="99"/>
      <c r="AU38" s="99"/>
      <c r="AV38" s="99"/>
      <c r="AW38" s="99"/>
      <c r="AX38" s="99"/>
      <c r="AY38" s="99"/>
      <c r="AZ38" s="99"/>
      <c r="BA38" s="101" t="str">
        <f>C38</f>
        <v>Není obsaženo v databázi RTS, cenová soustava vlastní</v>
      </c>
      <c r="BB38" s="99"/>
      <c r="BC38" s="99"/>
      <c r="BD38" s="99"/>
      <c r="BE38" s="99"/>
      <c r="BF38" s="99"/>
      <c r="BG38" s="99"/>
      <c r="BH38" s="99"/>
    </row>
    <row r="39" spans="1:60" ht="22.5" outlineLevel="1">
      <c r="A39" s="100">
        <v>7</v>
      </c>
      <c r="B39" s="100" t="s">
        <v>523</v>
      </c>
      <c r="C39" s="114" t="s">
        <v>1295</v>
      </c>
      <c r="D39" s="104" t="s">
        <v>267</v>
      </c>
      <c r="E39" s="178">
        <v>3</v>
      </c>
      <c r="F39" s="177">
        <f>H39+J39</f>
        <v>0</v>
      </c>
      <c r="G39" s="106">
        <f>ROUND(E39*F39,2)</f>
        <v>0</v>
      </c>
      <c r="H39" s="106"/>
      <c r="I39" s="106">
        <f>ROUND(E39*H39,2)</f>
        <v>0</v>
      </c>
      <c r="J39" s="106"/>
      <c r="K39" s="106">
        <f>ROUND(E39*J39,2)</f>
        <v>0</v>
      </c>
      <c r="L39" s="106">
        <v>15</v>
      </c>
      <c r="M39" s="106">
        <f>G39*(1+L39/100)</f>
        <v>0</v>
      </c>
      <c r="N39" s="104">
        <v>7.96</v>
      </c>
      <c r="O39" s="104">
        <f>ROUND(E39*N39,5)</f>
        <v>23.88</v>
      </c>
      <c r="P39" s="104">
        <v>0</v>
      </c>
      <c r="Q39" s="104">
        <f>ROUND(E39*P39,5)</f>
        <v>0</v>
      </c>
      <c r="R39" s="104"/>
      <c r="S39" s="104"/>
      <c r="T39" s="105">
        <v>0</v>
      </c>
      <c r="U39" s="104">
        <f>ROUND(E39*T39,2)</f>
        <v>0</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outlineLevel="1">
      <c r="A40" s="100"/>
      <c r="B40" s="100"/>
      <c r="C40" s="383" t="s">
        <v>1198</v>
      </c>
      <c r="D40" s="384"/>
      <c r="E40" s="385"/>
      <c r="F40" s="386"/>
      <c r="G40" s="387"/>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81</v>
      </c>
      <c r="AF40" s="99"/>
      <c r="AG40" s="99"/>
      <c r="AH40" s="99"/>
      <c r="AI40" s="99"/>
      <c r="AJ40" s="99"/>
      <c r="AK40" s="99"/>
      <c r="AL40" s="99"/>
      <c r="AM40" s="99"/>
      <c r="AN40" s="99"/>
      <c r="AO40" s="99"/>
      <c r="AP40" s="99"/>
      <c r="AQ40" s="99"/>
      <c r="AR40" s="99"/>
      <c r="AS40" s="99"/>
      <c r="AT40" s="99"/>
      <c r="AU40" s="99"/>
      <c r="AV40" s="99"/>
      <c r="AW40" s="99"/>
      <c r="AX40" s="99"/>
      <c r="AY40" s="99"/>
      <c r="AZ40" s="99"/>
      <c r="BA40" s="101" t="str">
        <f>C40</f>
        <v>Není obsaženo v databázi RTS, cenová soustava vlastní</v>
      </c>
      <c r="BB40" s="99"/>
      <c r="BC40" s="99"/>
      <c r="BD40" s="99"/>
      <c r="BE40" s="99"/>
      <c r="BF40" s="99"/>
      <c r="BG40" s="99"/>
      <c r="BH40" s="99"/>
    </row>
    <row r="41" spans="1:60" ht="22.5" outlineLevel="1">
      <c r="A41" s="100">
        <v>8</v>
      </c>
      <c r="B41" s="100" t="s">
        <v>1115</v>
      </c>
      <c r="C41" s="114" t="s">
        <v>1294</v>
      </c>
      <c r="D41" s="104" t="s">
        <v>267</v>
      </c>
      <c r="E41" s="178">
        <v>4</v>
      </c>
      <c r="F41" s="177">
        <f>H41+J41</f>
        <v>0</v>
      </c>
      <c r="G41" s="106">
        <f>ROUND(E41*F41,2)</f>
        <v>0</v>
      </c>
      <c r="H41" s="106"/>
      <c r="I41" s="106">
        <f>ROUND(E41*H41,2)</f>
        <v>0</v>
      </c>
      <c r="J41" s="106"/>
      <c r="K41" s="106">
        <f>ROUND(E41*J41,2)</f>
        <v>0</v>
      </c>
      <c r="L41" s="106">
        <v>15</v>
      </c>
      <c r="M41" s="106">
        <f>G41*(1+L41/100)</f>
        <v>0</v>
      </c>
      <c r="N41" s="104">
        <v>7.06</v>
      </c>
      <c r="O41" s="104">
        <f>ROUND(E41*N41,5)</f>
        <v>28.24</v>
      </c>
      <c r="P41" s="104">
        <v>0</v>
      </c>
      <c r="Q41" s="104">
        <f>ROUND(E41*P41,5)</f>
        <v>0</v>
      </c>
      <c r="R41" s="104"/>
      <c r="S41" s="104"/>
      <c r="T41" s="105">
        <v>0</v>
      </c>
      <c r="U41" s="104">
        <f>ROUND(E41*T41,2)</f>
        <v>0</v>
      </c>
      <c r="V41" s="99"/>
      <c r="W41" s="99"/>
      <c r="X41" s="99"/>
      <c r="Y41" s="99"/>
      <c r="Z41" s="99"/>
      <c r="AA41" s="99"/>
      <c r="AB41" s="99"/>
      <c r="AC41" s="99"/>
      <c r="AD41" s="99"/>
      <c r="AE41" s="99" t="s">
        <v>80</v>
      </c>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383" t="s">
        <v>1198</v>
      </c>
      <c r="D42" s="384"/>
      <c r="E42" s="385"/>
      <c r="F42" s="386"/>
      <c r="G42" s="387"/>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81</v>
      </c>
      <c r="AF42" s="99"/>
      <c r="AG42" s="99"/>
      <c r="AH42" s="99"/>
      <c r="AI42" s="99"/>
      <c r="AJ42" s="99"/>
      <c r="AK42" s="99"/>
      <c r="AL42" s="99"/>
      <c r="AM42" s="99"/>
      <c r="AN42" s="99"/>
      <c r="AO42" s="99"/>
      <c r="AP42" s="99"/>
      <c r="AQ42" s="99"/>
      <c r="AR42" s="99"/>
      <c r="AS42" s="99"/>
      <c r="AT42" s="99"/>
      <c r="AU42" s="99"/>
      <c r="AV42" s="99"/>
      <c r="AW42" s="99"/>
      <c r="AX42" s="99"/>
      <c r="AY42" s="99"/>
      <c r="AZ42" s="99"/>
      <c r="BA42" s="101" t="str">
        <f>C42</f>
        <v>Není obsaženo v databázi RTS, cenová soustava vlastní</v>
      </c>
      <c r="BB42" s="99"/>
      <c r="BC42" s="99"/>
      <c r="BD42" s="99"/>
      <c r="BE42" s="99"/>
      <c r="BF42" s="99"/>
      <c r="BG42" s="99"/>
      <c r="BH42" s="99"/>
    </row>
    <row r="43" spans="1:60" outlineLevel="1">
      <c r="A43" s="100">
        <v>9</v>
      </c>
      <c r="B43" s="100" t="s">
        <v>1293</v>
      </c>
      <c r="C43" s="114" t="s">
        <v>1292</v>
      </c>
      <c r="D43" s="104" t="s">
        <v>267</v>
      </c>
      <c r="E43" s="178">
        <v>1</v>
      </c>
      <c r="F43" s="177">
        <f>H43+J43</f>
        <v>0</v>
      </c>
      <c r="G43" s="106">
        <f>ROUND(E43*F43,2)</f>
        <v>0</v>
      </c>
      <c r="H43" s="106"/>
      <c r="I43" s="106">
        <f>ROUND(E43*H43,2)</f>
        <v>0</v>
      </c>
      <c r="J43" s="106"/>
      <c r="K43" s="106">
        <f>ROUND(E43*J43,2)</f>
        <v>0</v>
      </c>
      <c r="L43" s="106">
        <v>15</v>
      </c>
      <c r="M43" s="106">
        <f>G43*(1+L43/100)</f>
        <v>0</v>
      </c>
      <c r="N43" s="104">
        <v>1.21E-2</v>
      </c>
      <c r="O43" s="104">
        <f>ROUND(E43*N43,5)</f>
        <v>1.21E-2</v>
      </c>
      <c r="P43" s="104">
        <v>0</v>
      </c>
      <c r="Q43" s="104">
        <f>ROUND(E43*P43,5)</f>
        <v>0</v>
      </c>
      <c r="R43" s="104"/>
      <c r="S43" s="104"/>
      <c r="T43" s="105">
        <v>0</v>
      </c>
      <c r="U43" s="104">
        <f>ROUND(E43*T43,2)</f>
        <v>0</v>
      </c>
      <c r="V43" s="99"/>
      <c r="W43" s="99"/>
      <c r="X43" s="99"/>
      <c r="Y43" s="99"/>
      <c r="Z43" s="99"/>
      <c r="AA43" s="99"/>
      <c r="AB43" s="99"/>
      <c r="AC43" s="99"/>
      <c r="AD43" s="99"/>
      <c r="AE43" s="99" t="s">
        <v>298</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v>10</v>
      </c>
      <c r="B44" s="100" t="s">
        <v>728</v>
      </c>
      <c r="C44" s="114" t="s">
        <v>1291</v>
      </c>
      <c r="D44" s="104" t="s">
        <v>1216</v>
      </c>
      <c r="E44" s="178">
        <v>1</v>
      </c>
      <c r="F44" s="177">
        <f>H44+J44</f>
        <v>0</v>
      </c>
      <c r="G44" s="106">
        <f>ROUND(E44*F44,2)</f>
        <v>0</v>
      </c>
      <c r="H44" s="106"/>
      <c r="I44" s="106">
        <f>ROUND(E44*H44,2)</f>
        <v>0</v>
      </c>
      <c r="J44" s="106"/>
      <c r="K44" s="106">
        <f>ROUND(E44*J44,2)</f>
        <v>0</v>
      </c>
      <c r="L44" s="106">
        <v>15</v>
      </c>
      <c r="M44" s="106">
        <f>G44*(1+L44/100)</f>
        <v>0</v>
      </c>
      <c r="N44" s="104">
        <v>0</v>
      </c>
      <c r="O44" s="104">
        <f>ROUND(E44*N44,5)</f>
        <v>0</v>
      </c>
      <c r="P44" s="104">
        <v>0</v>
      </c>
      <c r="Q44" s="104">
        <f>ROUND(E44*P44,5)</f>
        <v>0</v>
      </c>
      <c r="R44" s="104"/>
      <c r="S44" s="104"/>
      <c r="T44" s="105">
        <v>0</v>
      </c>
      <c r="U44" s="104">
        <f>ROUND(E44*T44,2)</f>
        <v>0</v>
      </c>
      <c r="V44" s="99"/>
      <c r="W44" s="99"/>
      <c r="X44" s="99"/>
      <c r="Y44" s="99"/>
      <c r="Z44" s="99"/>
      <c r="AA44" s="99"/>
      <c r="AB44" s="99"/>
      <c r="AC44" s="99"/>
      <c r="AD44" s="99"/>
      <c r="AE44" s="99" t="s">
        <v>80</v>
      </c>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383" t="s">
        <v>1198</v>
      </c>
      <c r="D45" s="384"/>
      <c r="E45" s="385"/>
      <c r="F45" s="386"/>
      <c r="G45" s="387"/>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81</v>
      </c>
      <c r="AF45" s="99"/>
      <c r="AG45" s="99"/>
      <c r="AH45" s="99"/>
      <c r="AI45" s="99"/>
      <c r="AJ45" s="99"/>
      <c r="AK45" s="99"/>
      <c r="AL45" s="99"/>
      <c r="AM45" s="99"/>
      <c r="AN45" s="99"/>
      <c r="AO45" s="99"/>
      <c r="AP45" s="99"/>
      <c r="AQ45" s="99"/>
      <c r="AR45" s="99"/>
      <c r="AS45" s="99"/>
      <c r="AT45" s="99"/>
      <c r="AU45" s="99"/>
      <c r="AV45" s="99"/>
      <c r="AW45" s="99"/>
      <c r="AX45" s="99"/>
      <c r="AY45" s="99"/>
      <c r="AZ45" s="99"/>
      <c r="BA45" s="101" t="str">
        <f>C45</f>
        <v>Není obsaženo v databázi RTS, cenová soustava vlastní</v>
      </c>
      <c r="BB45" s="99"/>
      <c r="BC45" s="99"/>
      <c r="BD45" s="99"/>
      <c r="BE45" s="99"/>
      <c r="BF45" s="99"/>
      <c r="BG45" s="99"/>
      <c r="BH45" s="99"/>
    </row>
    <row r="46" spans="1:60" outlineLevel="1">
      <c r="A46" s="100">
        <v>11</v>
      </c>
      <c r="B46" s="100" t="s">
        <v>517</v>
      </c>
      <c r="C46" s="114" t="s">
        <v>1290</v>
      </c>
      <c r="D46" s="104" t="s">
        <v>1216</v>
      </c>
      <c r="E46" s="178">
        <v>1</v>
      </c>
      <c r="F46" s="177">
        <f>H46+J46</f>
        <v>0</v>
      </c>
      <c r="G46" s="106">
        <f>ROUND(E46*F46,2)</f>
        <v>0</v>
      </c>
      <c r="H46" s="106"/>
      <c r="I46" s="106">
        <f>ROUND(E46*H46,2)</f>
        <v>0</v>
      </c>
      <c r="J46" s="106"/>
      <c r="K46" s="106">
        <f>ROUND(E46*J46,2)</f>
        <v>0</v>
      </c>
      <c r="L46" s="106">
        <v>15</v>
      </c>
      <c r="M46" s="106">
        <f>G46*(1+L46/100)</f>
        <v>0</v>
      </c>
      <c r="N46" s="104">
        <v>0</v>
      </c>
      <c r="O46" s="104">
        <f>ROUND(E46*N46,5)</f>
        <v>0</v>
      </c>
      <c r="P46" s="104">
        <v>0</v>
      </c>
      <c r="Q46" s="104">
        <f>ROUND(E46*P46,5)</f>
        <v>0</v>
      </c>
      <c r="R46" s="104"/>
      <c r="S46" s="104"/>
      <c r="T46" s="105">
        <v>0</v>
      </c>
      <c r="U46" s="104">
        <f>ROUND(E46*T46,2)</f>
        <v>0</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383" t="s">
        <v>1198</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Není obsaženo v databázi RTS, cenová soustava vlastní</v>
      </c>
      <c r="BB47" s="99"/>
      <c r="BC47" s="99"/>
      <c r="BD47" s="99"/>
      <c r="BE47" s="99"/>
      <c r="BF47" s="99"/>
      <c r="BG47" s="99"/>
      <c r="BH47" s="99"/>
    </row>
    <row r="48" spans="1:60">
      <c r="A48" s="200" t="s">
        <v>188</v>
      </c>
      <c r="B48" s="200" t="s">
        <v>728</v>
      </c>
      <c r="C48" s="199" t="s">
        <v>727</v>
      </c>
      <c r="D48" s="195"/>
      <c r="E48" s="198"/>
      <c r="F48" s="197"/>
      <c r="G48" s="197">
        <f>SUMIF(AE49:AE64,"&lt;&gt;NOR",G49:G64)</f>
        <v>0</v>
      </c>
      <c r="H48" s="197"/>
      <c r="I48" s="197">
        <f>SUM(I49:I64)</f>
        <v>0</v>
      </c>
      <c r="J48" s="197"/>
      <c r="K48" s="197">
        <f>SUM(K49:K64)</f>
        <v>0</v>
      </c>
      <c r="L48" s="197"/>
      <c r="M48" s="197">
        <f>SUM(M49:M64)</f>
        <v>0</v>
      </c>
      <c r="N48" s="195"/>
      <c r="O48" s="195">
        <f>SUM(O49:O64)</f>
        <v>69.049509999999998</v>
      </c>
      <c r="P48" s="195"/>
      <c r="Q48" s="195">
        <f>SUM(Q49:Q64)</f>
        <v>0</v>
      </c>
      <c r="R48" s="195"/>
      <c r="S48" s="195"/>
      <c r="T48" s="196"/>
      <c r="U48" s="195">
        <f>SUM(U49:U64)</f>
        <v>101.83</v>
      </c>
      <c r="AE48" t="s">
        <v>79</v>
      </c>
    </row>
    <row r="49" spans="1:60" outlineLevel="1">
      <c r="A49" s="100">
        <v>12</v>
      </c>
      <c r="B49" s="100" t="s">
        <v>1289</v>
      </c>
      <c r="C49" s="114" t="s">
        <v>1288</v>
      </c>
      <c r="D49" s="104" t="s">
        <v>213</v>
      </c>
      <c r="E49" s="178">
        <v>59.497599999999998</v>
      </c>
      <c r="F49" s="177">
        <f>H49+J49</f>
        <v>0</v>
      </c>
      <c r="G49" s="106">
        <f>ROUND(E49*F49,2)</f>
        <v>0</v>
      </c>
      <c r="H49" s="106"/>
      <c r="I49" s="106">
        <f>ROUND(E49*H49,2)</f>
        <v>0</v>
      </c>
      <c r="J49" s="106"/>
      <c r="K49" s="106">
        <f>ROUND(E49*J49,2)</f>
        <v>0</v>
      </c>
      <c r="L49" s="106">
        <v>15</v>
      </c>
      <c r="M49" s="106">
        <f>G49*(1+L49/100)</f>
        <v>0</v>
      </c>
      <c r="N49" s="104">
        <v>1.1322000000000001</v>
      </c>
      <c r="O49" s="104">
        <f>ROUND(E49*N49,5)</f>
        <v>67.36318</v>
      </c>
      <c r="P49" s="104">
        <v>0</v>
      </c>
      <c r="Q49" s="104">
        <f>ROUND(E49*P49,5)</f>
        <v>0</v>
      </c>
      <c r="R49" s="104"/>
      <c r="S49" s="104"/>
      <c r="T49" s="105">
        <v>1.6950000000000001</v>
      </c>
      <c r="U49" s="104">
        <f>ROUND(E49*T49,2)</f>
        <v>100.85</v>
      </c>
      <c r="V49" s="99"/>
      <c r="W49" s="99"/>
      <c r="X49" s="99"/>
      <c r="Y49" s="99"/>
      <c r="Z49" s="99"/>
      <c r="AA49" s="99"/>
      <c r="AB49" s="99"/>
      <c r="AC49" s="99"/>
      <c r="AD49" s="99"/>
      <c r="AE49" s="99" t="s">
        <v>80</v>
      </c>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outlineLevel="1">
      <c r="A50" s="100"/>
      <c r="B50" s="100"/>
      <c r="C50" s="181" t="s">
        <v>1287</v>
      </c>
      <c r="D50" s="180"/>
      <c r="E50" s="179">
        <v>8.64</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181" t="s">
        <v>1286</v>
      </c>
      <c r="D51" s="180"/>
      <c r="E51" s="179">
        <v>0.57599999999999996</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181" t="s">
        <v>1285</v>
      </c>
      <c r="D52" s="180"/>
      <c r="E52" s="179">
        <v>3.0720000000000001</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c r="B53" s="100"/>
      <c r="C53" s="181" t="s">
        <v>1283</v>
      </c>
      <c r="D53" s="180"/>
      <c r="E53" s="179">
        <v>0.72</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c r="B54" s="100"/>
      <c r="C54" s="181" t="s">
        <v>1284</v>
      </c>
      <c r="D54" s="180"/>
      <c r="E54" s="179">
        <v>2.976</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181" t="s">
        <v>1283</v>
      </c>
      <c r="D55" s="180"/>
      <c r="E55" s="179">
        <v>0.72</v>
      </c>
      <c r="F55" s="106"/>
      <c r="G55" s="106"/>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133</v>
      </c>
      <c r="AF55" s="99">
        <v>0</v>
      </c>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c r="B56" s="100"/>
      <c r="C56" s="181" t="s">
        <v>1282</v>
      </c>
      <c r="D56" s="180"/>
      <c r="E56" s="179">
        <v>10.368</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1281</v>
      </c>
      <c r="D57" s="180"/>
      <c r="E57" s="179">
        <v>9.5760000000000005</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c r="B58" s="100"/>
      <c r="C58" s="181" t="s">
        <v>1280</v>
      </c>
      <c r="D58" s="180"/>
      <c r="E58" s="179">
        <v>9.8559999999999999</v>
      </c>
      <c r="F58" s="106"/>
      <c r="G58" s="106"/>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133</v>
      </c>
      <c r="AF58" s="99">
        <v>0</v>
      </c>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181" t="s">
        <v>1279</v>
      </c>
      <c r="D59" s="180"/>
      <c r="E59" s="179">
        <v>6.84</v>
      </c>
      <c r="F59" s="106"/>
      <c r="G59" s="106"/>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133</v>
      </c>
      <c r="AF59" s="99">
        <v>0</v>
      </c>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00"/>
      <c r="B60" s="100"/>
      <c r="C60" s="181" t="s">
        <v>1278</v>
      </c>
      <c r="D60" s="180"/>
      <c r="E60" s="179">
        <v>2.1215999999999999</v>
      </c>
      <c r="F60" s="106"/>
      <c r="G60" s="106"/>
      <c r="H60" s="106"/>
      <c r="I60" s="106"/>
      <c r="J60" s="106"/>
      <c r="K60" s="106"/>
      <c r="L60" s="106"/>
      <c r="M60" s="106"/>
      <c r="N60" s="104"/>
      <c r="O60" s="104"/>
      <c r="P60" s="104"/>
      <c r="Q60" s="104"/>
      <c r="R60" s="104"/>
      <c r="S60" s="104"/>
      <c r="T60" s="105"/>
      <c r="U60" s="104"/>
      <c r="V60" s="99"/>
      <c r="W60" s="99"/>
      <c r="X60" s="99"/>
      <c r="Y60" s="99"/>
      <c r="Z60" s="99"/>
      <c r="AA60" s="99"/>
      <c r="AB60" s="99"/>
      <c r="AC60" s="99"/>
      <c r="AD60" s="99"/>
      <c r="AE60" s="99" t="s">
        <v>133</v>
      </c>
      <c r="AF60" s="99">
        <v>0</v>
      </c>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c r="B61" s="100"/>
      <c r="C61" s="181" t="s">
        <v>1277</v>
      </c>
      <c r="D61" s="180"/>
      <c r="E61" s="179">
        <v>4.032</v>
      </c>
      <c r="F61" s="106"/>
      <c r="G61" s="106"/>
      <c r="H61" s="106"/>
      <c r="I61" s="106"/>
      <c r="J61" s="106"/>
      <c r="K61" s="106"/>
      <c r="L61" s="106"/>
      <c r="M61" s="106"/>
      <c r="N61" s="104"/>
      <c r="O61" s="104"/>
      <c r="P61" s="104"/>
      <c r="Q61" s="104"/>
      <c r="R61" s="104"/>
      <c r="S61" s="104"/>
      <c r="T61" s="105"/>
      <c r="U61" s="104"/>
      <c r="V61" s="99"/>
      <c r="W61" s="99"/>
      <c r="X61" s="99"/>
      <c r="Y61" s="99"/>
      <c r="Z61" s="99"/>
      <c r="AA61" s="99"/>
      <c r="AB61" s="99"/>
      <c r="AC61" s="99"/>
      <c r="AD61" s="99"/>
      <c r="AE61" s="99" t="s">
        <v>133</v>
      </c>
      <c r="AF61" s="99">
        <v>0</v>
      </c>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ht="22.5" outlineLevel="1">
      <c r="A62" s="100">
        <v>13</v>
      </c>
      <c r="B62" s="100" t="s">
        <v>1276</v>
      </c>
      <c r="C62" s="114" t="s">
        <v>1275</v>
      </c>
      <c r="D62" s="104" t="s">
        <v>213</v>
      </c>
      <c r="E62" s="178">
        <v>0.67452999999999996</v>
      </c>
      <c r="F62" s="177">
        <f>H62+J62</f>
        <v>0</v>
      </c>
      <c r="G62" s="106">
        <f>ROUND(E62*F62,2)</f>
        <v>0</v>
      </c>
      <c r="H62" s="106"/>
      <c r="I62" s="106">
        <f>ROUND(E62*H62,2)</f>
        <v>0</v>
      </c>
      <c r="J62" s="106"/>
      <c r="K62" s="106">
        <f>ROUND(E62*J62,2)</f>
        <v>0</v>
      </c>
      <c r="L62" s="106">
        <v>15</v>
      </c>
      <c r="M62" s="106">
        <f>G62*(1+L62/100)</f>
        <v>0</v>
      </c>
      <c r="N62" s="104">
        <v>2.5</v>
      </c>
      <c r="O62" s="104">
        <f>ROUND(E62*N62,5)</f>
        <v>1.6863300000000001</v>
      </c>
      <c r="P62" s="104">
        <v>0</v>
      </c>
      <c r="Q62" s="104">
        <f>ROUND(E62*P62,5)</f>
        <v>0</v>
      </c>
      <c r="R62" s="104"/>
      <c r="S62" s="104"/>
      <c r="T62" s="105">
        <v>1.4490000000000001</v>
      </c>
      <c r="U62" s="104">
        <f>ROUND(E62*T62,2)</f>
        <v>0.98</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c r="B63" s="100"/>
      <c r="C63" s="181" t="s">
        <v>1192</v>
      </c>
      <c r="D63" s="180"/>
      <c r="E63" s="179">
        <v>0.59536</v>
      </c>
      <c r="F63" s="106"/>
      <c r="G63" s="106"/>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133</v>
      </c>
      <c r="AF63" s="99">
        <v>0</v>
      </c>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c r="B64" s="100"/>
      <c r="C64" s="181" t="s">
        <v>1274</v>
      </c>
      <c r="D64" s="180"/>
      <c r="E64" s="179">
        <v>7.9170000000000004E-2</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c r="A65" s="200" t="s">
        <v>188</v>
      </c>
      <c r="B65" s="200" t="s">
        <v>421</v>
      </c>
      <c r="C65" s="199" t="s">
        <v>420</v>
      </c>
      <c r="D65" s="195"/>
      <c r="E65" s="198"/>
      <c r="F65" s="197"/>
      <c r="G65" s="197">
        <f>SUMIF(AE66:AE110,"&lt;&gt;NOR",G66:G110)</f>
        <v>0</v>
      </c>
      <c r="H65" s="197"/>
      <c r="I65" s="197">
        <f>SUM(I66:I110)</f>
        <v>0</v>
      </c>
      <c r="J65" s="197"/>
      <c r="K65" s="197">
        <f>SUM(K66:K110)</f>
        <v>0</v>
      </c>
      <c r="L65" s="197"/>
      <c r="M65" s="197">
        <f>SUM(M66:M110)</f>
        <v>0</v>
      </c>
      <c r="N65" s="195"/>
      <c r="O65" s="195">
        <f>SUM(O66:O110)</f>
        <v>30.846970000000002</v>
      </c>
      <c r="P65" s="195"/>
      <c r="Q65" s="195">
        <f>SUM(Q66:Q110)</f>
        <v>0</v>
      </c>
      <c r="R65" s="195"/>
      <c r="S65" s="195"/>
      <c r="T65" s="196"/>
      <c r="U65" s="195">
        <f>SUM(U66:U110)</f>
        <v>151.42999999999995</v>
      </c>
      <c r="AE65" t="s">
        <v>79</v>
      </c>
    </row>
    <row r="66" spans="1:60" outlineLevel="1">
      <c r="A66" s="100">
        <v>14</v>
      </c>
      <c r="B66" s="100" t="s">
        <v>1273</v>
      </c>
      <c r="C66" s="114" t="s">
        <v>1272</v>
      </c>
      <c r="D66" s="104" t="s">
        <v>267</v>
      </c>
      <c r="E66" s="178">
        <v>6</v>
      </c>
      <c r="F66" s="177">
        <f t="shared" ref="F66:F75" si="0">H66+J66</f>
        <v>0</v>
      </c>
      <c r="G66" s="106">
        <f t="shared" ref="G66:G75" si="1">ROUND(E66*F66,2)</f>
        <v>0</v>
      </c>
      <c r="H66" s="106"/>
      <c r="I66" s="106">
        <f t="shared" ref="I66:I75" si="2">ROUND(E66*H66,2)</f>
        <v>0</v>
      </c>
      <c r="J66" s="106"/>
      <c r="K66" s="106">
        <f t="shared" ref="K66:K75" si="3">ROUND(E66*J66,2)</f>
        <v>0</v>
      </c>
      <c r="L66" s="106">
        <v>15</v>
      </c>
      <c r="M66" s="106">
        <f t="shared" ref="M66:M75" si="4">G66*(1+L66/100)</f>
        <v>0</v>
      </c>
      <c r="N66" s="104">
        <v>1</v>
      </c>
      <c r="O66" s="104">
        <f t="shared" ref="O66:O75" si="5">ROUND(E66*N66,5)</f>
        <v>6</v>
      </c>
      <c r="P66" s="104">
        <v>0</v>
      </c>
      <c r="Q66" s="104">
        <f t="shared" ref="Q66:Q75" si="6">ROUND(E66*P66,5)</f>
        <v>0</v>
      </c>
      <c r="R66" s="104"/>
      <c r="S66" s="104"/>
      <c r="T66" s="105">
        <v>0</v>
      </c>
      <c r="U66" s="104">
        <f t="shared" ref="U66:U75" si="7">ROUND(E66*T66,2)</f>
        <v>0</v>
      </c>
      <c r="V66" s="99"/>
      <c r="W66" s="99"/>
      <c r="X66" s="99"/>
      <c r="Y66" s="99"/>
      <c r="Z66" s="99"/>
      <c r="AA66" s="99"/>
      <c r="AB66" s="99"/>
      <c r="AC66" s="99"/>
      <c r="AD66" s="99"/>
      <c r="AE66" s="99" t="s">
        <v>298</v>
      </c>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v>15</v>
      </c>
      <c r="B67" s="100" t="s">
        <v>1271</v>
      </c>
      <c r="C67" s="114" t="s">
        <v>1270</v>
      </c>
      <c r="D67" s="104" t="s">
        <v>267</v>
      </c>
      <c r="E67" s="178">
        <v>1</v>
      </c>
      <c r="F67" s="177">
        <f t="shared" si="0"/>
        <v>0</v>
      </c>
      <c r="G67" s="106">
        <f t="shared" si="1"/>
        <v>0</v>
      </c>
      <c r="H67" s="106"/>
      <c r="I67" s="106">
        <f t="shared" si="2"/>
        <v>0</v>
      </c>
      <c r="J67" s="106"/>
      <c r="K67" s="106">
        <f t="shared" si="3"/>
        <v>0</v>
      </c>
      <c r="L67" s="106">
        <v>15</v>
      </c>
      <c r="M67" s="106">
        <f t="shared" si="4"/>
        <v>0</v>
      </c>
      <c r="N67" s="104">
        <v>0.25</v>
      </c>
      <c r="O67" s="104">
        <f t="shared" si="5"/>
        <v>0.25</v>
      </c>
      <c r="P67" s="104">
        <v>0</v>
      </c>
      <c r="Q67" s="104">
        <f t="shared" si="6"/>
        <v>0</v>
      </c>
      <c r="R67" s="104"/>
      <c r="S67" s="104"/>
      <c r="T67" s="105">
        <v>0</v>
      </c>
      <c r="U67" s="104">
        <f t="shared" si="7"/>
        <v>0</v>
      </c>
      <c r="V67" s="99"/>
      <c r="W67" s="99"/>
      <c r="X67" s="99"/>
      <c r="Y67" s="99"/>
      <c r="Z67" s="99"/>
      <c r="AA67" s="99"/>
      <c r="AB67" s="99"/>
      <c r="AC67" s="99"/>
      <c r="AD67" s="99"/>
      <c r="AE67" s="99" t="s">
        <v>298</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v>16</v>
      </c>
      <c r="B68" s="100" t="s">
        <v>1269</v>
      </c>
      <c r="C68" s="114" t="s">
        <v>1268</v>
      </c>
      <c r="D68" s="104" t="s">
        <v>267</v>
      </c>
      <c r="E68" s="178">
        <v>3</v>
      </c>
      <c r="F68" s="177">
        <f t="shared" si="0"/>
        <v>0</v>
      </c>
      <c r="G68" s="106">
        <f t="shared" si="1"/>
        <v>0</v>
      </c>
      <c r="H68" s="106"/>
      <c r="I68" s="106">
        <f t="shared" si="2"/>
        <v>0</v>
      </c>
      <c r="J68" s="106"/>
      <c r="K68" s="106">
        <f t="shared" si="3"/>
        <v>0</v>
      </c>
      <c r="L68" s="106">
        <v>15</v>
      </c>
      <c r="M68" s="106">
        <f t="shared" si="4"/>
        <v>0</v>
      </c>
      <c r="N68" s="104">
        <v>0.58499999999999996</v>
      </c>
      <c r="O68" s="104">
        <f t="shared" si="5"/>
        <v>1.7549999999999999</v>
      </c>
      <c r="P68" s="104">
        <v>0</v>
      </c>
      <c r="Q68" s="104">
        <f t="shared" si="6"/>
        <v>0</v>
      </c>
      <c r="R68" s="104"/>
      <c r="S68" s="104"/>
      <c r="T68" s="105">
        <v>0</v>
      </c>
      <c r="U68" s="104">
        <f t="shared" si="7"/>
        <v>0</v>
      </c>
      <c r="V68" s="99"/>
      <c r="W68" s="99"/>
      <c r="X68" s="99"/>
      <c r="Y68" s="99"/>
      <c r="Z68" s="99"/>
      <c r="AA68" s="99"/>
      <c r="AB68" s="99"/>
      <c r="AC68" s="99"/>
      <c r="AD68" s="99"/>
      <c r="AE68" s="99" t="s">
        <v>298</v>
      </c>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outlineLevel="1">
      <c r="A69" s="100">
        <v>17</v>
      </c>
      <c r="B69" s="100" t="s">
        <v>1267</v>
      </c>
      <c r="C69" s="114" t="s">
        <v>1266</v>
      </c>
      <c r="D69" s="104" t="s">
        <v>267</v>
      </c>
      <c r="E69" s="178">
        <v>1</v>
      </c>
      <c r="F69" s="177">
        <f t="shared" si="0"/>
        <v>0</v>
      </c>
      <c r="G69" s="106">
        <f t="shared" si="1"/>
        <v>0</v>
      </c>
      <c r="H69" s="106"/>
      <c r="I69" s="106">
        <f t="shared" si="2"/>
        <v>0</v>
      </c>
      <c r="J69" s="106"/>
      <c r="K69" s="106">
        <f t="shared" si="3"/>
        <v>0</v>
      </c>
      <c r="L69" s="106">
        <v>15</v>
      </c>
      <c r="M69" s="106">
        <f t="shared" si="4"/>
        <v>0</v>
      </c>
      <c r="N69" s="104">
        <v>2.8000000000000001E-2</v>
      </c>
      <c r="O69" s="104">
        <f t="shared" si="5"/>
        <v>2.8000000000000001E-2</v>
      </c>
      <c r="P69" s="104">
        <v>0</v>
      </c>
      <c r="Q69" s="104">
        <f t="shared" si="6"/>
        <v>0</v>
      </c>
      <c r="R69" s="104"/>
      <c r="S69" s="104"/>
      <c r="T69" s="105">
        <v>0</v>
      </c>
      <c r="U69" s="104">
        <f t="shared" si="7"/>
        <v>0</v>
      </c>
      <c r="V69" s="99"/>
      <c r="W69" s="99"/>
      <c r="X69" s="99"/>
      <c r="Y69" s="99"/>
      <c r="Z69" s="99"/>
      <c r="AA69" s="99"/>
      <c r="AB69" s="99"/>
      <c r="AC69" s="99"/>
      <c r="AD69" s="99"/>
      <c r="AE69" s="99" t="s">
        <v>298</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v>18</v>
      </c>
      <c r="B70" s="100" t="s">
        <v>1265</v>
      </c>
      <c r="C70" s="114" t="s">
        <v>1264</v>
      </c>
      <c r="D70" s="104" t="s">
        <v>267</v>
      </c>
      <c r="E70" s="178">
        <v>2</v>
      </c>
      <c r="F70" s="177">
        <f t="shared" si="0"/>
        <v>0</v>
      </c>
      <c r="G70" s="106">
        <f t="shared" si="1"/>
        <v>0</v>
      </c>
      <c r="H70" s="106"/>
      <c r="I70" s="106">
        <f t="shared" si="2"/>
        <v>0</v>
      </c>
      <c r="J70" s="106"/>
      <c r="K70" s="106">
        <f t="shared" si="3"/>
        <v>0</v>
      </c>
      <c r="L70" s="106">
        <v>15</v>
      </c>
      <c r="M70" s="106">
        <f t="shared" si="4"/>
        <v>0</v>
      </c>
      <c r="N70" s="104">
        <v>0.04</v>
      </c>
      <c r="O70" s="104">
        <f t="shared" si="5"/>
        <v>0.08</v>
      </c>
      <c r="P70" s="104">
        <v>0</v>
      </c>
      <c r="Q70" s="104">
        <f t="shared" si="6"/>
        <v>0</v>
      </c>
      <c r="R70" s="104"/>
      <c r="S70" s="104"/>
      <c r="T70" s="105">
        <v>0</v>
      </c>
      <c r="U70" s="104">
        <f t="shared" si="7"/>
        <v>0</v>
      </c>
      <c r="V70" s="99"/>
      <c r="W70" s="99"/>
      <c r="X70" s="99"/>
      <c r="Y70" s="99"/>
      <c r="Z70" s="99"/>
      <c r="AA70" s="99"/>
      <c r="AB70" s="99"/>
      <c r="AC70" s="99"/>
      <c r="AD70" s="99"/>
      <c r="AE70" s="99" t="s">
        <v>298</v>
      </c>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19</v>
      </c>
      <c r="B71" s="100" t="s">
        <v>1263</v>
      </c>
      <c r="C71" s="114" t="s">
        <v>1262</v>
      </c>
      <c r="D71" s="104" t="s">
        <v>267</v>
      </c>
      <c r="E71" s="178">
        <v>2</v>
      </c>
      <c r="F71" s="177">
        <f t="shared" si="0"/>
        <v>0</v>
      </c>
      <c r="G71" s="106">
        <f t="shared" si="1"/>
        <v>0</v>
      </c>
      <c r="H71" s="106"/>
      <c r="I71" s="106">
        <f t="shared" si="2"/>
        <v>0</v>
      </c>
      <c r="J71" s="106"/>
      <c r="K71" s="106">
        <f t="shared" si="3"/>
        <v>0</v>
      </c>
      <c r="L71" s="106">
        <v>15</v>
      </c>
      <c r="M71" s="106">
        <f t="shared" si="4"/>
        <v>0</v>
      </c>
      <c r="N71" s="104">
        <v>5.3999999999999999E-2</v>
      </c>
      <c r="O71" s="104">
        <f t="shared" si="5"/>
        <v>0.108</v>
      </c>
      <c r="P71" s="104">
        <v>0</v>
      </c>
      <c r="Q71" s="104">
        <f t="shared" si="6"/>
        <v>0</v>
      </c>
      <c r="R71" s="104"/>
      <c r="S71" s="104"/>
      <c r="T71" s="105">
        <v>0</v>
      </c>
      <c r="U71" s="104">
        <f t="shared" si="7"/>
        <v>0</v>
      </c>
      <c r="V71" s="99"/>
      <c r="W71" s="99"/>
      <c r="X71" s="99"/>
      <c r="Y71" s="99"/>
      <c r="Z71" s="99"/>
      <c r="AA71" s="99"/>
      <c r="AB71" s="99"/>
      <c r="AC71" s="99"/>
      <c r="AD71" s="99"/>
      <c r="AE71" s="99" t="s">
        <v>298</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v>20</v>
      </c>
      <c r="B72" s="100" t="s">
        <v>1260</v>
      </c>
      <c r="C72" s="114" t="s">
        <v>1261</v>
      </c>
      <c r="D72" s="104" t="s">
        <v>267</v>
      </c>
      <c r="E72" s="178">
        <v>4</v>
      </c>
      <c r="F72" s="177">
        <f t="shared" si="0"/>
        <v>0</v>
      </c>
      <c r="G72" s="106">
        <f t="shared" si="1"/>
        <v>0</v>
      </c>
      <c r="H72" s="106"/>
      <c r="I72" s="106">
        <f t="shared" si="2"/>
        <v>0</v>
      </c>
      <c r="J72" s="106"/>
      <c r="K72" s="106">
        <f t="shared" si="3"/>
        <v>0</v>
      </c>
      <c r="L72" s="106">
        <v>15</v>
      </c>
      <c r="M72" s="106">
        <f t="shared" si="4"/>
        <v>0</v>
      </c>
      <c r="N72" s="104">
        <v>8.1000000000000003E-2</v>
      </c>
      <c r="O72" s="104">
        <f t="shared" si="5"/>
        <v>0.32400000000000001</v>
      </c>
      <c r="P72" s="104">
        <v>0</v>
      </c>
      <c r="Q72" s="104">
        <f t="shared" si="6"/>
        <v>0</v>
      </c>
      <c r="R72" s="104"/>
      <c r="S72" s="104"/>
      <c r="T72" s="105">
        <v>0</v>
      </c>
      <c r="U72" s="104">
        <f t="shared" si="7"/>
        <v>0</v>
      </c>
      <c r="V72" s="99"/>
      <c r="W72" s="99"/>
      <c r="X72" s="99"/>
      <c r="Y72" s="99"/>
      <c r="Z72" s="99"/>
      <c r="AA72" s="99"/>
      <c r="AB72" s="99"/>
      <c r="AC72" s="99"/>
      <c r="AD72" s="99"/>
      <c r="AE72" s="99" t="s">
        <v>298</v>
      </c>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outlineLevel="1">
      <c r="A73" s="100">
        <v>21</v>
      </c>
      <c r="B73" s="100" t="s">
        <v>1260</v>
      </c>
      <c r="C73" s="114" t="s">
        <v>1259</v>
      </c>
      <c r="D73" s="104" t="s">
        <v>267</v>
      </c>
      <c r="E73" s="178">
        <v>1</v>
      </c>
      <c r="F73" s="177">
        <f t="shared" si="0"/>
        <v>0</v>
      </c>
      <c r="G73" s="106">
        <f t="shared" si="1"/>
        <v>0</v>
      </c>
      <c r="H73" s="106"/>
      <c r="I73" s="106">
        <f t="shared" si="2"/>
        <v>0</v>
      </c>
      <c r="J73" s="106"/>
      <c r="K73" s="106">
        <f t="shared" si="3"/>
        <v>0</v>
      </c>
      <c r="L73" s="106">
        <v>15</v>
      </c>
      <c r="M73" s="106">
        <f t="shared" si="4"/>
        <v>0</v>
      </c>
      <c r="N73" s="104">
        <v>8.1000000000000003E-2</v>
      </c>
      <c r="O73" s="104">
        <f t="shared" si="5"/>
        <v>8.1000000000000003E-2</v>
      </c>
      <c r="P73" s="104">
        <v>0</v>
      </c>
      <c r="Q73" s="104">
        <f t="shared" si="6"/>
        <v>0</v>
      </c>
      <c r="R73" s="104"/>
      <c r="S73" s="104"/>
      <c r="T73" s="105">
        <v>0</v>
      </c>
      <c r="U73" s="104">
        <f t="shared" si="7"/>
        <v>0</v>
      </c>
      <c r="V73" s="99"/>
      <c r="W73" s="99"/>
      <c r="X73" s="99"/>
      <c r="Y73" s="99"/>
      <c r="Z73" s="99"/>
      <c r="AA73" s="99"/>
      <c r="AB73" s="99"/>
      <c r="AC73" s="99"/>
      <c r="AD73" s="99"/>
      <c r="AE73" s="99" t="s">
        <v>298</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ht="22.5" outlineLevel="1">
      <c r="A74" s="100">
        <v>22</v>
      </c>
      <c r="B74" s="100" t="s">
        <v>1258</v>
      </c>
      <c r="C74" s="114" t="s">
        <v>1257</v>
      </c>
      <c r="D74" s="104" t="s">
        <v>267</v>
      </c>
      <c r="E74" s="178">
        <v>1</v>
      </c>
      <c r="F74" s="177">
        <f t="shared" si="0"/>
        <v>0</v>
      </c>
      <c r="G74" s="106">
        <f t="shared" si="1"/>
        <v>0</v>
      </c>
      <c r="H74" s="106"/>
      <c r="I74" s="106">
        <f t="shared" si="2"/>
        <v>0</v>
      </c>
      <c r="J74" s="106"/>
      <c r="K74" s="106">
        <f t="shared" si="3"/>
        <v>0</v>
      </c>
      <c r="L74" s="106">
        <v>15</v>
      </c>
      <c r="M74" s="106">
        <f t="shared" si="4"/>
        <v>0</v>
      </c>
      <c r="N74" s="104">
        <v>1.6</v>
      </c>
      <c r="O74" s="104">
        <f t="shared" si="5"/>
        <v>1.6</v>
      </c>
      <c r="P74" s="104">
        <v>0</v>
      </c>
      <c r="Q74" s="104">
        <f t="shared" si="6"/>
        <v>0</v>
      </c>
      <c r="R74" s="104"/>
      <c r="S74" s="104"/>
      <c r="T74" s="105">
        <v>0</v>
      </c>
      <c r="U74" s="104">
        <f t="shared" si="7"/>
        <v>0</v>
      </c>
      <c r="V74" s="99"/>
      <c r="W74" s="99"/>
      <c r="X74" s="99"/>
      <c r="Y74" s="99"/>
      <c r="Z74" s="99"/>
      <c r="AA74" s="99"/>
      <c r="AB74" s="99"/>
      <c r="AC74" s="99"/>
      <c r="AD74" s="99"/>
      <c r="AE74" s="99" t="s">
        <v>298</v>
      </c>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ht="33.75" outlineLevel="1">
      <c r="A75" s="100">
        <v>23</v>
      </c>
      <c r="B75" s="100" t="s">
        <v>1256</v>
      </c>
      <c r="C75" s="114" t="s">
        <v>1255</v>
      </c>
      <c r="D75" s="104" t="s">
        <v>1216</v>
      </c>
      <c r="E75" s="178">
        <v>5</v>
      </c>
      <c r="F75" s="177">
        <f t="shared" si="0"/>
        <v>0</v>
      </c>
      <c r="G75" s="106">
        <f t="shared" si="1"/>
        <v>0</v>
      </c>
      <c r="H75" s="106"/>
      <c r="I75" s="106">
        <f t="shared" si="2"/>
        <v>0</v>
      </c>
      <c r="J75" s="106"/>
      <c r="K75" s="106">
        <f t="shared" si="3"/>
        <v>0</v>
      </c>
      <c r="L75" s="106">
        <v>15</v>
      </c>
      <c r="M75" s="106">
        <f t="shared" si="4"/>
        <v>0</v>
      </c>
      <c r="N75" s="104">
        <v>3.05</v>
      </c>
      <c r="O75" s="104">
        <f t="shared" si="5"/>
        <v>15.25</v>
      </c>
      <c r="P75" s="104">
        <v>0</v>
      </c>
      <c r="Q75" s="104">
        <f t="shared" si="6"/>
        <v>0</v>
      </c>
      <c r="R75" s="104"/>
      <c r="S75" s="104"/>
      <c r="T75" s="105">
        <v>0</v>
      </c>
      <c r="U75" s="104">
        <f t="shared" si="7"/>
        <v>0</v>
      </c>
      <c r="V75" s="99"/>
      <c r="W75" s="99"/>
      <c r="X75" s="99"/>
      <c r="Y75" s="99"/>
      <c r="Z75" s="99"/>
      <c r="AA75" s="99"/>
      <c r="AB75" s="99"/>
      <c r="AC75" s="99"/>
      <c r="AD75" s="99"/>
      <c r="AE75" s="99" t="s">
        <v>80</v>
      </c>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c r="B76" s="100"/>
      <c r="C76" s="383" t="s">
        <v>1198</v>
      </c>
      <c r="D76" s="384"/>
      <c r="E76" s="385"/>
      <c r="F76" s="386"/>
      <c r="G76" s="387"/>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81</v>
      </c>
      <c r="AF76" s="99"/>
      <c r="AG76" s="99"/>
      <c r="AH76" s="99"/>
      <c r="AI76" s="99"/>
      <c r="AJ76" s="99"/>
      <c r="AK76" s="99"/>
      <c r="AL76" s="99"/>
      <c r="AM76" s="99"/>
      <c r="AN76" s="99"/>
      <c r="AO76" s="99"/>
      <c r="AP76" s="99"/>
      <c r="AQ76" s="99"/>
      <c r="AR76" s="99"/>
      <c r="AS76" s="99"/>
      <c r="AT76" s="99"/>
      <c r="AU76" s="99"/>
      <c r="AV76" s="99"/>
      <c r="AW76" s="99"/>
      <c r="AX76" s="99"/>
      <c r="AY76" s="99"/>
      <c r="AZ76" s="99"/>
      <c r="BA76" s="101" t="str">
        <f>C76</f>
        <v>Není obsaženo v databázi RTS, cenová soustava vlastní</v>
      </c>
      <c r="BB76" s="99"/>
      <c r="BC76" s="99"/>
      <c r="BD76" s="99"/>
      <c r="BE76" s="99"/>
      <c r="BF76" s="99"/>
      <c r="BG76" s="99"/>
      <c r="BH76" s="99"/>
    </row>
    <row r="77" spans="1:60" ht="33.75" outlineLevel="1">
      <c r="A77" s="100">
        <v>24</v>
      </c>
      <c r="B77" s="100" t="s">
        <v>421</v>
      </c>
      <c r="C77" s="114" t="s">
        <v>1254</v>
      </c>
      <c r="D77" s="104" t="s">
        <v>267</v>
      </c>
      <c r="E77" s="178">
        <v>1</v>
      </c>
      <c r="F77" s="177">
        <f>H77+J77</f>
        <v>0</v>
      </c>
      <c r="G77" s="106">
        <f>ROUND(E77*F77,2)</f>
        <v>0</v>
      </c>
      <c r="H77" s="106"/>
      <c r="I77" s="106">
        <f>ROUND(E77*H77,2)</f>
        <v>0</v>
      </c>
      <c r="J77" s="106"/>
      <c r="K77" s="106">
        <f>ROUND(E77*J77,2)</f>
        <v>0</v>
      </c>
      <c r="L77" s="106">
        <v>15</v>
      </c>
      <c r="M77" s="106">
        <f>G77*(1+L77/100)</f>
        <v>0</v>
      </c>
      <c r="N77" s="104">
        <v>3.05</v>
      </c>
      <c r="O77" s="104">
        <f>ROUND(E77*N77,5)</f>
        <v>3.05</v>
      </c>
      <c r="P77" s="104">
        <v>0</v>
      </c>
      <c r="Q77" s="104">
        <f>ROUND(E77*P77,5)</f>
        <v>0</v>
      </c>
      <c r="R77" s="104"/>
      <c r="S77" s="104"/>
      <c r="T77" s="105">
        <v>0</v>
      </c>
      <c r="U77" s="104">
        <f>ROUND(E77*T77,2)</f>
        <v>0</v>
      </c>
      <c r="V77" s="99"/>
      <c r="W77" s="99"/>
      <c r="X77" s="99"/>
      <c r="Y77" s="99"/>
      <c r="Z77" s="99"/>
      <c r="AA77" s="99"/>
      <c r="AB77" s="99"/>
      <c r="AC77" s="99"/>
      <c r="AD77" s="99"/>
      <c r="AE77" s="99" t="s">
        <v>80</v>
      </c>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row>
    <row r="78" spans="1:60" outlineLevel="1">
      <c r="A78" s="100"/>
      <c r="B78" s="100"/>
      <c r="C78" s="383" t="s">
        <v>1198</v>
      </c>
      <c r="D78" s="384"/>
      <c r="E78" s="385"/>
      <c r="F78" s="386"/>
      <c r="G78" s="387"/>
      <c r="H78" s="106"/>
      <c r="I78" s="106"/>
      <c r="J78" s="106"/>
      <c r="K78" s="106"/>
      <c r="L78" s="106"/>
      <c r="M78" s="106"/>
      <c r="N78" s="104"/>
      <c r="O78" s="104"/>
      <c r="P78" s="104"/>
      <c r="Q78" s="104"/>
      <c r="R78" s="104"/>
      <c r="S78" s="104"/>
      <c r="T78" s="105"/>
      <c r="U78" s="104"/>
      <c r="V78" s="99"/>
      <c r="W78" s="99"/>
      <c r="X78" s="99"/>
      <c r="Y78" s="99"/>
      <c r="Z78" s="99"/>
      <c r="AA78" s="99"/>
      <c r="AB78" s="99"/>
      <c r="AC78" s="99"/>
      <c r="AD78" s="99"/>
      <c r="AE78" s="99" t="s">
        <v>81</v>
      </c>
      <c r="AF78" s="99"/>
      <c r="AG78" s="99"/>
      <c r="AH78" s="99"/>
      <c r="AI78" s="99"/>
      <c r="AJ78" s="99"/>
      <c r="AK78" s="99"/>
      <c r="AL78" s="99"/>
      <c r="AM78" s="99"/>
      <c r="AN78" s="99"/>
      <c r="AO78" s="99"/>
      <c r="AP78" s="99"/>
      <c r="AQ78" s="99"/>
      <c r="AR78" s="99"/>
      <c r="AS78" s="99"/>
      <c r="AT78" s="99"/>
      <c r="AU78" s="99"/>
      <c r="AV78" s="99"/>
      <c r="AW78" s="99"/>
      <c r="AX78" s="99"/>
      <c r="AY78" s="99"/>
      <c r="AZ78" s="99"/>
      <c r="BA78" s="101" t="str">
        <f>C78</f>
        <v>Není obsaženo v databázi RTS, cenová soustava vlastní</v>
      </c>
      <c r="BB78" s="99"/>
      <c r="BC78" s="99"/>
      <c r="BD78" s="99"/>
      <c r="BE78" s="99"/>
      <c r="BF78" s="99"/>
      <c r="BG78" s="99"/>
      <c r="BH78" s="99"/>
    </row>
    <row r="79" spans="1:60" ht="22.5" outlineLevel="1">
      <c r="A79" s="100">
        <v>25</v>
      </c>
      <c r="B79" s="100" t="s">
        <v>1253</v>
      </c>
      <c r="C79" s="114" t="s">
        <v>1252</v>
      </c>
      <c r="D79" s="104" t="s">
        <v>267</v>
      </c>
      <c r="E79" s="178">
        <v>1</v>
      </c>
      <c r="F79" s="177">
        <f>H79+J79</f>
        <v>0</v>
      </c>
      <c r="G79" s="106">
        <f>ROUND(E79*F79,2)</f>
        <v>0</v>
      </c>
      <c r="H79" s="106"/>
      <c r="I79" s="106">
        <f>ROUND(E79*H79,2)</f>
        <v>0</v>
      </c>
      <c r="J79" s="106"/>
      <c r="K79" s="106">
        <f>ROUND(E79*J79,2)</f>
        <v>0</v>
      </c>
      <c r="L79" s="106">
        <v>15</v>
      </c>
      <c r="M79" s="106">
        <f>G79*(1+L79/100)</f>
        <v>0</v>
      </c>
      <c r="N79" s="104">
        <v>0.59</v>
      </c>
      <c r="O79" s="104">
        <f>ROUND(E79*N79,5)</f>
        <v>0.59</v>
      </c>
      <c r="P79" s="104">
        <v>0</v>
      </c>
      <c r="Q79" s="104">
        <f>ROUND(E79*P79,5)</f>
        <v>0</v>
      </c>
      <c r="R79" s="104"/>
      <c r="S79" s="104"/>
      <c r="T79" s="105">
        <v>0</v>
      </c>
      <c r="U79" s="104">
        <f>ROUND(E79*T79,2)</f>
        <v>0</v>
      </c>
      <c r="V79" s="99"/>
      <c r="W79" s="99"/>
      <c r="X79" s="99"/>
      <c r="Y79" s="99"/>
      <c r="Z79" s="99"/>
      <c r="AA79" s="99"/>
      <c r="AB79" s="99"/>
      <c r="AC79" s="99"/>
      <c r="AD79" s="99"/>
      <c r="AE79" s="99" t="s">
        <v>80</v>
      </c>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outlineLevel="1">
      <c r="A80" s="100"/>
      <c r="B80" s="100"/>
      <c r="C80" s="383" t="s">
        <v>1198</v>
      </c>
      <c r="D80" s="384"/>
      <c r="E80" s="385"/>
      <c r="F80" s="386"/>
      <c r="G80" s="387"/>
      <c r="H80" s="106"/>
      <c r="I80" s="106"/>
      <c r="J80" s="106"/>
      <c r="K80" s="106"/>
      <c r="L80" s="106"/>
      <c r="M80" s="106"/>
      <c r="N80" s="104"/>
      <c r="O80" s="104"/>
      <c r="P80" s="104"/>
      <c r="Q80" s="104"/>
      <c r="R80" s="104"/>
      <c r="S80" s="104"/>
      <c r="T80" s="105"/>
      <c r="U80" s="104"/>
      <c r="V80" s="99"/>
      <c r="W80" s="99"/>
      <c r="X80" s="99"/>
      <c r="Y80" s="99"/>
      <c r="Z80" s="99"/>
      <c r="AA80" s="99"/>
      <c r="AB80" s="99"/>
      <c r="AC80" s="99"/>
      <c r="AD80" s="99"/>
      <c r="AE80" s="99" t="s">
        <v>81</v>
      </c>
      <c r="AF80" s="99"/>
      <c r="AG80" s="99"/>
      <c r="AH80" s="99"/>
      <c r="AI80" s="99"/>
      <c r="AJ80" s="99"/>
      <c r="AK80" s="99"/>
      <c r="AL80" s="99"/>
      <c r="AM80" s="99"/>
      <c r="AN80" s="99"/>
      <c r="AO80" s="99"/>
      <c r="AP80" s="99"/>
      <c r="AQ80" s="99"/>
      <c r="AR80" s="99"/>
      <c r="AS80" s="99"/>
      <c r="AT80" s="99"/>
      <c r="AU80" s="99"/>
      <c r="AV80" s="99"/>
      <c r="AW80" s="99"/>
      <c r="AX80" s="99"/>
      <c r="AY80" s="99"/>
      <c r="AZ80" s="99"/>
      <c r="BA80" s="101" t="str">
        <f>C80</f>
        <v>Není obsaženo v databázi RTS, cenová soustava vlastní</v>
      </c>
      <c r="BB80" s="99"/>
      <c r="BC80" s="99"/>
      <c r="BD80" s="99"/>
      <c r="BE80" s="99"/>
      <c r="BF80" s="99"/>
      <c r="BG80" s="99"/>
      <c r="BH80" s="99"/>
    </row>
    <row r="81" spans="1:60" outlineLevel="1">
      <c r="A81" s="100">
        <v>26</v>
      </c>
      <c r="B81" s="100" t="s">
        <v>1251</v>
      </c>
      <c r="C81" s="114" t="s">
        <v>1250</v>
      </c>
      <c r="D81" s="104" t="s">
        <v>267</v>
      </c>
      <c r="E81" s="178">
        <v>11</v>
      </c>
      <c r="F81" s="177">
        <f>H81+J81</f>
        <v>0</v>
      </c>
      <c r="G81" s="106">
        <f>ROUND(E81*F81,2)</f>
        <v>0</v>
      </c>
      <c r="H81" s="106"/>
      <c r="I81" s="106">
        <f>ROUND(E81*H81,2)</f>
        <v>0</v>
      </c>
      <c r="J81" s="106"/>
      <c r="K81" s="106">
        <f>ROUND(E81*J81,2)</f>
        <v>0</v>
      </c>
      <c r="L81" s="106">
        <v>15</v>
      </c>
      <c r="M81" s="106">
        <f>G81*(1+L81/100)</f>
        <v>0</v>
      </c>
      <c r="N81" s="104">
        <v>0</v>
      </c>
      <c r="O81" s="104">
        <f>ROUND(E81*N81,5)</f>
        <v>0</v>
      </c>
      <c r="P81" s="104">
        <v>0</v>
      </c>
      <c r="Q81" s="104">
        <f>ROUND(E81*P81,5)</f>
        <v>0</v>
      </c>
      <c r="R81" s="104"/>
      <c r="S81" s="104"/>
      <c r="T81" s="105">
        <v>0.79</v>
      </c>
      <c r="U81" s="104">
        <f>ROUND(E81*T81,2)</f>
        <v>8.69</v>
      </c>
      <c r="V81" s="99"/>
      <c r="W81" s="99"/>
      <c r="X81" s="99"/>
      <c r="Y81" s="99"/>
      <c r="Z81" s="99"/>
      <c r="AA81" s="99"/>
      <c r="AB81" s="99"/>
      <c r="AC81" s="99"/>
      <c r="AD81" s="99"/>
      <c r="AE81" s="99" t="s">
        <v>80</v>
      </c>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outlineLevel="1">
      <c r="A82" s="100"/>
      <c r="B82" s="100"/>
      <c r="C82" s="181" t="s">
        <v>1249</v>
      </c>
      <c r="D82" s="180"/>
      <c r="E82" s="179">
        <v>11</v>
      </c>
      <c r="F82" s="106"/>
      <c r="G82" s="106"/>
      <c r="H82" s="106"/>
      <c r="I82" s="106"/>
      <c r="J82" s="106"/>
      <c r="K82" s="106"/>
      <c r="L82" s="106"/>
      <c r="M82" s="106"/>
      <c r="N82" s="104"/>
      <c r="O82" s="104"/>
      <c r="P82" s="104"/>
      <c r="Q82" s="104"/>
      <c r="R82" s="104"/>
      <c r="S82" s="104"/>
      <c r="T82" s="105"/>
      <c r="U82" s="104"/>
      <c r="V82" s="99"/>
      <c r="W82" s="99"/>
      <c r="X82" s="99"/>
      <c r="Y82" s="99"/>
      <c r="Z82" s="99"/>
      <c r="AA82" s="99"/>
      <c r="AB82" s="99"/>
      <c r="AC82" s="99"/>
      <c r="AD82" s="99"/>
      <c r="AE82" s="99" t="s">
        <v>133</v>
      </c>
      <c r="AF82" s="99">
        <v>0</v>
      </c>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outlineLevel="1">
      <c r="A83" s="100">
        <v>27</v>
      </c>
      <c r="B83" s="100" t="s">
        <v>1248</v>
      </c>
      <c r="C83" s="114" t="s">
        <v>1247</v>
      </c>
      <c r="D83" s="104" t="s">
        <v>267</v>
      </c>
      <c r="E83" s="178">
        <v>10</v>
      </c>
      <c r="F83" s="177">
        <f>H83+J83</f>
        <v>0</v>
      </c>
      <c r="G83" s="106">
        <f>ROUND(E83*F83,2)</f>
        <v>0</v>
      </c>
      <c r="H83" s="106"/>
      <c r="I83" s="106">
        <f>ROUND(E83*H83,2)</f>
        <v>0</v>
      </c>
      <c r="J83" s="106"/>
      <c r="K83" s="106">
        <f>ROUND(E83*J83,2)</f>
        <v>0</v>
      </c>
      <c r="L83" s="106">
        <v>15</v>
      </c>
      <c r="M83" s="106">
        <f>G83*(1+L83/100)</f>
        <v>0</v>
      </c>
      <c r="N83" s="104">
        <v>0</v>
      </c>
      <c r="O83" s="104">
        <f>ROUND(E83*N83,5)</f>
        <v>0</v>
      </c>
      <c r="P83" s="104">
        <v>0</v>
      </c>
      <c r="Q83" s="104">
        <f>ROUND(E83*P83,5)</f>
        <v>0</v>
      </c>
      <c r="R83" s="104"/>
      <c r="S83" s="104"/>
      <c r="T83" s="105">
        <v>0.94599999999999995</v>
      </c>
      <c r="U83" s="104">
        <f>ROUND(E83*T83,2)</f>
        <v>9.4600000000000009</v>
      </c>
      <c r="V83" s="99"/>
      <c r="W83" s="99"/>
      <c r="X83" s="99"/>
      <c r="Y83" s="99"/>
      <c r="Z83" s="99"/>
      <c r="AA83" s="99"/>
      <c r="AB83" s="99"/>
      <c r="AC83" s="99"/>
      <c r="AD83" s="99"/>
      <c r="AE83" s="99" t="s">
        <v>80</v>
      </c>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outlineLevel="1">
      <c r="A84" s="100"/>
      <c r="B84" s="100"/>
      <c r="C84" s="181" t="s">
        <v>1246</v>
      </c>
      <c r="D84" s="180"/>
      <c r="E84" s="179">
        <v>10</v>
      </c>
      <c r="F84" s="106"/>
      <c r="G84" s="106"/>
      <c r="H84" s="106"/>
      <c r="I84" s="106"/>
      <c r="J84" s="106"/>
      <c r="K84" s="106"/>
      <c r="L84" s="106"/>
      <c r="M84" s="106"/>
      <c r="N84" s="104"/>
      <c r="O84" s="104"/>
      <c r="P84" s="104"/>
      <c r="Q84" s="104"/>
      <c r="R84" s="104"/>
      <c r="S84" s="104"/>
      <c r="T84" s="105"/>
      <c r="U84" s="104"/>
      <c r="V84" s="99"/>
      <c r="W84" s="99"/>
      <c r="X84" s="99"/>
      <c r="Y84" s="99"/>
      <c r="Z84" s="99"/>
      <c r="AA84" s="99"/>
      <c r="AB84" s="99"/>
      <c r="AC84" s="99"/>
      <c r="AD84" s="99"/>
      <c r="AE84" s="99" t="s">
        <v>133</v>
      </c>
      <c r="AF84" s="99">
        <v>0</v>
      </c>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outlineLevel="1">
      <c r="A85" s="100">
        <v>28</v>
      </c>
      <c r="B85" s="100" t="s">
        <v>1245</v>
      </c>
      <c r="C85" s="114" t="s">
        <v>1244</v>
      </c>
      <c r="D85" s="104" t="s">
        <v>267</v>
      </c>
      <c r="E85" s="178">
        <v>2</v>
      </c>
      <c r="F85" s="177">
        <f>H85+J85</f>
        <v>0</v>
      </c>
      <c r="G85" s="106">
        <f>ROUND(E85*F85,2)</f>
        <v>0</v>
      </c>
      <c r="H85" s="106"/>
      <c r="I85" s="106">
        <f>ROUND(E85*H85,2)</f>
        <v>0</v>
      </c>
      <c r="J85" s="106"/>
      <c r="K85" s="106">
        <f>ROUND(E85*J85,2)</f>
        <v>0</v>
      </c>
      <c r="L85" s="106">
        <v>15</v>
      </c>
      <c r="M85" s="106">
        <f>G85*(1+L85/100)</f>
        <v>0</v>
      </c>
      <c r="N85" s="104">
        <v>0</v>
      </c>
      <c r="O85" s="104">
        <f>ROUND(E85*N85,5)</f>
        <v>0</v>
      </c>
      <c r="P85" s="104">
        <v>0</v>
      </c>
      <c r="Q85" s="104">
        <f>ROUND(E85*P85,5)</f>
        <v>0</v>
      </c>
      <c r="R85" s="104"/>
      <c r="S85" s="104"/>
      <c r="T85" s="105">
        <v>3.2519999999999998</v>
      </c>
      <c r="U85" s="104">
        <f>ROUND(E85*T85,2)</f>
        <v>6.5</v>
      </c>
      <c r="V85" s="99"/>
      <c r="W85" s="99"/>
      <c r="X85" s="99"/>
      <c r="Y85" s="99"/>
      <c r="Z85" s="99"/>
      <c r="AA85" s="99"/>
      <c r="AB85" s="99"/>
      <c r="AC85" s="99"/>
      <c r="AD85" s="99"/>
      <c r="AE85" s="99" t="s">
        <v>80</v>
      </c>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ht="22.5" outlineLevel="1">
      <c r="A86" s="100">
        <v>29</v>
      </c>
      <c r="B86" s="100" t="s">
        <v>1243</v>
      </c>
      <c r="C86" s="114" t="s">
        <v>1242</v>
      </c>
      <c r="D86" s="104" t="s">
        <v>267</v>
      </c>
      <c r="E86" s="178">
        <v>10</v>
      </c>
      <c r="F86" s="177">
        <f>H86+J86</f>
        <v>0</v>
      </c>
      <c r="G86" s="106">
        <f>ROUND(E86*F86,2)</f>
        <v>0</v>
      </c>
      <c r="H86" s="106"/>
      <c r="I86" s="106">
        <f>ROUND(E86*H86,2)</f>
        <v>0</v>
      </c>
      <c r="J86" s="106"/>
      <c r="K86" s="106">
        <f>ROUND(E86*J86,2)</f>
        <v>0</v>
      </c>
      <c r="L86" s="106">
        <v>15</v>
      </c>
      <c r="M86" s="106">
        <f>G86*(1+L86/100)</f>
        <v>0</v>
      </c>
      <c r="N86" s="104">
        <v>9.0999999999999998E-2</v>
      </c>
      <c r="O86" s="104">
        <f>ROUND(E86*N86,5)</f>
        <v>0.91</v>
      </c>
      <c r="P86" s="104">
        <v>0</v>
      </c>
      <c r="Q86" s="104">
        <f>ROUND(E86*P86,5)</f>
        <v>0</v>
      </c>
      <c r="R86" s="104"/>
      <c r="S86" s="104"/>
      <c r="T86" s="105">
        <v>0</v>
      </c>
      <c r="U86" s="104">
        <f>ROUND(E86*T86,2)</f>
        <v>0</v>
      </c>
      <c r="V86" s="99"/>
      <c r="W86" s="99"/>
      <c r="X86" s="99"/>
      <c r="Y86" s="99"/>
      <c r="Z86" s="99"/>
      <c r="AA86" s="99"/>
      <c r="AB86" s="99"/>
      <c r="AC86" s="99"/>
      <c r="AD86" s="99"/>
      <c r="AE86" s="99" t="s">
        <v>298</v>
      </c>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outlineLevel="1">
      <c r="A87" s="100">
        <v>30</v>
      </c>
      <c r="B87" s="100" t="s">
        <v>1241</v>
      </c>
      <c r="C87" s="114" t="s">
        <v>1240</v>
      </c>
      <c r="D87" s="104" t="s">
        <v>267</v>
      </c>
      <c r="E87" s="178">
        <v>10</v>
      </c>
      <c r="F87" s="177">
        <f>H87+J87</f>
        <v>0</v>
      </c>
      <c r="G87" s="106">
        <f>ROUND(E87*F87,2)</f>
        <v>0</v>
      </c>
      <c r="H87" s="106"/>
      <c r="I87" s="106">
        <f>ROUND(E87*H87,2)</f>
        <v>0</v>
      </c>
      <c r="J87" s="106"/>
      <c r="K87" s="106">
        <f>ROUND(E87*J87,2)</f>
        <v>0</v>
      </c>
      <c r="L87" s="106">
        <v>15</v>
      </c>
      <c r="M87" s="106">
        <f>G87*(1+L87/100)</f>
        <v>0</v>
      </c>
      <c r="N87" s="104">
        <v>7.0200000000000002E-3</v>
      </c>
      <c r="O87" s="104">
        <f>ROUND(E87*N87,5)</f>
        <v>7.0199999999999999E-2</v>
      </c>
      <c r="P87" s="104">
        <v>0</v>
      </c>
      <c r="Q87" s="104">
        <f>ROUND(E87*P87,5)</f>
        <v>0</v>
      </c>
      <c r="R87" s="104"/>
      <c r="S87" s="104"/>
      <c r="T87" s="105">
        <v>1.0940000000000001</v>
      </c>
      <c r="U87" s="104">
        <f>ROUND(E87*T87,2)</f>
        <v>10.94</v>
      </c>
      <c r="V87" s="99"/>
      <c r="W87" s="99"/>
      <c r="X87" s="99"/>
      <c r="Y87" s="99"/>
      <c r="Z87" s="99"/>
      <c r="AA87" s="99"/>
      <c r="AB87" s="99"/>
      <c r="AC87" s="99"/>
      <c r="AD87" s="99"/>
      <c r="AE87" s="99" t="s">
        <v>80</v>
      </c>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outlineLevel="1">
      <c r="A88" s="100">
        <v>31</v>
      </c>
      <c r="B88" s="100" t="s">
        <v>1239</v>
      </c>
      <c r="C88" s="114" t="s">
        <v>1238</v>
      </c>
      <c r="D88" s="104" t="s">
        <v>267</v>
      </c>
      <c r="E88" s="178">
        <v>1</v>
      </c>
      <c r="F88" s="177">
        <f>H88+J88</f>
        <v>0</v>
      </c>
      <c r="G88" s="106">
        <f>ROUND(E88*F88,2)</f>
        <v>0</v>
      </c>
      <c r="H88" s="106"/>
      <c r="I88" s="106">
        <f>ROUND(E88*H88,2)</f>
        <v>0</v>
      </c>
      <c r="J88" s="106"/>
      <c r="K88" s="106">
        <f>ROUND(E88*J88,2)</f>
        <v>0</v>
      </c>
      <c r="L88" s="106">
        <v>15</v>
      </c>
      <c r="M88" s="106">
        <f>G88*(1+L88/100)</f>
        <v>0</v>
      </c>
      <c r="N88" s="104">
        <v>0</v>
      </c>
      <c r="O88" s="104">
        <f>ROUND(E88*N88,5)</f>
        <v>0</v>
      </c>
      <c r="P88" s="104">
        <v>0</v>
      </c>
      <c r="Q88" s="104">
        <f>ROUND(E88*P88,5)</f>
        <v>0</v>
      </c>
      <c r="R88" s="104"/>
      <c r="S88" s="104"/>
      <c r="T88" s="105">
        <v>0</v>
      </c>
      <c r="U88" s="104">
        <f>ROUND(E88*T88,2)</f>
        <v>0</v>
      </c>
      <c r="V88" s="99"/>
      <c r="W88" s="99"/>
      <c r="X88" s="99"/>
      <c r="Y88" s="99"/>
      <c r="Z88" s="99"/>
      <c r="AA88" s="99"/>
      <c r="AB88" s="99"/>
      <c r="AC88" s="99"/>
      <c r="AD88" s="99"/>
      <c r="AE88" s="99" t="s">
        <v>80</v>
      </c>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outlineLevel="1">
      <c r="A89" s="100"/>
      <c r="B89" s="100"/>
      <c r="C89" s="383" t="s">
        <v>1198</v>
      </c>
      <c r="D89" s="384"/>
      <c r="E89" s="385"/>
      <c r="F89" s="386"/>
      <c r="G89" s="387"/>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81</v>
      </c>
      <c r="AF89" s="99"/>
      <c r="AG89" s="99"/>
      <c r="AH89" s="99"/>
      <c r="AI89" s="99"/>
      <c r="AJ89" s="99"/>
      <c r="AK89" s="99"/>
      <c r="AL89" s="99"/>
      <c r="AM89" s="99"/>
      <c r="AN89" s="99"/>
      <c r="AO89" s="99"/>
      <c r="AP89" s="99"/>
      <c r="AQ89" s="99"/>
      <c r="AR89" s="99"/>
      <c r="AS89" s="99"/>
      <c r="AT89" s="99"/>
      <c r="AU89" s="99"/>
      <c r="AV89" s="99"/>
      <c r="AW89" s="99"/>
      <c r="AX89" s="99"/>
      <c r="AY89" s="99"/>
      <c r="AZ89" s="99"/>
      <c r="BA89" s="101" t="str">
        <f>C89</f>
        <v>Není obsaženo v databázi RTS, cenová soustava vlastní</v>
      </c>
      <c r="BB89" s="99"/>
      <c r="BC89" s="99"/>
      <c r="BD89" s="99"/>
      <c r="BE89" s="99"/>
      <c r="BF89" s="99"/>
      <c r="BG89" s="99"/>
      <c r="BH89" s="99"/>
    </row>
    <row r="90" spans="1:60" outlineLevel="1">
      <c r="A90" s="100">
        <v>32</v>
      </c>
      <c r="B90" s="100" t="s">
        <v>1237</v>
      </c>
      <c r="C90" s="114" t="s">
        <v>1236</v>
      </c>
      <c r="D90" s="104" t="s">
        <v>258</v>
      </c>
      <c r="E90" s="178">
        <v>7.15</v>
      </c>
      <c r="F90" s="177">
        <f>H90+J90</f>
        <v>0</v>
      </c>
      <c r="G90" s="106">
        <f>ROUND(E90*F90,2)</f>
        <v>0</v>
      </c>
      <c r="H90" s="106"/>
      <c r="I90" s="106">
        <f>ROUND(E90*H90,2)</f>
        <v>0</v>
      </c>
      <c r="J90" s="106"/>
      <c r="K90" s="106">
        <f>ROUND(E90*J90,2)</f>
        <v>0</v>
      </c>
      <c r="L90" s="106">
        <v>15</v>
      </c>
      <c r="M90" s="106">
        <f>G90*(1+L90/100)</f>
        <v>0</v>
      </c>
      <c r="N90" s="104">
        <v>2.0999999999999999E-3</v>
      </c>
      <c r="O90" s="104">
        <f>ROUND(E90*N90,5)</f>
        <v>1.502E-2</v>
      </c>
      <c r="P90" s="104">
        <v>0</v>
      </c>
      <c r="Q90" s="104">
        <f>ROUND(E90*P90,5)</f>
        <v>0</v>
      </c>
      <c r="R90" s="104"/>
      <c r="S90" s="104"/>
      <c r="T90" s="105">
        <v>0.8</v>
      </c>
      <c r="U90" s="104">
        <f>ROUND(E90*T90,2)</f>
        <v>5.72</v>
      </c>
      <c r="V90" s="99"/>
      <c r="W90" s="99"/>
      <c r="X90" s="99"/>
      <c r="Y90" s="99"/>
      <c r="Z90" s="99"/>
      <c r="AA90" s="99"/>
      <c r="AB90" s="99"/>
      <c r="AC90" s="99"/>
      <c r="AD90" s="99"/>
      <c r="AE90" s="99" t="s">
        <v>80</v>
      </c>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outlineLevel="1">
      <c r="A91" s="100"/>
      <c r="B91" s="100"/>
      <c r="C91" s="181" t="s">
        <v>1235</v>
      </c>
      <c r="D91" s="180"/>
      <c r="E91" s="179">
        <v>5.5</v>
      </c>
      <c r="F91" s="106"/>
      <c r="G91" s="106"/>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133</v>
      </c>
      <c r="AF91" s="99">
        <v>0</v>
      </c>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outlineLevel="1">
      <c r="A92" s="100"/>
      <c r="B92" s="100"/>
      <c r="C92" s="181" t="s">
        <v>1234</v>
      </c>
      <c r="D92" s="180"/>
      <c r="E92" s="179">
        <v>1.65</v>
      </c>
      <c r="F92" s="106"/>
      <c r="G92" s="106"/>
      <c r="H92" s="106"/>
      <c r="I92" s="106"/>
      <c r="J92" s="106"/>
      <c r="K92" s="106"/>
      <c r="L92" s="106"/>
      <c r="M92" s="106"/>
      <c r="N92" s="104"/>
      <c r="O92" s="104"/>
      <c r="P92" s="104"/>
      <c r="Q92" s="104"/>
      <c r="R92" s="104"/>
      <c r="S92" s="104"/>
      <c r="T92" s="105"/>
      <c r="U92" s="104"/>
      <c r="V92" s="99"/>
      <c r="W92" s="99"/>
      <c r="X92" s="99"/>
      <c r="Y92" s="99"/>
      <c r="Z92" s="99"/>
      <c r="AA92" s="99"/>
      <c r="AB92" s="99"/>
      <c r="AC92" s="99"/>
      <c r="AD92" s="99"/>
      <c r="AE92" s="99" t="s">
        <v>133</v>
      </c>
      <c r="AF92" s="99">
        <v>0</v>
      </c>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outlineLevel="1">
      <c r="A93" s="100">
        <v>33</v>
      </c>
      <c r="B93" s="100" t="s">
        <v>1233</v>
      </c>
      <c r="C93" s="114" t="s">
        <v>1232</v>
      </c>
      <c r="D93" s="104" t="s">
        <v>258</v>
      </c>
      <c r="E93" s="178">
        <v>43.55</v>
      </c>
      <c r="F93" s="177">
        <f>H93+J93</f>
        <v>0</v>
      </c>
      <c r="G93" s="106">
        <f>ROUND(E93*F93,2)</f>
        <v>0</v>
      </c>
      <c r="H93" s="106"/>
      <c r="I93" s="106">
        <f>ROUND(E93*H93,2)</f>
        <v>0</v>
      </c>
      <c r="J93" s="106"/>
      <c r="K93" s="106">
        <f>ROUND(E93*J93,2)</f>
        <v>0</v>
      </c>
      <c r="L93" s="106">
        <v>15</v>
      </c>
      <c r="M93" s="106">
        <f>G93*(1+L93/100)</f>
        <v>0</v>
      </c>
      <c r="N93" s="104">
        <v>3.5699999999999998E-3</v>
      </c>
      <c r="O93" s="104">
        <f>ROUND(E93*N93,5)</f>
        <v>0.15547</v>
      </c>
      <c r="P93" s="104">
        <v>0</v>
      </c>
      <c r="Q93" s="104">
        <f>ROUND(E93*P93,5)</f>
        <v>0</v>
      </c>
      <c r="R93" s="104"/>
      <c r="S93" s="104"/>
      <c r="T93" s="105">
        <v>0.55000000000000004</v>
      </c>
      <c r="U93" s="104">
        <f>ROUND(E93*T93,2)</f>
        <v>23.95</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outlineLevel="1">
      <c r="A94" s="100"/>
      <c r="B94" s="100"/>
      <c r="C94" s="181" t="s">
        <v>1231</v>
      </c>
      <c r="D94" s="180"/>
      <c r="E94" s="179">
        <v>33.5</v>
      </c>
      <c r="F94" s="106"/>
      <c r="G94" s="106"/>
      <c r="H94" s="106"/>
      <c r="I94" s="106"/>
      <c r="J94" s="106"/>
      <c r="K94" s="106"/>
      <c r="L94" s="106"/>
      <c r="M94" s="106"/>
      <c r="N94" s="104"/>
      <c r="O94" s="104"/>
      <c r="P94" s="104"/>
      <c r="Q94" s="104"/>
      <c r="R94" s="104"/>
      <c r="S94" s="104"/>
      <c r="T94" s="105"/>
      <c r="U94" s="104"/>
      <c r="V94" s="99"/>
      <c r="W94" s="99"/>
      <c r="X94" s="99"/>
      <c r="Y94" s="99"/>
      <c r="Z94" s="99"/>
      <c r="AA94" s="99"/>
      <c r="AB94" s="99"/>
      <c r="AC94" s="99"/>
      <c r="AD94" s="99"/>
      <c r="AE94" s="99" t="s">
        <v>133</v>
      </c>
      <c r="AF94" s="99">
        <v>0</v>
      </c>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outlineLevel="1">
      <c r="A95" s="100"/>
      <c r="B95" s="100"/>
      <c r="C95" s="181" t="s">
        <v>1230</v>
      </c>
      <c r="D95" s="180"/>
      <c r="E95" s="179">
        <v>10.050000000000001</v>
      </c>
      <c r="F95" s="106"/>
      <c r="G95" s="106"/>
      <c r="H95" s="106"/>
      <c r="I95" s="106"/>
      <c r="J95" s="106"/>
      <c r="K95" s="106"/>
      <c r="L95" s="106"/>
      <c r="M95" s="106"/>
      <c r="N95" s="104"/>
      <c r="O95" s="104"/>
      <c r="P95" s="104"/>
      <c r="Q95" s="104"/>
      <c r="R95" s="104"/>
      <c r="S95" s="104"/>
      <c r="T95" s="105"/>
      <c r="U95" s="104"/>
      <c r="V95" s="99"/>
      <c r="W95" s="99"/>
      <c r="X95" s="99"/>
      <c r="Y95" s="99"/>
      <c r="Z95" s="99"/>
      <c r="AA95" s="99"/>
      <c r="AB95" s="99"/>
      <c r="AC95" s="99"/>
      <c r="AD95" s="99"/>
      <c r="AE95" s="99" t="s">
        <v>133</v>
      </c>
      <c r="AF95" s="99">
        <v>0</v>
      </c>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outlineLevel="1">
      <c r="A96" s="100">
        <v>34</v>
      </c>
      <c r="B96" s="100" t="s">
        <v>1229</v>
      </c>
      <c r="C96" s="114" t="s">
        <v>1228</v>
      </c>
      <c r="D96" s="104" t="s">
        <v>258</v>
      </c>
      <c r="E96" s="178">
        <v>73.709999999999994</v>
      </c>
      <c r="F96" s="177">
        <f>H96+J96</f>
        <v>0</v>
      </c>
      <c r="G96" s="106">
        <f>ROUND(E96*F96,2)</f>
        <v>0</v>
      </c>
      <c r="H96" s="106"/>
      <c r="I96" s="106">
        <f>ROUND(E96*H96,2)</f>
        <v>0</v>
      </c>
      <c r="J96" s="106"/>
      <c r="K96" s="106">
        <f>ROUND(E96*J96,2)</f>
        <v>0</v>
      </c>
      <c r="L96" s="106">
        <v>15</v>
      </c>
      <c r="M96" s="106">
        <f>G96*(1+L96/100)</f>
        <v>0</v>
      </c>
      <c r="N96" s="104">
        <v>4.0299999999999997E-3</v>
      </c>
      <c r="O96" s="104">
        <f>ROUND(E96*N96,5)</f>
        <v>0.29704999999999998</v>
      </c>
      <c r="P96" s="104">
        <v>0</v>
      </c>
      <c r="Q96" s="104">
        <f>ROUND(E96*P96,5)</f>
        <v>0</v>
      </c>
      <c r="R96" s="104"/>
      <c r="S96" s="104"/>
      <c r="T96" s="105">
        <v>0.6</v>
      </c>
      <c r="U96" s="104">
        <f>ROUND(E96*T96,2)</f>
        <v>44.23</v>
      </c>
      <c r="V96" s="99"/>
      <c r="W96" s="99"/>
      <c r="X96" s="99"/>
      <c r="Y96" s="99"/>
      <c r="Z96" s="99"/>
      <c r="AA96" s="99"/>
      <c r="AB96" s="99"/>
      <c r="AC96" s="99"/>
      <c r="AD96" s="99"/>
      <c r="AE96" s="99" t="s">
        <v>80</v>
      </c>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row>
    <row r="97" spans="1:60" outlineLevel="1">
      <c r="A97" s="100"/>
      <c r="B97" s="100"/>
      <c r="C97" s="181" t="s">
        <v>1227</v>
      </c>
      <c r="D97" s="180"/>
      <c r="E97" s="179">
        <v>56.7</v>
      </c>
      <c r="F97" s="106"/>
      <c r="G97" s="106"/>
      <c r="H97" s="106"/>
      <c r="I97" s="106"/>
      <c r="J97" s="106"/>
      <c r="K97" s="106"/>
      <c r="L97" s="106"/>
      <c r="M97" s="106"/>
      <c r="N97" s="104"/>
      <c r="O97" s="104"/>
      <c r="P97" s="104"/>
      <c r="Q97" s="104"/>
      <c r="R97" s="104"/>
      <c r="S97" s="104"/>
      <c r="T97" s="105"/>
      <c r="U97" s="104"/>
      <c r="V97" s="99"/>
      <c r="W97" s="99"/>
      <c r="X97" s="99"/>
      <c r="Y97" s="99"/>
      <c r="Z97" s="99"/>
      <c r="AA97" s="99"/>
      <c r="AB97" s="99"/>
      <c r="AC97" s="99"/>
      <c r="AD97" s="99"/>
      <c r="AE97" s="99" t="s">
        <v>133</v>
      </c>
      <c r="AF97" s="99">
        <v>0</v>
      </c>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outlineLevel="1">
      <c r="A98" s="100"/>
      <c r="B98" s="100"/>
      <c r="C98" s="181" t="s">
        <v>1226</v>
      </c>
      <c r="D98" s="180"/>
      <c r="E98" s="179">
        <v>17.010000000000002</v>
      </c>
      <c r="F98" s="106"/>
      <c r="G98" s="106"/>
      <c r="H98" s="106"/>
      <c r="I98" s="106"/>
      <c r="J98" s="106"/>
      <c r="K98" s="106"/>
      <c r="L98" s="106"/>
      <c r="M98" s="106"/>
      <c r="N98" s="104"/>
      <c r="O98" s="104"/>
      <c r="P98" s="104"/>
      <c r="Q98" s="104"/>
      <c r="R98" s="104"/>
      <c r="S98" s="104"/>
      <c r="T98" s="105"/>
      <c r="U98" s="104"/>
      <c r="V98" s="99"/>
      <c r="W98" s="99"/>
      <c r="X98" s="99"/>
      <c r="Y98" s="99"/>
      <c r="Z98" s="99"/>
      <c r="AA98" s="99"/>
      <c r="AB98" s="99"/>
      <c r="AC98" s="99"/>
      <c r="AD98" s="99"/>
      <c r="AE98" s="99" t="s">
        <v>133</v>
      </c>
      <c r="AF98" s="99">
        <v>0</v>
      </c>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outlineLevel="1">
      <c r="A99" s="100">
        <v>35</v>
      </c>
      <c r="B99" s="100" t="s">
        <v>1225</v>
      </c>
      <c r="C99" s="114" t="s">
        <v>1224</v>
      </c>
      <c r="D99" s="104" t="s">
        <v>258</v>
      </c>
      <c r="E99" s="178">
        <v>33.54</v>
      </c>
      <c r="F99" s="177">
        <f>H99+J99</f>
        <v>0</v>
      </c>
      <c r="G99" s="106">
        <f>ROUND(E99*F99,2)</f>
        <v>0</v>
      </c>
      <c r="H99" s="106"/>
      <c r="I99" s="106">
        <f>ROUND(E99*H99,2)</f>
        <v>0</v>
      </c>
      <c r="J99" s="106"/>
      <c r="K99" s="106">
        <f>ROUND(E99*J99,2)</f>
        <v>0</v>
      </c>
      <c r="L99" s="106">
        <v>15</v>
      </c>
      <c r="M99" s="106">
        <f>G99*(1+L99/100)</f>
        <v>0</v>
      </c>
      <c r="N99" s="104">
        <v>6.9800000000000001E-3</v>
      </c>
      <c r="O99" s="104">
        <f>ROUND(E99*N99,5)</f>
        <v>0.23411000000000001</v>
      </c>
      <c r="P99" s="104">
        <v>0</v>
      </c>
      <c r="Q99" s="104">
        <f>ROUND(E99*P99,5)</f>
        <v>0</v>
      </c>
      <c r="R99" s="104"/>
      <c r="S99" s="104"/>
      <c r="T99" s="105">
        <v>0.62</v>
      </c>
      <c r="U99" s="104">
        <f>ROUND(E99*T99,2)</f>
        <v>20.79</v>
      </c>
      <c r="V99" s="99"/>
      <c r="W99" s="99"/>
      <c r="X99" s="99"/>
      <c r="Y99" s="99"/>
      <c r="Z99" s="99"/>
      <c r="AA99" s="99"/>
      <c r="AB99" s="99"/>
      <c r="AC99" s="99"/>
      <c r="AD99" s="99"/>
      <c r="AE99" s="99" t="s">
        <v>80</v>
      </c>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outlineLevel="1">
      <c r="A100" s="100"/>
      <c r="B100" s="100"/>
      <c r="C100" s="181" t="s">
        <v>1223</v>
      </c>
      <c r="D100" s="180"/>
      <c r="E100" s="179">
        <v>25.8</v>
      </c>
      <c r="F100" s="106"/>
      <c r="G100" s="106"/>
      <c r="H100" s="106"/>
      <c r="I100" s="106"/>
      <c r="J100" s="106"/>
      <c r="K100" s="106"/>
      <c r="L100" s="106"/>
      <c r="M100" s="106"/>
      <c r="N100" s="104"/>
      <c r="O100" s="104"/>
      <c r="P100" s="104"/>
      <c r="Q100" s="104"/>
      <c r="R100" s="104"/>
      <c r="S100" s="104"/>
      <c r="T100" s="105"/>
      <c r="U100" s="104"/>
      <c r="V100" s="99"/>
      <c r="W100" s="99"/>
      <c r="X100" s="99"/>
      <c r="Y100" s="99"/>
      <c r="Z100" s="99"/>
      <c r="AA100" s="99"/>
      <c r="AB100" s="99"/>
      <c r="AC100" s="99"/>
      <c r="AD100" s="99"/>
      <c r="AE100" s="99" t="s">
        <v>133</v>
      </c>
      <c r="AF100" s="99">
        <v>0</v>
      </c>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row>
    <row r="101" spans="1:60" outlineLevel="1">
      <c r="A101" s="100"/>
      <c r="B101" s="100"/>
      <c r="C101" s="181" t="s">
        <v>1222</v>
      </c>
      <c r="D101" s="180"/>
      <c r="E101" s="179">
        <v>7.74</v>
      </c>
      <c r="F101" s="106"/>
      <c r="G101" s="106"/>
      <c r="H101" s="106"/>
      <c r="I101" s="106"/>
      <c r="J101" s="106"/>
      <c r="K101" s="106"/>
      <c r="L101" s="106"/>
      <c r="M101" s="106"/>
      <c r="N101" s="104"/>
      <c r="O101" s="104"/>
      <c r="P101" s="104"/>
      <c r="Q101" s="104"/>
      <c r="R101" s="104"/>
      <c r="S101" s="104"/>
      <c r="T101" s="105"/>
      <c r="U101" s="104"/>
      <c r="V101" s="99"/>
      <c r="W101" s="99"/>
      <c r="X101" s="99"/>
      <c r="Y101" s="99"/>
      <c r="Z101" s="99"/>
      <c r="AA101" s="99"/>
      <c r="AB101" s="99"/>
      <c r="AC101" s="99"/>
      <c r="AD101" s="99"/>
      <c r="AE101" s="99" t="s">
        <v>133</v>
      </c>
      <c r="AF101" s="99">
        <v>0</v>
      </c>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row>
    <row r="102" spans="1:60" outlineLevel="1">
      <c r="A102" s="100">
        <v>36</v>
      </c>
      <c r="B102" s="100" t="s">
        <v>1221</v>
      </c>
      <c r="C102" s="114" t="s">
        <v>1220</v>
      </c>
      <c r="D102" s="104" t="s">
        <v>258</v>
      </c>
      <c r="E102" s="178">
        <v>157.94999999999999</v>
      </c>
      <c r="F102" s="177">
        <f>H102+J102</f>
        <v>0</v>
      </c>
      <c r="G102" s="106">
        <f>ROUND(E102*F102,2)</f>
        <v>0</v>
      </c>
      <c r="H102" s="106"/>
      <c r="I102" s="106">
        <f>ROUND(E102*H102,2)</f>
        <v>0</v>
      </c>
      <c r="J102" s="106"/>
      <c r="K102" s="106">
        <f>ROUND(E102*J102,2)</f>
        <v>0</v>
      </c>
      <c r="L102" s="106">
        <v>15</v>
      </c>
      <c r="M102" s="106">
        <f>G102*(1+L102/100)</f>
        <v>0</v>
      </c>
      <c r="N102" s="104">
        <v>0</v>
      </c>
      <c r="O102" s="104">
        <f>ROUND(E102*N102,5)</f>
        <v>0</v>
      </c>
      <c r="P102" s="104">
        <v>0</v>
      </c>
      <c r="Q102" s="104">
        <f>ROUND(E102*P102,5)</f>
        <v>0</v>
      </c>
      <c r="R102" s="104"/>
      <c r="S102" s="104"/>
      <c r="T102" s="105">
        <v>7.9000000000000001E-2</v>
      </c>
      <c r="U102" s="104">
        <f>ROUND(E102*T102,2)</f>
        <v>12.48</v>
      </c>
      <c r="V102" s="99"/>
      <c r="W102" s="99"/>
      <c r="X102" s="99"/>
      <c r="Y102" s="99"/>
      <c r="Z102" s="99"/>
      <c r="AA102" s="99"/>
      <c r="AB102" s="99"/>
      <c r="AC102" s="99"/>
      <c r="AD102" s="99"/>
      <c r="AE102" s="99" t="s">
        <v>80</v>
      </c>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outlineLevel="1">
      <c r="A103" s="100"/>
      <c r="B103" s="100"/>
      <c r="C103" s="181" t="s">
        <v>1219</v>
      </c>
      <c r="D103" s="180"/>
      <c r="E103" s="179">
        <v>157.94999999999999</v>
      </c>
      <c r="F103" s="106"/>
      <c r="G103" s="106"/>
      <c r="H103" s="106"/>
      <c r="I103" s="106"/>
      <c r="J103" s="106"/>
      <c r="K103" s="106"/>
      <c r="L103" s="106"/>
      <c r="M103" s="106"/>
      <c r="N103" s="104"/>
      <c r="O103" s="104"/>
      <c r="P103" s="104"/>
      <c r="Q103" s="104"/>
      <c r="R103" s="104"/>
      <c r="S103" s="104"/>
      <c r="T103" s="105"/>
      <c r="U103" s="104"/>
      <c r="V103" s="99"/>
      <c r="W103" s="99"/>
      <c r="X103" s="99"/>
      <c r="Y103" s="99"/>
      <c r="Z103" s="99"/>
      <c r="AA103" s="99"/>
      <c r="AB103" s="99"/>
      <c r="AC103" s="99"/>
      <c r="AD103" s="99"/>
      <c r="AE103" s="99" t="s">
        <v>133</v>
      </c>
      <c r="AF103" s="99">
        <v>0</v>
      </c>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ht="22.5" outlineLevel="1">
      <c r="A104" s="100">
        <v>37</v>
      </c>
      <c r="B104" s="100" t="s">
        <v>1218</v>
      </c>
      <c r="C104" s="114" t="s">
        <v>1217</v>
      </c>
      <c r="D104" s="104" t="s">
        <v>1216</v>
      </c>
      <c r="E104" s="178">
        <v>1</v>
      </c>
      <c r="F104" s="177">
        <f>H104+J104</f>
        <v>0</v>
      </c>
      <c r="G104" s="106">
        <f>ROUND(E104*F104,2)</f>
        <v>0</v>
      </c>
      <c r="H104" s="106"/>
      <c r="I104" s="106">
        <f>ROUND(E104*H104,2)</f>
        <v>0</v>
      </c>
      <c r="J104" s="106"/>
      <c r="K104" s="106">
        <f>ROUND(E104*J104,2)</f>
        <v>0</v>
      </c>
      <c r="L104" s="106">
        <v>15</v>
      </c>
      <c r="M104" s="106">
        <f>G104*(1+L104/100)</f>
        <v>0</v>
      </c>
      <c r="N104" s="104">
        <v>0</v>
      </c>
      <c r="O104" s="104">
        <f>ROUND(E104*N104,5)</f>
        <v>0</v>
      </c>
      <c r="P104" s="104">
        <v>0</v>
      </c>
      <c r="Q104" s="104">
        <f>ROUND(E104*P104,5)</f>
        <v>0</v>
      </c>
      <c r="R104" s="104"/>
      <c r="S104" s="104"/>
      <c r="T104" s="105">
        <v>0</v>
      </c>
      <c r="U104" s="104">
        <f>ROUND(E104*T104,2)</f>
        <v>0</v>
      </c>
      <c r="V104" s="99"/>
      <c r="W104" s="99"/>
      <c r="X104" s="99"/>
      <c r="Y104" s="99"/>
      <c r="Z104" s="99"/>
      <c r="AA104" s="99"/>
      <c r="AB104" s="99"/>
      <c r="AC104" s="99"/>
      <c r="AD104" s="99"/>
      <c r="AE104" s="99" t="s">
        <v>80</v>
      </c>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outlineLevel="1">
      <c r="A105" s="100"/>
      <c r="B105" s="100"/>
      <c r="C105" s="383" t="s">
        <v>1198</v>
      </c>
      <c r="D105" s="384"/>
      <c r="E105" s="385"/>
      <c r="F105" s="386"/>
      <c r="G105" s="387"/>
      <c r="H105" s="106"/>
      <c r="I105" s="106"/>
      <c r="J105" s="106"/>
      <c r="K105" s="106"/>
      <c r="L105" s="106"/>
      <c r="M105" s="106"/>
      <c r="N105" s="104"/>
      <c r="O105" s="104"/>
      <c r="P105" s="104"/>
      <c r="Q105" s="104"/>
      <c r="R105" s="104"/>
      <c r="S105" s="104"/>
      <c r="T105" s="105"/>
      <c r="U105" s="104"/>
      <c r="V105" s="99"/>
      <c r="W105" s="99"/>
      <c r="X105" s="99"/>
      <c r="Y105" s="99"/>
      <c r="Z105" s="99"/>
      <c r="AA105" s="99"/>
      <c r="AB105" s="99"/>
      <c r="AC105" s="99"/>
      <c r="AD105" s="99"/>
      <c r="AE105" s="99" t="s">
        <v>81</v>
      </c>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101" t="str">
        <f>C105</f>
        <v>Není obsaženo v databázi RTS, cenová soustava vlastní</v>
      </c>
      <c r="BB105" s="99"/>
      <c r="BC105" s="99"/>
      <c r="BD105" s="99"/>
      <c r="BE105" s="99"/>
      <c r="BF105" s="99"/>
      <c r="BG105" s="99"/>
      <c r="BH105" s="99"/>
    </row>
    <row r="106" spans="1:60" outlineLevel="1">
      <c r="A106" s="100">
        <v>38</v>
      </c>
      <c r="B106" s="100" t="s">
        <v>1215</v>
      </c>
      <c r="C106" s="114" t="s">
        <v>1214</v>
      </c>
      <c r="D106" s="104" t="s">
        <v>226</v>
      </c>
      <c r="E106" s="178">
        <v>144.47999999999999</v>
      </c>
      <c r="F106" s="177">
        <f>H106+J106</f>
        <v>0</v>
      </c>
      <c r="G106" s="106">
        <f>ROUND(E106*F106,2)</f>
        <v>0</v>
      </c>
      <c r="H106" s="106"/>
      <c r="I106" s="106">
        <f>ROUND(E106*H106,2)</f>
        <v>0</v>
      </c>
      <c r="J106" s="106"/>
      <c r="K106" s="106">
        <f>ROUND(E106*J106,2)</f>
        <v>0</v>
      </c>
      <c r="L106" s="106">
        <v>15</v>
      </c>
      <c r="M106" s="106">
        <f>G106*(1+L106/100)</f>
        <v>0</v>
      </c>
      <c r="N106" s="104">
        <v>2.9999999999999997E-4</v>
      </c>
      <c r="O106" s="104">
        <f>ROUND(E106*N106,5)</f>
        <v>4.3339999999999997E-2</v>
      </c>
      <c r="P106" s="104">
        <v>0</v>
      </c>
      <c r="Q106" s="104">
        <f>ROUND(E106*P106,5)</f>
        <v>0</v>
      </c>
      <c r="R106" s="104"/>
      <c r="S106" s="104"/>
      <c r="T106" s="105">
        <v>0</v>
      </c>
      <c r="U106" s="104">
        <f>ROUND(E106*T106,2)</f>
        <v>0</v>
      </c>
      <c r="V106" s="99"/>
      <c r="W106" s="99"/>
      <c r="X106" s="99"/>
      <c r="Y106" s="99"/>
      <c r="Z106" s="99"/>
      <c r="AA106" s="99"/>
      <c r="AB106" s="99"/>
      <c r="AC106" s="99"/>
      <c r="AD106" s="99"/>
      <c r="AE106" s="99" t="s">
        <v>298</v>
      </c>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outlineLevel="1">
      <c r="A107" s="100"/>
      <c r="B107" s="100"/>
      <c r="C107" s="181" t="s">
        <v>1213</v>
      </c>
      <c r="D107" s="180"/>
      <c r="E107" s="179">
        <v>119.4</v>
      </c>
      <c r="F107" s="106"/>
      <c r="G107" s="106"/>
      <c r="H107" s="106"/>
      <c r="I107" s="106"/>
      <c r="J107" s="106"/>
      <c r="K107" s="106"/>
      <c r="L107" s="106"/>
      <c r="M107" s="106"/>
      <c r="N107" s="104"/>
      <c r="O107" s="104"/>
      <c r="P107" s="104"/>
      <c r="Q107" s="104"/>
      <c r="R107" s="104"/>
      <c r="S107" s="104"/>
      <c r="T107" s="105"/>
      <c r="U107" s="104"/>
      <c r="V107" s="99"/>
      <c r="W107" s="99"/>
      <c r="X107" s="99"/>
      <c r="Y107" s="99"/>
      <c r="Z107" s="99"/>
      <c r="AA107" s="99"/>
      <c r="AB107" s="99"/>
      <c r="AC107" s="99"/>
      <c r="AD107" s="99"/>
      <c r="AE107" s="99" t="s">
        <v>133</v>
      </c>
      <c r="AF107" s="99">
        <v>0</v>
      </c>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outlineLevel="1">
      <c r="A108" s="100"/>
      <c r="B108" s="100"/>
      <c r="C108" s="181" t="s">
        <v>1212</v>
      </c>
      <c r="D108" s="180"/>
      <c r="E108" s="179">
        <v>1</v>
      </c>
      <c r="F108" s="106"/>
      <c r="G108" s="106"/>
      <c r="H108" s="106"/>
      <c r="I108" s="106"/>
      <c r="J108" s="106"/>
      <c r="K108" s="106"/>
      <c r="L108" s="106"/>
      <c r="M108" s="106"/>
      <c r="N108" s="104"/>
      <c r="O108" s="104"/>
      <c r="P108" s="104"/>
      <c r="Q108" s="104"/>
      <c r="R108" s="104"/>
      <c r="S108" s="104"/>
      <c r="T108" s="105"/>
      <c r="U108" s="104"/>
      <c r="V108" s="99"/>
      <c r="W108" s="99"/>
      <c r="X108" s="99"/>
      <c r="Y108" s="99"/>
      <c r="Z108" s="99"/>
      <c r="AA108" s="99"/>
      <c r="AB108" s="99"/>
      <c r="AC108" s="99"/>
      <c r="AD108" s="99"/>
      <c r="AE108" s="99" t="s">
        <v>133</v>
      </c>
      <c r="AF108" s="99">
        <v>0</v>
      </c>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row>
    <row r="109" spans="1:60" outlineLevel="1">
      <c r="A109" s="100"/>
      <c r="B109" s="100"/>
      <c r="C109" s="181" t="s">
        <v>1211</v>
      </c>
      <c r="D109" s="180"/>
      <c r="E109" s="179">
        <v>24.08</v>
      </c>
      <c r="F109" s="106"/>
      <c r="G109" s="106"/>
      <c r="H109" s="106"/>
      <c r="I109" s="106"/>
      <c r="J109" s="106"/>
      <c r="K109" s="106"/>
      <c r="L109" s="106"/>
      <c r="M109" s="106"/>
      <c r="N109" s="104"/>
      <c r="O109" s="104"/>
      <c r="P109" s="104"/>
      <c r="Q109" s="104"/>
      <c r="R109" s="104"/>
      <c r="S109" s="104"/>
      <c r="T109" s="105"/>
      <c r="U109" s="104"/>
      <c r="V109" s="99"/>
      <c r="W109" s="99"/>
      <c r="X109" s="99"/>
      <c r="Y109" s="99"/>
      <c r="Z109" s="99"/>
      <c r="AA109" s="99"/>
      <c r="AB109" s="99"/>
      <c r="AC109" s="99"/>
      <c r="AD109" s="99"/>
      <c r="AE109" s="99" t="s">
        <v>133</v>
      </c>
      <c r="AF109" s="99">
        <v>0</v>
      </c>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outlineLevel="1">
      <c r="A110" s="100">
        <v>39</v>
      </c>
      <c r="B110" s="100" t="s">
        <v>1210</v>
      </c>
      <c r="C110" s="114" t="s">
        <v>1209</v>
      </c>
      <c r="D110" s="104" t="s">
        <v>226</v>
      </c>
      <c r="E110" s="178">
        <v>144.47999999999999</v>
      </c>
      <c r="F110" s="177">
        <f>H110+J110</f>
        <v>0</v>
      </c>
      <c r="G110" s="106">
        <f>ROUND(E110*F110,2)</f>
        <v>0</v>
      </c>
      <c r="H110" s="106"/>
      <c r="I110" s="106">
        <f>ROUND(E110*H110,2)</f>
        <v>0</v>
      </c>
      <c r="J110" s="106"/>
      <c r="K110" s="106">
        <f>ROUND(E110*J110,2)</f>
        <v>0</v>
      </c>
      <c r="L110" s="106">
        <v>15</v>
      </c>
      <c r="M110" s="106">
        <f>G110*(1+L110/100)</f>
        <v>0</v>
      </c>
      <c r="N110" s="104">
        <v>4.0000000000000003E-5</v>
      </c>
      <c r="O110" s="104">
        <f>ROUND(E110*N110,5)</f>
        <v>5.7800000000000004E-3</v>
      </c>
      <c r="P110" s="104">
        <v>0</v>
      </c>
      <c r="Q110" s="104">
        <f>ROUND(E110*P110,5)</f>
        <v>0</v>
      </c>
      <c r="R110" s="104"/>
      <c r="S110" s="104"/>
      <c r="T110" s="105">
        <v>0.06</v>
      </c>
      <c r="U110" s="104">
        <f>ROUND(E110*T110,2)</f>
        <v>8.67</v>
      </c>
      <c r="V110" s="99"/>
      <c r="W110" s="99"/>
      <c r="X110" s="99"/>
      <c r="Y110" s="99"/>
      <c r="Z110" s="99"/>
      <c r="AA110" s="99"/>
      <c r="AB110" s="99"/>
      <c r="AC110" s="99"/>
      <c r="AD110" s="99"/>
      <c r="AE110" s="99" t="s">
        <v>80</v>
      </c>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row>
    <row r="111" spans="1:60">
      <c r="A111" s="200" t="s">
        <v>188</v>
      </c>
      <c r="B111" s="200" t="s">
        <v>416</v>
      </c>
      <c r="C111" s="199" t="s">
        <v>415</v>
      </c>
      <c r="D111" s="195"/>
      <c r="E111" s="198"/>
      <c r="F111" s="197"/>
      <c r="G111" s="197">
        <f>SUMIF(AE112:AE112,"&lt;&gt;NOR",G112:G112)</f>
        <v>0</v>
      </c>
      <c r="H111" s="197"/>
      <c r="I111" s="197">
        <f>SUM(I112:I112)</f>
        <v>0</v>
      </c>
      <c r="J111" s="197"/>
      <c r="K111" s="197">
        <f>SUM(K112:K112)</f>
        <v>0</v>
      </c>
      <c r="L111" s="197"/>
      <c r="M111" s="197">
        <f>SUM(M112:M112)</f>
        <v>0</v>
      </c>
      <c r="N111" s="195"/>
      <c r="O111" s="195">
        <f>SUM(O112:O112)</f>
        <v>7.0274999999999999</v>
      </c>
      <c r="P111" s="195"/>
      <c r="Q111" s="195">
        <f>SUM(Q112:Q112)</f>
        <v>0</v>
      </c>
      <c r="R111" s="195"/>
      <c r="S111" s="195"/>
      <c r="T111" s="196"/>
      <c r="U111" s="195">
        <f>SUM(U112:U112)</f>
        <v>21.21</v>
      </c>
      <c r="AE111" t="s">
        <v>79</v>
      </c>
    </row>
    <row r="112" spans="1:60" outlineLevel="1">
      <c r="A112" s="100">
        <v>40</v>
      </c>
      <c r="B112" s="100" t="s">
        <v>1208</v>
      </c>
      <c r="C112" s="114" t="s">
        <v>1207</v>
      </c>
      <c r="D112" s="104" t="s">
        <v>267</v>
      </c>
      <c r="E112" s="178">
        <v>1</v>
      </c>
      <c r="F112" s="177">
        <f>H112+J112</f>
        <v>0</v>
      </c>
      <c r="G112" s="106">
        <f>ROUND(E112*F112,2)</f>
        <v>0</v>
      </c>
      <c r="H112" s="106"/>
      <c r="I112" s="106">
        <f>ROUND(E112*H112,2)</f>
        <v>0</v>
      </c>
      <c r="J112" s="106"/>
      <c r="K112" s="106">
        <f>ROUND(E112*J112,2)</f>
        <v>0</v>
      </c>
      <c r="L112" s="106">
        <v>15</v>
      </c>
      <c r="M112" s="106">
        <f>G112*(1+L112/100)</f>
        <v>0</v>
      </c>
      <c r="N112" s="104">
        <v>7.0274999999999999</v>
      </c>
      <c r="O112" s="104">
        <f>ROUND(E112*N112,5)</f>
        <v>7.0274999999999999</v>
      </c>
      <c r="P112" s="104">
        <v>0</v>
      </c>
      <c r="Q112" s="104">
        <f>ROUND(E112*P112,5)</f>
        <v>0</v>
      </c>
      <c r="R112" s="104"/>
      <c r="S112" s="104"/>
      <c r="T112" s="105">
        <v>21.213999999999999</v>
      </c>
      <c r="U112" s="104">
        <f>ROUND(E112*T112,2)</f>
        <v>21.21</v>
      </c>
      <c r="V112" s="99"/>
      <c r="W112" s="99"/>
      <c r="X112" s="99"/>
      <c r="Y112" s="99"/>
      <c r="Z112" s="99"/>
      <c r="AA112" s="99"/>
      <c r="AB112" s="99"/>
      <c r="AC112" s="99"/>
      <c r="AD112" s="99"/>
      <c r="AE112" s="99" t="s">
        <v>80</v>
      </c>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row>
    <row r="113" spans="1:60">
      <c r="A113" s="200" t="s">
        <v>188</v>
      </c>
      <c r="B113" s="200" t="s">
        <v>802</v>
      </c>
      <c r="C113" s="199" t="s">
        <v>801</v>
      </c>
      <c r="D113" s="195"/>
      <c r="E113" s="198"/>
      <c r="F113" s="197"/>
      <c r="G113" s="197">
        <f>SUMIF(AE114:AE114,"&lt;&gt;NOR",G114:G114)</f>
        <v>0</v>
      </c>
      <c r="H113" s="197"/>
      <c r="I113" s="197">
        <f>SUM(I114:I114)</f>
        <v>0</v>
      </c>
      <c r="J113" s="197"/>
      <c r="K113" s="197">
        <f>SUM(K114:K114)</f>
        <v>0</v>
      </c>
      <c r="L113" s="197"/>
      <c r="M113" s="197">
        <f>SUM(M114:M114)</f>
        <v>0</v>
      </c>
      <c r="N113" s="195"/>
      <c r="O113" s="195">
        <f>SUM(O114:O114)</f>
        <v>0</v>
      </c>
      <c r="P113" s="195"/>
      <c r="Q113" s="195">
        <f>SUM(Q114:Q114)</f>
        <v>4.9800000000000001E-3</v>
      </c>
      <c r="R113" s="195"/>
      <c r="S113" s="195"/>
      <c r="T113" s="196"/>
      <c r="U113" s="195">
        <f>SUM(U114:U114)</f>
        <v>0.59</v>
      </c>
      <c r="AE113" t="s">
        <v>79</v>
      </c>
    </row>
    <row r="114" spans="1:60" outlineLevel="1">
      <c r="A114" s="100">
        <v>41</v>
      </c>
      <c r="B114" s="100" t="s">
        <v>1206</v>
      </c>
      <c r="C114" s="114" t="s">
        <v>1205</v>
      </c>
      <c r="D114" s="104" t="s">
        <v>258</v>
      </c>
      <c r="E114" s="178">
        <v>0.15</v>
      </c>
      <c r="F114" s="177">
        <f>H114+J114</f>
        <v>0</v>
      </c>
      <c r="G114" s="106">
        <f>ROUND(E114*F114,2)</f>
        <v>0</v>
      </c>
      <c r="H114" s="106"/>
      <c r="I114" s="106">
        <f>ROUND(E114*H114,2)</f>
        <v>0</v>
      </c>
      <c r="J114" s="106"/>
      <c r="K114" s="106">
        <f>ROUND(E114*J114,2)</f>
        <v>0</v>
      </c>
      <c r="L114" s="106">
        <v>15</v>
      </c>
      <c r="M114" s="106">
        <f>G114*(1+L114/100)</f>
        <v>0</v>
      </c>
      <c r="N114" s="104">
        <v>0</v>
      </c>
      <c r="O114" s="104">
        <f>ROUND(E114*N114,5)</f>
        <v>0</v>
      </c>
      <c r="P114" s="104">
        <v>3.3169999999999998E-2</v>
      </c>
      <c r="Q114" s="104">
        <f>ROUND(E114*P114,5)</f>
        <v>4.9800000000000001E-3</v>
      </c>
      <c r="R114" s="104"/>
      <c r="S114" s="104"/>
      <c r="T114" s="105">
        <v>3.9</v>
      </c>
      <c r="U114" s="104">
        <f>ROUND(E114*T114,2)</f>
        <v>0.59</v>
      </c>
      <c r="V114" s="99"/>
      <c r="W114" s="99"/>
      <c r="X114" s="99"/>
      <c r="Y114" s="99"/>
      <c r="Z114" s="99"/>
      <c r="AA114" s="99"/>
      <c r="AB114" s="99"/>
      <c r="AC114" s="99"/>
      <c r="AD114" s="99"/>
      <c r="AE114" s="99" t="s">
        <v>80</v>
      </c>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row>
    <row r="115" spans="1:60">
      <c r="A115" s="200" t="s">
        <v>188</v>
      </c>
      <c r="B115" s="200" t="s">
        <v>317</v>
      </c>
      <c r="C115" s="199" t="s">
        <v>316</v>
      </c>
      <c r="D115" s="195"/>
      <c r="E115" s="198"/>
      <c r="F115" s="197"/>
      <c r="G115" s="197">
        <f>SUMIF(AE116:AE116,"&lt;&gt;NOR",G116:G116)</f>
        <v>0</v>
      </c>
      <c r="H115" s="197"/>
      <c r="I115" s="197">
        <f>SUM(I116:I116)</f>
        <v>0</v>
      </c>
      <c r="J115" s="197"/>
      <c r="K115" s="197">
        <f>SUM(K116:K116)</f>
        <v>0</v>
      </c>
      <c r="L115" s="197"/>
      <c r="M115" s="197">
        <f>SUM(M116:M116)</f>
        <v>0</v>
      </c>
      <c r="N115" s="195"/>
      <c r="O115" s="195">
        <f>SUM(O116:O116)</f>
        <v>0</v>
      </c>
      <c r="P115" s="195"/>
      <c r="Q115" s="195">
        <f>SUM(Q116:Q116)</f>
        <v>0</v>
      </c>
      <c r="R115" s="195"/>
      <c r="S115" s="195"/>
      <c r="T115" s="196"/>
      <c r="U115" s="195">
        <f>SUM(U116:U116)</f>
        <v>0.15</v>
      </c>
      <c r="AE115" t="s">
        <v>79</v>
      </c>
    </row>
    <row r="116" spans="1:60" outlineLevel="1">
      <c r="A116" s="100">
        <v>42</v>
      </c>
      <c r="B116" s="100" t="s">
        <v>1204</v>
      </c>
      <c r="C116" s="114" t="s">
        <v>1203</v>
      </c>
      <c r="D116" s="104" t="s">
        <v>197</v>
      </c>
      <c r="E116" s="178">
        <v>0.72</v>
      </c>
      <c r="F116" s="177">
        <f>H116+J116</f>
        <v>0</v>
      </c>
      <c r="G116" s="106">
        <f>ROUND(E116*F116,2)</f>
        <v>0</v>
      </c>
      <c r="H116" s="106"/>
      <c r="I116" s="106">
        <f>ROUND(E116*H116,2)</f>
        <v>0</v>
      </c>
      <c r="J116" s="106"/>
      <c r="K116" s="106">
        <f>ROUND(E116*J116,2)</f>
        <v>0</v>
      </c>
      <c r="L116" s="106">
        <v>15</v>
      </c>
      <c r="M116" s="106">
        <f>G116*(1+L116/100)</f>
        <v>0</v>
      </c>
      <c r="N116" s="104">
        <v>0</v>
      </c>
      <c r="O116" s="104">
        <f>ROUND(E116*N116,5)</f>
        <v>0</v>
      </c>
      <c r="P116" s="104">
        <v>0</v>
      </c>
      <c r="Q116" s="104">
        <f>ROUND(E116*P116,5)</f>
        <v>0</v>
      </c>
      <c r="R116" s="104"/>
      <c r="S116" s="104"/>
      <c r="T116" s="105">
        <v>0.21149999999999999</v>
      </c>
      <c r="U116" s="104">
        <f>ROUND(E116*T116,2)</f>
        <v>0.15</v>
      </c>
      <c r="V116" s="99"/>
      <c r="W116" s="99"/>
      <c r="X116" s="99"/>
      <c r="Y116" s="99"/>
      <c r="Z116" s="99"/>
      <c r="AA116" s="99"/>
      <c r="AB116" s="99"/>
      <c r="AC116" s="99"/>
      <c r="AD116" s="99"/>
      <c r="AE116" s="99" t="s">
        <v>80</v>
      </c>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row>
    <row r="117" spans="1:60">
      <c r="A117" s="200" t="s">
        <v>188</v>
      </c>
      <c r="B117" s="200" t="s">
        <v>1202</v>
      </c>
      <c r="C117" s="199" t="s">
        <v>1201</v>
      </c>
      <c r="D117" s="195"/>
      <c r="E117" s="198"/>
      <c r="F117" s="197"/>
      <c r="G117" s="197">
        <f>SUMIF(AE118:AE119,"&lt;&gt;NOR",G118:G119)</f>
        <v>0</v>
      </c>
      <c r="H117" s="197"/>
      <c r="I117" s="197">
        <f>SUM(I118:I119)</f>
        <v>0</v>
      </c>
      <c r="J117" s="197"/>
      <c r="K117" s="197">
        <f>SUM(K118:K119)</f>
        <v>0</v>
      </c>
      <c r="L117" s="197"/>
      <c r="M117" s="197">
        <f>SUM(M118:M119)</f>
        <v>0</v>
      </c>
      <c r="N117" s="195"/>
      <c r="O117" s="195">
        <f>SUM(O118:O119)</f>
        <v>0</v>
      </c>
      <c r="P117" s="195"/>
      <c r="Q117" s="195">
        <f>SUM(Q118:Q119)</f>
        <v>0</v>
      </c>
      <c r="R117" s="195"/>
      <c r="S117" s="195"/>
      <c r="T117" s="196"/>
      <c r="U117" s="195">
        <f>SUM(U118:U119)</f>
        <v>0</v>
      </c>
      <c r="AE117" t="s">
        <v>79</v>
      </c>
    </row>
    <row r="118" spans="1:60" ht="22.5" outlineLevel="1">
      <c r="A118" s="100">
        <v>43</v>
      </c>
      <c r="B118" s="100" t="s">
        <v>1200</v>
      </c>
      <c r="C118" s="114" t="s">
        <v>1199</v>
      </c>
      <c r="D118" s="104" t="s">
        <v>267</v>
      </c>
      <c r="E118" s="178">
        <v>1</v>
      </c>
      <c r="F118" s="177">
        <f>H118+J118</f>
        <v>0</v>
      </c>
      <c r="G118" s="106">
        <f>ROUND(E118*F118,2)</f>
        <v>0</v>
      </c>
      <c r="H118" s="106"/>
      <c r="I118" s="106">
        <f>ROUND(E118*H118,2)</f>
        <v>0</v>
      </c>
      <c r="J118" s="106"/>
      <c r="K118" s="106">
        <f>ROUND(E118*J118,2)</f>
        <v>0</v>
      </c>
      <c r="L118" s="106">
        <v>15</v>
      </c>
      <c r="M118" s="106">
        <f>G118*(1+L118/100)</f>
        <v>0</v>
      </c>
      <c r="N118" s="104">
        <v>0</v>
      </c>
      <c r="O118" s="104">
        <f>ROUND(E118*N118,5)</f>
        <v>0</v>
      </c>
      <c r="P118" s="104">
        <v>0</v>
      </c>
      <c r="Q118" s="104">
        <f>ROUND(E118*P118,5)</f>
        <v>0</v>
      </c>
      <c r="R118" s="104"/>
      <c r="S118" s="104"/>
      <c r="T118" s="105">
        <v>0</v>
      </c>
      <c r="U118" s="104">
        <f>ROUND(E118*T118,2)</f>
        <v>0</v>
      </c>
      <c r="V118" s="99"/>
      <c r="W118" s="99"/>
      <c r="X118" s="99"/>
      <c r="Y118" s="99"/>
      <c r="Z118" s="99"/>
      <c r="AA118" s="99"/>
      <c r="AB118" s="99"/>
      <c r="AC118" s="99"/>
      <c r="AD118" s="99"/>
      <c r="AE118" s="99" t="s">
        <v>80</v>
      </c>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row>
    <row r="119" spans="1:60" outlineLevel="1">
      <c r="A119" s="100"/>
      <c r="B119" s="100"/>
      <c r="C119" s="383" t="s">
        <v>1198</v>
      </c>
      <c r="D119" s="384"/>
      <c r="E119" s="385"/>
      <c r="F119" s="386"/>
      <c r="G119" s="387"/>
      <c r="H119" s="106"/>
      <c r="I119" s="106"/>
      <c r="J119" s="106"/>
      <c r="K119" s="106"/>
      <c r="L119" s="106"/>
      <c r="M119" s="106"/>
      <c r="N119" s="104"/>
      <c r="O119" s="104"/>
      <c r="P119" s="104"/>
      <c r="Q119" s="104"/>
      <c r="R119" s="104"/>
      <c r="S119" s="104"/>
      <c r="T119" s="105"/>
      <c r="U119" s="104"/>
      <c r="V119" s="99"/>
      <c r="W119" s="99"/>
      <c r="X119" s="99"/>
      <c r="Y119" s="99"/>
      <c r="Z119" s="99"/>
      <c r="AA119" s="99"/>
      <c r="AB119" s="99"/>
      <c r="AC119" s="99"/>
      <c r="AD119" s="99"/>
      <c r="AE119" s="99" t="s">
        <v>81</v>
      </c>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101" t="str">
        <f>C119</f>
        <v>Není obsaženo v databázi RTS, cenová soustava vlastní</v>
      </c>
      <c r="BB119" s="99"/>
      <c r="BC119" s="99"/>
      <c r="BD119" s="99"/>
      <c r="BE119" s="99"/>
      <c r="BF119" s="99"/>
      <c r="BG119" s="99"/>
      <c r="BH119" s="99"/>
    </row>
    <row r="120" spans="1:60">
      <c r="A120" s="200" t="s">
        <v>188</v>
      </c>
      <c r="B120" s="200" t="s">
        <v>264</v>
      </c>
      <c r="C120" s="199" t="s">
        <v>263</v>
      </c>
      <c r="D120" s="195"/>
      <c r="E120" s="198"/>
      <c r="F120" s="197"/>
      <c r="G120" s="197">
        <f>SUMIF(AE121:AE136,"&lt;&gt;NOR",G121:G136)</f>
        <v>0</v>
      </c>
      <c r="H120" s="197"/>
      <c r="I120" s="197">
        <f>SUM(I121:I136)</f>
        <v>0</v>
      </c>
      <c r="J120" s="197"/>
      <c r="K120" s="197">
        <f>SUM(K121:K136)</f>
        <v>0</v>
      </c>
      <c r="L120" s="197"/>
      <c r="M120" s="197">
        <f>SUM(M121:M136)</f>
        <v>0</v>
      </c>
      <c r="N120" s="195"/>
      <c r="O120" s="195">
        <f>SUM(O121:O136)</f>
        <v>140.55499</v>
      </c>
      <c r="P120" s="195"/>
      <c r="Q120" s="195">
        <f>SUM(Q121:Q136)</f>
        <v>0</v>
      </c>
      <c r="R120" s="195"/>
      <c r="S120" s="195"/>
      <c r="T120" s="196"/>
      <c r="U120" s="195">
        <f>SUM(U121:U136)</f>
        <v>226.29</v>
      </c>
      <c r="AE120" t="s">
        <v>79</v>
      </c>
    </row>
    <row r="121" spans="1:60" ht="22.5" outlineLevel="1">
      <c r="A121" s="100">
        <v>44</v>
      </c>
      <c r="B121" s="100" t="s">
        <v>1197</v>
      </c>
      <c r="C121" s="114" t="s">
        <v>1196</v>
      </c>
      <c r="D121" s="104" t="s">
        <v>213</v>
      </c>
      <c r="E121" s="178">
        <v>18.207999999999998</v>
      </c>
      <c r="F121" s="177">
        <f>H121+J121</f>
        <v>0</v>
      </c>
      <c r="G121" s="106">
        <f>ROUND(E121*F121,2)</f>
        <v>0</v>
      </c>
      <c r="H121" s="106"/>
      <c r="I121" s="106">
        <f>ROUND(E121*H121,2)</f>
        <v>0</v>
      </c>
      <c r="J121" s="106"/>
      <c r="K121" s="106">
        <f>ROUND(E121*J121,2)</f>
        <v>0</v>
      </c>
      <c r="L121" s="106">
        <v>15</v>
      </c>
      <c r="M121" s="106">
        <f>G121*(1+L121/100)</f>
        <v>0</v>
      </c>
      <c r="N121" s="104">
        <v>1.6859999999999999</v>
      </c>
      <c r="O121" s="104">
        <f>ROUND(E121*N121,5)</f>
        <v>30.698689999999999</v>
      </c>
      <c r="P121" s="104">
        <v>0</v>
      </c>
      <c r="Q121" s="104">
        <f>ROUND(E121*P121,5)</f>
        <v>0</v>
      </c>
      <c r="R121" s="104"/>
      <c r="S121" s="104"/>
      <c r="T121" s="105">
        <v>0.41199999999999998</v>
      </c>
      <c r="U121" s="104">
        <f>ROUND(E121*T121,2)</f>
        <v>7.5</v>
      </c>
      <c r="V121" s="99"/>
      <c r="W121" s="99"/>
      <c r="X121" s="99"/>
      <c r="Y121" s="99"/>
      <c r="Z121" s="99"/>
      <c r="AA121" s="99"/>
      <c r="AB121" s="99"/>
      <c r="AC121" s="99"/>
      <c r="AD121" s="99"/>
      <c r="AE121" s="99" t="s">
        <v>80</v>
      </c>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row>
    <row r="122" spans="1:60" outlineLevel="1">
      <c r="A122" s="100"/>
      <c r="B122" s="100"/>
      <c r="C122" s="181" t="s">
        <v>1195</v>
      </c>
      <c r="D122" s="180"/>
      <c r="E122" s="179">
        <v>15.1976</v>
      </c>
      <c r="F122" s="106"/>
      <c r="G122" s="106"/>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133</v>
      </c>
      <c r="AF122" s="99">
        <v>0</v>
      </c>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row>
    <row r="123" spans="1:60" outlineLevel="1">
      <c r="A123" s="100"/>
      <c r="B123" s="100"/>
      <c r="C123" s="181" t="s">
        <v>1194</v>
      </c>
      <c r="D123" s="180"/>
      <c r="E123" s="179">
        <v>1.4883999999999999</v>
      </c>
      <c r="F123" s="106"/>
      <c r="G123" s="106"/>
      <c r="H123" s="106"/>
      <c r="I123" s="106"/>
      <c r="J123" s="106"/>
      <c r="K123" s="106"/>
      <c r="L123" s="106"/>
      <c r="M123" s="106"/>
      <c r="N123" s="104"/>
      <c r="O123" s="104"/>
      <c r="P123" s="104"/>
      <c r="Q123" s="104"/>
      <c r="R123" s="104"/>
      <c r="S123" s="104"/>
      <c r="T123" s="105"/>
      <c r="U123" s="104"/>
      <c r="V123" s="99"/>
      <c r="W123" s="99"/>
      <c r="X123" s="99"/>
      <c r="Y123" s="99"/>
      <c r="Z123" s="99"/>
      <c r="AA123" s="99"/>
      <c r="AB123" s="99"/>
      <c r="AC123" s="99"/>
      <c r="AD123" s="99"/>
      <c r="AE123" s="99" t="s">
        <v>133</v>
      </c>
      <c r="AF123" s="99">
        <v>0</v>
      </c>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outlineLevel="1">
      <c r="A124" s="100"/>
      <c r="B124" s="100"/>
      <c r="C124" s="181" t="s">
        <v>1193</v>
      </c>
      <c r="D124" s="180"/>
      <c r="E124" s="179">
        <v>0.92664000000000002</v>
      </c>
      <c r="F124" s="106"/>
      <c r="G124" s="106"/>
      <c r="H124" s="106"/>
      <c r="I124" s="106"/>
      <c r="J124" s="106"/>
      <c r="K124" s="106"/>
      <c r="L124" s="106"/>
      <c r="M124" s="106"/>
      <c r="N124" s="104"/>
      <c r="O124" s="104"/>
      <c r="P124" s="104"/>
      <c r="Q124" s="104"/>
      <c r="R124" s="104"/>
      <c r="S124" s="104"/>
      <c r="T124" s="105"/>
      <c r="U124" s="104"/>
      <c r="V124" s="99"/>
      <c r="W124" s="99"/>
      <c r="X124" s="99"/>
      <c r="Y124" s="99"/>
      <c r="Z124" s="99"/>
      <c r="AA124" s="99"/>
      <c r="AB124" s="99"/>
      <c r="AC124" s="99"/>
      <c r="AD124" s="99"/>
      <c r="AE124" s="99" t="s">
        <v>133</v>
      </c>
      <c r="AF124" s="99">
        <v>0</v>
      </c>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c r="B125" s="100"/>
      <c r="C125" s="181" t="s">
        <v>1192</v>
      </c>
      <c r="D125" s="180"/>
      <c r="E125" s="179">
        <v>0.59536</v>
      </c>
      <c r="F125" s="106"/>
      <c r="G125" s="106"/>
      <c r="H125" s="106"/>
      <c r="I125" s="106"/>
      <c r="J125" s="106"/>
      <c r="K125" s="106"/>
      <c r="L125" s="106"/>
      <c r="M125" s="106"/>
      <c r="N125" s="104"/>
      <c r="O125" s="104"/>
      <c r="P125" s="104"/>
      <c r="Q125" s="104"/>
      <c r="R125" s="104"/>
      <c r="S125" s="104"/>
      <c r="T125" s="105"/>
      <c r="U125" s="104"/>
      <c r="V125" s="99"/>
      <c r="W125" s="99"/>
      <c r="X125" s="99"/>
      <c r="Y125" s="99"/>
      <c r="Z125" s="99"/>
      <c r="AA125" s="99"/>
      <c r="AB125" s="99"/>
      <c r="AC125" s="99"/>
      <c r="AD125" s="99"/>
      <c r="AE125" s="99" t="s">
        <v>133</v>
      </c>
      <c r="AF125" s="99">
        <v>0</v>
      </c>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v>45</v>
      </c>
      <c r="B126" s="100" t="s">
        <v>1191</v>
      </c>
      <c r="C126" s="114" t="s">
        <v>1190</v>
      </c>
      <c r="D126" s="104" t="s">
        <v>197</v>
      </c>
      <c r="E126" s="178">
        <v>11.696</v>
      </c>
      <c r="F126" s="177">
        <f>H126+J126</f>
        <v>0</v>
      </c>
      <c r="G126" s="106">
        <f>ROUND(E126*F126,2)</f>
        <v>0</v>
      </c>
      <c r="H126" s="106"/>
      <c r="I126" s="106">
        <f>ROUND(E126*H126,2)</f>
        <v>0</v>
      </c>
      <c r="J126" s="106"/>
      <c r="K126" s="106">
        <f>ROUND(E126*J126,2)</f>
        <v>0</v>
      </c>
      <c r="L126" s="106">
        <v>15</v>
      </c>
      <c r="M126" s="106">
        <f>G126*(1+L126/100)</f>
        <v>0</v>
      </c>
      <c r="N126" s="104">
        <v>1</v>
      </c>
      <c r="O126" s="104">
        <f>ROUND(E126*N126,5)</f>
        <v>11.696</v>
      </c>
      <c r="P126" s="104">
        <v>0</v>
      </c>
      <c r="Q126" s="104">
        <f>ROUND(E126*P126,5)</f>
        <v>0</v>
      </c>
      <c r="R126" s="104"/>
      <c r="S126" s="104"/>
      <c r="T126" s="105">
        <v>0</v>
      </c>
      <c r="U126" s="104">
        <f>ROUND(E126*T126,2)</f>
        <v>0</v>
      </c>
      <c r="V126" s="99"/>
      <c r="W126" s="99"/>
      <c r="X126" s="99"/>
      <c r="Y126" s="99"/>
      <c r="Z126" s="99"/>
      <c r="AA126" s="99"/>
      <c r="AB126" s="99"/>
      <c r="AC126" s="99"/>
      <c r="AD126" s="99"/>
      <c r="AE126" s="99" t="s">
        <v>298</v>
      </c>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c r="B127" s="100"/>
      <c r="C127" s="181" t="s">
        <v>1189</v>
      </c>
      <c r="D127" s="180"/>
      <c r="E127" s="179">
        <v>11.696</v>
      </c>
      <c r="F127" s="106"/>
      <c r="G127" s="106"/>
      <c r="H127" s="106"/>
      <c r="I127" s="106"/>
      <c r="J127" s="106"/>
      <c r="K127" s="106"/>
      <c r="L127" s="106"/>
      <c r="M127" s="106"/>
      <c r="N127" s="104"/>
      <c r="O127" s="104"/>
      <c r="P127" s="104"/>
      <c r="Q127" s="104"/>
      <c r="R127" s="104"/>
      <c r="S127" s="104"/>
      <c r="T127" s="105"/>
      <c r="U127" s="104"/>
      <c r="V127" s="99"/>
      <c r="W127" s="99"/>
      <c r="X127" s="99"/>
      <c r="Y127" s="99"/>
      <c r="Z127" s="99"/>
      <c r="AA127" s="99"/>
      <c r="AB127" s="99"/>
      <c r="AC127" s="99"/>
      <c r="AD127" s="99"/>
      <c r="AE127" s="99" t="s">
        <v>133</v>
      </c>
      <c r="AF127" s="99">
        <v>0</v>
      </c>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outlineLevel="1">
      <c r="A128" s="100">
        <v>46</v>
      </c>
      <c r="B128" s="100" t="s">
        <v>1188</v>
      </c>
      <c r="C128" s="114" t="s">
        <v>1187</v>
      </c>
      <c r="D128" s="104" t="s">
        <v>197</v>
      </c>
      <c r="E128" s="178">
        <v>31.84</v>
      </c>
      <c r="F128" s="177">
        <f>H128+J128</f>
        <v>0</v>
      </c>
      <c r="G128" s="106">
        <f>ROUND(E128*F128,2)</f>
        <v>0</v>
      </c>
      <c r="H128" s="106"/>
      <c r="I128" s="106">
        <f>ROUND(E128*H128,2)</f>
        <v>0</v>
      </c>
      <c r="J128" s="106"/>
      <c r="K128" s="106">
        <f>ROUND(E128*J128,2)</f>
        <v>0</v>
      </c>
      <c r="L128" s="106">
        <v>15</v>
      </c>
      <c r="M128" s="106">
        <f>G128*(1+L128/100)</f>
        <v>0</v>
      </c>
      <c r="N128" s="104">
        <v>1</v>
      </c>
      <c r="O128" s="104">
        <f>ROUND(E128*N128,5)</f>
        <v>31.84</v>
      </c>
      <c r="P128" s="104">
        <v>0</v>
      </c>
      <c r="Q128" s="104">
        <f>ROUND(E128*P128,5)</f>
        <v>0</v>
      </c>
      <c r="R128" s="104"/>
      <c r="S128" s="104"/>
      <c r="T128" s="105">
        <v>0</v>
      </c>
      <c r="U128" s="104">
        <f>ROUND(E128*T128,2)</f>
        <v>0</v>
      </c>
      <c r="V128" s="99"/>
      <c r="W128" s="99"/>
      <c r="X128" s="99"/>
      <c r="Y128" s="99"/>
      <c r="Z128" s="99"/>
      <c r="AA128" s="99"/>
      <c r="AB128" s="99"/>
      <c r="AC128" s="99"/>
      <c r="AD128" s="99"/>
      <c r="AE128" s="99" t="s">
        <v>298</v>
      </c>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outlineLevel="1">
      <c r="A129" s="100"/>
      <c r="B129" s="100"/>
      <c r="C129" s="181" t="s">
        <v>1186</v>
      </c>
      <c r="D129" s="180"/>
      <c r="E129" s="179">
        <v>31.84</v>
      </c>
      <c r="F129" s="106"/>
      <c r="G129" s="106"/>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133</v>
      </c>
      <c r="AF129" s="99">
        <v>0</v>
      </c>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row>
    <row r="130" spans="1:60" outlineLevel="1">
      <c r="A130" s="100">
        <v>47</v>
      </c>
      <c r="B130" s="100" t="s">
        <v>1185</v>
      </c>
      <c r="C130" s="114" t="s">
        <v>1184</v>
      </c>
      <c r="D130" s="104" t="s">
        <v>197</v>
      </c>
      <c r="E130" s="178">
        <v>29.1328</v>
      </c>
      <c r="F130" s="177">
        <f>H130+J130</f>
        <v>0</v>
      </c>
      <c r="G130" s="106">
        <f>ROUND(E130*F130,2)</f>
        <v>0</v>
      </c>
      <c r="H130" s="106"/>
      <c r="I130" s="106">
        <f>ROUND(E130*H130,2)</f>
        <v>0</v>
      </c>
      <c r="J130" s="106"/>
      <c r="K130" s="106">
        <f>ROUND(E130*J130,2)</f>
        <v>0</v>
      </c>
      <c r="L130" s="106">
        <v>15</v>
      </c>
      <c r="M130" s="106">
        <f>G130*(1+L130/100)</f>
        <v>0</v>
      </c>
      <c r="N130" s="104">
        <v>1</v>
      </c>
      <c r="O130" s="104">
        <f>ROUND(E130*N130,5)</f>
        <v>29.1328</v>
      </c>
      <c r="P130" s="104">
        <v>0</v>
      </c>
      <c r="Q130" s="104">
        <f>ROUND(E130*P130,5)</f>
        <v>0</v>
      </c>
      <c r="R130" s="104"/>
      <c r="S130" s="104"/>
      <c r="T130" s="105">
        <v>0</v>
      </c>
      <c r="U130" s="104">
        <f>ROUND(E130*T130,2)</f>
        <v>0</v>
      </c>
      <c r="V130" s="99"/>
      <c r="W130" s="99"/>
      <c r="X130" s="99"/>
      <c r="Y130" s="99"/>
      <c r="Z130" s="99"/>
      <c r="AA130" s="99"/>
      <c r="AB130" s="99"/>
      <c r="AC130" s="99"/>
      <c r="AD130" s="99"/>
      <c r="AE130" s="99" t="s">
        <v>298</v>
      </c>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row>
    <row r="131" spans="1:60" outlineLevel="1">
      <c r="A131" s="100"/>
      <c r="B131" s="100"/>
      <c r="C131" s="181" t="s">
        <v>1183</v>
      </c>
      <c r="D131" s="180"/>
      <c r="E131" s="179">
        <v>29.1328</v>
      </c>
      <c r="F131" s="106"/>
      <c r="G131" s="106"/>
      <c r="H131" s="106"/>
      <c r="I131" s="106"/>
      <c r="J131" s="106"/>
      <c r="K131" s="106"/>
      <c r="L131" s="106"/>
      <c r="M131" s="106"/>
      <c r="N131" s="104"/>
      <c r="O131" s="104"/>
      <c r="P131" s="104"/>
      <c r="Q131" s="104"/>
      <c r="R131" s="104"/>
      <c r="S131" s="104"/>
      <c r="T131" s="105"/>
      <c r="U131" s="104"/>
      <c r="V131" s="99"/>
      <c r="W131" s="99"/>
      <c r="X131" s="99"/>
      <c r="Y131" s="99"/>
      <c r="Z131" s="99"/>
      <c r="AA131" s="99"/>
      <c r="AB131" s="99"/>
      <c r="AC131" s="99"/>
      <c r="AD131" s="99"/>
      <c r="AE131" s="99" t="s">
        <v>133</v>
      </c>
      <c r="AF131" s="99">
        <v>0</v>
      </c>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row>
    <row r="132" spans="1:60" outlineLevel="1">
      <c r="A132" s="100">
        <v>48</v>
      </c>
      <c r="B132" s="100" t="s">
        <v>1182</v>
      </c>
      <c r="C132" s="114" t="s">
        <v>1181</v>
      </c>
      <c r="D132" s="104" t="s">
        <v>197</v>
      </c>
      <c r="E132" s="178">
        <v>37.1875</v>
      </c>
      <c r="F132" s="177">
        <f>H132+J132</f>
        <v>0</v>
      </c>
      <c r="G132" s="106">
        <f>ROUND(E132*F132,2)</f>
        <v>0</v>
      </c>
      <c r="H132" s="106"/>
      <c r="I132" s="106">
        <f>ROUND(E132*H132,2)</f>
        <v>0</v>
      </c>
      <c r="J132" s="106"/>
      <c r="K132" s="106">
        <f>ROUND(E132*J132,2)</f>
        <v>0</v>
      </c>
      <c r="L132" s="106">
        <v>15</v>
      </c>
      <c r="M132" s="106">
        <f>G132*(1+L132/100)</f>
        <v>0</v>
      </c>
      <c r="N132" s="104">
        <v>1</v>
      </c>
      <c r="O132" s="104">
        <f>ROUND(E132*N132,5)</f>
        <v>37.1875</v>
      </c>
      <c r="P132" s="104">
        <v>0</v>
      </c>
      <c r="Q132" s="104">
        <f>ROUND(E132*P132,5)</f>
        <v>0</v>
      </c>
      <c r="R132" s="104"/>
      <c r="S132" s="104"/>
      <c r="T132" s="105">
        <v>0</v>
      </c>
      <c r="U132" s="104">
        <f>ROUND(E132*T132,2)</f>
        <v>0</v>
      </c>
      <c r="V132" s="99"/>
      <c r="W132" s="99"/>
      <c r="X132" s="99"/>
      <c r="Y132" s="99"/>
      <c r="Z132" s="99"/>
      <c r="AA132" s="99"/>
      <c r="AB132" s="99"/>
      <c r="AC132" s="99"/>
      <c r="AD132" s="99"/>
      <c r="AE132" s="99" t="s">
        <v>298</v>
      </c>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outlineLevel="1">
      <c r="A133" s="100"/>
      <c r="B133" s="100"/>
      <c r="C133" s="181" t="s">
        <v>1180</v>
      </c>
      <c r="D133" s="180"/>
      <c r="E133" s="179">
        <v>37.1875</v>
      </c>
      <c r="F133" s="106"/>
      <c r="G133" s="106"/>
      <c r="H133" s="106"/>
      <c r="I133" s="106"/>
      <c r="J133" s="106"/>
      <c r="K133" s="106"/>
      <c r="L133" s="106"/>
      <c r="M133" s="106"/>
      <c r="N133" s="104"/>
      <c r="O133" s="104"/>
      <c r="P133" s="104"/>
      <c r="Q133" s="104"/>
      <c r="R133" s="104"/>
      <c r="S133" s="104"/>
      <c r="T133" s="105"/>
      <c r="U133" s="104"/>
      <c r="V133" s="99"/>
      <c r="W133" s="99"/>
      <c r="X133" s="99"/>
      <c r="Y133" s="99"/>
      <c r="Z133" s="99"/>
      <c r="AA133" s="99"/>
      <c r="AB133" s="99"/>
      <c r="AC133" s="99"/>
      <c r="AD133" s="99"/>
      <c r="AE133" s="99" t="s">
        <v>133</v>
      </c>
      <c r="AF133" s="99">
        <v>0</v>
      </c>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row>
    <row r="134" spans="1:60" ht="22.5" outlineLevel="1">
      <c r="A134" s="100">
        <v>49</v>
      </c>
      <c r="B134" s="100" t="s">
        <v>1179</v>
      </c>
      <c r="C134" s="114" t="s">
        <v>1178</v>
      </c>
      <c r="D134" s="104" t="s">
        <v>213</v>
      </c>
      <c r="E134" s="178">
        <v>330.00516900000002</v>
      </c>
      <c r="F134" s="177">
        <f>H134+J134</f>
        <v>0</v>
      </c>
      <c r="G134" s="106">
        <f>ROUND(E134*F134,2)</f>
        <v>0</v>
      </c>
      <c r="H134" s="106"/>
      <c r="I134" s="106">
        <f>ROUND(E134*H134,2)</f>
        <v>0</v>
      </c>
      <c r="J134" s="106"/>
      <c r="K134" s="106">
        <f>ROUND(E134*J134,2)</f>
        <v>0</v>
      </c>
      <c r="L134" s="106">
        <v>15</v>
      </c>
      <c r="M134" s="106">
        <f>G134*(1+L134/100)</f>
        <v>0</v>
      </c>
      <c r="N134" s="104">
        <v>0</v>
      </c>
      <c r="O134" s="104">
        <f>ROUND(E134*N134,5)</f>
        <v>0</v>
      </c>
      <c r="P134" s="104">
        <v>0</v>
      </c>
      <c r="Q134" s="104">
        <f>ROUND(E134*P134,5)</f>
        <v>0</v>
      </c>
      <c r="R134" s="104"/>
      <c r="S134" s="104"/>
      <c r="T134" s="105">
        <v>0.66300000000000003</v>
      </c>
      <c r="U134" s="104">
        <f>ROUND(E134*T134,2)</f>
        <v>218.79</v>
      </c>
      <c r="V134" s="99"/>
      <c r="W134" s="99"/>
      <c r="X134" s="99"/>
      <c r="Y134" s="99"/>
      <c r="Z134" s="99"/>
      <c r="AA134" s="99"/>
      <c r="AB134" s="99"/>
      <c r="AC134" s="99"/>
      <c r="AD134" s="99"/>
      <c r="AE134" s="99" t="s">
        <v>80</v>
      </c>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outlineLevel="1">
      <c r="A135" s="100">
        <v>50</v>
      </c>
      <c r="B135" s="100" t="s">
        <v>1177</v>
      </c>
      <c r="C135" s="114" t="s">
        <v>1176</v>
      </c>
      <c r="D135" s="104" t="s">
        <v>213</v>
      </c>
      <c r="E135" s="178">
        <v>3300.0516899999998</v>
      </c>
      <c r="F135" s="177">
        <f>H135+J135</f>
        <v>0</v>
      </c>
      <c r="G135" s="106">
        <f>ROUND(E135*F135,2)</f>
        <v>0</v>
      </c>
      <c r="H135" s="106"/>
      <c r="I135" s="106">
        <f>ROUND(E135*H135,2)</f>
        <v>0</v>
      </c>
      <c r="J135" s="106"/>
      <c r="K135" s="106">
        <f>ROUND(E135*J135,2)</f>
        <v>0</v>
      </c>
      <c r="L135" s="106">
        <v>15</v>
      </c>
      <c r="M135" s="106">
        <f>G135*(1+L135/100)</f>
        <v>0</v>
      </c>
      <c r="N135" s="104">
        <v>0</v>
      </c>
      <c r="O135" s="104">
        <f>ROUND(E135*N135,5)</f>
        <v>0</v>
      </c>
      <c r="P135" s="104">
        <v>0</v>
      </c>
      <c r="Q135" s="104">
        <f>ROUND(E135*P135,5)</f>
        <v>0</v>
      </c>
      <c r="R135" s="104"/>
      <c r="S135" s="104"/>
      <c r="T135" s="105">
        <v>0</v>
      </c>
      <c r="U135" s="104">
        <f>ROUND(E135*T135,2)</f>
        <v>0</v>
      </c>
      <c r="V135" s="99"/>
      <c r="W135" s="99"/>
      <c r="X135" s="99"/>
      <c r="Y135" s="99"/>
      <c r="Z135" s="99"/>
      <c r="AA135" s="99"/>
      <c r="AB135" s="99"/>
      <c r="AC135" s="99"/>
      <c r="AD135" s="99"/>
      <c r="AE135" s="99" t="s">
        <v>80</v>
      </c>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row>
    <row r="136" spans="1:60" outlineLevel="1">
      <c r="A136" s="110"/>
      <c r="B136" s="110"/>
      <c r="C136" s="194" t="s">
        <v>1175</v>
      </c>
      <c r="D136" s="193"/>
      <c r="E136" s="192">
        <v>3300.0516899999998</v>
      </c>
      <c r="F136" s="111"/>
      <c r="G136" s="111"/>
      <c r="H136" s="111"/>
      <c r="I136" s="111"/>
      <c r="J136" s="111"/>
      <c r="K136" s="111"/>
      <c r="L136" s="111"/>
      <c r="M136" s="111"/>
      <c r="N136" s="112"/>
      <c r="O136" s="112"/>
      <c r="P136" s="112"/>
      <c r="Q136" s="112"/>
      <c r="R136" s="112"/>
      <c r="S136" s="112"/>
      <c r="T136" s="113"/>
      <c r="U136" s="112"/>
      <c r="V136" s="99"/>
      <c r="W136" s="99"/>
      <c r="X136" s="99"/>
      <c r="Y136" s="99"/>
      <c r="Z136" s="99"/>
      <c r="AA136" s="99"/>
      <c r="AB136" s="99"/>
      <c r="AC136" s="99"/>
      <c r="AD136" s="99"/>
      <c r="AE136" s="99" t="s">
        <v>133</v>
      </c>
      <c r="AF136" s="99">
        <v>0</v>
      </c>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row>
    <row r="137" spans="1:60">
      <c r="A137" s="4"/>
      <c r="B137" s="5" t="s">
        <v>117</v>
      </c>
      <c r="C137" s="171" t="s">
        <v>117</v>
      </c>
      <c r="D137" s="4"/>
      <c r="E137" s="4"/>
      <c r="F137" s="4"/>
      <c r="G137" s="4"/>
      <c r="H137" s="4"/>
      <c r="I137" s="4"/>
      <c r="J137" s="4"/>
      <c r="K137" s="4"/>
      <c r="L137" s="4"/>
      <c r="M137" s="4"/>
      <c r="N137" s="4"/>
      <c r="O137" s="4"/>
      <c r="P137" s="4"/>
      <c r="Q137" s="4"/>
      <c r="R137" s="4"/>
      <c r="S137" s="4"/>
      <c r="T137" s="4"/>
      <c r="U137" s="4"/>
      <c r="AC137">
        <v>15</v>
      </c>
      <c r="AD137">
        <v>21</v>
      </c>
    </row>
    <row r="138" spans="1:60">
      <c r="A138" s="176"/>
      <c r="B138" s="175" t="s">
        <v>27</v>
      </c>
      <c r="C138" s="174" t="s">
        <v>117</v>
      </c>
      <c r="D138" s="173"/>
      <c r="E138" s="173"/>
      <c r="F138" s="173"/>
      <c r="G138" s="172">
        <f>G8+G36+G48+G65+G111+G113+G115+G117+G120</f>
        <v>0</v>
      </c>
      <c r="H138" s="4"/>
      <c r="I138" s="4"/>
      <c r="J138" s="4"/>
      <c r="K138" s="4"/>
      <c r="L138" s="4"/>
      <c r="M138" s="4"/>
      <c r="N138" s="4"/>
      <c r="O138" s="4"/>
      <c r="P138" s="4"/>
      <c r="Q138" s="4"/>
      <c r="R138" s="4"/>
      <c r="S138" s="4"/>
      <c r="T138" s="4"/>
      <c r="U138" s="4"/>
      <c r="AC138">
        <f>SUMIF(L7:L136,AC137,G7:G136)</f>
        <v>0</v>
      </c>
      <c r="AD138">
        <f>SUMIF(L7:L136,AD137,G7:G136)</f>
        <v>0</v>
      </c>
      <c r="AE138" t="s">
        <v>120</v>
      </c>
    </row>
    <row r="139" spans="1:60">
      <c r="A139" s="4"/>
      <c r="B139" s="5" t="s">
        <v>117</v>
      </c>
      <c r="C139" s="171" t="s">
        <v>117</v>
      </c>
      <c r="D139" s="4"/>
      <c r="E139" s="4"/>
      <c r="F139" s="4"/>
      <c r="G139" s="4"/>
      <c r="H139" s="4"/>
      <c r="I139" s="4"/>
      <c r="J139" s="4"/>
      <c r="K139" s="4"/>
      <c r="L139" s="4"/>
      <c r="M139" s="4"/>
      <c r="N139" s="4"/>
      <c r="O139" s="4"/>
      <c r="P139" s="4"/>
      <c r="Q139" s="4"/>
      <c r="R139" s="4"/>
      <c r="S139" s="4"/>
      <c r="T139" s="4"/>
      <c r="U139" s="4"/>
    </row>
    <row r="140" spans="1:60">
      <c r="A140" s="4"/>
      <c r="B140" s="5" t="s">
        <v>117</v>
      </c>
      <c r="C140" s="171" t="s">
        <v>117</v>
      </c>
      <c r="D140" s="4"/>
      <c r="E140" s="4"/>
      <c r="F140" s="4"/>
      <c r="G140" s="4"/>
      <c r="H140" s="4"/>
      <c r="I140" s="4"/>
      <c r="J140" s="4"/>
      <c r="K140" s="4"/>
      <c r="L140" s="4"/>
      <c r="M140" s="4"/>
      <c r="N140" s="4"/>
      <c r="O140" s="4"/>
      <c r="P140" s="4"/>
      <c r="Q140" s="4"/>
      <c r="R140" s="4"/>
      <c r="S140" s="4"/>
      <c r="T140" s="4"/>
      <c r="U140" s="4"/>
    </row>
    <row r="141" spans="1:60">
      <c r="A141" s="405" t="s">
        <v>119</v>
      </c>
      <c r="B141" s="405"/>
      <c r="C141" s="406"/>
      <c r="D141" s="4"/>
      <c r="E141" s="4"/>
      <c r="F141" s="4"/>
      <c r="G141" s="4"/>
      <c r="H141" s="4"/>
      <c r="I141" s="4"/>
      <c r="J141" s="4"/>
      <c r="K141" s="4"/>
      <c r="L141" s="4"/>
      <c r="M141" s="4"/>
      <c r="N141" s="4"/>
      <c r="O141" s="4"/>
      <c r="P141" s="4"/>
      <c r="Q141" s="4"/>
      <c r="R141" s="4"/>
      <c r="S141" s="4"/>
      <c r="T141" s="4"/>
      <c r="U141" s="4"/>
    </row>
    <row r="142" spans="1:60">
      <c r="A142" s="388"/>
      <c r="B142" s="389"/>
      <c r="C142" s="390"/>
      <c r="D142" s="389"/>
      <c r="E142" s="389"/>
      <c r="F142" s="389"/>
      <c r="G142" s="391"/>
      <c r="H142" s="4"/>
      <c r="I142" s="4"/>
      <c r="J142" s="4"/>
      <c r="K142" s="4"/>
      <c r="L142" s="4"/>
      <c r="M142" s="4"/>
      <c r="N142" s="4"/>
      <c r="O142" s="4"/>
      <c r="P142" s="4"/>
      <c r="Q142" s="4"/>
      <c r="R142" s="4"/>
      <c r="S142" s="4"/>
      <c r="T142" s="4"/>
      <c r="U142" s="4"/>
      <c r="AE142" t="s">
        <v>118</v>
      </c>
    </row>
    <row r="143" spans="1:60">
      <c r="A143" s="392"/>
      <c r="B143" s="393"/>
      <c r="C143" s="394"/>
      <c r="D143" s="393"/>
      <c r="E143" s="393"/>
      <c r="F143" s="393"/>
      <c r="G143" s="395"/>
      <c r="H143" s="4"/>
      <c r="I143" s="4"/>
      <c r="J143" s="4"/>
      <c r="K143" s="4"/>
      <c r="L143" s="4"/>
      <c r="M143" s="4"/>
      <c r="N143" s="4"/>
      <c r="O143" s="4"/>
      <c r="P143" s="4"/>
      <c r="Q143" s="4"/>
      <c r="R143" s="4"/>
      <c r="S143" s="4"/>
      <c r="T143" s="4"/>
      <c r="U143" s="4"/>
    </row>
    <row r="144" spans="1:60">
      <c r="A144" s="392"/>
      <c r="B144" s="393"/>
      <c r="C144" s="394"/>
      <c r="D144" s="393"/>
      <c r="E144" s="393"/>
      <c r="F144" s="393"/>
      <c r="G144" s="395"/>
      <c r="H144" s="4"/>
      <c r="I144" s="4"/>
      <c r="J144" s="4"/>
      <c r="K144" s="4"/>
      <c r="L144" s="4"/>
      <c r="M144" s="4"/>
      <c r="N144" s="4"/>
      <c r="O144" s="4"/>
      <c r="P144" s="4"/>
      <c r="Q144" s="4"/>
      <c r="R144" s="4"/>
      <c r="S144" s="4"/>
      <c r="T144" s="4"/>
      <c r="U144" s="4"/>
    </row>
    <row r="145" spans="1:31">
      <c r="A145" s="392"/>
      <c r="B145" s="393"/>
      <c r="C145" s="394"/>
      <c r="D145" s="393"/>
      <c r="E145" s="393"/>
      <c r="F145" s="393"/>
      <c r="G145" s="395"/>
      <c r="H145" s="4"/>
      <c r="I145" s="4"/>
      <c r="J145" s="4"/>
      <c r="K145" s="4"/>
      <c r="L145" s="4"/>
      <c r="M145" s="4"/>
      <c r="N145" s="4"/>
      <c r="O145" s="4"/>
      <c r="P145" s="4"/>
      <c r="Q145" s="4"/>
      <c r="R145" s="4"/>
      <c r="S145" s="4"/>
      <c r="T145" s="4"/>
      <c r="U145" s="4"/>
    </row>
    <row r="146" spans="1:31">
      <c r="A146" s="396"/>
      <c r="B146" s="397"/>
      <c r="C146" s="398"/>
      <c r="D146" s="397"/>
      <c r="E146" s="397"/>
      <c r="F146" s="397"/>
      <c r="G146" s="399"/>
      <c r="H146" s="4"/>
      <c r="I146" s="4"/>
      <c r="J146" s="4"/>
      <c r="K146" s="4"/>
      <c r="L146" s="4"/>
      <c r="M146" s="4"/>
      <c r="N146" s="4"/>
      <c r="O146" s="4"/>
      <c r="P146" s="4"/>
      <c r="Q146" s="4"/>
      <c r="R146" s="4"/>
      <c r="S146" s="4"/>
      <c r="T146" s="4"/>
      <c r="U146" s="4"/>
    </row>
    <row r="147" spans="1:31">
      <c r="A147" s="4"/>
      <c r="B147" s="5" t="s">
        <v>117</v>
      </c>
      <c r="C147" s="171" t="s">
        <v>117</v>
      </c>
      <c r="D147" s="4"/>
      <c r="E147" s="4"/>
      <c r="F147" s="4"/>
      <c r="G147" s="4"/>
      <c r="H147" s="4"/>
      <c r="I147" s="4"/>
      <c r="J147" s="4"/>
      <c r="K147" s="4"/>
      <c r="L147" s="4"/>
      <c r="M147" s="4"/>
      <c r="N147" s="4"/>
      <c r="O147" s="4"/>
      <c r="P147" s="4"/>
      <c r="Q147" s="4"/>
      <c r="R147" s="4"/>
      <c r="S147" s="4"/>
      <c r="T147" s="4"/>
      <c r="U147" s="4"/>
    </row>
    <row r="148" spans="1:31">
      <c r="A148" t="s">
        <v>1174</v>
      </c>
      <c r="B148"/>
      <c r="C148"/>
      <c r="AE148" t="s">
        <v>82</v>
      </c>
    </row>
    <row r="149" spans="1:31">
      <c r="A149" s="409" t="s">
        <v>1173</v>
      </c>
      <c r="B149" s="409"/>
      <c r="C149" s="409"/>
      <c r="D149" s="409"/>
      <c r="E149" s="409"/>
      <c r="F149" s="409"/>
      <c r="G149" s="409"/>
      <c r="H149" s="409"/>
      <c r="I149" s="409"/>
    </row>
    <row r="150" spans="1:31">
      <c r="B150"/>
      <c r="C150"/>
    </row>
    <row r="151" spans="1:31" ht="25.5" customHeight="1">
      <c r="A151" s="409" t="s">
        <v>1172</v>
      </c>
      <c r="B151" s="409"/>
      <c r="C151" s="409"/>
      <c r="D151" s="409"/>
      <c r="E151" s="409"/>
      <c r="F151" s="409"/>
      <c r="G151" s="409"/>
      <c r="H151" s="409"/>
      <c r="I151" s="409"/>
    </row>
    <row r="152" spans="1:31">
      <c r="B152"/>
      <c r="C152"/>
    </row>
    <row r="153" spans="1:31" ht="25.5" customHeight="1">
      <c r="A153" s="409" t="s">
        <v>1171</v>
      </c>
      <c r="B153" s="409"/>
      <c r="C153" s="409"/>
      <c r="D153" s="409"/>
      <c r="E153" s="409"/>
      <c r="F153" s="409"/>
      <c r="G153" s="409"/>
      <c r="H153" s="409"/>
      <c r="I153" s="409"/>
    </row>
  </sheetData>
  <sheetProtection algorithmName="SHA-512" hashValue="bVYKzzacjAc16L629+Mw047wCfE3tPkaN2dSCHYz/jXLdA+Bc8ceT2tppOOK2COmdat9wgUlSkSnv8vydK/EBw==" saltValue="0gJuMbE6KGfLtLm3APiBTg==" spinCount="100000" sheet="1" objects="1" scenarios="1"/>
  <protectedRanges>
    <protectedRange sqref="F9 F23 F28 F30 F32 F37 F39 F41 F43:F44 F46 F49 F62 F66:F75 F77 F79 F81 F83 F85:F88 F90 F93 F96 F99 F102 F104 F106 F110 F112 F114 F116 F118 F121 F126 F128 F130 F132 F134:F135" name="Oblast1"/>
  </protectedRanges>
  <mergeCells count="20">
    <mergeCell ref="C40:G40"/>
    <mergeCell ref="C105:G105"/>
    <mergeCell ref="C119:G119"/>
    <mergeCell ref="A141:C141"/>
    <mergeCell ref="A142:G146"/>
    <mergeCell ref="C42:G42"/>
    <mergeCell ref="C45:G45"/>
    <mergeCell ref="C47:G47"/>
    <mergeCell ref="C76:G76"/>
    <mergeCell ref="A1:G1"/>
    <mergeCell ref="C2:G2"/>
    <mergeCell ref="C3:G3"/>
    <mergeCell ref="C4:G4"/>
    <mergeCell ref="C38:G38"/>
    <mergeCell ref="C78:G78"/>
    <mergeCell ref="C89:G89"/>
    <mergeCell ref="A149:I149"/>
    <mergeCell ref="A151:I151"/>
    <mergeCell ref="A153:I153"/>
    <mergeCell ref="C80:G80"/>
  </mergeCells>
  <pageMargins left="0.39370078740157499" right="0.19685039370078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outlinePr summaryBelow="0"/>
  </sheetPr>
  <dimension ref="A1:BH77"/>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1363</v>
      </c>
      <c r="D2" s="408"/>
      <c r="E2" s="408"/>
      <c r="F2" s="408"/>
      <c r="G2" s="382"/>
      <c r="AE2" t="s">
        <v>57</v>
      </c>
    </row>
    <row r="3" spans="1:60" ht="24.95" customHeight="1">
      <c r="A3" s="191" t="s">
        <v>7</v>
      </c>
      <c r="B3" s="190"/>
      <c r="C3" s="407" t="s">
        <v>1327</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SUMIF(AE9:AE15,"&lt;&gt;NOR",G9:G15)</f>
        <v>0</v>
      </c>
      <c r="H8" s="109"/>
      <c r="I8" s="109">
        <f>SUM(I9:I15)</f>
        <v>0</v>
      </c>
      <c r="J8" s="109"/>
      <c r="K8" s="109">
        <f>SUM(K9:K15)</f>
        <v>0</v>
      </c>
      <c r="L8" s="109"/>
      <c r="M8" s="109">
        <f>SUM(M9:M15)</f>
        <v>0</v>
      </c>
      <c r="N8" s="102"/>
      <c r="O8" s="102">
        <f>SUM(O9:O15)</f>
        <v>6.93025</v>
      </c>
      <c r="P8" s="102"/>
      <c r="Q8" s="102">
        <f>SUM(Q9:Q15)</f>
        <v>0</v>
      </c>
      <c r="R8" s="102"/>
      <c r="S8" s="102"/>
      <c r="T8" s="108"/>
      <c r="U8" s="102">
        <f>SUM(U9:U15)</f>
        <v>25.13</v>
      </c>
      <c r="AE8" t="s">
        <v>79</v>
      </c>
    </row>
    <row r="9" spans="1:60" outlineLevel="1">
      <c r="A9" s="100">
        <v>1</v>
      </c>
      <c r="B9" s="100" t="s">
        <v>1326</v>
      </c>
      <c r="C9" s="114" t="s">
        <v>1325</v>
      </c>
      <c r="D9" s="104" t="s">
        <v>213</v>
      </c>
      <c r="E9" s="178">
        <v>7.0000000000000009</v>
      </c>
      <c r="F9" s="177">
        <f>H9+J9</f>
        <v>0</v>
      </c>
      <c r="G9" s="106">
        <f>ROUND(E9*F9,2)</f>
        <v>0</v>
      </c>
      <c r="H9" s="106"/>
      <c r="I9" s="106">
        <f>ROUND(E9*H9,2)</f>
        <v>0</v>
      </c>
      <c r="J9" s="106"/>
      <c r="K9" s="106">
        <f>ROUND(E9*J9,2)</f>
        <v>0</v>
      </c>
      <c r="L9" s="106">
        <v>15</v>
      </c>
      <c r="M9" s="106">
        <f>G9*(1+L9/100)</f>
        <v>0</v>
      </c>
      <c r="N9" s="104">
        <v>2.3500000000000001E-3</v>
      </c>
      <c r="O9" s="104">
        <f>ROUND(E9*N9,5)</f>
        <v>1.6449999999999999E-2</v>
      </c>
      <c r="P9" s="104">
        <v>0</v>
      </c>
      <c r="Q9" s="104">
        <f>ROUND(E9*P9,5)</f>
        <v>0</v>
      </c>
      <c r="R9" s="104"/>
      <c r="S9" s="104"/>
      <c r="T9" s="105">
        <v>3.29684</v>
      </c>
      <c r="U9" s="104">
        <f>ROUND(E9*T9,2)</f>
        <v>23.08</v>
      </c>
      <c r="V9" s="99"/>
      <c r="W9" s="99"/>
      <c r="X9" s="99"/>
      <c r="Y9" s="99"/>
      <c r="Z9" s="99"/>
      <c r="AA9" s="99"/>
      <c r="AB9" s="99"/>
      <c r="AC9" s="99"/>
      <c r="AD9" s="99"/>
      <c r="AE9" s="99" t="s">
        <v>1301</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181" t="s">
        <v>1362</v>
      </c>
      <c r="D10" s="180"/>
      <c r="E10" s="179">
        <v>7</v>
      </c>
      <c r="F10" s="106"/>
      <c r="G10" s="10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133</v>
      </c>
      <c r="AF10" s="99">
        <v>0</v>
      </c>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v>2</v>
      </c>
      <c r="B11" s="100" t="s">
        <v>223</v>
      </c>
      <c r="C11" s="114" t="s">
        <v>222</v>
      </c>
      <c r="D11" s="104" t="s">
        <v>213</v>
      </c>
      <c r="E11" s="178">
        <v>5.8</v>
      </c>
      <c r="F11" s="177">
        <f>H11+J11</f>
        <v>0</v>
      </c>
      <c r="G11" s="106">
        <f>ROUND(E11*F11,2)</f>
        <v>0</v>
      </c>
      <c r="H11" s="106"/>
      <c r="I11" s="106">
        <f>ROUND(E11*H11,2)</f>
        <v>0</v>
      </c>
      <c r="J11" s="106"/>
      <c r="K11" s="106">
        <f>ROUND(E11*J11,2)</f>
        <v>0</v>
      </c>
      <c r="L11" s="106">
        <v>15</v>
      </c>
      <c r="M11" s="106">
        <f>G11*(1+L11/100)</f>
        <v>0</v>
      </c>
      <c r="N11" s="104">
        <v>0</v>
      </c>
      <c r="O11" s="104">
        <f>ROUND(E11*N11,5)</f>
        <v>0</v>
      </c>
      <c r="P11" s="104">
        <v>0</v>
      </c>
      <c r="Q11" s="104">
        <f>ROUND(E11*P11,5)</f>
        <v>0</v>
      </c>
      <c r="R11" s="104"/>
      <c r="S11" s="104"/>
      <c r="T11" s="105">
        <v>0.20200000000000001</v>
      </c>
      <c r="U11" s="104">
        <f>ROUND(E11*T11,2)</f>
        <v>1.17</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1361</v>
      </c>
      <c r="D12" s="180"/>
      <c r="E12" s="179">
        <v>5.8</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v>3</v>
      </c>
      <c r="B13" s="100" t="s">
        <v>530</v>
      </c>
      <c r="C13" s="114" t="s">
        <v>529</v>
      </c>
      <c r="D13" s="104" t="s">
        <v>213</v>
      </c>
      <c r="E13" s="178">
        <v>1.56</v>
      </c>
      <c r="F13" s="177">
        <f>H13+J13</f>
        <v>0</v>
      </c>
      <c r="G13" s="106">
        <f>ROUND(E13*F13,2)</f>
        <v>0</v>
      </c>
      <c r="H13" s="106"/>
      <c r="I13" s="106">
        <f>ROUND(E13*H13,2)</f>
        <v>0</v>
      </c>
      <c r="J13" s="106"/>
      <c r="K13" s="106">
        <f>ROUND(E13*J13,2)</f>
        <v>0</v>
      </c>
      <c r="L13" s="106">
        <v>15</v>
      </c>
      <c r="M13" s="106">
        <f>G13*(1+L13/100)</f>
        <v>0</v>
      </c>
      <c r="N13" s="104">
        <v>0</v>
      </c>
      <c r="O13" s="104">
        <f>ROUND(E13*N13,5)</f>
        <v>0</v>
      </c>
      <c r="P13" s="104">
        <v>0</v>
      </c>
      <c r="Q13" s="104">
        <f>ROUND(E13*P13,5)</f>
        <v>0</v>
      </c>
      <c r="R13" s="104"/>
      <c r="S13" s="104"/>
      <c r="T13" s="105">
        <v>0</v>
      </c>
      <c r="U13" s="104">
        <f>ROUND(E13*T13,2)</f>
        <v>0</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1360</v>
      </c>
      <c r="D14" s="180"/>
      <c r="E14" s="179">
        <v>1.56</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v>4</v>
      </c>
      <c r="B15" s="100" t="s">
        <v>1303</v>
      </c>
      <c r="C15" s="114" t="s">
        <v>1302</v>
      </c>
      <c r="D15" s="104" t="s">
        <v>213</v>
      </c>
      <c r="E15" s="178">
        <v>4.1399999999999997</v>
      </c>
      <c r="F15" s="177">
        <f>H15+J15</f>
        <v>0</v>
      </c>
      <c r="G15" s="106">
        <f>ROUND(E15*F15,2)</f>
        <v>0</v>
      </c>
      <c r="H15" s="106"/>
      <c r="I15" s="106">
        <f>ROUND(E15*H15,2)</f>
        <v>0</v>
      </c>
      <c r="J15" s="106"/>
      <c r="K15" s="106">
        <f>ROUND(E15*J15,2)</f>
        <v>0</v>
      </c>
      <c r="L15" s="106">
        <v>15</v>
      </c>
      <c r="M15" s="106">
        <f>G15*(1+L15/100)</f>
        <v>0</v>
      </c>
      <c r="N15" s="104">
        <v>1.67</v>
      </c>
      <c r="O15" s="104">
        <f>ROUND(E15*N15,5)</f>
        <v>6.9138000000000002</v>
      </c>
      <c r="P15" s="104">
        <v>0</v>
      </c>
      <c r="Q15" s="104">
        <f>ROUND(E15*P15,5)</f>
        <v>0</v>
      </c>
      <c r="R15" s="104"/>
      <c r="S15" s="104"/>
      <c r="T15" s="105">
        <v>0.21299999999999999</v>
      </c>
      <c r="U15" s="104">
        <f>ROUND(E15*T15,2)</f>
        <v>0.88</v>
      </c>
      <c r="V15" s="99"/>
      <c r="W15" s="99"/>
      <c r="X15" s="99"/>
      <c r="Y15" s="99"/>
      <c r="Z15" s="99"/>
      <c r="AA15" s="99"/>
      <c r="AB15" s="99"/>
      <c r="AC15" s="99"/>
      <c r="AD15" s="99"/>
      <c r="AE15" s="99" t="s">
        <v>1301</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c r="A16" s="200" t="s">
        <v>188</v>
      </c>
      <c r="B16" s="200" t="s">
        <v>728</v>
      </c>
      <c r="C16" s="199" t="s">
        <v>727</v>
      </c>
      <c r="D16" s="195"/>
      <c r="E16" s="198"/>
      <c r="F16" s="197"/>
      <c r="G16" s="197">
        <f>SUMIF(AE17:AE18,"&lt;&gt;NOR",G17:G18)</f>
        <v>0</v>
      </c>
      <c r="H16" s="197"/>
      <c r="I16" s="197">
        <f>SUM(I17:I18)</f>
        <v>0</v>
      </c>
      <c r="J16" s="197"/>
      <c r="K16" s="197">
        <f>SUM(K17:K18)</f>
        <v>0</v>
      </c>
      <c r="L16" s="197"/>
      <c r="M16" s="197">
        <f>SUM(M17:M18)</f>
        <v>0</v>
      </c>
      <c r="N16" s="195"/>
      <c r="O16" s="195">
        <f>SUM(O17:O18)</f>
        <v>1.3586400000000001</v>
      </c>
      <c r="P16" s="195"/>
      <c r="Q16" s="195">
        <f>SUM(Q17:Q18)</f>
        <v>0</v>
      </c>
      <c r="R16" s="195"/>
      <c r="S16" s="195"/>
      <c r="T16" s="196"/>
      <c r="U16" s="195">
        <f>SUM(U17:U18)</f>
        <v>2.0299999999999998</v>
      </c>
      <c r="AE16" t="s">
        <v>79</v>
      </c>
    </row>
    <row r="17" spans="1:60" outlineLevel="1">
      <c r="A17" s="100">
        <v>5</v>
      </c>
      <c r="B17" s="100" t="s">
        <v>1289</v>
      </c>
      <c r="C17" s="114" t="s">
        <v>1288</v>
      </c>
      <c r="D17" s="104" t="s">
        <v>213</v>
      </c>
      <c r="E17" s="178">
        <v>1.2</v>
      </c>
      <c r="F17" s="177">
        <f>H17+J17</f>
        <v>0</v>
      </c>
      <c r="G17" s="106">
        <f>ROUND(E17*F17,2)</f>
        <v>0</v>
      </c>
      <c r="H17" s="106"/>
      <c r="I17" s="106">
        <f>ROUND(E17*H17,2)</f>
        <v>0</v>
      </c>
      <c r="J17" s="106"/>
      <c r="K17" s="106">
        <f>ROUND(E17*J17,2)</f>
        <v>0</v>
      </c>
      <c r="L17" s="106">
        <v>15</v>
      </c>
      <c r="M17" s="106">
        <f>G17*(1+L17/100)</f>
        <v>0</v>
      </c>
      <c r="N17" s="104">
        <v>1.1322000000000001</v>
      </c>
      <c r="O17" s="104">
        <f>ROUND(E17*N17,5)</f>
        <v>1.3586400000000001</v>
      </c>
      <c r="P17" s="104">
        <v>0</v>
      </c>
      <c r="Q17" s="104">
        <f>ROUND(E17*P17,5)</f>
        <v>0</v>
      </c>
      <c r="R17" s="104"/>
      <c r="S17" s="104"/>
      <c r="T17" s="105">
        <v>1.6950000000000001</v>
      </c>
      <c r="U17" s="104">
        <f>ROUND(E17*T17,2)</f>
        <v>2.0299999999999998</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c r="B18" s="100"/>
      <c r="C18" s="181" t="s">
        <v>1359</v>
      </c>
      <c r="D18" s="180"/>
      <c r="E18" s="179">
        <v>1.2</v>
      </c>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c r="A19" s="200" t="s">
        <v>188</v>
      </c>
      <c r="B19" s="200" t="s">
        <v>421</v>
      </c>
      <c r="C19" s="199" t="s">
        <v>420</v>
      </c>
      <c r="D19" s="195"/>
      <c r="E19" s="198"/>
      <c r="F19" s="197"/>
      <c r="G19" s="197">
        <f>SUMIF(AE20:AE34,"&lt;&gt;NOR",G20:G34)</f>
        <v>0</v>
      </c>
      <c r="H19" s="197"/>
      <c r="I19" s="197">
        <f>SUM(I20:I34)</f>
        <v>0</v>
      </c>
      <c r="J19" s="197"/>
      <c r="K19" s="197">
        <f>SUM(K20:K34)</f>
        <v>0</v>
      </c>
      <c r="L19" s="197"/>
      <c r="M19" s="197">
        <f>SUM(M20:M34)</f>
        <v>0</v>
      </c>
      <c r="N19" s="195"/>
      <c r="O19" s="195">
        <f>SUM(O20:O34)</f>
        <v>1.8939299999999999</v>
      </c>
      <c r="P19" s="195"/>
      <c r="Q19" s="195">
        <f>SUM(Q20:Q34)</f>
        <v>0</v>
      </c>
      <c r="R19" s="195"/>
      <c r="S19" s="195"/>
      <c r="T19" s="196"/>
      <c r="U19" s="195">
        <f>SUM(U20:U34)</f>
        <v>24.03</v>
      </c>
      <c r="AE19" t="s">
        <v>79</v>
      </c>
    </row>
    <row r="20" spans="1:60" outlineLevel="1">
      <c r="A20" s="100">
        <v>6</v>
      </c>
      <c r="B20" s="100" t="s">
        <v>1267</v>
      </c>
      <c r="C20" s="114" t="s">
        <v>1266</v>
      </c>
      <c r="D20" s="104" t="s">
        <v>267</v>
      </c>
      <c r="E20" s="178">
        <v>2</v>
      </c>
      <c r="F20" s="177">
        <f>H20+J20</f>
        <v>0</v>
      </c>
      <c r="G20" s="106">
        <f>ROUND(E20*F20,2)</f>
        <v>0</v>
      </c>
      <c r="H20" s="106"/>
      <c r="I20" s="106">
        <f>ROUND(E20*H20,2)</f>
        <v>0</v>
      </c>
      <c r="J20" s="106"/>
      <c r="K20" s="106">
        <f>ROUND(E20*J20,2)</f>
        <v>0</v>
      </c>
      <c r="L20" s="106">
        <v>15</v>
      </c>
      <c r="M20" s="106">
        <f>G20*(1+L20/100)</f>
        <v>0</v>
      </c>
      <c r="N20" s="104">
        <v>2.8000000000000001E-2</v>
      </c>
      <c r="O20" s="104">
        <f>ROUND(E20*N20,5)</f>
        <v>5.6000000000000001E-2</v>
      </c>
      <c r="P20" s="104">
        <v>0</v>
      </c>
      <c r="Q20" s="104">
        <f>ROUND(E20*P20,5)</f>
        <v>0</v>
      </c>
      <c r="R20" s="104"/>
      <c r="S20" s="104"/>
      <c r="T20" s="105">
        <v>0</v>
      </c>
      <c r="U20" s="104">
        <f>ROUND(E20*T20,2)</f>
        <v>0</v>
      </c>
      <c r="V20" s="99"/>
      <c r="W20" s="99"/>
      <c r="X20" s="99"/>
      <c r="Y20" s="99"/>
      <c r="Z20" s="99"/>
      <c r="AA20" s="99"/>
      <c r="AB20" s="99"/>
      <c r="AC20" s="99"/>
      <c r="AD20" s="99"/>
      <c r="AE20" s="99" t="s">
        <v>298</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v>7</v>
      </c>
      <c r="B21" s="100" t="s">
        <v>1265</v>
      </c>
      <c r="C21" s="114" t="s">
        <v>1264</v>
      </c>
      <c r="D21" s="104" t="s">
        <v>267</v>
      </c>
      <c r="E21" s="178">
        <v>2</v>
      </c>
      <c r="F21" s="177">
        <f>H21+J21</f>
        <v>0</v>
      </c>
      <c r="G21" s="106">
        <f>ROUND(E21*F21,2)</f>
        <v>0</v>
      </c>
      <c r="H21" s="106"/>
      <c r="I21" s="106">
        <f>ROUND(E21*H21,2)</f>
        <v>0</v>
      </c>
      <c r="J21" s="106"/>
      <c r="K21" s="106">
        <f>ROUND(E21*J21,2)</f>
        <v>0</v>
      </c>
      <c r="L21" s="106">
        <v>15</v>
      </c>
      <c r="M21" s="106">
        <f>G21*(1+L21/100)</f>
        <v>0</v>
      </c>
      <c r="N21" s="104">
        <v>0.04</v>
      </c>
      <c r="O21" s="104">
        <f>ROUND(E21*N21,5)</f>
        <v>0.08</v>
      </c>
      <c r="P21" s="104">
        <v>0</v>
      </c>
      <c r="Q21" s="104">
        <f>ROUND(E21*P21,5)</f>
        <v>0</v>
      </c>
      <c r="R21" s="104"/>
      <c r="S21" s="104"/>
      <c r="T21" s="105">
        <v>0</v>
      </c>
      <c r="U21" s="104">
        <f>ROUND(E21*T21,2)</f>
        <v>0</v>
      </c>
      <c r="V21" s="99"/>
      <c r="W21" s="99"/>
      <c r="X21" s="99"/>
      <c r="Y21" s="99"/>
      <c r="Z21" s="99"/>
      <c r="AA21" s="99"/>
      <c r="AB21" s="99"/>
      <c r="AC21" s="99"/>
      <c r="AD21" s="99"/>
      <c r="AE21" s="99" t="s">
        <v>298</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v>8</v>
      </c>
      <c r="B22" s="100" t="s">
        <v>1260</v>
      </c>
      <c r="C22" s="114" t="s">
        <v>1261</v>
      </c>
      <c r="D22" s="104" t="s">
        <v>267</v>
      </c>
      <c r="E22" s="178">
        <v>6</v>
      </c>
      <c r="F22" s="177">
        <f>H22+J22</f>
        <v>0</v>
      </c>
      <c r="G22" s="106">
        <f>ROUND(E22*F22,2)</f>
        <v>0</v>
      </c>
      <c r="H22" s="106"/>
      <c r="I22" s="106">
        <f>ROUND(E22*H22,2)</f>
        <v>0</v>
      </c>
      <c r="J22" s="106"/>
      <c r="K22" s="106">
        <f>ROUND(E22*J22,2)</f>
        <v>0</v>
      </c>
      <c r="L22" s="106">
        <v>15</v>
      </c>
      <c r="M22" s="106">
        <f>G22*(1+L22/100)</f>
        <v>0</v>
      </c>
      <c r="N22" s="104">
        <v>8.1000000000000003E-2</v>
      </c>
      <c r="O22" s="104">
        <f>ROUND(E22*N22,5)</f>
        <v>0.48599999999999999</v>
      </c>
      <c r="P22" s="104">
        <v>0</v>
      </c>
      <c r="Q22" s="104">
        <f>ROUND(E22*P22,5)</f>
        <v>0</v>
      </c>
      <c r="R22" s="104"/>
      <c r="S22" s="104"/>
      <c r="T22" s="105">
        <v>0</v>
      </c>
      <c r="U22" s="104">
        <f>ROUND(E22*T22,2)</f>
        <v>0</v>
      </c>
      <c r="V22" s="99"/>
      <c r="W22" s="99"/>
      <c r="X22" s="99"/>
      <c r="Y22" s="99"/>
      <c r="Z22" s="99"/>
      <c r="AA22" s="99"/>
      <c r="AB22" s="99"/>
      <c r="AC22" s="99"/>
      <c r="AD22" s="99"/>
      <c r="AE22" s="99" t="s">
        <v>298</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9</v>
      </c>
      <c r="B23" s="100" t="s">
        <v>1260</v>
      </c>
      <c r="C23" s="114" t="s">
        <v>1259</v>
      </c>
      <c r="D23" s="104" t="s">
        <v>267</v>
      </c>
      <c r="E23" s="178">
        <v>1</v>
      </c>
      <c r="F23" s="177">
        <f>H23+J23</f>
        <v>0</v>
      </c>
      <c r="G23" s="106">
        <f>ROUND(E23*F23,2)</f>
        <v>0</v>
      </c>
      <c r="H23" s="106"/>
      <c r="I23" s="106">
        <f>ROUND(E23*H23,2)</f>
        <v>0</v>
      </c>
      <c r="J23" s="106"/>
      <c r="K23" s="106">
        <f>ROUND(E23*J23,2)</f>
        <v>0</v>
      </c>
      <c r="L23" s="106">
        <v>15</v>
      </c>
      <c r="M23" s="106">
        <f>G23*(1+L23/100)</f>
        <v>0</v>
      </c>
      <c r="N23" s="104">
        <v>8.1000000000000003E-2</v>
      </c>
      <c r="O23" s="104">
        <f>ROUND(E23*N23,5)</f>
        <v>8.1000000000000003E-2</v>
      </c>
      <c r="P23" s="104">
        <v>0</v>
      </c>
      <c r="Q23" s="104">
        <f>ROUND(E23*P23,5)</f>
        <v>0</v>
      </c>
      <c r="R23" s="104"/>
      <c r="S23" s="104"/>
      <c r="T23" s="105">
        <v>0</v>
      </c>
      <c r="U23" s="104">
        <f>ROUND(E23*T23,2)</f>
        <v>0</v>
      </c>
      <c r="V23" s="99"/>
      <c r="W23" s="99"/>
      <c r="X23" s="99"/>
      <c r="Y23" s="99"/>
      <c r="Z23" s="99"/>
      <c r="AA23" s="99"/>
      <c r="AB23" s="99"/>
      <c r="AC23" s="99"/>
      <c r="AD23" s="99"/>
      <c r="AE23" s="99" t="s">
        <v>298</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v>10</v>
      </c>
      <c r="B24" s="100" t="s">
        <v>1251</v>
      </c>
      <c r="C24" s="114" t="s">
        <v>1250</v>
      </c>
      <c r="D24" s="104" t="s">
        <v>267</v>
      </c>
      <c r="E24" s="178">
        <v>11</v>
      </c>
      <c r="F24" s="177">
        <f>H24+J24</f>
        <v>0</v>
      </c>
      <c r="G24" s="106">
        <f>ROUND(E24*F24,2)</f>
        <v>0</v>
      </c>
      <c r="H24" s="106"/>
      <c r="I24" s="106">
        <f>ROUND(E24*H24,2)</f>
        <v>0</v>
      </c>
      <c r="J24" s="106"/>
      <c r="K24" s="106">
        <f>ROUND(E24*J24,2)</f>
        <v>0</v>
      </c>
      <c r="L24" s="106">
        <v>15</v>
      </c>
      <c r="M24" s="106">
        <f>G24*(1+L24/100)</f>
        <v>0</v>
      </c>
      <c r="N24" s="104">
        <v>0</v>
      </c>
      <c r="O24" s="104">
        <f>ROUND(E24*N24,5)</f>
        <v>0</v>
      </c>
      <c r="P24" s="104">
        <v>0</v>
      </c>
      <c r="Q24" s="104">
        <f>ROUND(E24*P24,5)</f>
        <v>0</v>
      </c>
      <c r="R24" s="104"/>
      <c r="S24" s="104"/>
      <c r="T24" s="105">
        <v>0.79</v>
      </c>
      <c r="U24" s="104">
        <f>ROUND(E24*T24,2)</f>
        <v>8.69</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outlineLevel="1">
      <c r="A25" s="100"/>
      <c r="B25" s="100"/>
      <c r="C25" s="181" t="s">
        <v>1358</v>
      </c>
      <c r="D25" s="180"/>
      <c r="E25" s="179">
        <v>11</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ht="22.5" outlineLevel="1">
      <c r="A26" s="100">
        <v>11</v>
      </c>
      <c r="B26" s="100" t="s">
        <v>1243</v>
      </c>
      <c r="C26" s="114" t="s">
        <v>1242</v>
      </c>
      <c r="D26" s="104" t="s">
        <v>267</v>
      </c>
      <c r="E26" s="178">
        <v>12</v>
      </c>
      <c r="F26" s="177">
        <f>H26+J26</f>
        <v>0</v>
      </c>
      <c r="G26" s="106">
        <f>ROUND(E26*F26,2)</f>
        <v>0</v>
      </c>
      <c r="H26" s="106"/>
      <c r="I26" s="106">
        <f>ROUND(E26*H26,2)</f>
        <v>0</v>
      </c>
      <c r="J26" s="106"/>
      <c r="K26" s="106">
        <f>ROUND(E26*J26,2)</f>
        <v>0</v>
      </c>
      <c r="L26" s="106">
        <v>15</v>
      </c>
      <c r="M26" s="106">
        <f>G26*(1+L26/100)</f>
        <v>0</v>
      </c>
      <c r="N26" s="104">
        <v>9.0999999999999998E-2</v>
      </c>
      <c r="O26" s="104">
        <f>ROUND(E26*N26,5)</f>
        <v>1.0920000000000001</v>
      </c>
      <c r="P26" s="104">
        <v>0</v>
      </c>
      <c r="Q26" s="104">
        <f>ROUND(E26*P26,5)</f>
        <v>0</v>
      </c>
      <c r="R26" s="104"/>
      <c r="S26" s="104"/>
      <c r="T26" s="105">
        <v>0</v>
      </c>
      <c r="U26" s="104">
        <f>ROUND(E26*T26,2)</f>
        <v>0</v>
      </c>
      <c r="V26" s="99"/>
      <c r="W26" s="99"/>
      <c r="X26" s="99"/>
      <c r="Y26" s="99"/>
      <c r="Z26" s="99"/>
      <c r="AA26" s="99"/>
      <c r="AB26" s="99"/>
      <c r="AC26" s="99"/>
      <c r="AD26" s="99"/>
      <c r="AE26" s="99" t="s">
        <v>298</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v>12</v>
      </c>
      <c r="B27" s="100" t="s">
        <v>1241</v>
      </c>
      <c r="C27" s="114" t="s">
        <v>1240</v>
      </c>
      <c r="D27" s="104" t="s">
        <v>267</v>
      </c>
      <c r="E27" s="178">
        <v>12</v>
      </c>
      <c r="F27" s="177">
        <f>H27+J27</f>
        <v>0</v>
      </c>
      <c r="G27" s="106">
        <f>ROUND(E27*F27,2)</f>
        <v>0</v>
      </c>
      <c r="H27" s="106"/>
      <c r="I27" s="106">
        <f>ROUND(E27*H27,2)</f>
        <v>0</v>
      </c>
      <c r="J27" s="106"/>
      <c r="K27" s="106">
        <f>ROUND(E27*J27,2)</f>
        <v>0</v>
      </c>
      <c r="L27" s="106">
        <v>15</v>
      </c>
      <c r="M27" s="106">
        <f>G27*(1+L27/100)</f>
        <v>0</v>
      </c>
      <c r="N27" s="104">
        <v>7.0200000000000002E-3</v>
      </c>
      <c r="O27" s="104">
        <f>ROUND(E27*N27,5)</f>
        <v>8.4239999999999995E-2</v>
      </c>
      <c r="P27" s="104">
        <v>0</v>
      </c>
      <c r="Q27" s="104">
        <f>ROUND(E27*P27,5)</f>
        <v>0</v>
      </c>
      <c r="R27" s="104"/>
      <c r="S27" s="104"/>
      <c r="T27" s="105">
        <v>1.0940000000000001</v>
      </c>
      <c r="U27" s="104">
        <f>ROUND(E27*T27,2)</f>
        <v>13.13</v>
      </c>
      <c r="V27" s="99"/>
      <c r="W27" s="99"/>
      <c r="X27" s="99"/>
      <c r="Y27" s="99"/>
      <c r="Z27" s="99"/>
      <c r="AA27" s="99"/>
      <c r="AB27" s="99"/>
      <c r="AC27" s="99"/>
      <c r="AD27" s="99"/>
      <c r="AE27" s="99" t="s">
        <v>80</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13</v>
      </c>
      <c r="B28" s="100" t="s">
        <v>1229</v>
      </c>
      <c r="C28" s="114" t="s">
        <v>1228</v>
      </c>
      <c r="D28" s="104" t="s">
        <v>258</v>
      </c>
      <c r="E28" s="178">
        <v>3.25</v>
      </c>
      <c r="F28" s="177">
        <f>H28+J28</f>
        <v>0</v>
      </c>
      <c r="G28" s="106">
        <f>ROUND(E28*F28,2)</f>
        <v>0</v>
      </c>
      <c r="H28" s="106"/>
      <c r="I28" s="106">
        <f>ROUND(E28*H28,2)</f>
        <v>0</v>
      </c>
      <c r="J28" s="106"/>
      <c r="K28" s="106">
        <f>ROUND(E28*J28,2)</f>
        <v>0</v>
      </c>
      <c r="L28" s="106">
        <v>15</v>
      </c>
      <c r="M28" s="106">
        <f>G28*(1+L28/100)</f>
        <v>0</v>
      </c>
      <c r="N28" s="104">
        <v>4.0299999999999997E-3</v>
      </c>
      <c r="O28" s="104">
        <f>ROUND(E28*N28,5)</f>
        <v>1.3100000000000001E-2</v>
      </c>
      <c r="P28" s="104">
        <v>0</v>
      </c>
      <c r="Q28" s="104">
        <f>ROUND(E28*P28,5)</f>
        <v>0</v>
      </c>
      <c r="R28" s="104"/>
      <c r="S28" s="104"/>
      <c r="T28" s="105">
        <v>0.6</v>
      </c>
      <c r="U28" s="104">
        <f>ROUND(E28*T28,2)</f>
        <v>1.95</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181" t="s">
        <v>1357</v>
      </c>
      <c r="D29" s="180"/>
      <c r="E29" s="179">
        <v>2.5</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c r="B30" s="100"/>
      <c r="C30" s="181" t="s">
        <v>1356</v>
      </c>
      <c r="D30" s="180"/>
      <c r="E30" s="179">
        <v>0.75</v>
      </c>
      <c r="F30" s="106"/>
      <c r="G30" s="106"/>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133</v>
      </c>
      <c r="AF30" s="99">
        <v>0</v>
      </c>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v>14</v>
      </c>
      <c r="B31" s="100" t="s">
        <v>1355</v>
      </c>
      <c r="C31" s="114" t="s">
        <v>1354</v>
      </c>
      <c r="D31" s="104" t="s">
        <v>267</v>
      </c>
      <c r="E31" s="178">
        <v>1</v>
      </c>
      <c r="F31" s="177">
        <f>H31+J31</f>
        <v>0</v>
      </c>
      <c r="G31" s="106">
        <f>ROUND(E31*F31,2)</f>
        <v>0</v>
      </c>
      <c r="H31" s="106"/>
      <c r="I31" s="106">
        <f>ROUND(E31*H31,2)</f>
        <v>0</v>
      </c>
      <c r="J31" s="106"/>
      <c r="K31" s="106">
        <f>ROUND(E31*J31,2)</f>
        <v>0</v>
      </c>
      <c r="L31" s="106">
        <v>15</v>
      </c>
      <c r="M31" s="106">
        <f>G31*(1+L31/100)</f>
        <v>0</v>
      </c>
      <c r="N31" s="104">
        <v>1.5900000000000001E-3</v>
      </c>
      <c r="O31" s="104">
        <f>ROUND(E31*N31,5)</f>
        <v>1.5900000000000001E-3</v>
      </c>
      <c r="P31" s="104">
        <v>0</v>
      </c>
      <c r="Q31" s="104">
        <f>ROUND(E31*P31,5)</f>
        <v>0</v>
      </c>
      <c r="R31" s="104"/>
      <c r="S31" s="104"/>
      <c r="T31" s="105">
        <v>0</v>
      </c>
      <c r="U31" s="104">
        <f>ROUND(E31*T31,2)</f>
        <v>0</v>
      </c>
      <c r="V31" s="99"/>
      <c r="W31" s="99"/>
      <c r="X31" s="99"/>
      <c r="Y31" s="99"/>
      <c r="Z31" s="99"/>
      <c r="AA31" s="99"/>
      <c r="AB31" s="99"/>
      <c r="AC31" s="99"/>
      <c r="AD31" s="99"/>
      <c r="AE31" s="99" t="s">
        <v>298</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v>15</v>
      </c>
      <c r="B32" s="100" t="s">
        <v>1221</v>
      </c>
      <c r="C32" s="114" t="s">
        <v>1220</v>
      </c>
      <c r="D32" s="104" t="s">
        <v>258</v>
      </c>
      <c r="E32" s="178">
        <v>3.25</v>
      </c>
      <c r="F32" s="177">
        <f>H32+J32</f>
        <v>0</v>
      </c>
      <c r="G32" s="106">
        <f>ROUND(E32*F32,2)</f>
        <v>0</v>
      </c>
      <c r="H32" s="106"/>
      <c r="I32" s="106">
        <f>ROUND(E32*H32,2)</f>
        <v>0</v>
      </c>
      <c r="J32" s="106"/>
      <c r="K32" s="106">
        <f>ROUND(E32*J32,2)</f>
        <v>0</v>
      </c>
      <c r="L32" s="106">
        <v>15</v>
      </c>
      <c r="M32" s="106">
        <f>G32*(1+L32/100)</f>
        <v>0</v>
      </c>
      <c r="N32" s="104">
        <v>0</v>
      </c>
      <c r="O32" s="104">
        <f>ROUND(E32*N32,5)</f>
        <v>0</v>
      </c>
      <c r="P32" s="104">
        <v>0</v>
      </c>
      <c r="Q32" s="104">
        <f>ROUND(E32*P32,5)</f>
        <v>0</v>
      </c>
      <c r="R32" s="104"/>
      <c r="S32" s="104"/>
      <c r="T32" s="105">
        <v>7.9000000000000001E-2</v>
      </c>
      <c r="U32" s="104">
        <f>ROUND(E32*T32,2)</f>
        <v>0.26</v>
      </c>
      <c r="V32" s="99"/>
      <c r="W32" s="99"/>
      <c r="X32" s="99"/>
      <c r="Y32" s="99"/>
      <c r="Z32" s="99"/>
      <c r="AA32" s="99"/>
      <c r="AB32" s="99"/>
      <c r="AC32" s="99"/>
      <c r="AD32" s="99"/>
      <c r="AE32" s="99" t="s">
        <v>80</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ht="22.5" outlineLevel="1">
      <c r="A33" s="100">
        <v>16</v>
      </c>
      <c r="B33" s="100" t="s">
        <v>238</v>
      </c>
      <c r="C33" s="114" t="s">
        <v>1217</v>
      </c>
      <c r="D33" s="104" t="s">
        <v>1216</v>
      </c>
      <c r="E33" s="178">
        <v>1</v>
      </c>
      <c r="F33" s="177">
        <f>H33+J33</f>
        <v>0</v>
      </c>
      <c r="G33" s="106">
        <f>ROUND(E33*F33,2)</f>
        <v>0</v>
      </c>
      <c r="H33" s="106"/>
      <c r="I33" s="106">
        <f>ROUND(E33*H33,2)</f>
        <v>0</v>
      </c>
      <c r="J33" s="106"/>
      <c r="K33" s="106">
        <f>ROUND(E33*J33,2)</f>
        <v>0</v>
      </c>
      <c r="L33" s="106">
        <v>15</v>
      </c>
      <c r="M33" s="106">
        <f>G33*(1+L33/100)</f>
        <v>0</v>
      </c>
      <c r="N33" s="104">
        <v>0</v>
      </c>
      <c r="O33" s="104">
        <f>ROUND(E33*N33,5)</f>
        <v>0</v>
      </c>
      <c r="P33" s="104">
        <v>0</v>
      </c>
      <c r="Q33" s="104">
        <f>ROUND(E33*P33,5)</f>
        <v>0</v>
      </c>
      <c r="R33" s="104"/>
      <c r="S33" s="104"/>
      <c r="T33" s="105">
        <v>0</v>
      </c>
      <c r="U33" s="104">
        <f>ROUND(E33*T33,2)</f>
        <v>0</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c r="B34" s="100"/>
      <c r="C34" s="383" t="s">
        <v>1198</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Není obsaženo v databázi RTS, cenová soustava vlastní</v>
      </c>
      <c r="BB34" s="99"/>
      <c r="BC34" s="99"/>
      <c r="BD34" s="99"/>
      <c r="BE34" s="99"/>
      <c r="BF34" s="99"/>
      <c r="BG34" s="99"/>
      <c r="BH34" s="99"/>
    </row>
    <row r="35" spans="1:60">
      <c r="A35" s="200" t="s">
        <v>188</v>
      </c>
      <c r="B35" s="200" t="s">
        <v>664</v>
      </c>
      <c r="C35" s="199" t="s">
        <v>663</v>
      </c>
      <c r="D35" s="195"/>
      <c r="E35" s="198"/>
      <c r="F35" s="197"/>
      <c r="G35" s="197">
        <f>SUMIF(AE36:AE39,"&lt;&gt;NOR",G36:G39)</f>
        <v>0</v>
      </c>
      <c r="H35" s="197"/>
      <c r="I35" s="197">
        <f>SUM(I36:I39)</f>
        <v>0</v>
      </c>
      <c r="J35" s="197"/>
      <c r="K35" s="197">
        <f>SUM(K36:K39)</f>
        <v>0</v>
      </c>
      <c r="L35" s="197"/>
      <c r="M35" s="197">
        <f>SUM(M36:M39)</f>
        <v>0</v>
      </c>
      <c r="N35" s="195"/>
      <c r="O35" s="195">
        <f>SUM(O36:O39)</f>
        <v>3.8036599999999998</v>
      </c>
      <c r="P35" s="195"/>
      <c r="Q35" s="195">
        <f>SUM(Q36:Q39)</f>
        <v>0</v>
      </c>
      <c r="R35" s="195"/>
      <c r="S35" s="195"/>
      <c r="T35" s="196"/>
      <c r="U35" s="195">
        <f>SUM(U36:U39)</f>
        <v>11.66</v>
      </c>
      <c r="AE35" t="s">
        <v>79</v>
      </c>
    </row>
    <row r="36" spans="1:60" outlineLevel="1">
      <c r="A36" s="100">
        <v>17</v>
      </c>
      <c r="B36" s="100" t="s">
        <v>1353</v>
      </c>
      <c r="C36" s="114" t="s">
        <v>1352</v>
      </c>
      <c r="D36" s="104" t="s">
        <v>1348</v>
      </c>
      <c r="E36" s="178">
        <v>55.1</v>
      </c>
      <c r="F36" s="177">
        <f>H36+J36</f>
        <v>0</v>
      </c>
      <c r="G36" s="106">
        <f>ROUND(E36*F36,2)</f>
        <v>0</v>
      </c>
      <c r="H36" s="106"/>
      <c r="I36" s="106">
        <f>ROUND(E36*H36,2)</f>
        <v>0</v>
      </c>
      <c r="J36" s="106"/>
      <c r="K36" s="106">
        <f>ROUND(E36*J36,2)</f>
        <v>0</v>
      </c>
      <c r="L36" s="106">
        <v>15</v>
      </c>
      <c r="M36" s="106">
        <f>G36*(1+L36/100)</f>
        <v>0</v>
      </c>
      <c r="N36" s="104">
        <v>3.184E-2</v>
      </c>
      <c r="O36" s="104">
        <f>ROUND(E36*N36,5)</f>
        <v>1.7543800000000001</v>
      </c>
      <c r="P36" s="104">
        <v>0</v>
      </c>
      <c r="Q36" s="104">
        <f>ROUND(E36*P36,5)</f>
        <v>0</v>
      </c>
      <c r="R36" s="104"/>
      <c r="S36" s="104"/>
      <c r="T36" s="105">
        <v>0.13269</v>
      </c>
      <c r="U36" s="104">
        <f>ROUND(E36*T36,2)</f>
        <v>7.31</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1351</v>
      </c>
      <c r="D37" s="180"/>
      <c r="E37" s="179">
        <v>55.1</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v>18</v>
      </c>
      <c r="B38" s="100" t="s">
        <v>1350</v>
      </c>
      <c r="C38" s="114" t="s">
        <v>1349</v>
      </c>
      <c r="D38" s="104" t="s">
        <v>1348</v>
      </c>
      <c r="E38" s="178">
        <v>36.200000000000003</v>
      </c>
      <c r="F38" s="177">
        <f>H38+J38</f>
        <v>0</v>
      </c>
      <c r="G38" s="106">
        <f>ROUND(E38*F38,2)</f>
        <v>0</v>
      </c>
      <c r="H38" s="106"/>
      <c r="I38" s="106">
        <f>ROUND(E38*H38,2)</f>
        <v>0</v>
      </c>
      <c r="J38" s="106"/>
      <c r="K38" s="106">
        <f>ROUND(E38*J38,2)</f>
        <v>0</v>
      </c>
      <c r="L38" s="106">
        <v>15</v>
      </c>
      <c r="M38" s="106">
        <f>G38*(1+L38/100)</f>
        <v>0</v>
      </c>
      <c r="N38" s="104">
        <v>5.6610000000000001E-2</v>
      </c>
      <c r="O38" s="104">
        <f>ROUND(E38*N38,5)</f>
        <v>2.04928</v>
      </c>
      <c r="P38" s="104">
        <v>0</v>
      </c>
      <c r="Q38" s="104">
        <f>ROUND(E38*P38,5)</f>
        <v>0</v>
      </c>
      <c r="R38" s="104"/>
      <c r="S38" s="104"/>
      <c r="T38" s="105">
        <v>0.1202</v>
      </c>
      <c r="U38" s="104">
        <f>ROUND(E38*T38,2)</f>
        <v>4.3499999999999996</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c r="B39" s="100"/>
      <c r="C39" s="181" t="s">
        <v>1347</v>
      </c>
      <c r="D39" s="180"/>
      <c r="E39" s="179">
        <v>36.200000000000003</v>
      </c>
      <c r="F39" s="106"/>
      <c r="G39" s="106"/>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133</v>
      </c>
      <c r="AF39" s="99">
        <v>0</v>
      </c>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c r="A40" s="200" t="s">
        <v>188</v>
      </c>
      <c r="B40" s="200" t="s">
        <v>802</v>
      </c>
      <c r="C40" s="199" t="s">
        <v>801</v>
      </c>
      <c r="D40" s="195"/>
      <c r="E40" s="198"/>
      <c r="F40" s="197"/>
      <c r="G40" s="197">
        <f>SUMIF(AE41:AE49,"&lt;&gt;NOR",G41:G49)</f>
        <v>0</v>
      </c>
      <c r="H40" s="197"/>
      <c r="I40" s="197">
        <f>SUM(I41:I49)</f>
        <v>0</v>
      </c>
      <c r="J40" s="197"/>
      <c r="K40" s="197">
        <f>SUM(K41:K49)</f>
        <v>0</v>
      </c>
      <c r="L40" s="197"/>
      <c r="M40" s="197">
        <f>SUM(M41:M49)</f>
        <v>0</v>
      </c>
      <c r="N40" s="195"/>
      <c r="O40" s="195">
        <f>SUM(O41:O49)</f>
        <v>0</v>
      </c>
      <c r="P40" s="195"/>
      <c r="Q40" s="195">
        <f>SUM(Q41:Q49)</f>
        <v>0</v>
      </c>
      <c r="R40" s="195"/>
      <c r="S40" s="195"/>
      <c r="T40" s="196"/>
      <c r="U40" s="195">
        <f>SUM(U41:U49)</f>
        <v>10.040000000000001</v>
      </c>
      <c r="AE40" t="s">
        <v>79</v>
      </c>
    </row>
    <row r="41" spans="1:60" outlineLevel="1">
      <c r="A41" s="100">
        <v>19</v>
      </c>
      <c r="B41" s="100" t="s">
        <v>1346</v>
      </c>
      <c r="C41" s="114" t="s">
        <v>1345</v>
      </c>
      <c r="D41" s="104" t="s">
        <v>197</v>
      </c>
      <c r="E41" s="178">
        <v>2.5379999999999998</v>
      </c>
      <c r="F41" s="177">
        <f>H41+J41</f>
        <v>0</v>
      </c>
      <c r="G41" s="106">
        <f>ROUND(E41*F41,2)</f>
        <v>0</v>
      </c>
      <c r="H41" s="106"/>
      <c r="I41" s="106">
        <f>ROUND(E41*H41,2)</f>
        <v>0</v>
      </c>
      <c r="J41" s="106"/>
      <c r="K41" s="106">
        <f>ROUND(E41*J41,2)</f>
        <v>0</v>
      </c>
      <c r="L41" s="106">
        <v>15</v>
      </c>
      <c r="M41" s="106">
        <f>G41*(1+L41/100)</f>
        <v>0</v>
      </c>
      <c r="N41" s="104">
        <v>0</v>
      </c>
      <c r="O41" s="104">
        <f>ROUND(E41*N41,5)</f>
        <v>0</v>
      </c>
      <c r="P41" s="104">
        <v>0</v>
      </c>
      <c r="Q41" s="104">
        <f>ROUND(E41*P41,5)</f>
        <v>0</v>
      </c>
      <c r="R41" s="104"/>
      <c r="S41" s="104"/>
      <c r="T41" s="105">
        <v>0.94199999999999995</v>
      </c>
      <c r="U41" s="104">
        <f>ROUND(E41*T41,2)</f>
        <v>2.39</v>
      </c>
      <c r="V41" s="99"/>
      <c r="W41" s="99"/>
      <c r="X41" s="99"/>
      <c r="Y41" s="99"/>
      <c r="Z41" s="99"/>
      <c r="AA41" s="99"/>
      <c r="AB41" s="99"/>
      <c r="AC41" s="99"/>
      <c r="AD41" s="99"/>
      <c r="AE41" s="99" t="s">
        <v>80</v>
      </c>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1344</v>
      </c>
      <c r="D42" s="180"/>
      <c r="E42" s="179">
        <v>2.5379999999999998</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outlineLevel="1">
      <c r="A43" s="100">
        <v>20</v>
      </c>
      <c r="B43" s="100" t="s">
        <v>1343</v>
      </c>
      <c r="C43" s="114" t="s">
        <v>1342</v>
      </c>
      <c r="D43" s="104" t="s">
        <v>197</v>
      </c>
      <c r="E43" s="178">
        <v>60.911999999999999</v>
      </c>
      <c r="F43" s="177">
        <f>H43+J43</f>
        <v>0</v>
      </c>
      <c r="G43" s="106">
        <f>ROUND(E43*F43,2)</f>
        <v>0</v>
      </c>
      <c r="H43" s="106"/>
      <c r="I43" s="106">
        <f>ROUND(E43*H43,2)</f>
        <v>0</v>
      </c>
      <c r="J43" s="106"/>
      <c r="K43" s="106">
        <f>ROUND(E43*J43,2)</f>
        <v>0</v>
      </c>
      <c r="L43" s="106">
        <v>15</v>
      </c>
      <c r="M43" s="106">
        <f>G43*(1+L43/100)</f>
        <v>0</v>
      </c>
      <c r="N43" s="104">
        <v>0</v>
      </c>
      <c r="O43" s="104">
        <f>ROUND(E43*N43,5)</f>
        <v>0</v>
      </c>
      <c r="P43" s="104">
        <v>0</v>
      </c>
      <c r="Q43" s="104">
        <f>ROUND(E43*P43,5)</f>
        <v>0</v>
      </c>
      <c r="R43" s="104"/>
      <c r="S43" s="104"/>
      <c r="T43" s="105">
        <v>0.105</v>
      </c>
      <c r="U43" s="104">
        <f>ROUND(E43*T43,2)</f>
        <v>6.4</v>
      </c>
      <c r="V43" s="99"/>
      <c r="W43" s="99"/>
      <c r="X43" s="99"/>
      <c r="Y43" s="99"/>
      <c r="Z43" s="99"/>
      <c r="AA43" s="99"/>
      <c r="AB43" s="99"/>
      <c r="AC43" s="99"/>
      <c r="AD43" s="99"/>
      <c r="AE43" s="99" t="s">
        <v>80</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181" t="s">
        <v>1341</v>
      </c>
      <c r="D44" s="180"/>
      <c r="E44" s="179">
        <v>60.911999999999999</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ht="22.5" outlineLevel="1">
      <c r="A45" s="100">
        <v>21</v>
      </c>
      <c r="B45" s="100" t="s">
        <v>1340</v>
      </c>
      <c r="C45" s="114" t="s">
        <v>1339</v>
      </c>
      <c r="D45" s="104" t="s">
        <v>197</v>
      </c>
      <c r="E45" s="178">
        <v>2.5379999999999998</v>
      </c>
      <c r="F45" s="177">
        <f>H45+J45</f>
        <v>0</v>
      </c>
      <c r="G45" s="106">
        <f>ROUND(E45*F45,2)</f>
        <v>0</v>
      </c>
      <c r="H45" s="106"/>
      <c r="I45" s="106">
        <f>ROUND(E45*H45,2)</f>
        <v>0</v>
      </c>
      <c r="J45" s="106"/>
      <c r="K45" s="106">
        <f>ROUND(E45*J45,2)</f>
        <v>0</v>
      </c>
      <c r="L45" s="106">
        <v>15</v>
      </c>
      <c r="M45" s="106">
        <f>G45*(1+L45/100)</f>
        <v>0</v>
      </c>
      <c r="N45" s="104">
        <v>0</v>
      </c>
      <c r="O45" s="104">
        <f>ROUND(E45*N45,5)</f>
        <v>0</v>
      </c>
      <c r="P45" s="104">
        <v>0</v>
      </c>
      <c r="Q45" s="104">
        <f>ROUND(E45*P45,5)</f>
        <v>0</v>
      </c>
      <c r="R45" s="104"/>
      <c r="S45" s="104"/>
      <c r="T45" s="105">
        <v>0.49</v>
      </c>
      <c r="U45" s="104">
        <f>ROUND(E45*T45,2)</f>
        <v>1.24</v>
      </c>
      <c r="V45" s="99"/>
      <c r="W45" s="99"/>
      <c r="X45" s="99"/>
      <c r="Y45" s="99"/>
      <c r="Z45" s="99"/>
      <c r="AA45" s="99"/>
      <c r="AB45" s="99"/>
      <c r="AC45" s="99"/>
      <c r="AD45" s="99"/>
      <c r="AE45" s="99" t="s">
        <v>80</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22</v>
      </c>
      <c r="B46" s="100" t="s">
        <v>1338</v>
      </c>
      <c r="C46" s="114" t="s">
        <v>1337</v>
      </c>
      <c r="D46" s="104" t="s">
        <v>197</v>
      </c>
      <c r="E46" s="178">
        <v>25.38</v>
      </c>
      <c r="F46" s="177">
        <f>H46+J46</f>
        <v>0</v>
      </c>
      <c r="G46" s="106">
        <f>ROUND(E46*F46,2)</f>
        <v>0</v>
      </c>
      <c r="H46" s="106"/>
      <c r="I46" s="106">
        <f>ROUND(E46*H46,2)</f>
        <v>0</v>
      </c>
      <c r="J46" s="106"/>
      <c r="K46" s="106">
        <f>ROUND(E46*J46,2)</f>
        <v>0</v>
      </c>
      <c r="L46" s="106">
        <v>15</v>
      </c>
      <c r="M46" s="106">
        <f>G46*(1+L46/100)</f>
        <v>0</v>
      </c>
      <c r="N46" s="104">
        <v>0</v>
      </c>
      <c r="O46" s="104">
        <f>ROUND(E46*N46,5)</f>
        <v>0</v>
      </c>
      <c r="P46" s="104">
        <v>0</v>
      </c>
      <c r="Q46" s="104">
        <f>ROUND(E46*P46,5)</f>
        <v>0</v>
      </c>
      <c r="R46" s="104"/>
      <c r="S46" s="104"/>
      <c r="T46" s="105">
        <v>0</v>
      </c>
      <c r="U46" s="104">
        <f>ROUND(E46*T46,2)</f>
        <v>0</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1336</v>
      </c>
      <c r="D47" s="180"/>
      <c r="E47" s="179">
        <v>25.38</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outlineLevel="1">
      <c r="A48" s="100">
        <v>23</v>
      </c>
      <c r="B48" s="100" t="s">
        <v>204</v>
      </c>
      <c r="C48" s="114" t="s">
        <v>203</v>
      </c>
      <c r="D48" s="104" t="s">
        <v>197</v>
      </c>
      <c r="E48" s="178">
        <v>2.3580000000000001</v>
      </c>
      <c r="F48" s="177">
        <f>H48+J48</f>
        <v>0</v>
      </c>
      <c r="G48" s="106">
        <f>ROUND(E48*F48,2)</f>
        <v>0</v>
      </c>
      <c r="H48" s="106"/>
      <c r="I48" s="106">
        <f>ROUND(E48*H48,2)</f>
        <v>0</v>
      </c>
      <c r="J48" s="106"/>
      <c r="K48" s="106">
        <f>ROUND(E48*J48,2)</f>
        <v>0</v>
      </c>
      <c r="L48" s="106">
        <v>15</v>
      </c>
      <c r="M48" s="106">
        <f>G48*(1+L48/100)</f>
        <v>0</v>
      </c>
      <c r="N48" s="104">
        <v>0</v>
      </c>
      <c r="O48" s="104">
        <f>ROUND(E48*N48,5)</f>
        <v>0</v>
      </c>
      <c r="P48" s="104">
        <v>0</v>
      </c>
      <c r="Q48" s="104">
        <f>ROUND(E48*P48,5)</f>
        <v>0</v>
      </c>
      <c r="R48" s="104"/>
      <c r="S48" s="104"/>
      <c r="T48" s="105">
        <v>6.0000000000000001E-3</v>
      </c>
      <c r="U48" s="104">
        <f>ROUND(E48*T48,2)</f>
        <v>0.01</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v>24</v>
      </c>
      <c r="B49" s="100" t="s">
        <v>1335</v>
      </c>
      <c r="C49" s="114" t="s">
        <v>1334</v>
      </c>
      <c r="D49" s="104" t="s">
        <v>197</v>
      </c>
      <c r="E49" s="178">
        <v>2.5379999999999998</v>
      </c>
      <c r="F49" s="177">
        <f>H49+J49</f>
        <v>0</v>
      </c>
      <c r="G49" s="106">
        <f>ROUND(E49*F49,2)</f>
        <v>0</v>
      </c>
      <c r="H49" s="106"/>
      <c r="I49" s="106">
        <f>ROUND(E49*H49,2)</f>
        <v>0</v>
      </c>
      <c r="J49" s="106"/>
      <c r="K49" s="106">
        <f>ROUND(E49*J49,2)</f>
        <v>0</v>
      </c>
      <c r="L49" s="106">
        <v>15</v>
      </c>
      <c r="M49" s="106">
        <f>G49*(1+L49/100)</f>
        <v>0</v>
      </c>
      <c r="N49" s="104">
        <v>0</v>
      </c>
      <c r="O49" s="104">
        <f>ROUND(E49*N49,5)</f>
        <v>0</v>
      </c>
      <c r="P49" s="104">
        <v>0</v>
      </c>
      <c r="Q49" s="104">
        <f>ROUND(E49*P49,5)</f>
        <v>0</v>
      </c>
      <c r="R49" s="104"/>
      <c r="S49" s="104"/>
      <c r="T49" s="105">
        <v>0</v>
      </c>
      <c r="U49" s="104">
        <f>ROUND(E49*T49,2)</f>
        <v>0</v>
      </c>
      <c r="V49" s="99"/>
      <c r="W49" s="99"/>
      <c r="X49" s="99"/>
      <c r="Y49" s="99"/>
      <c r="Z49" s="99"/>
      <c r="AA49" s="99"/>
      <c r="AB49" s="99"/>
      <c r="AC49" s="99"/>
      <c r="AD49" s="99"/>
      <c r="AE49" s="99" t="s">
        <v>80</v>
      </c>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c r="A50" s="200" t="s">
        <v>188</v>
      </c>
      <c r="B50" s="200" t="s">
        <v>1333</v>
      </c>
      <c r="C50" s="199" t="s">
        <v>1332</v>
      </c>
      <c r="D50" s="195"/>
      <c r="E50" s="198"/>
      <c r="F50" s="197"/>
      <c r="G50" s="197">
        <f>SUMIF(AE51:AE52,"&lt;&gt;NOR",G51:G52)</f>
        <v>0</v>
      </c>
      <c r="H50" s="197"/>
      <c r="I50" s="197">
        <f>SUM(I51:I52)</f>
        <v>0</v>
      </c>
      <c r="J50" s="197"/>
      <c r="K50" s="197">
        <f>SUM(K51:K52)</f>
        <v>0</v>
      </c>
      <c r="L50" s="197"/>
      <c r="M50" s="197">
        <f>SUM(M51:M52)</f>
        <v>0</v>
      </c>
      <c r="N50" s="195"/>
      <c r="O50" s="195">
        <f>SUM(O51:O52)</f>
        <v>0</v>
      </c>
      <c r="P50" s="195"/>
      <c r="Q50" s="195">
        <f>SUM(Q51:Q52)</f>
        <v>0</v>
      </c>
      <c r="R50" s="195"/>
      <c r="S50" s="195"/>
      <c r="T50" s="196"/>
      <c r="U50" s="195">
        <f>SUM(U51:U52)</f>
        <v>0</v>
      </c>
      <c r="AE50" t="s">
        <v>79</v>
      </c>
    </row>
    <row r="51" spans="1:60" ht="22.5" outlineLevel="1">
      <c r="A51" s="100">
        <v>25</v>
      </c>
      <c r="B51" s="100" t="s">
        <v>523</v>
      </c>
      <c r="C51" s="114" t="s">
        <v>1331</v>
      </c>
      <c r="D51" s="104" t="s">
        <v>1216</v>
      </c>
      <c r="E51" s="178">
        <v>9</v>
      </c>
      <c r="F51" s="177">
        <f>H51+J51</f>
        <v>0</v>
      </c>
      <c r="G51" s="106">
        <f>ROUND(E51*F51,2)</f>
        <v>0</v>
      </c>
      <c r="H51" s="106"/>
      <c r="I51" s="106">
        <f>ROUND(E51*H51,2)</f>
        <v>0</v>
      </c>
      <c r="J51" s="106"/>
      <c r="K51" s="106">
        <f>ROUND(E51*J51,2)</f>
        <v>0</v>
      </c>
      <c r="L51" s="106">
        <v>15</v>
      </c>
      <c r="M51" s="106">
        <f>G51*(1+L51/100)</f>
        <v>0</v>
      </c>
      <c r="N51" s="104">
        <v>0</v>
      </c>
      <c r="O51" s="104">
        <f>ROUND(E51*N51,5)</f>
        <v>0</v>
      </c>
      <c r="P51" s="104">
        <v>0</v>
      </c>
      <c r="Q51" s="104">
        <f>ROUND(E51*P51,5)</f>
        <v>0</v>
      </c>
      <c r="R51" s="104"/>
      <c r="S51" s="104"/>
      <c r="T51" s="105">
        <v>0</v>
      </c>
      <c r="U51" s="104">
        <f>ROUND(E51*T51,2)</f>
        <v>0</v>
      </c>
      <c r="V51" s="99"/>
      <c r="W51" s="99"/>
      <c r="X51" s="99"/>
      <c r="Y51" s="99"/>
      <c r="Z51" s="99"/>
      <c r="AA51" s="99"/>
      <c r="AB51" s="99"/>
      <c r="AC51" s="99"/>
      <c r="AD51" s="99"/>
      <c r="AE51" s="99" t="s">
        <v>80</v>
      </c>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383" t="s">
        <v>1198</v>
      </c>
      <c r="D52" s="384"/>
      <c r="E52" s="385"/>
      <c r="F52" s="386"/>
      <c r="G52" s="387"/>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81</v>
      </c>
      <c r="AF52" s="99"/>
      <c r="AG52" s="99"/>
      <c r="AH52" s="99"/>
      <c r="AI52" s="99"/>
      <c r="AJ52" s="99"/>
      <c r="AK52" s="99"/>
      <c r="AL52" s="99"/>
      <c r="AM52" s="99"/>
      <c r="AN52" s="99"/>
      <c r="AO52" s="99"/>
      <c r="AP52" s="99"/>
      <c r="AQ52" s="99"/>
      <c r="AR52" s="99"/>
      <c r="AS52" s="99"/>
      <c r="AT52" s="99"/>
      <c r="AU52" s="99"/>
      <c r="AV52" s="99"/>
      <c r="AW52" s="99"/>
      <c r="AX52" s="99"/>
      <c r="AY52" s="99"/>
      <c r="AZ52" s="99"/>
      <c r="BA52" s="101" t="str">
        <f>C52</f>
        <v>Není obsaženo v databázi RTS, cenová soustava vlastní</v>
      </c>
      <c r="BB52" s="99"/>
      <c r="BC52" s="99"/>
      <c r="BD52" s="99"/>
      <c r="BE52" s="99"/>
      <c r="BF52" s="99"/>
      <c r="BG52" s="99"/>
      <c r="BH52" s="99"/>
    </row>
    <row r="53" spans="1:60">
      <c r="A53" s="200" t="s">
        <v>188</v>
      </c>
      <c r="B53" s="200" t="s">
        <v>317</v>
      </c>
      <c r="C53" s="199" t="s">
        <v>316</v>
      </c>
      <c r="D53" s="195"/>
      <c r="E53" s="198"/>
      <c r="F53" s="197"/>
      <c r="G53" s="197">
        <f>SUMIF(AE54:AE54,"&lt;&gt;NOR",G54:G54)</f>
        <v>0</v>
      </c>
      <c r="H53" s="197"/>
      <c r="I53" s="197">
        <f>SUM(I54:I54)</f>
        <v>0</v>
      </c>
      <c r="J53" s="197"/>
      <c r="K53" s="197">
        <f>SUM(K54:K54)</f>
        <v>0</v>
      </c>
      <c r="L53" s="197"/>
      <c r="M53" s="197">
        <f>SUM(M54:M54)</f>
        <v>0</v>
      </c>
      <c r="N53" s="195"/>
      <c r="O53" s="195">
        <f>SUM(O54:O54)</f>
        <v>0</v>
      </c>
      <c r="P53" s="195"/>
      <c r="Q53" s="195">
        <f>SUM(Q54:Q54)</f>
        <v>0</v>
      </c>
      <c r="R53" s="195"/>
      <c r="S53" s="195"/>
      <c r="T53" s="196"/>
      <c r="U53" s="195">
        <f>SUM(U54:U54)</f>
        <v>0.02</v>
      </c>
      <c r="AE53" t="s">
        <v>79</v>
      </c>
    </row>
    <row r="54" spans="1:60" outlineLevel="1">
      <c r="A54" s="100">
        <v>26</v>
      </c>
      <c r="B54" s="100" t="s">
        <v>1204</v>
      </c>
      <c r="C54" s="114" t="s">
        <v>1203</v>
      </c>
      <c r="D54" s="104" t="s">
        <v>197</v>
      </c>
      <c r="E54" s="178">
        <v>0.1</v>
      </c>
      <c r="F54" s="177">
        <f>H54+J54</f>
        <v>0</v>
      </c>
      <c r="G54" s="106">
        <f>ROUND(E54*F54,2)</f>
        <v>0</v>
      </c>
      <c r="H54" s="106"/>
      <c r="I54" s="106">
        <f>ROUND(E54*H54,2)</f>
        <v>0</v>
      </c>
      <c r="J54" s="106"/>
      <c r="K54" s="106">
        <f>ROUND(E54*J54,2)</f>
        <v>0</v>
      </c>
      <c r="L54" s="106">
        <v>15</v>
      </c>
      <c r="M54" s="106">
        <f>G54*(1+L54/100)</f>
        <v>0</v>
      </c>
      <c r="N54" s="104">
        <v>0</v>
      </c>
      <c r="O54" s="104">
        <f>ROUND(E54*N54,5)</f>
        <v>0</v>
      </c>
      <c r="P54" s="104">
        <v>0</v>
      </c>
      <c r="Q54" s="104">
        <f>ROUND(E54*P54,5)</f>
        <v>0</v>
      </c>
      <c r="R54" s="104"/>
      <c r="S54" s="104"/>
      <c r="T54" s="105">
        <v>0.21149999999999999</v>
      </c>
      <c r="U54" s="104">
        <f>ROUND(E54*T54,2)</f>
        <v>0.02</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c r="A55" s="200" t="s">
        <v>188</v>
      </c>
      <c r="B55" s="200" t="s">
        <v>264</v>
      </c>
      <c r="C55" s="199" t="s">
        <v>263</v>
      </c>
      <c r="D55" s="195"/>
      <c r="E55" s="198"/>
      <c r="F55" s="197"/>
      <c r="G55" s="197">
        <f>SUMIF(AE56:AE60,"&lt;&gt;NOR",G56:G60)</f>
        <v>0</v>
      </c>
      <c r="H55" s="197"/>
      <c r="I55" s="197">
        <f>SUM(I56:I60)</f>
        <v>0</v>
      </c>
      <c r="J55" s="197"/>
      <c r="K55" s="197">
        <f>SUM(K56:K60)</f>
        <v>0</v>
      </c>
      <c r="L55" s="197"/>
      <c r="M55" s="197">
        <f>SUM(M56:M60)</f>
        <v>0</v>
      </c>
      <c r="N55" s="195"/>
      <c r="O55" s="195">
        <f>SUM(O56:O60)</f>
        <v>6.6239999999999997</v>
      </c>
      <c r="P55" s="195"/>
      <c r="Q55" s="195">
        <f>SUM(Q56:Q60)</f>
        <v>0</v>
      </c>
      <c r="R55" s="195"/>
      <c r="S55" s="195"/>
      <c r="T55" s="196"/>
      <c r="U55" s="195">
        <f>SUM(U56:U60)</f>
        <v>1.03</v>
      </c>
      <c r="AE55" t="s">
        <v>79</v>
      </c>
    </row>
    <row r="56" spans="1:60" outlineLevel="1">
      <c r="A56" s="100">
        <v>27</v>
      </c>
      <c r="B56" s="100" t="s">
        <v>1191</v>
      </c>
      <c r="C56" s="114" t="s">
        <v>1190</v>
      </c>
      <c r="D56" s="104" t="s">
        <v>197</v>
      </c>
      <c r="E56" s="178">
        <v>6.6239999999999997</v>
      </c>
      <c r="F56" s="177">
        <f>H56+J56</f>
        <v>0</v>
      </c>
      <c r="G56" s="106">
        <f>ROUND(E56*F56,2)</f>
        <v>0</v>
      </c>
      <c r="H56" s="106"/>
      <c r="I56" s="106">
        <f>ROUND(E56*H56,2)</f>
        <v>0</v>
      </c>
      <c r="J56" s="106"/>
      <c r="K56" s="106">
        <f>ROUND(E56*J56,2)</f>
        <v>0</v>
      </c>
      <c r="L56" s="106">
        <v>15</v>
      </c>
      <c r="M56" s="106">
        <f>G56*(1+L56/100)</f>
        <v>0</v>
      </c>
      <c r="N56" s="104">
        <v>1</v>
      </c>
      <c r="O56" s="104">
        <f>ROUND(E56*N56,5)</f>
        <v>6.6239999999999997</v>
      </c>
      <c r="P56" s="104">
        <v>0</v>
      </c>
      <c r="Q56" s="104">
        <f>ROUND(E56*P56,5)</f>
        <v>0</v>
      </c>
      <c r="R56" s="104"/>
      <c r="S56" s="104"/>
      <c r="T56" s="105">
        <v>0</v>
      </c>
      <c r="U56" s="104">
        <f>ROUND(E56*T56,2)</f>
        <v>0</v>
      </c>
      <c r="V56" s="99"/>
      <c r="W56" s="99"/>
      <c r="X56" s="99"/>
      <c r="Y56" s="99"/>
      <c r="Z56" s="99"/>
      <c r="AA56" s="99"/>
      <c r="AB56" s="99"/>
      <c r="AC56" s="99"/>
      <c r="AD56" s="99"/>
      <c r="AE56" s="99" t="s">
        <v>298</v>
      </c>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1330</v>
      </c>
      <c r="D57" s="180"/>
      <c r="E57" s="179">
        <v>6.6239999999999997</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ht="22.5" outlineLevel="1">
      <c r="A58" s="100">
        <v>28</v>
      </c>
      <c r="B58" s="100" t="s">
        <v>1179</v>
      </c>
      <c r="C58" s="114" t="s">
        <v>1178</v>
      </c>
      <c r="D58" s="104" t="s">
        <v>213</v>
      </c>
      <c r="E58" s="178">
        <v>1.56</v>
      </c>
      <c r="F58" s="177">
        <f>H58+J58</f>
        <v>0</v>
      </c>
      <c r="G58" s="106">
        <f>ROUND(E58*F58,2)</f>
        <v>0</v>
      </c>
      <c r="H58" s="106"/>
      <c r="I58" s="106">
        <f>ROUND(E58*H58,2)</f>
        <v>0</v>
      </c>
      <c r="J58" s="106"/>
      <c r="K58" s="106">
        <f>ROUND(E58*J58,2)</f>
        <v>0</v>
      </c>
      <c r="L58" s="106">
        <v>15</v>
      </c>
      <c r="M58" s="106">
        <f>G58*(1+L58/100)</f>
        <v>0</v>
      </c>
      <c r="N58" s="104">
        <v>0</v>
      </c>
      <c r="O58" s="104">
        <f>ROUND(E58*N58,5)</f>
        <v>0</v>
      </c>
      <c r="P58" s="104">
        <v>0</v>
      </c>
      <c r="Q58" s="104">
        <f>ROUND(E58*P58,5)</f>
        <v>0</v>
      </c>
      <c r="R58" s="104"/>
      <c r="S58" s="104"/>
      <c r="T58" s="105">
        <v>0.66300000000000003</v>
      </c>
      <c r="U58" s="104">
        <f>ROUND(E58*T58,2)</f>
        <v>1.03</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v>29</v>
      </c>
      <c r="B59" s="100" t="s">
        <v>1177</v>
      </c>
      <c r="C59" s="114" t="s">
        <v>1176</v>
      </c>
      <c r="D59" s="104" t="s">
        <v>213</v>
      </c>
      <c r="E59" s="178">
        <v>15.6</v>
      </c>
      <c r="F59" s="177">
        <f>H59+J59</f>
        <v>0</v>
      </c>
      <c r="G59" s="106">
        <f>ROUND(E59*F59,2)</f>
        <v>0</v>
      </c>
      <c r="H59" s="106"/>
      <c r="I59" s="106">
        <f>ROUND(E59*H59,2)</f>
        <v>0</v>
      </c>
      <c r="J59" s="106"/>
      <c r="K59" s="106">
        <f>ROUND(E59*J59,2)</f>
        <v>0</v>
      </c>
      <c r="L59" s="106">
        <v>15</v>
      </c>
      <c r="M59" s="106">
        <f>G59*(1+L59/100)</f>
        <v>0</v>
      </c>
      <c r="N59" s="104">
        <v>0</v>
      </c>
      <c r="O59" s="104">
        <f>ROUND(E59*N59,5)</f>
        <v>0</v>
      </c>
      <c r="P59" s="104">
        <v>0</v>
      </c>
      <c r="Q59" s="104">
        <f>ROUND(E59*P59,5)</f>
        <v>0</v>
      </c>
      <c r="R59" s="104"/>
      <c r="S59" s="104"/>
      <c r="T59" s="105">
        <v>0</v>
      </c>
      <c r="U59" s="104">
        <f>ROUND(E59*T59,2)</f>
        <v>0</v>
      </c>
      <c r="V59" s="99"/>
      <c r="W59" s="99"/>
      <c r="X59" s="99"/>
      <c r="Y59" s="99"/>
      <c r="Z59" s="99"/>
      <c r="AA59" s="99"/>
      <c r="AB59" s="99"/>
      <c r="AC59" s="99"/>
      <c r="AD59" s="99"/>
      <c r="AE59" s="99" t="s">
        <v>80</v>
      </c>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10"/>
      <c r="B60" s="110"/>
      <c r="C60" s="194" t="s">
        <v>1329</v>
      </c>
      <c r="D60" s="193"/>
      <c r="E60" s="192">
        <v>15.6</v>
      </c>
      <c r="F60" s="111"/>
      <c r="G60" s="111"/>
      <c r="H60" s="111"/>
      <c r="I60" s="111"/>
      <c r="J60" s="111"/>
      <c r="K60" s="111"/>
      <c r="L60" s="111"/>
      <c r="M60" s="111"/>
      <c r="N60" s="112"/>
      <c r="O60" s="112"/>
      <c r="P60" s="112"/>
      <c r="Q60" s="112"/>
      <c r="R60" s="112"/>
      <c r="S60" s="112"/>
      <c r="T60" s="113"/>
      <c r="U60" s="112"/>
      <c r="V60" s="99"/>
      <c r="W60" s="99"/>
      <c r="X60" s="99"/>
      <c r="Y60" s="99"/>
      <c r="Z60" s="99"/>
      <c r="AA60" s="99"/>
      <c r="AB60" s="99"/>
      <c r="AC60" s="99"/>
      <c r="AD60" s="99"/>
      <c r="AE60" s="99" t="s">
        <v>133</v>
      </c>
      <c r="AF60" s="99">
        <v>0</v>
      </c>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c r="A61" s="4"/>
      <c r="B61" s="5" t="s">
        <v>117</v>
      </c>
      <c r="C61" s="171" t="s">
        <v>117</v>
      </c>
      <c r="D61" s="4"/>
      <c r="E61" s="4"/>
      <c r="F61" s="4"/>
      <c r="G61" s="4"/>
      <c r="H61" s="4"/>
      <c r="I61" s="4"/>
      <c r="J61" s="4"/>
      <c r="K61" s="4"/>
      <c r="L61" s="4"/>
      <c r="M61" s="4"/>
      <c r="N61" s="4"/>
      <c r="O61" s="4"/>
      <c r="P61" s="4"/>
      <c r="Q61" s="4"/>
      <c r="R61" s="4"/>
      <c r="S61" s="4"/>
      <c r="T61" s="4"/>
      <c r="U61" s="4"/>
      <c r="AC61">
        <v>15</v>
      </c>
      <c r="AD61">
        <v>21</v>
      </c>
    </row>
    <row r="62" spans="1:60">
      <c r="A62" s="176"/>
      <c r="B62" s="175" t="s">
        <v>27</v>
      </c>
      <c r="C62" s="174" t="s">
        <v>117</v>
      </c>
      <c r="D62" s="173"/>
      <c r="E62" s="173"/>
      <c r="F62" s="173"/>
      <c r="G62" s="172">
        <f>G8+G16+G19+G35+G40+G50+G53+G55</f>
        <v>0</v>
      </c>
      <c r="H62" s="4"/>
      <c r="I62" s="4"/>
      <c r="J62" s="4"/>
      <c r="K62" s="4"/>
      <c r="L62" s="4"/>
      <c r="M62" s="4"/>
      <c r="N62" s="4"/>
      <c r="O62" s="4"/>
      <c r="P62" s="4"/>
      <c r="Q62" s="4"/>
      <c r="R62" s="4"/>
      <c r="S62" s="4"/>
      <c r="T62" s="4"/>
      <c r="U62" s="4"/>
      <c r="AC62">
        <f>SUMIF(L7:L60,AC61,G7:G60)</f>
        <v>0</v>
      </c>
      <c r="AD62">
        <f>SUMIF(L7:L60,AD61,G7:G60)</f>
        <v>0</v>
      </c>
      <c r="AE62" t="s">
        <v>120</v>
      </c>
    </row>
    <row r="63" spans="1:60">
      <c r="A63" s="4"/>
      <c r="B63" s="5" t="s">
        <v>117</v>
      </c>
      <c r="C63" s="171" t="s">
        <v>117</v>
      </c>
      <c r="D63" s="4"/>
      <c r="E63" s="4"/>
      <c r="F63" s="4"/>
      <c r="G63" s="4"/>
      <c r="H63" s="4"/>
      <c r="I63" s="4"/>
      <c r="J63" s="4"/>
      <c r="K63" s="4"/>
      <c r="L63" s="4"/>
      <c r="M63" s="4"/>
      <c r="N63" s="4"/>
      <c r="O63" s="4"/>
      <c r="P63" s="4"/>
      <c r="Q63" s="4"/>
      <c r="R63" s="4"/>
      <c r="S63" s="4"/>
      <c r="T63" s="4"/>
      <c r="U63" s="4"/>
    </row>
    <row r="64" spans="1:60">
      <c r="A64" s="4"/>
      <c r="B64" s="5" t="s">
        <v>117</v>
      </c>
      <c r="C64" s="171" t="s">
        <v>117</v>
      </c>
      <c r="D64" s="4"/>
      <c r="E64" s="4"/>
      <c r="F64" s="4"/>
      <c r="G64" s="4"/>
      <c r="H64" s="4"/>
      <c r="I64" s="4"/>
      <c r="J64" s="4"/>
      <c r="K64" s="4"/>
      <c r="L64" s="4"/>
      <c r="M64" s="4"/>
      <c r="N64" s="4"/>
      <c r="O64" s="4"/>
      <c r="P64" s="4"/>
      <c r="Q64" s="4"/>
      <c r="R64" s="4"/>
      <c r="S64" s="4"/>
      <c r="T64" s="4"/>
      <c r="U64" s="4"/>
    </row>
    <row r="65" spans="1:31">
      <c r="A65" s="405" t="s">
        <v>119</v>
      </c>
      <c r="B65" s="405"/>
      <c r="C65" s="406"/>
      <c r="D65" s="4"/>
      <c r="E65" s="4"/>
      <c r="F65" s="4"/>
      <c r="G65" s="4"/>
      <c r="H65" s="4"/>
      <c r="I65" s="4"/>
      <c r="J65" s="4"/>
      <c r="K65" s="4"/>
      <c r="L65" s="4"/>
      <c r="M65" s="4"/>
      <c r="N65" s="4"/>
      <c r="O65" s="4"/>
      <c r="P65" s="4"/>
      <c r="Q65" s="4"/>
      <c r="R65" s="4"/>
      <c r="S65" s="4"/>
      <c r="T65" s="4"/>
      <c r="U65" s="4"/>
    </row>
    <row r="66" spans="1:31">
      <c r="A66" s="388"/>
      <c r="B66" s="389"/>
      <c r="C66" s="390"/>
      <c r="D66" s="389"/>
      <c r="E66" s="389"/>
      <c r="F66" s="389"/>
      <c r="G66" s="391"/>
      <c r="H66" s="4"/>
      <c r="I66" s="4"/>
      <c r="J66" s="4"/>
      <c r="K66" s="4"/>
      <c r="L66" s="4"/>
      <c r="M66" s="4"/>
      <c r="N66" s="4"/>
      <c r="O66" s="4"/>
      <c r="P66" s="4"/>
      <c r="Q66" s="4"/>
      <c r="R66" s="4"/>
      <c r="S66" s="4"/>
      <c r="T66" s="4"/>
      <c r="U66" s="4"/>
      <c r="AE66" t="s">
        <v>118</v>
      </c>
    </row>
    <row r="67" spans="1:31">
      <c r="A67" s="392"/>
      <c r="B67" s="393"/>
      <c r="C67" s="394"/>
      <c r="D67" s="393"/>
      <c r="E67" s="393"/>
      <c r="F67" s="393"/>
      <c r="G67" s="395"/>
      <c r="H67" s="4"/>
      <c r="I67" s="4"/>
      <c r="J67" s="4"/>
      <c r="K67" s="4"/>
      <c r="L67" s="4"/>
      <c r="M67" s="4"/>
      <c r="N67" s="4"/>
      <c r="O67" s="4"/>
      <c r="P67" s="4"/>
      <c r="Q67" s="4"/>
      <c r="R67" s="4"/>
      <c r="S67" s="4"/>
      <c r="T67" s="4"/>
      <c r="U67" s="4"/>
    </row>
    <row r="68" spans="1:31">
      <c r="A68" s="392"/>
      <c r="B68" s="393"/>
      <c r="C68" s="394"/>
      <c r="D68" s="393"/>
      <c r="E68" s="393"/>
      <c r="F68" s="393"/>
      <c r="G68" s="395"/>
      <c r="H68" s="4"/>
      <c r="I68" s="4"/>
      <c r="J68" s="4"/>
      <c r="K68" s="4"/>
      <c r="L68" s="4"/>
      <c r="M68" s="4"/>
      <c r="N68" s="4"/>
      <c r="O68" s="4"/>
      <c r="P68" s="4"/>
      <c r="Q68" s="4"/>
      <c r="R68" s="4"/>
      <c r="S68" s="4"/>
      <c r="T68" s="4"/>
      <c r="U68" s="4"/>
    </row>
    <row r="69" spans="1:31">
      <c r="A69" s="392"/>
      <c r="B69" s="393"/>
      <c r="C69" s="394"/>
      <c r="D69" s="393"/>
      <c r="E69" s="393"/>
      <c r="F69" s="393"/>
      <c r="G69" s="395"/>
      <c r="H69" s="4"/>
      <c r="I69" s="4"/>
      <c r="J69" s="4"/>
      <c r="K69" s="4"/>
      <c r="L69" s="4"/>
      <c r="M69" s="4"/>
      <c r="N69" s="4"/>
      <c r="O69" s="4"/>
      <c r="P69" s="4"/>
      <c r="Q69" s="4"/>
      <c r="R69" s="4"/>
      <c r="S69" s="4"/>
      <c r="T69" s="4"/>
      <c r="U69" s="4"/>
    </row>
    <row r="70" spans="1:31">
      <c r="A70" s="396"/>
      <c r="B70" s="397"/>
      <c r="C70" s="398"/>
      <c r="D70" s="397"/>
      <c r="E70" s="397"/>
      <c r="F70" s="397"/>
      <c r="G70" s="399"/>
      <c r="H70" s="4"/>
      <c r="I70" s="4"/>
      <c r="J70" s="4"/>
      <c r="K70" s="4"/>
      <c r="L70" s="4"/>
      <c r="M70" s="4"/>
      <c r="N70" s="4"/>
      <c r="O70" s="4"/>
      <c r="P70" s="4"/>
      <c r="Q70" s="4"/>
      <c r="R70" s="4"/>
      <c r="S70" s="4"/>
      <c r="T70" s="4"/>
      <c r="U70" s="4"/>
    </row>
    <row r="71" spans="1:31">
      <c r="A71" s="4"/>
      <c r="B71" s="5" t="s">
        <v>117</v>
      </c>
      <c r="C71" s="171" t="s">
        <v>117</v>
      </c>
      <c r="D71" s="4"/>
      <c r="E71" s="4"/>
      <c r="F71" s="4"/>
      <c r="G71" s="4"/>
      <c r="H71" s="4"/>
      <c r="I71" s="4"/>
      <c r="J71" s="4"/>
      <c r="K71" s="4"/>
      <c r="L71" s="4"/>
      <c r="M71" s="4"/>
      <c r="N71" s="4"/>
      <c r="O71" s="4"/>
      <c r="P71" s="4"/>
      <c r="Q71" s="4"/>
      <c r="R71" s="4"/>
      <c r="S71" s="4"/>
      <c r="T71" s="4"/>
      <c r="U71" s="4"/>
    </row>
    <row r="72" spans="1:31">
      <c r="A72" t="s">
        <v>1174</v>
      </c>
      <c r="B72"/>
      <c r="C72"/>
      <c r="AE72" t="s">
        <v>82</v>
      </c>
    </row>
    <row r="73" spans="1:31">
      <c r="A73" s="409" t="s">
        <v>1173</v>
      </c>
      <c r="B73" s="409"/>
      <c r="C73" s="409"/>
      <c r="D73" s="409"/>
      <c r="E73" s="409"/>
      <c r="F73" s="409"/>
      <c r="G73" s="409"/>
      <c r="H73" s="409"/>
      <c r="I73" s="409"/>
    </row>
    <row r="74" spans="1:31">
      <c r="B74"/>
      <c r="C74"/>
    </row>
    <row r="75" spans="1:31" ht="25.5" customHeight="1">
      <c r="A75" s="409" t="s">
        <v>1172</v>
      </c>
      <c r="B75" s="409"/>
      <c r="C75" s="409"/>
      <c r="D75" s="409"/>
      <c r="E75" s="409"/>
      <c r="F75" s="409"/>
      <c r="G75" s="409"/>
      <c r="H75" s="409"/>
      <c r="I75" s="409"/>
    </row>
    <row r="76" spans="1:31">
      <c r="B76"/>
      <c r="C76"/>
    </row>
    <row r="77" spans="1:31" ht="27" customHeight="1">
      <c r="A77" s="409" t="s">
        <v>1171</v>
      </c>
      <c r="B77" s="409"/>
      <c r="C77" s="409"/>
      <c r="D77" s="409"/>
      <c r="E77" s="409"/>
      <c r="F77" s="409"/>
      <c r="G77" s="409"/>
      <c r="H77" s="409"/>
      <c r="I77" s="409"/>
    </row>
  </sheetData>
  <sheetProtection algorithmName="SHA-512" hashValue="/tRL2OzBJrqD3fkfKWWvE+HnMKBnx/ao3NSZePbjLXgc1ZYfN0C/5g0NfRlXgIVV5My+jRvcRvnaTW7MHznnUA==" saltValue="rVpOm5sBLzknIgYNPhAong==" spinCount="100000" sheet="1" objects="1" scenarios="1"/>
  <protectedRanges>
    <protectedRange sqref="F9 F11 F13 F15 F17 F20:F24 F26:F28 F31:F33 F36 F38 F41 F43 F45:F46 F48:F49 F51 F54 F56 F58:F59 A66:G70" name="Oblast1"/>
  </protectedRanges>
  <mergeCells count="11">
    <mergeCell ref="A1:G1"/>
    <mergeCell ref="C2:G2"/>
    <mergeCell ref="C3:G3"/>
    <mergeCell ref="C4:G4"/>
    <mergeCell ref="C34:G34"/>
    <mergeCell ref="C52:G52"/>
    <mergeCell ref="A73:I73"/>
    <mergeCell ref="A75:I75"/>
    <mergeCell ref="A77:I77"/>
    <mergeCell ref="A65:C65"/>
    <mergeCell ref="A66:G70"/>
  </mergeCells>
  <pageMargins left="0.39370078740157499" right="0.19685039370078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outlinePr summaryBelow="0"/>
  </sheetPr>
  <dimension ref="A1:BH88"/>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1416</v>
      </c>
      <c r="D2" s="408"/>
      <c r="E2" s="408"/>
      <c r="F2" s="408"/>
      <c r="G2" s="382"/>
      <c r="AE2" t="s">
        <v>57</v>
      </c>
    </row>
    <row r="3" spans="1:60" ht="24.95" customHeight="1">
      <c r="A3" s="191" t="s">
        <v>7</v>
      </c>
      <c r="B3" s="190"/>
      <c r="C3" s="407" t="s">
        <v>1327</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SUMIF(AE9:AE19,"&lt;&gt;NOR",G9:G19)</f>
        <v>0</v>
      </c>
      <c r="H8" s="109"/>
      <c r="I8" s="109">
        <f>SUM(I9:I19)</f>
        <v>0</v>
      </c>
      <c r="J8" s="109"/>
      <c r="K8" s="109">
        <f>SUM(K9:K19)</f>
        <v>0</v>
      </c>
      <c r="L8" s="109"/>
      <c r="M8" s="109">
        <f>SUM(M9:M19)</f>
        <v>0</v>
      </c>
      <c r="N8" s="102"/>
      <c r="O8" s="102">
        <f>SUM(O9:O19)</f>
        <v>0.16017000000000001</v>
      </c>
      <c r="P8" s="102"/>
      <c r="Q8" s="102">
        <f>SUM(Q9:Q19)</f>
        <v>0</v>
      </c>
      <c r="R8" s="102"/>
      <c r="S8" s="102"/>
      <c r="T8" s="108"/>
      <c r="U8" s="102">
        <f>SUM(U9:U19)</f>
        <v>195.49</v>
      </c>
      <c r="AE8" t="s">
        <v>79</v>
      </c>
    </row>
    <row r="9" spans="1:60" outlineLevel="1">
      <c r="A9" s="100">
        <v>1</v>
      </c>
      <c r="B9" s="100" t="s">
        <v>1415</v>
      </c>
      <c r="C9" s="114" t="s">
        <v>1414</v>
      </c>
      <c r="D9" s="104" t="s">
        <v>213</v>
      </c>
      <c r="E9" s="178">
        <v>64.067999999999998</v>
      </c>
      <c r="F9" s="177">
        <f>H9+J9</f>
        <v>0</v>
      </c>
      <c r="G9" s="106">
        <f>ROUND(E9*F9,2)</f>
        <v>0</v>
      </c>
      <c r="H9" s="106"/>
      <c r="I9" s="106">
        <f>ROUND(E9*H9,2)</f>
        <v>0</v>
      </c>
      <c r="J9" s="106"/>
      <c r="K9" s="106">
        <f>ROUND(E9*J9,2)</f>
        <v>0</v>
      </c>
      <c r="L9" s="106">
        <v>15</v>
      </c>
      <c r="M9" s="106">
        <f>G9*(1+L9/100)</f>
        <v>0</v>
      </c>
      <c r="N9" s="104">
        <v>2.3500000000000001E-3</v>
      </c>
      <c r="O9" s="104">
        <f>ROUND(E9*N9,5)</f>
        <v>0.15056</v>
      </c>
      <c r="P9" s="104">
        <v>0</v>
      </c>
      <c r="Q9" s="104">
        <f>ROUND(E9*P9,5)</f>
        <v>0</v>
      </c>
      <c r="R9" s="104"/>
      <c r="S9" s="104"/>
      <c r="T9" s="105">
        <v>2.3736999999999999</v>
      </c>
      <c r="U9" s="104">
        <f>ROUND(E9*T9,2)</f>
        <v>152.08000000000001</v>
      </c>
      <c r="V9" s="99"/>
      <c r="W9" s="99"/>
      <c r="X9" s="99"/>
      <c r="Y9" s="99"/>
      <c r="Z9" s="99"/>
      <c r="AA9" s="99"/>
      <c r="AB9" s="99"/>
      <c r="AC9" s="99"/>
      <c r="AD9" s="99"/>
      <c r="AE9" s="99" t="s">
        <v>1301</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181" t="s">
        <v>1413</v>
      </c>
      <c r="D10" s="180"/>
      <c r="E10" s="179">
        <v>12.528</v>
      </c>
      <c r="F10" s="106"/>
      <c r="G10" s="10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133</v>
      </c>
      <c r="AF10" s="99">
        <v>0</v>
      </c>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c r="B11" s="100"/>
      <c r="C11" s="181" t="s">
        <v>1412</v>
      </c>
      <c r="D11" s="180"/>
      <c r="E11" s="179">
        <v>32.4</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1411</v>
      </c>
      <c r="D12" s="180"/>
      <c r="E12" s="179">
        <v>19.14</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outlineLevel="1">
      <c r="A13" s="100">
        <v>2</v>
      </c>
      <c r="B13" s="100" t="s">
        <v>1410</v>
      </c>
      <c r="C13" s="114" t="s">
        <v>1409</v>
      </c>
      <c r="D13" s="104" t="s">
        <v>213</v>
      </c>
      <c r="E13" s="178">
        <v>15.258672000000001</v>
      </c>
      <c r="F13" s="177">
        <f>H13+J13</f>
        <v>0</v>
      </c>
      <c r="G13" s="106">
        <f>ROUND(E13*F13,2)</f>
        <v>0</v>
      </c>
      <c r="H13" s="106"/>
      <c r="I13" s="106">
        <f>ROUND(E13*H13,2)</f>
        <v>0</v>
      </c>
      <c r="J13" s="106"/>
      <c r="K13" s="106">
        <f>ROUND(E13*J13,2)</f>
        <v>0</v>
      </c>
      <c r="L13" s="106">
        <v>15</v>
      </c>
      <c r="M13" s="106">
        <f>G13*(1+L13/100)</f>
        <v>0</v>
      </c>
      <c r="N13" s="104">
        <v>6.3000000000000003E-4</v>
      </c>
      <c r="O13" s="104">
        <f>ROUND(E13*N13,5)</f>
        <v>9.6100000000000005E-3</v>
      </c>
      <c r="P13" s="104">
        <v>0</v>
      </c>
      <c r="Q13" s="104">
        <f>ROUND(E13*P13,5)</f>
        <v>0</v>
      </c>
      <c r="R13" s="104"/>
      <c r="S13" s="104"/>
      <c r="T13" s="105">
        <v>2.1096400000000002</v>
      </c>
      <c r="U13" s="104">
        <f>ROUND(E13*T13,2)</f>
        <v>32.19</v>
      </c>
      <c r="V13" s="99"/>
      <c r="W13" s="99"/>
      <c r="X13" s="99"/>
      <c r="Y13" s="99"/>
      <c r="Z13" s="99"/>
      <c r="AA13" s="99"/>
      <c r="AB13" s="99"/>
      <c r="AC13" s="99"/>
      <c r="AD13" s="99"/>
      <c r="AE13" s="99" t="s">
        <v>1301</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1307</v>
      </c>
      <c r="D14" s="180"/>
      <c r="E14" s="179">
        <v>15.258672000000001</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v>3</v>
      </c>
      <c r="B15" s="100" t="s">
        <v>223</v>
      </c>
      <c r="C15" s="114" t="s">
        <v>222</v>
      </c>
      <c r="D15" s="104" t="s">
        <v>213</v>
      </c>
      <c r="E15" s="178">
        <v>55.555774</v>
      </c>
      <c r="F15" s="177">
        <f>H15+J15</f>
        <v>0</v>
      </c>
      <c r="G15" s="106">
        <f>ROUND(E15*F15,2)</f>
        <v>0</v>
      </c>
      <c r="H15" s="106"/>
      <c r="I15" s="106">
        <f>ROUND(E15*H15,2)</f>
        <v>0</v>
      </c>
      <c r="J15" s="106"/>
      <c r="K15" s="106">
        <f>ROUND(E15*J15,2)</f>
        <v>0</v>
      </c>
      <c r="L15" s="106">
        <v>15</v>
      </c>
      <c r="M15" s="106">
        <f>G15*(1+L15/100)</f>
        <v>0</v>
      </c>
      <c r="N15" s="104">
        <v>0</v>
      </c>
      <c r="O15" s="104">
        <f>ROUND(E15*N15,5)</f>
        <v>0</v>
      </c>
      <c r="P15" s="104">
        <v>0</v>
      </c>
      <c r="Q15" s="104">
        <f>ROUND(E15*P15,5)</f>
        <v>0</v>
      </c>
      <c r="R15" s="104"/>
      <c r="S15" s="104"/>
      <c r="T15" s="105">
        <v>0.20200000000000001</v>
      </c>
      <c r="U15" s="104">
        <f>ROUND(E15*T15,2)</f>
        <v>11.22</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outlineLevel="1">
      <c r="A16" s="100"/>
      <c r="B16" s="100"/>
      <c r="C16" s="181" t="s">
        <v>1408</v>
      </c>
      <c r="D16" s="180"/>
      <c r="E16" s="179">
        <v>44.769599999999997</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outlineLevel="1">
      <c r="A17" s="100"/>
      <c r="B17" s="100"/>
      <c r="C17" s="181" t="s">
        <v>1407</v>
      </c>
      <c r="D17" s="180"/>
      <c r="E17" s="179">
        <v>10.786174000000001</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ht="22.5" outlineLevel="1">
      <c r="A18" s="100">
        <v>4</v>
      </c>
      <c r="B18" s="100" t="s">
        <v>542</v>
      </c>
      <c r="C18" s="114" t="s">
        <v>541</v>
      </c>
      <c r="D18" s="104" t="s">
        <v>213</v>
      </c>
      <c r="E18" s="178">
        <v>30.902170000000002</v>
      </c>
      <c r="F18" s="177">
        <f>H18+J18</f>
        <v>0</v>
      </c>
      <c r="G18" s="106">
        <f>ROUND(E18*F18,2)</f>
        <v>0</v>
      </c>
      <c r="H18" s="106"/>
      <c r="I18" s="106">
        <f>ROUND(E18*H18,2)</f>
        <v>0</v>
      </c>
      <c r="J18" s="106"/>
      <c r="K18" s="106">
        <f>ROUND(E18*J18,2)</f>
        <v>0</v>
      </c>
      <c r="L18" s="106">
        <v>15</v>
      </c>
      <c r="M18" s="106">
        <f>G18*(1+L18/100)</f>
        <v>0</v>
      </c>
      <c r="N18" s="104">
        <v>0</v>
      </c>
      <c r="O18" s="104">
        <f>ROUND(E18*N18,5)</f>
        <v>0</v>
      </c>
      <c r="P18" s="104">
        <v>0</v>
      </c>
      <c r="Q18" s="104">
        <f>ROUND(E18*P18,5)</f>
        <v>0</v>
      </c>
      <c r="R18" s="104"/>
      <c r="S18" s="104"/>
      <c r="T18" s="105">
        <v>0</v>
      </c>
      <c r="U18" s="104">
        <f>ROUND(E18*T18,2)</f>
        <v>0</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1406</v>
      </c>
      <c r="D19" s="180"/>
      <c r="E19" s="179">
        <v>30.902170000000002</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c r="A20" s="200" t="s">
        <v>188</v>
      </c>
      <c r="B20" s="200" t="s">
        <v>728</v>
      </c>
      <c r="C20" s="199" t="s">
        <v>727</v>
      </c>
      <c r="D20" s="195"/>
      <c r="E20" s="198"/>
      <c r="F20" s="197"/>
      <c r="G20" s="197">
        <f>SUMIF(AE21:AE23,"&lt;&gt;NOR",G21:G23)</f>
        <v>0</v>
      </c>
      <c r="H20" s="197"/>
      <c r="I20" s="197">
        <f>SUM(I21:I23)</f>
        <v>0</v>
      </c>
      <c r="J20" s="197"/>
      <c r="K20" s="197">
        <f>SUM(K21:K23)</f>
        <v>0</v>
      </c>
      <c r="L20" s="197"/>
      <c r="M20" s="197">
        <f>SUM(M21:M23)</f>
        <v>0</v>
      </c>
      <c r="N20" s="195"/>
      <c r="O20" s="195">
        <f>SUM(O21:O23)</f>
        <v>21.84965</v>
      </c>
      <c r="P20" s="195"/>
      <c r="Q20" s="195">
        <f>SUM(Q21:Q23)</f>
        <v>0</v>
      </c>
      <c r="R20" s="195"/>
      <c r="S20" s="195"/>
      <c r="T20" s="196"/>
      <c r="U20" s="195">
        <f>SUM(U21:U23)</f>
        <v>32.71</v>
      </c>
      <c r="AE20" t="s">
        <v>79</v>
      </c>
    </row>
    <row r="21" spans="1:60" outlineLevel="1">
      <c r="A21" s="100">
        <v>5</v>
      </c>
      <c r="B21" s="100" t="s">
        <v>1289</v>
      </c>
      <c r="C21" s="114" t="s">
        <v>1288</v>
      </c>
      <c r="D21" s="104" t="s">
        <v>213</v>
      </c>
      <c r="E21" s="178">
        <v>19.298400000000001</v>
      </c>
      <c r="F21" s="177">
        <f>H21+J21</f>
        <v>0</v>
      </c>
      <c r="G21" s="106">
        <f>ROUND(E21*F21,2)</f>
        <v>0</v>
      </c>
      <c r="H21" s="106"/>
      <c r="I21" s="106">
        <f>ROUND(E21*H21,2)</f>
        <v>0</v>
      </c>
      <c r="J21" s="106"/>
      <c r="K21" s="106">
        <f>ROUND(E21*J21,2)</f>
        <v>0</v>
      </c>
      <c r="L21" s="106">
        <v>15</v>
      </c>
      <c r="M21" s="106">
        <f>G21*(1+L21/100)</f>
        <v>0</v>
      </c>
      <c r="N21" s="104">
        <v>1.1322000000000001</v>
      </c>
      <c r="O21" s="104">
        <f>ROUND(E21*N21,5)</f>
        <v>21.84965</v>
      </c>
      <c r="P21" s="104">
        <v>0</v>
      </c>
      <c r="Q21" s="104">
        <f>ROUND(E21*P21,5)</f>
        <v>0</v>
      </c>
      <c r="R21" s="104"/>
      <c r="S21" s="104"/>
      <c r="T21" s="105">
        <v>1.6950000000000001</v>
      </c>
      <c r="U21" s="104">
        <f>ROUND(E21*T21,2)</f>
        <v>32.71</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181" t="s">
        <v>1405</v>
      </c>
      <c r="D22" s="180"/>
      <c r="E22" s="179">
        <v>3.9904000000000002</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c r="B23" s="100"/>
      <c r="C23" s="181" t="s">
        <v>1404</v>
      </c>
      <c r="D23" s="180"/>
      <c r="E23" s="179">
        <v>15.308</v>
      </c>
      <c r="F23" s="106"/>
      <c r="G23" s="106"/>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133</v>
      </c>
      <c r="AF23" s="99">
        <v>0</v>
      </c>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c r="A24" s="200" t="s">
        <v>188</v>
      </c>
      <c r="B24" s="200" t="s">
        <v>421</v>
      </c>
      <c r="C24" s="199" t="s">
        <v>420</v>
      </c>
      <c r="D24" s="195"/>
      <c r="E24" s="198"/>
      <c r="F24" s="197"/>
      <c r="G24" s="197">
        <f>SUMIF(AE25:AE52,"&lt;&gt;NOR",G25:G52)</f>
        <v>0</v>
      </c>
      <c r="H24" s="197"/>
      <c r="I24" s="197">
        <f>SUM(I25:I52)</f>
        <v>0</v>
      </c>
      <c r="J24" s="197"/>
      <c r="K24" s="197">
        <f>SUM(K25:K52)</f>
        <v>0</v>
      </c>
      <c r="L24" s="197"/>
      <c r="M24" s="197">
        <f>SUM(M25:M52)</f>
        <v>0</v>
      </c>
      <c r="N24" s="195"/>
      <c r="O24" s="195">
        <f>SUM(O25:O52)</f>
        <v>3.8601699999999992</v>
      </c>
      <c r="P24" s="195"/>
      <c r="Q24" s="195">
        <f>SUM(Q25:Q52)</f>
        <v>0</v>
      </c>
      <c r="R24" s="195"/>
      <c r="S24" s="195"/>
      <c r="T24" s="196"/>
      <c r="U24" s="195">
        <f>SUM(U25:U52)</f>
        <v>16.02</v>
      </c>
      <c r="AE24" t="s">
        <v>79</v>
      </c>
    </row>
    <row r="25" spans="1:60" ht="22.5" outlineLevel="1">
      <c r="A25" s="100">
        <v>6</v>
      </c>
      <c r="B25" s="100" t="s">
        <v>1403</v>
      </c>
      <c r="C25" s="114" t="s">
        <v>1402</v>
      </c>
      <c r="D25" s="104" t="s">
        <v>258</v>
      </c>
      <c r="E25" s="178">
        <v>58.8</v>
      </c>
      <c r="F25" s="177">
        <f>H25+J25</f>
        <v>0</v>
      </c>
      <c r="G25" s="106">
        <f>ROUND(E25*F25,2)</f>
        <v>0</v>
      </c>
      <c r="H25" s="106"/>
      <c r="I25" s="106">
        <f>ROUND(E25*H25,2)</f>
        <v>0</v>
      </c>
      <c r="J25" s="106"/>
      <c r="K25" s="106">
        <f>ROUND(E25*J25,2)</f>
        <v>0</v>
      </c>
      <c r="L25" s="106">
        <v>15</v>
      </c>
      <c r="M25" s="106">
        <f>G25*(1+L25/100)</f>
        <v>0</v>
      </c>
      <c r="N25" s="104">
        <v>2.7E-4</v>
      </c>
      <c r="O25" s="104">
        <f>ROUND(E25*N25,5)</f>
        <v>1.5879999999999998E-2</v>
      </c>
      <c r="P25" s="104">
        <v>0</v>
      </c>
      <c r="Q25" s="104">
        <f>ROUND(E25*P25,5)</f>
        <v>0</v>
      </c>
      <c r="R25" s="104"/>
      <c r="S25" s="104"/>
      <c r="T25" s="105">
        <v>0</v>
      </c>
      <c r="U25" s="104">
        <f>ROUND(E25*T25,2)</f>
        <v>0</v>
      </c>
      <c r="V25" s="99"/>
      <c r="W25" s="99"/>
      <c r="X25" s="99"/>
      <c r="Y25" s="99"/>
      <c r="Z25" s="99"/>
      <c r="AA25" s="99"/>
      <c r="AB25" s="99"/>
      <c r="AC25" s="99"/>
      <c r="AD25" s="99"/>
      <c r="AE25" s="99" t="s">
        <v>298</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181" t="s">
        <v>1401</v>
      </c>
      <c r="D26" s="180"/>
      <c r="E26" s="179">
        <v>58.8</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0</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v>7</v>
      </c>
      <c r="B27" s="100" t="s">
        <v>1400</v>
      </c>
      <c r="C27" s="114" t="s">
        <v>1399</v>
      </c>
      <c r="D27" s="104" t="s">
        <v>258</v>
      </c>
      <c r="E27" s="178">
        <v>58.8</v>
      </c>
      <c r="F27" s="177">
        <f>H27+J27</f>
        <v>0</v>
      </c>
      <c r="G27" s="106">
        <f>ROUND(E27*F27,2)</f>
        <v>0</v>
      </c>
      <c r="H27" s="106"/>
      <c r="I27" s="106">
        <f>ROUND(E27*H27,2)</f>
        <v>0</v>
      </c>
      <c r="J27" s="106"/>
      <c r="K27" s="106">
        <f>ROUND(E27*J27,2)</f>
        <v>0</v>
      </c>
      <c r="L27" s="106">
        <v>15</v>
      </c>
      <c r="M27" s="106">
        <f>G27*(1+L27/100)</f>
        <v>0</v>
      </c>
      <c r="N27" s="104">
        <v>0</v>
      </c>
      <c r="O27" s="104">
        <f>ROUND(E27*N27,5)</f>
        <v>0</v>
      </c>
      <c r="P27" s="104">
        <v>0</v>
      </c>
      <c r="Q27" s="104">
        <f>ROUND(E27*P27,5)</f>
        <v>0</v>
      </c>
      <c r="R27" s="104"/>
      <c r="S27" s="104"/>
      <c r="T27" s="105">
        <v>3.4000000000000002E-2</v>
      </c>
      <c r="U27" s="104">
        <f>ROUND(E27*T27,2)</f>
        <v>2</v>
      </c>
      <c r="V27" s="99"/>
      <c r="W27" s="99"/>
      <c r="X27" s="99"/>
      <c r="Y27" s="99"/>
      <c r="Z27" s="99"/>
      <c r="AA27" s="99"/>
      <c r="AB27" s="99"/>
      <c r="AC27" s="99"/>
      <c r="AD27" s="99"/>
      <c r="AE27" s="99" t="s">
        <v>80</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8</v>
      </c>
      <c r="B28" s="100" t="s">
        <v>1398</v>
      </c>
      <c r="C28" s="114" t="s">
        <v>1397</v>
      </c>
      <c r="D28" s="104" t="s">
        <v>258</v>
      </c>
      <c r="E28" s="178">
        <v>56.1</v>
      </c>
      <c r="F28" s="177">
        <f>H28+J28</f>
        <v>0</v>
      </c>
      <c r="G28" s="106">
        <f>ROUND(E28*F28,2)</f>
        <v>0</v>
      </c>
      <c r="H28" s="106"/>
      <c r="I28" s="106">
        <f>ROUND(E28*H28,2)</f>
        <v>0</v>
      </c>
      <c r="J28" s="106"/>
      <c r="K28" s="106">
        <f>ROUND(E28*J28,2)</f>
        <v>0</v>
      </c>
      <c r="L28" s="106">
        <v>15</v>
      </c>
      <c r="M28" s="106">
        <f>G28*(1+L28/100)</f>
        <v>0</v>
      </c>
      <c r="N28" s="104">
        <v>0</v>
      </c>
      <c r="O28" s="104">
        <f>ROUND(E28*N28,5)</f>
        <v>0</v>
      </c>
      <c r="P28" s="104">
        <v>0</v>
      </c>
      <c r="Q28" s="104">
        <f>ROUND(E28*P28,5)</f>
        <v>0</v>
      </c>
      <c r="R28" s="104"/>
      <c r="S28" s="104"/>
      <c r="T28" s="105">
        <v>2.5999999999999999E-2</v>
      </c>
      <c r="U28" s="104">
        <f>ROUND(E28*T28,2)</f>
        <v>1.46</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181" t="s">
        <v>1396</v>
      </c>
      <c r="D29" s="180"/>
      <c r="E29" s="179">
        <v>56.1</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9</v>
      </c>
      <c r="B30" s="100" t="s">
        <v>1395</v>
      </c>
      <c r="C30" s="114" t="s">
        <v>1394</v>
      </c>
      <c r="D30" s="104" t="s">
        <v>258</v>
      </c>
      <c r="E30" s="178">
        <v>64.680000000000007</v>
      </c>
      <c r="F30" s="177">
        <f>H30+J30</f>
        <v>0</v>
      </c>
      <c r="G30" s="106">
        <f>ROUND(E30*F30,2)</f>
        <v>0</v>
      </c>
      <c r="H30" s="106"/>
      <c r="I30" s="106">
        <f>ROUND(E30*H30,2)</f>
        <v>0</v>
      </c>
      <c r="J30" s="106"/>
      <c r="K30" s="106">
        <f>ROUND(E30*J30,2)</f>
        <v>0</v>
      </c>
      <c r="L30" s="106">
        <v>15</v>
      </c>
      <c r="M30" s="106">
        <f>G30*(1+L30/100)</f>
        <v>0</v>
      </c>
      <c r="N30" s="104">
        <v>8.0000000000000007E-5</v>
      </c>
      <c r="O30" s="104">
        <f>ROUND(E30*N30,5)</f>
        <v>5.1700000000000001E-3</v>
      </c>
      <c r="P30" s="104">
        <v>0</v>
      </c>
      <c r="Q30" s="104">
        <f>ROUND(E30*P30,5)</f>
        <v>0</v>
      </c>
      <c r="R30" s="104"/>
      <c r="S30" s="104"/>
      <c r="T30" s="105">
        <v>3.4000000000000002E-2</v>
      </c>
      <c r="U30" s="104">
        <f>ROUND(E30*T30,2)</f>
        <v>2.2000000000000002</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181" t="s">
        <v>1393</v>
      </c>
      <c r="D31" s="180"/>
      <c r="E31" s="179">
        <v>64.680000000000007</v>
      </c>
      <c r="F31" s="106"/>
      <c r="G31" s="106"/>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133</v>
      </c>
      <c r="AF31" s="99">
        <v>0</v>
      </c>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ht="33.75" outlineLevel="1">
      <c r="A32" s="100">
        <v>10</v>
      </c>
      <c r="B32" s="100" t="s">
        <v>238</v>
      </c>
      <c r="C32" s="114" t="s">
        <v>1254</v>
      </c>
      <c r="D32" s="104" t="s">
        <v>267</v>
      </c>
      <c r="E32" s="178">
        <v>1</v>
      </c>
      <c r="F32" s="177">
        <f>H32+J32</f>
        <v>0</v>
      </c>
      <c r="G32" s="106">
        <f>ROUND(E32*F32,2)</f>
        <v>0</v>
      </c>
      <c r="H32" s="106"/>
      <c r="I32" s="106">
        <f>ROUND(E32*H32,2)</f>
        <v>0</v>
      </c>
      <c r="J32" s="106"/>
      <c r="K32" s="106">
        <f>ROUND(E32*J32,2)</f>
        <v>0</v>
      </c>
      <c r="L32" s="106">
        <v>15</v>
      </c>
      <c r="M32" s="106">
        <f>G32*(1+L32/100)</f>
        <v>0</v>
      </c>
      <c r="N32" s="104">
        <v>3.05</v>
      </c>
      <c r="O32" s="104">
        <f>ROUND(E32*N32,5)</f>
        <v>3.05</v>
      </c>
      <c r="P32" s="104">
        <v>0</v>
      </c>
      <c r="Q32" s="104">
        <f>ROUND(E32*P32,5)</f>
        <v>0</v>
      </c>
      <c r="R32" s="104"/>
      <c r="S32" s="104"/>
      <c r="T32" s="105">
        <v>2.1391</v>
      </c>
      <c r="U32" s="104">
        <f>ROUND(E32*T32,2)</f>
        <v>2.14</v>
      </c>
      <c r="V32" s="99"/>
      <c r="W32" s="99"/>
      <c r="X32" s="99"/>
      <c r="Y32" s="99"/>
      <c r="Z32" s="99"/>
      <c r="AA32" s="99"/>
      <c r="AB32" s="99"/>
      <c r="AC32" s="99"/>
      <c r="AD32" s="99"/>
      <c r="AE32" s="99" t="s">
        <v>80</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383" t="s">
        <v>1198</v>
      </c>
      <c r="D33" s="384"/>
      <c r="E33" s="385"/>
      <c r="F33" s="386"/>
      <c r="G33" s="387"/>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81</v>
      </c>
      <c r="AF33" s="99"/>
      <c r="AG33" s="99"/>
      <c r="AH33" s="99"/>
      <c r="AI33" s="99"/>
      <c r="AJ33" s="99"/>
      <c r="AK33" s="99"/>
      <c r="AL33" s="99"/>
      <c r="AM33" s="99"/>
      <c r="AN33" s="99"/>
      <c r="AO33" s="99"/>
      <c r="AP33" s="99"/>
      <c r="AQ33" s="99"/>
      <c r="AR33" s="99"/>
      <c r="AS33" s="99"/>
      <c r="AT33" s="99"/>
      <c r="AU33" s="99"/>
      <c r="AV33" s="99"/>
      <c r="AW33" s="99"/>
      <c r="AX33" s="99"/>
      <c r="AY33" s="99"/>
      <c r="AZ33" s="99"/>
      <c r="BA33" s="101" t="str">
        <f>C33</f>
        <v>Není obsaženo v databázi RTS, cenová soustava vlastní</v>
      </c>
      <c r="BB33" s="99"/>
      <c r="BC33" s="99"/>
      <c r="BD33" s="99"/>
      <c r="BE33" s="99"/>
      <c r="BF33" s="99"/>
      <c r="BG33" s="99"/>
      <c r="BH33" s="99"/>
    </row>
    <row r="34" spans="1:60" outlineLevel="1">
      <c r="A34" s="100">
        <v>11</v>
      </c>
      <c r="B34" s="100" t="s">
        <v>1245</v>
      </c>
      <c r="C34" s="114" t="s">
        <v>1244</v>
      </c>
      <c r="D34" s="104" t="s">
        <v>267</v>
      </c>
      <c r="E34" s="178">
        <v>1</v>
      </c>
      <c r="F34" s="177">
        <f>H34+J34</f>
        <v>0</v>
      </c>
      <c r="G34" s="106">
        <f>ROUND(E34*F34,2)</f>
        <v>0</v>
      </c>
      <c r="H34" s="106"/>
      <c r="I34" s="106">
        <f>ROUND(E34*H34,2)</f>
        <v>0</v>
      </c>
      <c r="J34" s="106"/>
      <c r="K34" s="106">
        <f>ROUND(E34*J34,2)</f>
        <v>0</v>
      </c>
      <c r="L34" s="106">
        <v>15</v>
      </c>
      <c r="M34" s="106">
        <f>G34*(1+L34/100)</f>
        <v>0</v>
      </c>
      <c r="N34" s="104">
        <v>0</v>
      </c>
      <c r="O34" s="104">
        <f>ROUND(E34*N34,5)</f>
        <v>0</v>
      </c>
      <c r="P34" s="104">
        <v>0</v>
      </c>
      <c r="Q34" s="104">
        <f>ROUND(E34*P34,5)</f>
        <v>0</v>
      </c>
      <c r="R34" s="104"/>
      <c r="S34" s="104"/>
      <c r="T34" s="105">
        <v>3.2519999999999998</v>
      </c>
      <c r="U34" s="104">
        <f>ROUND(E34*T34,2)</f>
        <v>3.25</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ht="22.5" outlineLevel="1">
      <c r="A35" s="100">
        <v>12</v>
      </c>
      <c r="B35" s="100" t="s">
        <v>523</v>
      </c>
      <c r="C35" s="114" t="s">
        <v>1252</v>
      </c>
      <c r="D35" s="104" t="s">
        <v>267</v>
      </c>
      <c r="E35" s="178">
        <v>1</v>
      </c>
      <c r="F35" s="177">
        <f>H35+J35</f>
        <v>0</v>
      </c>
      <c r="G35" s="106">
        <f>ROUND(E35*F35,2)</f>
        <v>0</v>
      </c>
      <c r="H35" s="106"/>
      <c r="I35" s="106">
        <f>ROUND(E35*H35,2)</f>
        <v>0</v>
      </c>
      <c r="J35" s="106"/>
      <c r="K35" s="106">
        <f>ROUND(E35*J35,2)</f>
        <v>0</v>
      </c>
      <c r="L35" s="106">
        <v>15</v>
      </c>
      <c r="M35" s="106">
        <f>G35*(1+L35/100)</f>
        <v>0</v>
      </c>
      <c r="N35" s="104">
        <v>0.59</v>
      </c>
      <c r="O35" s="104">
        <f>ROUND(E35*N35,5)</f>
        <v>0.59</v>
      </c>
      <c r="P35" s="104">
        <v>0</v>
      </c>
      <c r="Q35" s="104">
        <f>ROUND(E35*P35,5)</f>
        <v>0</v>
      </c>
      <c r="R35" s="104"/>
      <c r="S35" s="104"/>
      <c r="T35" s="105">
        <v>2.1391</v>
      </c>
      <c r="U35" s="104">
        <f>ROUND(E35*T35,2)</f>
        <v>2.14</v>
      </c>
      <c r="V35" s="99"/>
      <c r="W35" s="99"/>
      <c r="X35" s="99"/>
      <c r="Y35" s="99"/>
      <c r="Z35" s="99"/>
      <c r="AA35" s="99"/>
      <c r="AB35" s="99"/>
      <c r="AC35" s="99"/>
      <c r="AD35" s="99"/>
      <c r="AE35" s="99" t="s">
        <v>80</v>
      </c>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outlineLevel="1">
      <c r="A36" s="100"/>
      <c r="B36" s="100"/>
      <c r="C36" s="383" t="s">
        <v>1198</v>
      </c>
      <c r="D36" s="384"/>
      <c r="E36" s="385"/>
      <c r="F36" s="386"/>
      <c r="G36" s="387"/>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81</v>
      </c>
      <c r="AF36" s="99"/>
      <c r="AG36" s="99"/>
      <c r="AH36" s="99"/>
      <c r="AI36" s="99"/>
      <c r="AJ36" s="99"/>
      <c r="AK36" s="99"/>
      <c r="AL36" s="99"/>
      <c r="AM36" s="99"/>
      <c r="AN36" s="99"/>
      <c r="AO36" s="99"/>
      <c r="AP36" s="99"/>
      <c r="AQ36" s="99"/>
      <c r="AR36" s="99"/>
      <c r="AS36" s="99"/>
      <c r="AT36" s="99"/>
      <c r="AU36" s="99"/>
      <c r="AV36" s="99"/>
      <c r="AW36" s="99"/>
      <c r="AX36" s="99"/>
      <c r="AY36" s="99"/>
      <c r="AZ36" s="99"/>
      <c r="BA36" s="101" t="str">
        <f>C36</f>
        <v>Není obsaženo v databázi RTS, cenová soustava vlastní</v>
      </c>
      <c r="BB36" s="99"/>
      <c r="BC36" s="99"/>
      <c r="BD36" s="99"/>
      <c r="BE36" s="99"/>
      <c r="BF36" s="99"/>
      <c r="BG36" s="99"/>
      <c r="BH36" s="99"/>
    </row>
    <row r="37" spans="1:60" outlineLevel="1">
      <c r="A37" s="100">
        <v>13</v>
      </c>
      <c r="B37" s="100" t="s">
        <v>1248</v>
      </c>
      <c r="C37" s="114" t="s">
        <v>1247</v>
      </c>
      <c r="D37" s="104" t="s">
        <v>267</v>
      </c>
      <c r="E37" s="178">
        <v>1</v>
      </c>
      <c r="F37" s="177">
        <f t="shared" ref="F37:F46" si="0">H37+J37</f>
        <v>0</v>
      </c>
      <c r="G37" s="106">
        <f t="shared" ref="G37:G46" si="1">ROUND(E37*F37,2)</f>
        <v>0</v>
      </c>
      <c r="H37" s="106"/>
      <c r="I37" s="106">
        <f t="shared" ref="I37:I46" si="2">ROUND(E37*H37,2)</f>
        <v>0</v>
      </c>
      <c r="J37" s="106"/>
      <c r="K37" s="106">
        <f t="shared" ref="K37:K46" si="3">ROUND(E37*J37,2)</f>
        <v>0</v>
      </c>
      <c r="L37" s="106">
        <v>15</v>
      </c>
      <c r="M37" s="106">
        <f t="shared" ref="M37:M46" si="4">G37*(1+L37/100)</f>
        <v>0</v>
      </c>
      <c r="N37" s="104">
        <v>0</v>
      </c>
      <c r="O37" s="104">
        <f t="shared" ref="O37:O46" si="5">ROUND(E37*N37,5)</f>
        <v>0</v>
      </c>
      <c r="P37" s="104">
        <v>0</v>
      </c>
      <c r="Q37" s="104">
        <f t="shared" ref="Q37:Q46" si="6">ROUND(E37*P37,5)</f>
        <v>0</v>
      </c>
      <c r="R37" s="104"/>
      <c r="S37" s="104"/>
      <c r="T37" s="105">
        <v>0.94599999999999995</v>
      </c>
      <c r="U37" s="104">
        <f t="shared" ref="U37:U46" si="7">ROUND(E37*T37,2)</f>
        <v>0.95</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v>14</v>
      </c>
      <c r="B38" s="100" t="s">
        <v>1392</v>
      </c>
      <c r="C38" s="114" t="s">
        <v>1261</v>
      </c>
      <c r="D38" s="104" t="s">
        <v>267</v>
      </c>
      <c r="E38" s="178">
        <v>1</v>
      </c>
      <c r="F38" s="177">
        <f t="shared" si="0"/>
        <v>0</v>
      </c>
      <c r="G38" s="106">
        <f t="shared" si="1"/>
        <v>0</v>
      </c>
      <c r="H38" s="106"/>
      <c r="I38" s="106">
        <f t="shared" si="2"/>
        <v>0</v>
      </c>
      <c r="J38" s="106"/>
      <c r="K38" s="106">
        <f t="shared" si="3"/>
        <v>0</v>
      </c>
      <c r="L38" s="106">
        <v>15</v>
      </c>
      <c r="M38" s="106">
        <f t="shared" si="4"/>
        <v>0</v>
      </c>
      <c r="N38" s="104">
        <v>6.8000000000000005E-2</v>
      </c>
      <c r="O38" s="104">
        <f t="shared" si="5"/>
        <v>6.8000000000000005E-2</v>
      </c>
      <c r="P38" s="104">
        <v>0</v>
      </c>
      <c r="Q38" s="104">
        <f t="shared" si="6"/>
        <v>0</v>
      </c>
      <c r="R38" s="104"/>
      <c r="S38" s="104"/>
      <c r="T38" s="105">
        <v>0</v>
      </c>
      <c r="U38" s="104">
        <f t="shared" si="7"/>
        <v>0</v>
      </c>
      <c r="V38" s="99"/>
      <c r="W38" s="99"/>
      <c r="X38" s="99"/>
      <c r="Y38" s="99"/>
      <c r="Z38" s="99"/>
      <c r="AA38" s="99"/>
      <c r="AB38" s="99"/>
      <c r="AC38" s="99"/>
      <c r="AD38" s="99"/>
      <c r="AE38" s="99" t="s">
        <v>298</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v>15</v>
      </c>
      <c r="B39" s="100" t="s">
        <v>1251</v>
      </c>
      <c r="C39" s="114" t="s">
        <v>1250</v>
      </c>
      <c r="D39" s="104" t="s">
        <v>267</v>
      </c>
      <c r="E39" s="178">
        <v>1</v>
      </c>
      <c r="F39" s="177">
        <f t="shared" si="0"/>
        <v>0</v>
      </c>
      <c r="G39" s="106">
        <f t="shared" si="1"/>
        <v>0</v>
      </c>
      <c r="H39" s="106"/>
      <c r="I39" s="106">
        <f t="shared" si="2"/>
        <v>0</v>
      </c>
      <c r="J39" s="106"/>
      <c r="K39" s="106">
        <f t="shared" si="3"/>
        <v>0</v>
      </c>
      <c r="L39" s="106">
        <v>15</v>
      </c>
      <c r="M39" s="106">
        <f t="shared" si="4"/>
        <v>0</v>
      </c>
      <c r="N39" s="104">
        <v>0</v>
      </c>
      <c r="O39" s="104">
        <f t="shared" si="5"/>
        <v>0</v>
      </c>
      <c r="P39" s="104">
        <v>0</v>
      </c>
      <c r="Q39" s="104">
        <f t="shared" si="6"/>
        <v>0</v>
      </c>
      <c r="R39" s="104"/>
      <c r="S39" s="104"/>
      <c r="T39" s="105">
        <v>0.79</v>
      </c>
      <c r="U39" s="104">
        <f t="shared" si="7"/>
        <v>0.79</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v>16</v>
      </c>
      <c r="B40" s="100" t="s">
        <v>1243</v>
      </c>
      <c r="C40" s="114" t="s">
        <v>1242</v>
      </c>
      <c r="D40" s="104" t="s">
        <v>267</v>
      </c>
      <c r="E40" s="178">
        <v>1</v>
      </c>
      <c r="F40" s="177">
        <f t="shared" si="0"/>
        <v>0</v>
      </c>
      <c r="G40" s="106">
        <f t="shared" si="1"/>
        <v>0</v>
      </c>
      <c r="H40" s="106"/>
      <c r="I40" s="106">
        <f t="shared" si="2"/>
        <v>0</v>
      </c>
      <c r="J40" s="106"/>
      <c r="K40" s="106">
        <f t="shared" si="3"/>
        <v>0</v>
      </c>
      <c r="L40" s="106">
        <v>15</v>
      </c>
      <c r="M40" s="106">
        <f t="shared" si="4"/>
        <v>0</v>
      </c>
      <c r="N40" s="104">
        <v>9.0999999999999998E-2</v>
      </c>
      <c r="O40" s="104">
        <f t="shared" si="5"/>
        <v>9.0999999999999998E-2</v>
      </c>
      <c r="P40" s="104">
        <v>0</v>
      </c>
      <c r="Q40" s="104">
        <f t="shared" si="6"/>
        <v>0</v>
      </c>
      <c r="R40" s="104"/>
      <c r="S40" s="104"/>
      <c r="T40" s="105">
        <v>0</v>
      </c>
      <c r="U40" s="104">
        <f t="shared" si="7"/>
        <v>0</v>
      </c>
      <c r="V40" s="99"/>
      <c r="W40" s="99"/>
      <c r="X40" s="99"/>
      <c r="Y40" s="99"/>
      <c r="Z40" s="99"/>
      <c r="AA40" s="99"/>
      <c r="AB40" s="99"/>
      <c r="AC40" s="99"/>
      <c r="AD40" s="99"/>
      <c r="AE40" s="99" t="s">
        <v>298</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outlineLevel="1">
      <c r="A41" s="100">
        <v>17</v>
      </c>
      <c r="B41" s="100" t="s">
        <v>1241</v>
      </c>
      <c r="C41" s="114" t="s">
        <v>1240</v>
      </c>
      <c r="D41" s="104" t="s">
        <v>267</v>
      </c>
      <c r="E41" s="178">
        <v>1</v>
      </c>
      <c r="F41" s="177">
        <f t="shared" si="0"/>
        <v>0</v>
      </c>
      <c r="G41" s="106">
        <f t="shared" si="1"/>
        <v>0</v>
      </c>
      <c r="H41" s="106"/>
      <c r="I41" s="106">
        <f t="shared" si="2"/>
        <v>0</v>
      </c>
      <c r="J41" s="106"/>
      <c r="K41" s="106">
        <f t="shared" si="3"/>
        <v>0</v>
      </c>
      <c r="L41" s="106">
        <v>15</v>
      </c>
      <c r="M41" s="106">
        <f t="shared" si="4"/>
        <v>0</v>
      </c>
      <c r="N41" s="104">
        <v>7.0200000000000002E-3</v>
      </c>
      <c r="O41" s="104">
        <f t="shared" si="5"/>
        <v>7.0200000000000002E-3</v>
      </c>
      <c r="P41" s="104">
        <v>0</v>
      </c>
      <c r="Q41" s="104">
        <f t="shared" si="6"/>
        <v>0</v>
      </c>
      <c r="R41" s="104"/>
      <c r="S41" s="104"/>
      <c r="T41" s="105">
        <v>1.0940000000000001</v>
      </c>
      <c r="U41" s="104">
        <f t="shared" si="7"/>
        <v>1.0900000000000001</v>
      </c>
      <c r="V41" s="99"/>
      <c r="W41" s="99"/>
      <c r="X41" s="99"/>
      <c r="Y41" s="99"/>
      <c r="Z41" s="99"/>
      <c r="AA41" s="99"/>
      <c r="AB41" s="99"/>
      <c r="AC41" s="99"/>
      <c r="AD41" s="99"/>
      <c r="AE41" s="99" t="s">
        <v>80</v>
      </c>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ht="22.5" outlineLevel="1">
      <c r="A42" s="100">
        <v>18</v>
      </c>
      <c r="B42" s="100" t="s">
        <v>1391</v>
      </c>
      <c r="C42" s="114" t="s">
        <v>1390</v>
      </c>
      <c r="D42" s="104" t="s">
        <v>267</v>
      </c>
      <c r="E42" s="178">
        <v>1</v>
      </c>
      <c r="F42" s="177">
        <f t="shared" si="0"/>
        <v>0</v>
      </c>
      <c r="G42" s="106">
        <f t="shared" si="1"/>
        <v>0</v>
      </c>
      <c r="H42" s="106"/>
      <c r="I42" s="106">
        <f t="shared" si="2"/>
        <v>0</v>
      </c>
      <c r="J42" s="106"/>
      <c r="K42" s="106">
        <f t="shared" si="3"/>
        <v>0</v>
      </c>
      <c r="L42" s="106">
        <v>15</v>
      </c>
      <c r="M42" s="106">
        <f t="shared" si="4"/>
        <v>0</v>
      </c>
      <c r="N42" s="104">
        <v>2.8999999999999998E-3</v>
      </c>
      <c r="O42" s="104">
        <f t="shared" si="5"/>
        <v>2.8999999999999998E-3</v>
      </c>
      <c r="P42" s="104">
        <v>0</v>
      </c>
      <c r="Q42" s="104">
        <f t="shared" si="6"/>
        <v>0</v>
      </c>
      <c r="R42" s="104"/>
      <c r="S42" s="104"/>
      <c r="T42" s="105">
        <v>0</v>
      </c>
      <c r="U42" s="104">
        <f t="shared" si="7"/>
        <v>0</v>
      </c>
      <c r="V42" s="99"/>
      <c r="W42" s="99"/>
      <c r="X42" s="99"/>
      <c r="Y42" s="99"/>
      <c r="Z42" s="99"/>
      <c r="AA42" s="99"/>
      <c r="AB42" s="99"/>
      <c r="AC42" s="99"/>
      <c r="AD42" s="99"/>
      <c r="AE42" s="99" t="s">
        <v>298</v>
      </c>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outlineLevel="1">
      <c r="A43" s="100">
        <v>19</v>
      </c>
      <c r="B43" s="100" t="s">
        <v>1389</v>
      </c>
      <c r="C43" s="114" t="s">
        <v>1388</v>
      </c>
      <c r="D43" s="104" t="s">
        <v>267</v>
      </c>
      <c r="E43" s="178">
        <v>1</v>
      </c>
      <c r="F43" s="177">
        <f t="shared" si="0"/>
        <v>0</v>
      </c>
      <c r="G43" s="106">
        <f t="shared" si="1"/>
        <v>0</v>
      </c>
      <c r="H43" s="106"/>
      <c r="I43" s="106">
        <f t="shared" si="2"/>
        <v>0</v>
      </c>
      <c r="J43" s="106"/>
      <c r="K43" s="106">
        <f t="shared" si="3"/>
        <v>0</v>
      </c>
      <c r="L43" s="106">
        <v>15</v>
      </c>
      <c r="M43" s="106">
        <f t="shared" si="4"/>
        <v>0</v>
      </c>
      <c r="N43" s="104">
        <v>3.3E-3</v>
      </c>
      <c r="O43" s="104">
        <f t="shared" si="5"/>
        <v>3.3E-3</v>
      </c>
      <c r="P43" s="104">
        <v>0</v>
      </c>
      <c r="Q43" s="104">
        <f t="shared" si="6"/>
        <v>0</v>
      </c>
      <c r="R43" s="104"/>
      <c r="S43" s="104"/>
      <c r="T43" s="105">
        <v>0</v>
      </c>
      <c r="U43" s="104">
        <f t="shared" si="7"/>
        <v>0</v>
      </c>
      <c r="V43" s="99"/>
      <c r="W43" s="99"/>
      <c r="X43" s="99"/>
      <c r="Y43" s="99"/>
      <c r="Z43" s="99"/>
      <c r="AA43" s="99"/>
      <c r="AB43" s="99"/>
      <c r="AC43" s="99"/>
      <c r="AD43" s="99"/>
      <c r="AE43" s="99" t="s">
        <v>298</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v>20</v>
      </c>
      <c r="B44" s="100" t="s">
        <v>1387</v>
      </c>
      <c r="C44" s="114" t="s">
        <v>1386</v>
      </c>
      <c r="D44" s="104" t="s">
        <v>267</v>
      </c>
      <c r="E44" s="178">
        <v>1</v>
      </c>
      <c r="F44" s="177">
        <f t="shared" si="0"/>
        <v>0</v>
      </c>
      <c r="G44" s="106">
        <f t="shared" si="1"/>
        <v>0</v>
      </c>
      <c r="H44" s="106"/>
      <c r="I44" s="106">
        <f t="shared" si="2"/>
        <v>0</v>
      </c>
      <c r="J44" s="106"/>
      <c r="K44" s="106">
        <f t="shared" si="3"/>
        <v>0</v>
      </c>
      <c r="L44" s="106">
        <v>15</v>
      </c>
      <c r="M44" s="106">
        <f t="shared" si="4"/>
        <v>0</v>
      </c>
      <c r="N44" s="104">
        <v>0</v>
      </c>
      <c r="O44" s="104">
        <f t="shared" si="5"/>
        <v>0</v>
      </c>
      <c r="P44" s="104">
        <v>0</v>
      </c>
      <c r="Q44" s="104">
        <f t="shared" si="6"/>
        <v>0</v>
      </c>
      <c r="R44" s="104"/>
      <c r="S44" s="104"/>
      <c r="T44" s="105">
        <v>0</v>
      </c>
      <c r="U44" s="104">
        <f t="shared" si="7"/>
        <v>0</v>
      </c>
      <c r="V44" s="99"/>
      <c r="W44" s="99"/>
      <c r="X44" s="99"/>
      <c r="Y44" s="99"/>
      <c r="Z44" s="99"/>
      <c r="AA44" s="99"/>
      <c r="AB44" s="99"/>
      <c r="AC44" s="99"/>
      <c r="AD44" s="99"/>
      <c r="AE44" s="99" t="s">
        <v>298</v>
      </c>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v>21</v>
      </c>
      <c r="B45" s="100" t="s">
        <v>1385</v>
      </c>
      <c r="C45" s="114" t="s">
        <v>1384</v>
      </c>
      <c r="D45" s="104" t="s">
        <v>267</v>
      </c>
      <c r="E45" s="178">
        <v>1</v>
      </c>
      <c r="F45" s="177">
        <f t="shared" si="0"/>
        <v>0</v>
      </c>
      <c r="G45" s="106">
        <f t="shared" si="1"/>
        <v>0</v>
      </c>
      <c r="H45" s="106"/>
      <c r="I45" s="106">
        <f t="shared" si="2"/>
        <v>0</v>
      </c>
      <c r="J45" s="106"/>
      <c r="K45" s="106">
        <f t="shared" si="3"/>
        <v>0</v>
      </c>
      <c r="L45" s="106">
        <v>15</v>
      </c>
      <c r="M45" s="106">
        <f t="shared" si="4"/>
        <v>0</v>
      </c>
      <c r="N45" s="104">
        <v>6.4999999999999997E-3</v>
      </c>
      <c r="O45" s="104">
        <f t="shared" si="5"/>
        <v>6.4999999999999997E-3</v>
      </c>
      <c r="P45" s="104">
        <v>0</v>
      </c>
      <c r="Q45" s="104">
        <f t="shared" si="6"/>
        <v>0</v>
      </c>
      <c r="R45" s="104"/>
      <c r="S45" s="104"/>
      <c r="T45" s="105">
        <v>0</v>
      </c>
      <c r="U45" s="104">
        <f t="shared" si="7"/>
        <v>0</v>
      </c>
      <c r="V45" s="99"/>
      <c r="W45" s="99"/>
      <c r="X45" s="99"/>
      <c r="Y45" s="99"/>
      <c r="Z45" s="99"/>
      <c r="AA45" s="99"/>
      <c r="AB45" s="99"/>
      <c r="AC45" s="99"/>
      <c r="AD45" s="99"/>
      <c r="AE45" s="99" t="s">
        <v>298</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22</v>
      </c>
      <c r="B46" s="100" t="s">
        <v>1115</v>
      </c>
      <c r="C46" s="114" t="s">
        <v>1383</v>
      </c>
      <c r="D46" s="104" t="s">
        <v>267</v>
      </c>
      <c r="E46" s="178">
        <v>1</v>
      </c>
      <c r="F46" s="177">
        <f t="shared" si="0"/>
        <v>0</v>
      </c>
      <c r="G46" s="106">
        <f t="shared" si="1"/>
        <v>0</v>
      </c>
      <c r="H46" s="106"/>
      <c r="I46" s="106">
        <f t="shared" si="2"/>
        <v>0</v>
      </c>
      <c r="J46" s="106"/>
      <c r="K46" s="106">
        <f t="shared" si="3"/>
        <v>0</v>
      </c>
      <c r="L46" s="106">
        <v>15</v>
      </c>
      <c r="M46" s="106">
        <f t="shared" si="4"/>
        <v>0</v>
      </c>
      <c r="N46" s="104">
        <v>5.7000000000000002E-3</v>
      </c>
      <c r="O46" s="104">
        <f t="shared" si="5"/>
        <v>5.7000000000000002E-3</v>
      </c>
      <c r="P46" s="104">
        <v>0</v>
      </c>
      <c r="Q46" s="104">
        <f t="shared" si="6"/>
        <v>0</v>
      </c>
      <c r="R46" s="104"/>
      <c r="S46" s="104"/>
      <c r="T46" s="105">
        <v>0</v>
      </c>
      <c r="U46" s="104">
        <f t="shared" si="7"/>
        <v>0</v>
      </c>
      <c r="V46" s="99"/>
      <c r="W46" s="99"/>
      <c r="X46" s="99"/>
      <c r="Y46" s="99"/>
      <c r="Z46" s="99"/>
      <c r="AA46" s="99"/>
      <c r="AB46" s="99"/>
      <c r="AC46" s="99"/>
      <c r="AD46" s="99"/>
      <c r="AE46" s="99" t="s">
        <v>298</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383" t="s">
        <v>1198</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Není obsaženo v databázi RTS, cenová soustava vlastní</v>
      </c>
      <c r="BB47" s="99"/>
      <c r="BC47" s="99"/>
      <c r="BD47" s="99"/>
      <c r="BE47" s="99"/>
      <c r="BF47" s="99"/>
      <c r="BG47" s="99"/>
      <c r="BH47" s="99"/>
    </row>
    <row r="48" spans="1:60" ht="22.5" outlineLevel="1">
      <c r="A48" s="100">
        <v>23</v>
      </c>
      <c r="B48" s="100" t="s">
        <v>728</v>
      </c>
      <c r="C48" s="114" t="s">
        <v>1382</v>
      </c>
      <c r="D48" s="104" t="s">
        <v>267</v>
      </c>
      <c r="E48" s="178">
        <v>1</v>
      </c>
      <c r="F48" s="177">
        <f>H48+J48</f>
        <v>0</v>
      </c>
      <c r="G48" s="106">
        <f>ROUND(E48*F48,2)</f>
        <v>0</v>
      </c>
      <c r="H48" s="106"/>
      <c r="I48" s="106">
        <f>ROUND(E48*H48,2)</f>
        <v>0</v>
      </c>
      <c r="J48" s="106"/>
      <c r="K48" s="106">
        <f>ROUND(E48*J48,2)</f>
        <v>0</v>
      </c>
      <c r="L48" s="106">
        <v>15</v>
      </c>
      <c r="M48" s="106">
        <f>G48*(1+L48/100)</f>
        <v>0</v>
      </c>
      <c r="N48" s="104">
        <v>1.0999999999999999E-2</v>
      </c>
      <c r="O48" s="104">
        <f>ROUND(E48*N48,5)</f>
        <v>1.0999999999999999E-2</v>
      </c>
      <c r="P48" s="104">
        <v>0</v>
      </c>
      <c r="Q48" s="104">
        <f>ROUND(E48*P48,5)</f>
        <v>0</v>
      </c>
      <c r="R48" s="104"/>
      <c r="S48" s="104"/>
      <c r="T48" s="105">
        <v>0</v>
      </c>
      <c r="U48" s="104">
        <f>ROUND(E48*T48,2)</f>
        <v>0</v>
      </c>
      <c r="V48" s="99"/>
      <c r="W48" s="99"/>
      <c r="X48" s="99"/>
      <c r="Y48" s="99"/>
      <c r="Z48" s="99"/>
      <c r="AA48" s="99"/>
      <c r="AB48" s="99"/>
      <c r="AC48" s="99"/>
      <c r="AD48" s="99"/>
      <c r="AE48" s="99" t="s">
        <v>298</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outlineLevel="1">
      <c r="A49" s="100"/>
      <c r="B49" s="100"/>
      <c r="C49" s="383" t="s">
        <v>1198</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Není obsaženo v databázi RTS, cenová soustava vlastní</v>
      </c>
      <c r="BB49" s="99"/>
      <c r="BC49" s="99"/>
      <c r="BD49" s="99"/>
      <c r="BE49" s="99"/>
      <c r="BF49" s="99"/>
      <c r="BG49" s="99"/>
      <c r="BH49" s="99"/>
    </row>
    <row r="50" spans="1:60" outlineLevel="1">
      <c r="A50" s="100">
        <v>24</v>
      </c>
      <c r="B50" s="100" t="s">
        <v>517</v>
      </c>
      <c r="C50" s="114" t="s">
        <v>1381</v>
      </c>
      <c r="D50" s="104" t="s">
        <v>267</v>
      </c>
      <c r="E50" s="178">
        <v>1</v>
      </c>
      <c r="F50" s="177">
        <f>H50+J50</f>
        <v>0</v>
      </c>
      <c r="G50" s="106">
        <f>ROUND(E50*F50,2)</f>
        <v>0</v>
      </c>
      <c r="H50" s="106"/>
      <c r="I50" s="106">
        <f>ROUND(E50*H50,2)</f>
        <v>0</v>
      </c>
      <c r="J50" s="106"/>
      <c r="K50" s="106">
        <f>ROUND(E50*J50,2)</f>
        <v>0</v>
      </c>
      <c r="L50" s="106">
        <v>15</v>
      </c>
      <c r="M50" s="106">
        <f>G50*(1+L50/100)</f>
        <v>0</v>
      </c>
      <c r="N50" s="104">
        <v>3.7000000000000002E-3</v>
      </c>
      <c r="O50" s="104">
        <f>ROUND(E50*N50,5)</f>
        <v>3.7000000000000002E-3</v>
      </c>
      <c r="P50" s="104">
        <v>0</v>
      </c>
      <c r="Q50" s="104">
        <f>ROUND(E50*P50,5)</f>
        <v>0</v>
      </c>
      <c r="R50" s="104"/>
      <c r="S50" s="104"/>
      <c r="T50" s="105">
        <v>0</v>
      </c>
      <c r="U50" s="104">
        <f>ROUND(E50*T50,2)</f>
        <v>0</v>
      </c>
      <c r="V50" s="99"/>
      <c r="W50" s="99"/>
      <c r="X50" s="99"/>
      <c r="Y50" s="99"/>
      <c r="Z50" s="99"/>
      <c r="AA50" s="99"/>
      <c r="AB50" s="99"/>
      <c r="AC50" s="99"/>
      <c r="AD50" s="99"/>
      <c r="AE50" s="99" t="s">
        <v>298</v>
      </c>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383" t="s">
        <v>1198</v>
      </c>
      <c r="D51" s="384"/>
      <c r="E51" s="385"/>
      <c r="F51" s="386"/>
      <c r="G51" s="387"/>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81</v>
      </c>
      <c r="AF51" s="99"/>
      <c r="AG51" s="99"/>
      <c r="AH51" s="99"/>
      <c r="AI51" s="99"/>
      <c r="AJ51" s="99"/>
      <c r="AK51" s="99"/>
      <c r="AL51" s="99"/>
      <c r="AM51" s="99"/>
      <c r="AN51" s="99"/>
      <c r="AO51" s="99"/>
      <c r="AP51" s="99"/>
      <c r="AQ51" s="99"/>
      <c r="AR51" s="99"/>
      <c r="AS51" s="99"/>
      <c r="AT51" s="99"/>
      <c r="AU51" s="99"/>
      <c r="AV51" s="99"/>
      <c r="AW51" s="99"/>
      <c r="AX51" s="99"/>
      <c r="AY51" s="99"/>
      <c r="AZ51" s="99"/>
      <c r="BA51" s="101" t="str">
        <f>C51</f>
        <v>Není obsaženo v databázi RTS, cenová soustava vlastní</v>
      </c>
      <c r="BB51" s="99"/>
      <c r="BC51" s="99"/>
      <c r="BD51" s="99"/>
      <c r="BE51" s="99"/>
      <c r="BF51" s="99"/>
      <c r="BG51" s="99"/>
      <c r="BH51" s="99"/>
    </row>
    <row r="52" spans="1:60" outlineLevel="1">
      <c r="A52" s="100">
        <v>25</v>
      </c>
      <c r="B52" s="100" t="s">
        <v>1380</v>
      </c>
      <c r="C52" s="114" t="s">
        <v>1379</v>
      </c>
      <c r="D52" s="104" t="s">
        <v>267</v>
      </c>
      <c r="E52" s="178">
        <v>3</v>
      </c>
      <c r="F52" s="177">
        <f>H52+J52</f>
        <v>0</v>
      </c>
      <c r="G52" s="106">
        <f>ROUND(E52*F52,2)</f>
        <v>0</v>
      </c>
      <c r="H52" s="106"/>
      <c r="I52" s="106">
        <f>ROUND(E52*H52,2)</f>
        <v>0</v>
      </c>
      <c r="J52" s="106"/>
      <c r="K52" s="106">
        <f>ROUND(E52*J52,2)</f>
        <v>0</v>
      </c>
      <c r="L52" s="106">
        <v>15</v>
      </c>
      <c r="M52" s="106">
        <f>G52*(1+L52/100)</f>
        <v>0</v>
      </c>
      <c r="N52" s="104">
        <v>0</v>
      </c>
      <c r="O52" s="104">
        <f>ROUND(E52*N52,5)</f>
        <v>0</v>
      </c>
      <c r="P52" s="104">
        <v>0</v>
      </c>
      <c r="Q52" s="104">
        <f>ROUND(E52*P52,5)</f>
        <v>0</v>
      </c>
      <c r="R52" s="104"/>
      <c r="S52" s="104"/>
      <c r="T52" s="105">
        <v>0</v>
      </c>
      <c r="U52" s="104">
        <f>ROUND(E52*T52,2)</f>
        <v>0</v>
      </c>
      <c r="V52" s="99"/>
      <c r="W52" s="99"/>
      <c r="X52" s="99"/>
      <c r="Y52" s="99"/>
      <c r="Z52" s="99"/>
      <c r="AA52" s="99"/>
      <c r="AB52" s="99"/>
      <c r="AC52" s="99"/>
      <c r="AD52" s="99"/>
      <c r="AE52" s="99" t="s">
        <v>298</v>
      </c>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c r="A53" s="200" t="s">
        <v>188</v>
      </c>
      <c r="B53" s="200" t="s">
        <v>802</v>
      </c>
      <c r="C53" s="199" t="s">
        <v>801</v>
      </c>
      <c r="D53" s="195"/>
      <c r="E53" s="198"/>
      <c r="F53" s="197"/>
      <c r="G53" s="197">
        <f>SUMIF(AE54:AE54,"&lt;&gt;NOR",G54:G54)</f>
        <v>0</v>
      </c>
      <c r="H53" s="197"/>
      <c r="I53" s="197">
        <f>SUM(I54:I54)</f>
        <v>0</v>
      </c>
      <c r="J53" s="197"/>
      <c r="K53" s="197">
        <f>SUM(K54:K54)</f>
        <v>0</v>
      </c>
      <c r="L53" s="197"/>
      <c r="M53" s="197">
        <f>SUM(M54:M54)</f>
        <v>0</v>
      </c>
      <c r="N53" s="195"/>
      <c r="O53" s="195">
        <f>SUM(O54:O54)</f>
        <v>0</v>
      </c>
      <c r="P53" s="195"/>
      <c r="Q53" s="195">
        <f>SUM(Q54:Q54)</f>
        <v>4.9800000000000001E-3</v>
      </c>
      <c r="R53" s="195"/>
      <c r="S53" s="195"/>
      <c r="T53" s="196"/>
      <c r="U53" s="195">
        <f>SUM(U54:U54)</f>
        <v>0.59</v>
      </c>
      <c r="AE53" t="s">
        <v>79</v>
      </c>
    </row>
    <row r="54" spans="1:60" outlineLevel="1">
      <c r="A54" s="100">
        <v>26</v>
      </c>
      <c r="B54" s="100" t="s">
        <v>1206</v>
      </c>
      <c r="C54" s="114" t="s">
        <v>1205</v>
      </c>
      <c r="D54" s="104" t="s">
        <v>258</v>
      </c>
      <c r="E54" s="178">
        <v>0.15</v>
      </c>
      <c r="F54" s="177">
        <f>H54+J54</f>
        <v>0</v>
      </c>
      <c r="G54" s="106">
        <f>ROUND(E54*F54,2)</f>
        <v>0</v>
      </c>
      <c r="H54" s="106"/>
      <c r="I54" s="106">
        <f>ROUND(E54*H54,2)</f>
        <v>0</v>
      </c>
      <c r="J54" s="106"/>
      <c r="K54" s="106">
        <f>ROUND(E54*J54,2)</f>
        <v>0</v>
      </c>
      <c r="L54" s="106">
        <v>15</v>
      </c>
      <c r="M54" s="106">
        <f>G54*(1+L54/100)</f>
        <v>0</v>
      </c>
      <c r="N54" s="104">
        <v>0</v>
      </c>
      <c r="O54" s="104">
        <f>ROUND(E54*N54,5)</f>
        <v>0</v>
      </c>
      <c r="P54" s="104">
        <v>3.3169999999999998E-2</v>
      </c>
      <c r="Q54" s="104">
        <f>ROUND(E54*P54,5)</f>
        <v>4.9800000000000001E-3</v>
      </c>
      <c r="R54" s="104"/>
      <c r="S54" s="104"/>
      <c r="T54" s="105">
        <v>3.9</v>
      </c>
      <c r="U54" s="104">
        <f>ROUND(E54*T54,2)</f>
        <v>0.59</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c r="A55" s="200" t="s">
        <v>188</v>
      </c>
      <c r="B55" s="200" t="s">
        <v>317</v>
      </c>
      <c r="C55" s="199" t="s">
        <v>316</v>
      </c>
      <c r="D55" s="195"/>
      <c r="E55" s="198"/>
      <c r="F55" s="197"/>
      <c r="G55" s="197">
        <f>SUMIF(AE56:AE56,"&lt;&gt;NOR",G56:G56)</f>
        <v>0</v>
      </c>
      <c r="H55" s="197"/>
      <c r="I55" s="197">
        <f>SUM(I56:I56)</f>
        <v>0</v>
      </c>
      <c r="J55" s="197"/>
      <c r="K55" s="197">
        <f>SUM(K56:K56)</f>
        <v>0</v>
      </c>
      <c r="L55" s="197"/>
      <c r="M55" s="197">
        <f>SUM(M56:M56)</f>
        <v>0</v>
      </c>
      <c r="N55" s="195"/>
      <c r="O55" s="195">
        <f>SUM(O56:O56)</f>
        <v>0</v>
      </c>
      <c r="P55" s="195"/>
      <c r="Q55" s="195">
        <f>SUM(Q56:Q56)</f>
        <v>0</v>
      </c>
      <c r="R55" s="195"/>
      <c r="S55" s="195"/>
      <c r="T55" s="196"/>
      <c r="U55" s="195">
        <f>SUM(U56:U56)</f>
        <v>0.04</v>
      </c>
      <c r="AE55" t="s">
        <v>79</v>
      </c>
    </row>
    <row r="56" spans="1:60" outlineLevel="1">
      <c r="A56" s="100">
        <v>27</v>
      </c>
      <c r="B56" s="100" t="s">
        <v>1204</v>
      </c>
      <c r="C56" s="114" t="s">
        <v>1203</v>
      </c>
      <c r="D56" s="104" t="s">
        <v>197</v>
      </c>
      <c r="E56" s="178">
        <v>0.2</v>
      </c>
      <c r="F56" s="177">
        <f>H56+J56</f>
        <v>0</v>
      </c>
      <c r="G56" s="106">
        <f>ROUND(E56*F56,2)</f>
        <v>0</v>
      </c>
      <c r="H56" s="106"/>
      <c r="I56" s="106">
        <f>ROUND(E56*H56,2)</f>
        <v>0</v>
      </c>
      <c r="J56" s="106"/>
      <c r="K56" s="106">
        <f>ROUND(E56*J56,2)</f>
        <v>0</v>
      </c>
      <c r="L56" s="106">
        <v>15</v>
      </c>
      <c r="M56" s="106">
        <f>G56*(1+L56/100)</f>
        <v>0</v>
      </c>
      <c r="N56" s="104">
        <v>0</v>
      </c>
      <c r="O56" s="104">
        <f>ROUND(E56*N56,5)</f>
        <v>0</v>
      </c>
      <c r="P56" s="104">
        <v>0</v>
      </c>
      <c r="Q56" s="104">
        <f>ROUND(E56*P56,5)</f>
        <v>0</v>
      </c>
      <c r="R56" s="104"/>
      <c r="S56" s="104"/>
      <c r="T56" s="105">
        <v>0.21149999999999999</v>
      </c>
      <c r="U56" s="104">
        <f>ROUND(E56*T56,2)</f>
        <v>0.04</v>
      </c>
      <c r="V56" s="99"/>
      <c r="W56" s="99"/>
      <c r="X56" s="99"/>
      <c r="Y56" s="99"/>
      <c r="Z56" s="99"/>
      <c r="AA56" s="99"/>
      <c r="AB56" s="99"/>
      <c r="AC56" s="99"/>
      <c r="AD56" s="99"/>
      <c r="AE56" s="99" t="s">
        <v>80</v>
      </c>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c r="A57" s="200" t="s">
        <v>188</v>
      </c>
      <c r="B57" s="200" t="s">
        <v>1202</v>
      </c>
      <c r="C57" s="199" t="s">
        <v>1201</v>
      </c>
      <c r="D57" s="195"/>
      <c r="E57" s="198"/>
      <c r="F57" s="197"/>
      <c r="G57" s="197">
        <f>SUMIF(AE58:AE59,"&lt;&gt;NOR",G58:G59)</f>
        <v>0</v>
      </c>
      <c r="H57" s="197"/>
      <c r="I57" s="197">
        <f>SUM(I58:I59)</f>
        <v>0</v>
      </c>
      <c r="J57" s="197"/>
      <c r="K57" s="197">
        <f>SUM(K58:K59)</f>
        <v>0</v>
      </c>
      <c r="L57" s="197"/>
      <c r="M57" s="197">
        <f>SUM(M58:M59)</f>
        <v>0</v>
      </c>
      <c r="N57" s="195"/>
      <c r="O57" s="195">
        <f>SUM(O58:O59)</f>
        <v>0</v>
      </c>
      <c r="P57" s="195"/>
      <c r="Q57" s="195">
        <f>SUM(Q58:Q59)</f>
        <v>0</v>
      </c>
      <c r="R57" s="195"/>
      <c r="S57" s="195"/>
      <c r="T57" s="196"/>
      <c r="U57" s="195">
        <f>SUM(U58:U59)</f>
        <v>0</v>
      </c>
      <c r="AE57" t="s">
        <v>79</v>
      </c>
    </row>
    <row r="58" spans="1:60" ht="22.5" outlineLevel="1">
      <c r="A58" s="100">
        <v>28</v>
      </c>
      <c r="B58" s="100" t="s">
        <v>1378</v>
      </c>
      <c r="C58" s="114" t="s">
        <v>1199</v>
      </c>
      <c r="D58" s="104" t="s">
        <v>267</v>
      </c>
      <c r="E58" s="178">
        <v>1</v>
      </c>
      <c r="F58" s="177">
        <f>H58+J58</f>
        <v>0</v>
      </c>
      <c r="G58" s="106">
        <f>ROUND(E58*F58,2)</f>
        <v>0</v>
      </c>
      <c r="H58" s="106"/>
      <c r="I58" s="106">
        <f>ROUND(E58*H58,2)</f>
        <v>0</v>
      </c>
      <c r="J58" s="106"/>
      <c r="K58" s="106">
        <f>ROUND(E58*J58,2)</f>
        <v>0</v>
      </c>
      <c r="L58" s="106">
        <v>15</v>
      </c>
      <c r="M58" s="106">
        <f>G58*(1+L58/100)</f>
        <v>0</v>
      </c>
      <c r="N58" s="104">
        <v>0</v>
      </c>
      <c r="O58" s="104">
        <f>ROUND(E58*N58,5)</f>
        <v>0</v>
      </c>
      <c r="P58" s="104">
        <v>0</v>
      </c>
      <c r="Q58" s="104">
        <f>ROUND(E58*P58,5)</f>
        <v>0</v>
      </c>
      <c r="R58" s="104"/>
      <c r="S58" s="104"/>
      <c r="T58" s="105">
        <v>0</v>
      </c>
      <c r="U58" s="104">
        <f>ROUND(E58*T58,2)</f>
        <v>0</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383" t="s">
        <v>1198</v>
      </c>
      <c r="D59" s="384"/>
      <c r="E59" s="385"/>
      <c r="F59" s="386"/>
      <c r="G59" s="387"/>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81</v>
      </c>
      <c r="AF59" s="99"/>
      <c r="AG59" s="99"/>
      <c r="AH59" s="99"/>
      <c r="AI59" s="99"/>
      <c r="AJ59" s="99"/>
      <c r="AK59" s="99"/>
      <c r="AL59" s="99"/>
      <c r="AM59" s="99"/>
      <c r="AN59" s="99"/>
      <c r="AO59" s="99"/>
      <c r="AP59" s="99"/>
      <c r="AQ59" s="99"/>
      <c r="AR59" s="99"/>
      <c r="AS59" s="99"/>
      <c r="AT59" s="99"/>
      <c r="AU59" s="99"/>
      <c r="AV59" s="99"/>
      <c r="AW59" s="99"/>
      <c r="AX59" s="99"/>
      <c r="AY59" s="99"/>
      <c r="AZ59" s="99"/>
      <c r="BA59" s="101" t="str">
        <f>C59</f>
        <v>Není obsaženo v databázi RTS, cenová soustava vlastní</v>
      </c>
      <c r="BB59" s="99"/>
      <c r="BC59" s="99"/>
      <c r="BD59" s="99"/>
      <c r="BE59" s="99"/>
      <c r="BF59" s="99"/>
      <c r="BG59" s="99"/>
      <c r="BH59" s="99"/>
    </row>
    <row r="60" spans="1:60">
      <c r="A60" s="200" t="s">
        <v>188</v>
      </c>
      <c r="B60" s="200" t="s">
        <v>1377</v>
      </c>
      <c r="C60" s="199" t="s">
        <v>1376</v>
      </c>
      <c r="D60" s="195"/>
      <c r="E60" s="198"/>
      <c r="F60" s="197"/>
      <c r="G60" s="197">
        <f>SUMIF(AE61:AE65,"&lt;&gt;NOR",G61:G65)</f>
        <v>0</v>
      </c>
      <c r="H60" s="197"/>
      <c r="I60" s="197">
        <f>SUM(I61:I65)</f>
        <v>0</v>
      </c>
      <c r="J60" s="197"/>
      <c r="K60" s="197">
        <f>SUM(K61:K65)</f>
        <v>0</v>
      </c>
      <c r="L60" s="197"/>
      <c r="M60" s="197">
        <f>SUM(M61:M65)</f>
        <v>0</v>
      </c>
      <c r="N60" s="195"/>
      <c r="O60" s="195">
        <f>SUM(O61:O65)</f>
        <v>1.2799999999999999E-3</v>
      </c>
      <c r="P60" s="195"/>
      <c r="Q60" s="195">
        <f>SUM(Q61:Q65)</f>
        <v>0</v>
      </c>
      <c r="R60" s="195"/>
      <c r="S60" s="195"/>
      <c r="T60" s="196"/>
      <c r="U60" s="195">
        <f>SUM(U61:U65)</f>
        <v>2.2400000000000002</v>
      </c>
      <c r="AE60" t="s">
        <v>79</v>
      </c>
    </row>
    <row r="61" spans="1:60" ht="22.5" outlineLevel="1">
      <c r="A61" s="100">
        <v>29</v>
      </c>
      <c r="B61" s="100" t="s">
        <v>1375</v>
      </c>
      <c r="C61" s="114" t="s">
        <v>1374</v>
      </c>
      <c r="D61" s="104" t="s">
        <v>267</v>
      </c>
      <c r="E61" s="178">
        <v>2</v>
      </c>
      <c r="F61" s="177">
        <f>H61+J61</f>
        <v>0</v>
      </c>
      <c r="G61" s="106">
        <f>ROUND(E61*F61,2)</f>
        <v>0</v>
      </c>
      <c r="H61" s="106"/>
      <c r="I61" s="106">
        <f>ROUND(E61*H61,2)</f>
        <v>0</v>
      </c>
      <c r="J61" s="106"/>
      <c r="K61" s="106">
        <f>ROUND(E61*J61,2)</f>
        <v>0</v>
      </c>
      <c r="L61" s="106">
        <v>15</v>
      </c>
      <c r="M61" s="106">
        <f>G61*(1+L61/100)</f>
        <v>0</v>
      </c>
      <c r="N61" s="104">
        <v>4.8999999999999998E-4</v>
      </c>
      <c r="O61" s="104">
        <f>ROUND(E61*N61,5)</f>
        <v>9.7999999999999997E-4</v>
      </c>
      <c r="P61" s="104">
        <v>0</v>
      </c>
      <c r="Q61" s="104">
        <f>ROUND(E61*P61,5)</f>
        <v>0</v>
      </c>
      <c r="R61" s="104"/>
      <c r="S61" s="104"/>
      <c r="T61" s="105">
        <v>0.22700000000000001</v>
      </c>
      <c r="U61" s="104">
        <f>ROUND(E61*T61,2)</f>
        <v>0.45</v>
      </c>
      <c r="V61" s="99"/>
      <c r="W61" s="99"/>
      <c r="X61" s="99"/>
      <c r="Y61" s="99"/>
      <c r="Z61" s="99"/>
      <c r="AA61" s="99"/>
      <c r="AB61" s="99"/>
      <c r="AC61" s="99"/>
      <c r="AD61" s="99"/>
      <c r="AE61" s="99" t="s">
        <v>80</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v>30</v>
      </c>
      <c r="B62" s="100" t="s">
        <v>1373</v>
      </c>
      <c r="C62" s="114" t="s">
        <v>1372</v>
      </c>
      <c r="D62" s="104" t="s">
        <v>267</v>
      </c>
      <c r="E62" s="178">
        <v>1</v>
      </c>
      <c r="F62" s="177">
        <f>H62+J62</f>
        <v>0</v>
      </c>
      <c r="G62" s="106">
        <f>ROUND(E62*F62,2)</f>
        <v>0</v>
      </c>
      <c r="H62" s="106"/>
      <c r="I62" s="106">
        <f>ROUND(E62*H62,2)</f>
        <v>0</v>
      </c>
      <c r="J62" s="106"/>
      <c r="K62" s="106">
        <f>ROUND(E62*J62,2)</f>
        <v>0</v>
      </c>
      <c r="L62" s="106">
        <v>15</v>
      </c>
      <c r="M62" s="106">
        <f>G62*(1+L62/100)</f>
        <v>0</v>
      </c>
      <c r="N62" s="104">
        <v>2.9999999999999997E-4</v>
      </c>
      <c r="O62" s="104">
        <f>ROUND(E62*N62,5)</f>
        <v>2.9999999999999997E-4</v>
      </c>
      <c r="P62" s="104">
        <v>0</v>
      </c>
      <c r="Q62" s="104">
        <f>ROUND(E62*P62,5)</f>
        <v>0</v>
      </c>
      <c r="R62" s="104"/>
      <c r="S62" s="104"/>
      <c r="T62" s="105">
        <v>8.3000000000000004E-2</v>
      </c>
      <c r="U62" s="104">
        <f>ROUND(E62*T62,2)</f>
        <v>0.08</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ht="22.5" outlineLevel="1">
      <c r="A63" s="100">
        <v>31</v>
      </c>
      <c r="B63" s="100" t="s">
        <v>1256</v>
      </c>
      <c r="C63" s="114" t="s">
        <v>1371</v>
      </c>
      <c r="D63" s="104" t="s">
        <v>1216</v>
      </c>
      <c r="E63" s="178">
        <v>1</v>
      </c>
      <c r="F63" s="177">
        <f>H63+J63</f>
        <v>0</v>
      </c>
      <c r="G63" s="106">
        <f>ROUND(E63*F63,2)</f>
        <v>0</v>
      </c>
      <c r="H63" s="106"/>
      <c r="I63" s="106">
        <f>ROUND(E63*H63,2)</f>
        <v>0</v>
      </c>
      <c r="J63" s="106"/>
      <c r="K63" s="106">
        <f>ROUND(E63*J63,2)</f>
        <v>0</v>
      </c>
      <c r="L63" s="106">
        <v>15</v>
      </c>
      <c r="M63" s="106">
        <f>G63*(1+L63/100)</f>
        <v>0</v>
      </c>
      <c r="N63" s="104">
        <v>0</v>
      </c>
      <c r="O63" s="104">
        <f>ROUND(E63*N63,5)</f>
        <v>0</v>
      </c>
      <c r="P63" s="104">
        <v>0</v>
      </c>
      <c r="Q63" s="104">
        <f>ROUND(E63*P63,5)</f>
        <v>0</v>
      </c>
      <c r="R63" s="104"/>
      <c r="S63" s="104"/>
      <c r="T63" s="105">
        <v>0</v>
      </c>
      <c r="U63" s="104">
        <f>ROUND(E63*T63,2)</f>
        <v>0</v>
      </c>
      <c r="V63" s="99"/>
      <c r="W63" s="99"/>
      <c r="X63" s="99"/>
      <c r="Y63" s="99"/>
      <c r="Z63" s="99"/>
      <c r="AA63" s="99"/>
      <c r="AB63" s="99"/>
      <c r="AC63" s="99"/>
      <c r="AD63" s="99"/>
      <c r="AE63" s="99" t="s">
        <v>80</v>
      </c>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c r="B64" s="100"/>
      <c r="C64" s="383" t="s">
        <v>1198</v>
      </c>
      <c r="D64" s="384"/>
      <c r="E64" s="385"/>
      <c r="F64" s="386"/>
      <c r="G64" s="387"/>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81</v>
      </c>
      <c r="AF64" s="99"/>
      <c r="AG64" s="99"/>
      <c r="AH64" s="99"/>
      <c r="AI64" s="99"/>
      <c r="AJ64" s="99"/>
      <c r="AK64" s="99"/>
      <c r="AL64" s="99"/>
      <c r="AM64" s="99"/>
      <c r="AN64" s="99"/>
      <c r="AO64" s="99"/>
      <c r="AP64" s="99"/>
      <c r="AQ64" s="99"/>
      <c r="AR64" s="99"/>
      <c r="AS64" s="99"/>
      <c r="AT64" s="99"/>
      <c r="AU64" s="99"/>
      <c r="AV64" s="99"/>
      <c r="AW64" s="99"/>
      <c r="AX64" s="99"/>
      <c r="AY64" s="99"/>
      <c r="AZ64" s="99"/>
      <c r="BA64" s="101" t="str">
        <f>C64</f>
        <v>Není obsaženo v databázi RTS, cenová soustava vlastní</v>
      </c>
      <c r="BB64" s="99"/>
      <c r="BC64" s="99"/>
      <c r="BD64" s="99"/>
      <c r="BE64" s="99"/>
      <c r="BF64" s="99"/>
      <c r="BG64" s="99"/>
      <c r="BH64" s="99"/>
    </row>
    <row r="65" spans="1:60" outlineLevel="1">
      <c r="A65" s="100">
        <v>32</v>
      </c>
      <c r="B65" s="100" t="s">
        <v>1370</v>
      </c>
      <c r="C65" s="114" t="s">
        <v>1369</v>
      </c>
      <c r="D65" s="104" t="s">
        <v>258</v>
      </c>
      <c r="E65" s="178">
        <v>58.8</v>
      </c>
      <c r="F65" s="177">
        <f>H65+J65</f>
        <v>0</v>
      </c>
      <c r="G65" s="106">
        <f>ROUND(E65*F65,2)</f>
        <v>0</v>
      </c>
      <c r="H65" s="106"/>
      <c r="I65" s="106">
        <f>ROUND(E65*H65,2)</f>
        <v>0</v>
      </c>
      <c r="J65" s="106"/>
      <c r="K65" s="106">
        <f>ROUND(E65*J65,2)</f>
        <v>0</v>
      </c>
      <c r="L65" s="106">
        <v>15</v>
      </c>
      <c r="M65" s="106">
        <f>G65*(1+L65/100)</f>
        <v>0</v>
      </c>
      <c r="N65" s="104">
        <v>0</v>
      </c>
      <c r="O65" s="104">
        <f>ROUND(E65*N65,5)</f>
        <v>0</v>
      </c>
      <c r="P65" s="104">
        <v>0</v>
      </c>
      <c r="Q65" s="104">
        <f>ROUND(E65*P65,5)</f>
        <v>0</v>
      </c>
      <c r="R65" s="104"/>
      <c r="S65" s="104"/>
      <c r="T65" s="105">
        <v>2.9000000000000001E-2</v>
      </c>
      <c r="U65" s="104">
        <f>ROUND(E65*T65,2)</f>
        <v>1.71</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c r="A66" s="200" t="s">
        <v>188</v>
      </c>
      <c r="B66" s="200" t="s">
        <v>264</v>
      </c>
      <c r="C66" s="199" t="s">
        <v>263</v>
      </c>
      <c r="D66" s="195"/>
      <c r="E66" s="198"/>
      <c r="F66" s="197"/>
      <c r="G66" s="197">
        <f>SUMIF(AE67:AE73,"&lt;&gt;NOR",G67:G73)</f>
        <v>0</v>
      </c>
      <c r="H66" s="197"/>
      <c r="I66" s="197">
        <f>SUM(I67:I73)</f>
        <v>0</v>
      </c>
      <c r="J66" s="197"/>
      <c r="K66" s="197">
        <f>SUM(K67:K73)</f>
        <v>0</v>
      </c>
      <c r="L66" s="197"/>
      <c r="M66" s="197">
        <f>SUM(M67:M73)</f>
        <v>0</v>
      </c>
      <c r="N66" s="195"/>
      <c r="O66" s="195">
        <f>SUM(O67:O73)</f>
        <v>3.04494</v>
      </c>
      <c r="P66" s="195"/>
      <c r="Q66" s="195">
        <f>SUM(Q67:Q73)</f>
        <v>0</v>
      </c>
      <c r="R66" s="195"/>
      <c r="S66" s="195"/>
      <c r="T66" s="196"/>
      <c r="U66" s="195">
        <f>SUM(U67:U73)</f>
        <v>20.869999999999997</v>
      </c>
      <c r="AE66" t="s">
        <v>79</v>
      </c>
    </row>
    <row r="67" spans="1:60" ht="22.5" outlineLevel="1">
      <c r="A67" s="100">
        <v>33</v>
      </c>
      <c r="B67" s="100" t="s">
        <v>1197</v>
      </c>
      <c r="C67" s="114" t="s">
        <v>1196</v>
      </c>
      <c r="D67" s="104" t="s">
        <v>213</v>
      </c>
      <c r="E67" s="178">
        <v>0.92664000000000002</v>
      </c>
      <c r="F67" s="177">
        <f>H67+J67</f>
        <v>0</v>
      </c>
      <c r="G67" s="106">
        <f>ROUND(E67*F67,2)</f>
        <v>0</v>
      </c>
      <c r="H67" s="106"/>
      <c r="I67" s="106">
        <f>ROUND(E67*H67,2)</f>
        <v>0</v>
      </c>
      <c r="J67" s="106"/>
      <c r="K67" s="106">
        <f>ROUND(E67*J67,2)</f>
        <v>0</v>
      </c>
      <c r="L67" s="106">
        <v>15</v>
      </c>
      <c r="M67" s="106">
        <f>G67*(1+L67/100)</f>
        <v>0</v>
      </c>
      <c r="N67" s="104">
        <v>1.6859999999999999</v>
      </c>
      <c r="O67" s="104">
        <f>ROUND(E67*N67,5)</f>
        <v>1.5623199999999999</v>
      </c>
      <c r="P67" s="104">
        <v>0</v>
      </c>
      <c r="Q67" s="104">
        <f>ROUND(E67*P67,5)</f>
        <v>0</v>
      </c>
      <c r="R67" s="104"/>
      <c r="S67" s="104"/>
      <c r="T67" s="105">
        <v>0.41199999999999998</v>
      </c>
      <c r="U67" s="104">
        <f>ROUND(E67*T67,2)</f>
        <v>0.38</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181" t="s">
        <v>1368</v>
      </c>
      <c r="D68" s="180"/>
      <c r="E68" s="179">
        <v>0.92664000000000002</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outlineLevel="1">
      <c r="A69" s="100">
        <v>34</v>
      </c>
      <c r="B69" s="100" t="s">
        <v>1185</v>
      </c>
      <c r="C69" s="114" t="s">
        <v>1184</v>
      </c>
      <c r="D69" s="104" t="s">
        <v>197</v>
      </c>
      <c r="E69" s="178">
        <v>1.4826239999999999</v>
      </c>
      <c r="F69" s="177">
        <f>H69+J69</f>
        <v>0</v>
      </c>
      <c r="G69" s="106">
        <f>ROUND(E69*F69,2)</f>
        <v>0</v>
      </c>
      <c r="H69" s="106"/>
      <c r="I69" s="106">
        <f>ROUND(E69*H69,2)</f>
        <v>0</v>
      </c>
      <c r="J69" s="106"/>
      <c r="K69" s="106">
        <f>ROUND(E69*J69,2)</f>
        <v>0</v>
      </c>
      <c r="L69" s="106">
        <v>15</v>
      </c>
      <c r="M69" s="106">
        <f>G69*(1+L69/100)</f>
        <v>0</v>
      </c>
      <c r="N69" s="104">
        <v>1</v>
      </c>
      <c r="O69" s="104">
        <f>ROUND(E69*N69,5)</f>
        <v>1.48262</v>
      </c>
      <c r="P69" s="104">
        <v>0</v>
      </c>
      <c r="Q69" s="104">
        <f>ROUND(E69*P69,5)</f>
        <v>0</v>
      </c>
      <c r="R69" s="104"/>
      <c r="S69" s="104"/>
      <c r="T69" s="105">
        <v>0</v>
      </c>
      <c r="U69" s="104">
        <f>ROUND(E69*T69,2)</f>
        <v>0</v>
      </c>
      <c r="V69" s="99"/>
      <c r="W69" s="99"/>
      <c r="X69" s="99"/>
      <c r="Y69" s="99"/>
      <c r="Z69" s="99"/>
      <c r="AA69" s="99"/>
      <c r="AB69" s="99"/>
      <c r="AC69" s="99"/>
      <c r="AD69" s="99"/>
      <c r="AE69" s="99" t="s">
        <v>298</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c r="B70" s="100"/>
      <c r="C70" s="181" t="s">
        <v>1367</v>
      </c>
      <c r="D70" s="180"/>
      <c r="E70" s="179">
        <v>1.4826239999999999</v>
      </c>
      <c r="F70" s="106"/>
      <c r="G70" s="106"/>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133</v>
      </c>
      <c r="AF70" s="99">
        <v>0</v>
      </c>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ht="22.5" outlineLevel="1">
      <c r="A71" s="100">
        <v>35</v>
      </c>
      <c r="B71" s="100" t="s">
        <v>1179</v>
      </c>
      <c r="C71" s="114" t="s">
        <v>1178</v>
      </c>
      <c r="D71" s="104" t="s">
        <v>213</v>
      </c>
      <c r="E71" s="178">
        <v>30.902170000000002</v>
      </c>
      <c r="F71" s="177">
        <f>H71+J71</f>
        <v>0</v>
      </c>
      <c r="G71" s="106">
        <f>ROUND(E71*F71,2)</f>
        <v>0</v>
      </c>
      <c r="H71" s="106"/>
      <c r="I71" s="106">
        <f>ROUND(E71*H71,2)</f>
        <v>0</v>
      </c>
      <c r="J71" s="106"/>
      <c r="K71" s="106">
        <f>ROUND(E71*J71,2)</f>
        <v>0</v>
      </c>
      <c r="L71" s="106">
        <v>15</v>
      </c>
      <c r="M71" s="106">
        <f>G71*(1+L71/100)</f>
        <v>0</v>
      </c>
      <c r="N71" s="104">
        <v>0</v>
      </c>
      <c r="O71" s="104">
        <f>ROUND(E71*N71,5)</f>
        <v>0</v>
      </c>
      <c r="P71" s="104">
        <v>0</v>
      </c>
      <c r="Q71" s="104">
        <f>ROUND(E71*P71,5)</f>
        <v>0</v>
      </c>
      <c r="R71" s="104"/>
      <c r="S71" s="104"/>
      <c r="T71" s="105">
        <v>0.66300000000000003</v>
      </c>
      <c r="U71" s="104">
        <f>ROUND(E71*T71,2)</f>
        <v>20.49</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v>36</v>
      </c>
      <c r="B72" s="100" t="s">
        <v>1177</v>
      </c>
      <c r="C72" s="114" t="s">
        <v>1176</v>
      </c>
      <c r="D72" s="104" t="s">
        <v>213</v>
      </c>
      <c r="E72" s="178">
        <v>309.02170000000001</v>
      </c>
      <c r="F72" s="177">
        <f>H72+J72</f>
        <v>0</v>
      </c>
      <c r="G72" s="106">
        <f>ROUND(E72*F72,2)</f>
        <v>0</v>
      </c>
      <c r="H72" s="106"/>
      <c r="I72" s="106">
        <f>ROUND(E72*H72,2)</f>
        <v>0</v>
      </c>
      <c r="J72" s="106"/>
      <c r="K72" s="106">
        <f>ROUND(E72*J72,2)</f>
        <v>0</v>
      </c>
      <c r="L72" s="106">
        <v>15</v>
      </c>
      <c r="M72" s="106">
        <f>G72*(1+L72/100)</f>
        <v>0</v>
      </c>
      <c r="N72" s="104">
        <v>0</v>
      </c>
      <c r="O72" s="104">
        <f>ROUND(E72*N72,5)</f>
        <v>0</v>
      </c>
      <c r="P72" s="104">
        <v>0</v>
      </c>
      <c r="Q72" s="104">
        <f>ROUND(E72*P72,5)</f>
        <v>0</v>
      </c>
      <c r="R72" s="104"/>
      <c r="S72" s="104"/>
      <c r="T72" s="105">
        <v>0</v>
      </c>
      <c r="U72" s="104">
        <f>ROUND(E72*T72,2)</f>
        <v>0</v>
      </c>
      <c r="V72" s="99"/>
      <c r="W72" s="99"/>
      <c r="X72" s="99"/>
      <c r="Y72" s="99"/>
      <c r="Z72" s="99"/>
      <c r="AA72" s="99"/>
      <c r="AB72" s="99"/>
      <c r="AC72" s="99"/>
      <c r="AD72" s="99"/>
      <c r="AE72" s="99" t="s">
        <v>80</v>
      </c>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outlineLevel="1">
      <c r="A73" s="110"/>
      <c r="B73" s="110"/>
      <c r="C73" s="194" t="s">
        <v>1366</v>
      </c>
      <c r="D73" s="193"/>
      <c r="E73" s="192">
        <v>309.02170000000001</v>
      </c>
      <c r="F73" s="111"/>
      <c r="G73" s="111"/>
      <c r="H73" s="111"/>
      <c r="I73" s="111"/>
      <c r="J73" s="111"/>
      <c r="K73" s="111"/>
      <c r="L73" s="111"/>
      <c r="M73" s="111"/>
      <c r="N73" s="112"/>
      <c r="O73" s="112"/>
      <c r="P73" s="112"/>
      <c r="Q73" s="112"/>
      <c r="R73" s="112"/>
      <c r="S73" s="112"/>
      <c r="T73" s="113"/>
      <c r="U73" s="112"/>
      <c r="V73" s="99"/>
      <c r="W73" s="99"/>
      <c r="X73" s="99"/>
      <c r="Y73" s="99"/>
      <c r="Z73" s="99"/>
      <c r="AA73" s="99"/>
      <c r="AB73" s="99"/>
      <c r="AC73" s="99"/>
      <c r="AD73" s="99"/>
      <c r="AE73" s="99" t="s">
        <v>133</v>
      </c>
      <c r="AF73" s="99">
        <v>0</v>
      </c>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c r="A74" s="4"/>
      <c r="B74" s="5" t="s">
        <v>117</v>
      </c>
      <c r="C74" s="171" t="s">
        <v>117</v>
      </c>
      <c r="D74" s="4"/>
      <c r="E74" s="4"/>
      <c r="F74" s="4"/>
      <c r="G74" s="4"/>
      <c r="H74" s="4"/>
      <c r="I74" s="4"/>
      <c r="J74" s="4"/>
      <c r="K74" s="4"/>
      <c r="L74" s="4"/>
      <c r="M74" s="4"/>
      <c r="N74" s="4"/>
      <c r="O74" s="4"/>
      <c r="P74" s="4"/>
      <c r="Q74" s="4"/>
      <c r="R74" s="4"/>
      <c r="S74" s="4"/>
      <c r="T74" s="4"/>
      <c r="U74" s="4"/>
      <c r="AC74">
        <v>15</v>
      </c>
      <c r="AD74">
        <v>21</v>
      </c>
    </row>
    <row r="75" spans="1:60">
      <c r="A75" s="176"/>
      <c r="B75" s="175" t="s">
        <v>27</v>
      </c>
      <c r="C75" s="174" t="s">
        <v>117</v>
      </c>
      <c r="D75" s="173"/>
      <c r="E75" s="173"/>
      <c r="F75" s="173"/>
      <c r="G75" s="172">
        <f>G8+G20+G24+G53+G55+G57+G60+G66</f>
        <v>0</v>
      </c>
      <c r="H75" s="4"/>
      <c r="I75" s="4"/>
      <c r="J75" s="4"/>
      <c r="K75" s="4"/>
      <c r="L75" s="4"/>
      <c r="M75" s="4"/>
      <c r="N75" s="4"/>
      <c r="O75" s="4"/>
      <c r="P75" s="4"/>
      <c r="Q75" s="4"/>
      <c r="R75" s="4"/>
      <c r="S75" s="4"/>
      <c r="T75" s="4"/>
      <c r="U75" s="4"/>
      <c r="AC75">
        <f>SUMIF(L7:L73,AC74,G7:G73)</f>
        <v>0</v>
      </c>
      <c r="AD75">
        <f>SUMIF(L7:L73,AD74,G7:G73)</f>
        <v>0</v>
      </c>
      <c r="AE75" t="s">
        <v>120</v>
      </c>
    </row>
    <row r="76" spans="1:60">
      <c r="A76" s="4"/>
      <c r="B76" s="5" t="s">
        <v>117</v>
      </c>
      <c r="C76" s="171" t="s">
        <v>117</v>
      </c>
      <c r="D76" s="4"/>
      <c r="E76" s="4"/>
      <c r="F76" s="4"/>
      <c r="G76" s="4"/>
      <c r="H76" s="4"/>
      <c r="I76" s="4"/>
      <c r="J76" s="4"/>
      <c r="K76" s="4"/>
      <c r="L76" s="4"/>
      <c r="M76" s="4"/>
      <c r="N76" s="4"/>
      <c r="O76" s="4"/>
      <c r="P76" s="4"/>
      <c r="Q76" s="4"/>
      <c r="R76" s="4"/>
      <c r="S76" s="4"/>
      <c r="T76" s="4"/>
      <c r="U76" s="4"/>
    </row>
    <row r="77" spans="1:60">
      <c r="A77" s="4"/>
      <c r="B77" s="5" t="s">
        <v>117</v>
      </c>
      <c r="C77" s="171" t="s">
        <v>117</v>
      </c>
      <c r="D77" s="4"/>
      <c r="E77" s="4"/>
      <c r="F77" s="4"/>
      <c r="G77" s="4"/>
      <c r="H77" s="4"/>
      <c r="I77" s="4"/>
      <c r="J77" s="4"/>
      <c r="K77" s="4"/>
      <c r="L77" s="4"/>
      <c r="M77" s="4"/>
      <c r="N77" s="4"/>
      <c r="O77" s="4"/>
      <c r="P77" s="4"/>
      <c r="Q77" s="4"/>
      <c r="R77" s="4"/>
      <c r="S77" s="4"/>
      <c r="T77" s="4"/>
      <c r="U77" s="4"/>
    </row>
    <row r="78" spans="1:60">
      <c r="A78" s="405" t="s">
        <v>119</v>
      </c>
      <c r="B78" s="405"/>
      <c r="C78" s="406"/>
      <c r="D78" s="4"/>
      <c r="E78" s="4"/>
      <c r="F78" s="4"/>
      <c r="G78" s="4"/>
      <c r="H78" s="4"/>
      <c r="I78" s="4"/>
      <c r="J78" s="4"/>
      <c r="K78" s="4"/>
      <c r="L78" s="4"/>
      <c r="M78" s="4"/>
      <c r="N78" s="4"/>
      <c r="O78" s="4"/>
      <c r="P78" s="4"/>
      <c r="Q78" s="4"/>
      <c r="R78" s="4"/>
      <c r="S78" s="4"/>
      <c r="T78" s="4"/>
      <c r="U78" s="4"/>
    </row>
    <row r="79" spans="1:60">
      <c r="A79" s="388"/>
      <c r="B79" s="389"/>
      <c r="C79" s="390"/>
      <c r="D79" s="389"/>
      <c r="E79" s="389"/>
      <c r="F79" s="389"/>
      <c r="G79" s="391"/>
      <c r="H79" s="4"/>
      <c r="I79" s="4"/>
      <c r="J79" s="4"/>
      <c r="K79" s="4"/>
      <c r="L79" s="4"/>
      <c r="M79" s="4"/>
      <c r="N79" s="4"/>
      <c r="O79" s="4"/>
      <c r="P79" s="4"/>
      <c r="Q79" s="4"/>
      <c r="R79" s="4"/>
      <c r="S79" s="4"/>
      <c r="T79" s="4"/>
      <c r="U79" s="4"/>
      <c r="AE79" t="s">
        <v>118</v>
      </c>
    </row>
    <row r="80" spans="1:60">
      <c r="A80" s="392"/>
      <c r="B80" s="393"/>
      <c r="C80" s="394"/>
      <c r="D80" s="393"/>
      <c r="E80" s="393"/>
      <c r="F80" s="393"/>
      <c r="G80" s="395"/>
      <c r="H80" s="4"/>
      <c r="I80" s="4"/>
      <c r="J80" s="4"/>
      <c r="K80" s="4"/>
      <c r="L80" s="4"/>
      <c r="M80" s="4"/>
      <c r="N80" s="4"/>
      <c r="O80" s="4"/>
      <c r="P80" s="4"/>
      <c r="Q80" s="4"/>
      <c r="R80" s="4"/>
      <c r="S80" s="4"/>
      <c r="T80" s="4"/>
      <c r="U80" s="4"/>
    </row>
    <row r="81" spans="1:31">
      <c r="A81" s="392"/>
      <c r="B81" s="393"/>
      <c r="C81" s="394"/>
      <c r="D81" s="393"/>
      <c r="E81" s="393"/>
      <c r="F81" s="393"/>
      <c r="G81" s="395"/>
      <c r="H81" s="4"/>
      <c r="I81" s="4"/>
      <c r="J81" s="4"/>
      <c r="K81" s="4"/>
      <c r="L81" s="4"/>
      <c r="M81" s="4"/>
      <c r="N81" s="4"/>
      <c r="O81" s="4"/>
      <c r="P81" s="4"/>
      <c r="Q81" s="4"/>
      <c r="R81" s="4"/>
      <c r="S81" s="4"/>
      <c r="T81" s="4"/>
      <c r="U81" s="4"/>
    </row>
    <row r="82" spans="1:31">
      <c r="A82" s="392"/>
      <c r="B82" s="393"/>
      <c r="C82" s="394"/>
      <c r="D82" s="393"/>
      <c r="E82" s="393"/>
      <c r="F82" s="393"/>
      <c r="G82" s="395"/>
      <c r="H82" s="4"/>
      <c r="I82" s="4"/>
      <c r="J82" s="4"/>
      <c r="K82" s="4"/>
      <c r="L82" s="4"/>
      <c r="M82" s="4"/>
      <c r="N82" s="4"/>
      <c r="O82" s="4"/>
      <c r="P82" s="4"/>
      <c r="Q82" s="4"/>
      <c r="R82" s="4"/>
      <c r="S82" s="4"/>
      <c r="T82" s="4"/>
      <c r="U82" s="4"/>
    </row>
    <row r="83" spans="1:31">
      <c r="A83" s="396"/>
      <c r="B83" s="397"/>
      <c r="C83" s="398"/>
      <c r="D83" s="397"/>
      <c r="E83" s="397"/>
      <c r="F83" s="397"/>
      <c r="G83" s="399"/>
      <c r="H83" s="4"/>
      <c r="I83" s="4"/>
      <c r="J83" s="4"/>
      <c r="K83" s="4"/>
      <c r="L83" s="4"/>
      <c r="M83" s="4"/>
      <c r="N83" s="4"/>
      <c r="O83" s="4"/>
      <c r="P83" s="4"/>
      <c r="Q83" s="4"/>
      <c r="R83" s="4"/>
      <c r="S83" s="4"/>
      <c r="T83" s="4"/>
      <c r="U83" s="4"/>
    </row>
    <row r="84" spans="1:31">
      <c r="A84" s="4"/>
      <c r="B84" s="5" t="s">
        <v>117</v>
      </c>
      <c r="C84" s="171" t="s">
        <v>117</v>
      </c>
      <c r="D84" s="4"/>
      <c r="E84" s="4"/>
      <c r="F84" s="4"/>
      <c r="G84" s="4"/>
      <c r="H84" s="4"/>
      <c r="I84" s="4"/>
      <c r="J84" s="4"/>
      <c r="K84" s="4"/>
      <c r="L84" s="4"/>
      <c r="M84" s="4"/>
      <c r="N84" s="4"/>
      <c r="O84" s="4"/>
      <c r="P84" s="4"/>
      <c r="Q84" s="4"/>
      <c r="R84" s="4"/>
      <c r="S84" s="4"/>
      <c r="T84" s="4"/>
      <c r="U84" s="4"/>
    </row>
    <row r="85" spans="1:31">
      <c r="A85" t="s">
        <v>1174</v>
      </c>
      <c r="B85"/>
      <c r="C85"/>
      <c r="AE85" t="s">
        <v>82</v>
      </c>
    </row>
    <row r="86" spans="1:31" ht="25.5" customHeight="1">
      <c r="A86" s="409" t="s">
        <v>1365</v>
      </c>
      <c r="B86" s="409"/>
      <c r="C86" s="409"/>
      <c r="D86" s="409"/>
      <c r="E86" s="409"/>
      <c r="F86" s="409"/>
      <c r="G86" s="409"/>
      <c r="H86" s="409"/>
      <c r="I86" s="409"/>
    </row>
    <row r="87" spans="1:31">
      <c r="B87"/>
      <c r="C87"/>
    </row>
    <row r="88" spans="1:31" ht="25.5" customHeight="1">
      <c r="A88" s="409" t="s">
        <v>1364</v>
      </c>
      <c r="B88" s="409"/>
      <c r="C88" s="409"/>
      <c r="D88" s="409"/>
      <c r="E88" s="409"/>
      <c r="F88" s="409"/>
      <c r="G88" s="409"/>
      <c r="H88" s="409"/>
      <c r="I88" s="409"/>
    </row>
  </sheetData>
  <sheetProtection algorithmName="SHA-512" hashValue="O6kp6daXBx1DZBEGluFwKYZK5hXHUVbb17g7cqlSYsXmsz+UuMV5BnqhpiKuE8T/Wxc1Bj6MFJ35Y7F6JP019A==" saltValue="5gsWSYAndFnjGx4F1kEf6Q==" spinCount="100000" sheet="1" objects="1" scenarios="1"/>
  <protectedRanges>
    <protectedRange sqref="F9 F13 F15 F18 F21 F25 F27:F28 F30 F32 F34:F35 F37:F46 F48 F50 F52 F54 F56 F58 F61:F63 F65 F67 F69 F71:F72 A79:G83" name="Oblast1"/>
  </protectedRanges>
  <mergeCells count="15">
    <mergeCell ref="A86:I86"/>
    <mergeCell ref="A88:I88"/>
    <mergeCell ref="A79:G83"/>
    <mergeCell ref="C47:G47"/>
    <mergeCell ref="C49:G49"/>
    <mergeCell ref="C51:G51"/>
    <mergeCell ref="C59:G59"/>
    <mergeCell ref="C64:G64"/>
    <mergeCell ref="A78:C78"/>
    <mergeCell ref="C36:G36"/>
    <mergeCell ref="A1:G1"/>
    <mergeCell ref="C2:G2"/>
    <mergeCell ref="C3:G3"/>
    <mergeCell ref="C4:G4"/>
    <mergeCell ref="C33:G33"/>
  </mergeCells>
  <pageMargins left="0.39370078740157499" right="0.19685039370078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outlinePr summaryBelow="0"/>
  </sheetPr>
  <dimension ref="A1:BH74"/>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1464</v>
      </c>
      <c r="D2" s="408"/>
      <c r="E2" s="408"/>
      <c r="F2" s="408"/>
      <c r="G2" s="382"/>
      <c r="AE2" t="s">
        <v>57</v>
      </c>
    </row>
    <row r="3" spans="1:60" ht="24.95" customHeight="1">
      <c r="A3" s="191" t="s">
        <v>7</v>
      </c>
      <c r="B3" s="190"/>
      <c r="C3" s="407" t="s">
        <v>1327</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SUMIF(AE9:AE14,"&lt;&gt;NOR",G9:G14)</f>
        <v>0</v>
      </c>
      <c r="H8" s="109"/>
      <c r="I8" s="109">
        <f>SUM(I9:I14)</f>
        <v>0</v>
      </c>
      <c r="J8" s="109"/>
      <c r="K8" s="109">
        <f>SUM(K9:K14)</f>
        <v>0</v>
      </c>
      <c r="L8" s="109"/>
      <c r="M8" s="109">
        <f>SUM(M9:M14)</f>
        <v>0</v>
      </c>
      <c r="N8" s="102"/>
      <c r="O8" s="102">
        <f>SUM(O9:O14)</f>
        <v>0.12876000000000001</v>
      </c>
      <c r="P8" s="102"/>
      <c r="Q8" s="102">
        <f>SUM(Q9:Q14)</f>
        <v>0</v>
      </c>
      <c r="R8" s="102"/>
      <c r="S8" s="102"/>
      <c r="T8" s="108"/>
      <c r="U8" s="102">
        <f>SUM(U9:U14)</f>
        <v>135.1</v>
      </c>
      <c r="AE8" t="s">
        <v>79</v>
      </c>
    </row>
    <row r="9" spans="1:60" outlineLevel="1">
      <c r="A9" s="100">
        <v>1</v>
      </c>
      <c r="B9" s="100" t="s">
        <v>1415</v>
      </c>
      <c r="C9" s="114" t="s">
        <v>1414</v>
      </c>
      <c r="D9" s="104" t="s">
        <v>213</v>
      </c>
      <c r="E9" s="178">
        <v>54.792000000000002</v>
      </c>
      <c r="F9" s="177">
        <f>H9+J9</f>
        <v>0</v>
      </c>
      <c r="G9" s="106">
        <f>ROUND(E9*F9,2)</f>
        <v>0</v>
      </c>
      <c r="H9" s="106"/>
      <c r="I9" s="106">
        <f>ROUND(E9*H9,2)</f>
        <v>0</v>
      </c>
      <c r="J9" s="106"/>
      <c r="K9" s="106">
        <f>ROUND(E9*J9,2)</f>
        <v>0</v>
      </c>
      <c r="L9" s="106">
        <v>15</v>
      </c>
      <c r="M9" s="106">
        <f>G9*(1+L9/100)</f>
        <v>0</v>
      </c>
      <c r="N9" s="104">
        <v>2.3500000000000001E-3</v>
      </c>
      <c r="O9" s="104">
        <f>ROUND(E9*N9,5)</f>
        <v>0.12876000000000001</v>
      </c>
      <c r="P9" s="104">
        <v>0</v>
      </c>
      <c r="Q9" s="104">
        <f>ROUND(E9*P9,5)</f>
        <v>0</v>
      </c>
      <c r="R9" s="104"/>
      <c r="S9" s="104"/>
      <c r="T9" s="105">
        <v>2.3736999999999999</v>
      </c>
      <c r="U9" s="104">
        <f>ROUND(E9*T9,2)</f>
        <v>130.06</v>
      </c>
      <c r="V9" s="99"/>
      <c r="W9" s="99"/>
      <c r="X9" s="99"/>
      <c r="Y9" s="99"/>
      <c r="Z9" s="99"/>
      <c r="AA9" s="99"/>
      <c r="AB9" s="99"/>
      <c r="AC9" s="99"/>
      <c r="AD9" s="99"/>
      <c r="AE9" s="99" t="s">
        <v>1301</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181" t="s">
        <v>1463</v>
      </c>
      <c r="D10" s="180"/>
      <c r="E10" s="179">
        <v>54.792000000000002</v>
      </c>
      <c r="F10" s="106"/>
      <c r="G10" s="10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133</v>
      </c>
      <c r="AF10" s="99">
        <v>0</v>
      </c>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v>2</v>
      </c>
      <c r="B11" s="100" t="s">
        <v>223</v>
      </c>
      <c r="C11" s="114" t="s">
        <v>222</v>
      </c>
      <c r="D11" s="104" t="s">
        <v>213</v>
      </c>
      <c r="E11" s="178">
        <v>24.960799999999999</v>
      </c>
      <c r="F11" s="177">
        <f>H11+J11</f>
        <v>0</v>
      </c>
      <c r="G11" s="106">
        <f>ROUND(E11*F11,2)</f>
        <v>0</v>
      </c>
      <c r="H11" s="106"/>
      <c r="I11" s="106">
        <f>ROUND(E11*H11,2)</f>
        <v>0</v>
      </c>
      <c r="J11" s="106"/>
      <c r="K11" s="106">
        <f>ROUND(E11*J11,2)</f>
        <v>0</v>
      </c>
      <c r="L11" s="106">
        <v>15</v>
      </c>
      <c r="M11" s="106">
        <f>G11*(1+L11/100)</f>
        <v>0</v>
      </c>
      <c r="N11" s="104">
        <v>0</v>
      </c>
      <c r="O11" s="104">
        <f>ROUND(E11*N11,5)</f>
        <v>0</v>
      </c>
      <c r="P11" s="104">
        <v>0</v>
      </c>
      <c r="Q11" s="104">
        <f>ROUND(E11*P11,5)</f>
        <v>0</v>
      </c>
      <c r="R11" s="104"/>
      <c r="S11" s="104"/>
      <c r="T11" s="105">
        <v>0.20200000000000001</v>
      </c>
      <c r="U11" s="104">
        <f>ROUND(E11*T11,2)</f>
        <v>5.04</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1462</v>
      </c>
      <c r="D12" s="180"/>
      <c r="E12" s="179">
        <v>24.960799999999999</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v>3</v>
      </c>
      <c r="B13" s="100" t="s">
        <v>542</v>
      </c>
      <c r="C13" s="114" t="s">
        <v>541</v>
      </c>
      <c r="D13" s="104" t="s">
        <v>213</v>
      </c>
      <c r="E13" s="178">
        <v>38.780560000000001</v>
      </c>
      <c r="F13" s="177">
        <f>H13+J13</f>
        <v>0</v>
      </c>
      <c r="G13" s="106">
        <f>ROUND(E13*F13,2)</f>
        <v>0</v>
      </c>
      <c r="H13" s="106"/>
      <c r="I13" s="106">
        <f>ROUND(E13*H13,2)</f>
        <v>0</v>
      </c>
      <c r="J13" s="106"/>
      <c r="K13" s="106">
        <f>ROUND(E13*J13,2)</f>
        <v>0</v>
      </c>
      <c r="L13" s="106">
        <v>15</v>
      </c>
      <c r="M13" s="106">
        <f>G13*(1+L13/100)</f>
        <v>0</v>
      </c>
      <c r="N13" s="104">
        <v>0</v>
      </c>
      <c r="O13" s="104">
        <f>ROUND(E13*N13,5)</f>
        <v>0</v>
      </c>
      <c r="P13" s="104">
        <v>0</v>
      </c>
      <c r="Q13" s="104">
        <f>ROUND(E13*P13,5)</f>
        <v>0</v>
      </c>
      <c r="R13" s="104"/>
      <c r="S13" s="104"/>
      <c r="T13" s="105">
        <v>0</v>
      </c>
      <c r="U13" s="104">
        <f>ROUND(E13*T13,2)</f>
        <v>0</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1461</v>
      </c>
      <c r="D14" s="180"/>
      <c r="E14" s="179">
        <v>38.780560000000001</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c r="A15" s="200" t="s">
        <v>188</v>
      </c>
      <c r="B15" s="200" t="s">
        <v>728</v>
      </c>
      <c r="C15" s="199" t="s">
        <v>727</v>
      </c>
      <c r="D15" s="195"/>
      <c r="E15" s="198"/>
      <c r="F15" s="197"/>
      <c r="G15" s="197">
        <f>SUMIF(AE16:AE17,"&lt;&gt;NOR",G16:G17)</f>
        <v>0</v>
      </c>
      <c r="H15" s="197"/>
      <c r="I15" s="197">
        <f>SUM(I16:I17)</f>
        <v>0</v>
      </c>
      <c r="J15" s="197"/>
      <c r="K15" s="197">
        <f>SUM(K16:K17)</f>
        <v>0</v>
      </c>
      <c r="L15" s="197"/>
      <c r="M15" s="197">
        <f>SUM(M16:M17)</f>
        <v>0</v>
      </c>
      <c r="N15" s="195"/>
      <c r="O15" s="195">
        <f>SUM(O16:O17)</f>
        <v>33.774880000000003</v>
      </c>
      <c r="P15" s="195"/>
      <c r="Q15" s="195">
        <f>SUM(Q16:Q17)</f>
        <v>0</v>
      </c>
      <c r="R15" s="195"/>
      <c r="S15" s="195"/>
      <c r="T15" s="196"/>
      <c r="U15" s="195">
        <f>SUM(U16:U17)</f>
        <v>50.56</v>
      </c>
      <c r="AE15" t="s">
        <v>79</v>
      </c>
    </row>
    <row r="16" spans="1:60" outlineLevel="1">
      <c r="A16" s="100">
        <v>4</v>
      </c>
      <c r="B16" s="100" t="s">
        <v>1289</v>
      </c>
      <c r="C16" s="114" t="s">
        <v>1288</v>
      </c>
      <c r="D16" s="104" t="s">
        <v>213</v>
      </c>
      <c r="E16" s="178">
        <v>29.831199999999999</v>
      </c>
      <c r="F16" s="177">
        <f>H16+J16</f>
        <v>0</v>
      </c>
      <c r="G16" s="106">
        <f>ROUND(E16*F16,2)</f>
        <v>0</v>
      </c>
      <c r="H16" s="106"/>
      <c r="I16" s="106">
        <f>ROUND(E16*H16,2)</f>
        <v>0</v>
      </c>
      <c r="J16" s="106"/>
      <c r="K16" s="106">
        <f>ROUND(E16*J16,2)</f>
        <v>0</v>
      </c>
      <c r="L16" s="106">
        <v>15</v>
      </c>
      <c r="M16" s="106">
        <f>G16*(1+L16/100)</f>
        <v>0</v>
      </c>
      <c r="N16" s="104">
        <v>1.1322000000000001</v>
      </c>
      <c r="O16" s="104">
        <f>ROUND(E16*N16,5)</f>
        <v>33.774880000000003</v>
      </c>
      <c r="P16" s="104">
        <v>0</v>
      </c>
      <c r="Q16" s="104">
        <f>ROUND(E16*P16,5)</f>
        <v>0</v>
      </c>
      <c r="R16" s="104"/>
      <c r="S16" s="104"/>
      <c r="T16" s="105">
        <v>1.6950000000000001</v>
      </c>
      <c r="U16" s="104">
        <f>ROUND(E16*T16,2)</f>
        <v>50.56</v>
      </c>
      <c r="V16" s="99"/>
      <c r="W16" s="99"/>
      <c r="X16" s="99"/>
      <c r="Y16" s="99"/>
      <c r="Z16" s="99"/>
      <c r="AA16" s="99"/>
      <c r="AB16" s="99"/>
      <c r="AC16" s="99"/>
      <c r="AD16" s="99"/>
      <c r="AE16" s="99" t="s">
        <v>80</v>
      </c>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outlineLevel="1">
      <c r="A17" s="100"/>
      <c r="B17" s="100"/>
      <c r="C17" s="181" t="s">
        <v>1460</v>
      </c>
      <c r="D17" s="180"/>
      <c r="E17" s="179">
        <v>29.831199999999999</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c r="A18" s="200" t="s">
        <v>188</v>
      </c>
      <c r="B18" s="200" t="s">
        <v>421</v>
      </c>
      <c r="C18" s="199" t="s">
        <v>420</v>
      </c>
      <c r="D18" s="195"/>
      <c r="E18" s="198"/>
      <c r="F18" s="197"/>
      <c r="G18" s="197">
        <f>SUMIF(AE19:AE47,"&lt;&gt;NOR",G19:G47)</f>
        <v>0</v>
      </c>
      <c r="H18" s="197"/>
      <c r="I18" s="197">
        <f>SUM(I19:I47)</f>
        <v>0</v>
      </c>
      <c r="J18" s="197"/>
      <c r="K18" s="197">
        <f>SUM(K19:K47)</f>
        <v>0</v>
      </c>
      <c r="L18" s="197"/>
      <c r="M18" s="197">
        <f>SUM(M19:M47)</f>
        <v>0</v>
      </c>
      <c r="N18" s="195"/>
      <c r="O18" s="195">
        <f>SUM(O19:O47)</f>
        <v>0.28923000000000004</v>
      </c>
      <c r="P18" s="195"/>
      <c r="Q18" s="195">
        <f>SUM(Q19:Q47)</f>
        <v>0</v>
      </c>
      <c r="R18" s="195"/>
      <c r="S18" s="195"/>
      <c r="T18" s="196"/>
      <c r="U18" s="195">
        <f>SUM(U19:U47)</f>
        <v>26.59</v>
      </c>
      <c r="AE18" t="s">
        <v>79</v>
      </c>
    </row>
    <row r="19" spans="1:60" ht="22.5" outlineLevel="1">
      <c r="A19" s="100">
        <v>5</v>
      </c>
      <c r="B19" s="100" t="s">
        <v>1459</v>
      </c>
      <c r="C19" s="114" t="s">
        <v>1458</v>
      </c>
      <c r="D19" s="104" t="s">
        <v>258</v>
      </c>
      <c r="E19" s="178">
        <v>61.5</v>
      </c>
      <c r="F19" s="177">
        <f>H19+J19</f>
        <v>0</v>
      </c>
      <c r="G19" s="106">
        <f>ROUND(E19*F19,2)</f>
        <v>0</v>
      </c>
      <c r="H19" s="106"/>
      <c r="I19" s="106">
        <f>ROUND(E19*H19,2)</f>
        <v>0</v>
      </c>
      <c r="J19" s="106"/>
      <c r="K19" s="106">
        <f>ROUND(E19*J19,2)</f>
        <v>0</v>
      </c>
      <c r="L19" s="106">
        <v>15</v>
      </c>
      <c r="M19" s="106">
        <f>G19*(1+L19/100)</f>
        <v>0</v>
      </c>
      <c r="N19" s="104">
        <v>1.0499999999999999E-3</v>
      </c>
      <c r="O19" s="104">
        <f>ROUND(E19*N19,5)</f>
        <v>6.4579999999999999E-2</v>
      </c>
      <c r="P19" s="104">
        <v>0</v>
      </c>
      <c r="Q19" s="104">
        <f>ROUND(E19*P19,5)</f>
        <v>0</v>
      </c>
      <c r="R19" s="104"/>
      <c r="S19" s="104"/>
      <c r="T19" s="105">
        <v>0</v>
      </c>
      <c r="U19" s="104">
        <f>ROUND(E19*T19,2)</f>
        <v>0</v>
      </c>
      <c r="V19" s="99"/>
      <c r="W19" s="99"/>
      <c r="X19" s="99"/>
      <c r="Y19" s="99"/>
      <c r="Z19" s="99"/>
      <c r="AA19" s="99"/>
      <c r="AB19" s="99"/>
      <c r="AC19" s="99"/>
      <c r="AD19" s="99"/>
      <c r="AE19" s="99" t="s">
        <v>298</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181" t="s">
        <v>1457</v>
      </c>
      <c r="D20" s="180"/>
      <c r="E20" s="179">
        <v>1.5</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c r="B21" s="100"/>
      <c r="C21" s="181" t="s">
        <v>1456</v>
      </c>
      <c r="D21" s="180"/>
      <c r="E21" s="179">
        <v>60</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ht="22.5" outlineLevel="1">
      <c r="A22" s="100">
        <v>6</v>
      </c>
      <c r="B22" s="100" t="s">
        <v>1455</v>
      </c>
      <c r="C22" s="114" t="s">
        <v>1454</v>
      </c>
      <c r="D22" s="104" t="s">
        <v>258</v>
      </c>
      <c r="E22" s="178">
        <v>72</v>
      </c>
      <c r="F22" s="177">
        <f>H22+J22</f>
        <v>0</v>
      </c>
      <c r="G22" s="106">
        <f>ROUND(E22*F22,2)</f>
        <v>0</v>
      </c>
      <c r="H22" s="106"/>
      <c r="I22" s="106">
        <f>ROUND(E22*H22,2)</f>
        <v>0</v>
      </c>
      <c r="J22" s="106"/>
      <c r="K22" s="106">
        <f>ROUND(E22*J22,2)</f>
        <v>0</v>
      </c>
      <c r="L22" s="106">
        <v>15</v>
      </c>
      <c r="M22" s="106">
        <f>G22*(1+L22/100)</f>
        <v>0</v>
      </c>
      <c r="N22" s="104">
        <v>2.1199999999999999E-3</v>
      </c>
      <c r="O22" s="104">
        <f>ROUND(E22*N22,5)</f>
        <v>0.15264</v>
      </c>
      <c r="P22" s="104">
        <v>0</v>
      </c>
      <c r="Q22" s="104">
        <f>ROUND(E22*P22,5)</f>
        <v>0</v>
      </c>
      <c r="R22" s="104"/>
      <c r="S22" s="104"/>
      <c r="T22" s="105">
        <v>0</v>
      </c>
      <c r="U22" s="104">
        <f>ROUND(E22*T22,2)</f>
        <v>0</v>
      </c>
      <c r="V22" s="99"/>
      <c r="W22" s="99"/>
      <c r="X22" s="99"/>
      <c r="Y22" s="99"/>
      <c r="Z22" s="99"/>
      <c r="AA22" s="99"/>
      <c r="AB22" s="99"/>
      <c r="AC22" s="99"/>
      <c r="AD22" s="99"/>
      <c r="AE22" s="99" t="s">
        <v>298</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7</v>
      </c>
      <c r="B23" s="100" t="s">
        <v>1453</v>
      </c>
      <c r="C23" s="114" t="s">
        <v>1452</v>
      </c>
      <c r="D23" s="104" t="s">
        <v>258</v>
      </c>
      <c r="E23" s="178">
        <v>61.5</v>
      </c>
      <c r="F23" s="177">
        <f>H23+J23</f>
        <v>0</v>
      </c>
      <c r="G23" s="106">
        <f>ROUND(E23*F23,2)</f>
        <v>0</v>
      </c>
      <c r="H23" s="106"/>
      <c r="I23" s="106">
        <f>ROUND(E23*H23,2)</f>
        <v>0</v>
      </c>
      <c r="J23" s="106"/>
      <c r="K23" s="106">
        <f>ROUND(E23*J23,2)</f>
        <v>0</v>
      </c>
      <c r="L23" s="106">
        <v>15</v>
      </c>
      <c r="M23" s="106">
        <f>G23*(1+L23/100)</f>
        <v>0</v>
      </c>
      <c r="N23" s="104">
        <v>0</v>
      </c>
      <c r="O23" s="104">
        <f>ROUND(E23*N23,5)</f>
        <v>0</v>
      </c>
      <c r="P23" s="104">
        <v>0</v>
      </c>
      <c r="Q23" s="104">
        <f>ROUND(E23*P23,5)</f>
        <v>0</v>
      </c>
      <c r="R23" s="104"/>
      <c r="S23" s="104"/>
      <c r="T23" s="105">
        <v>5.3999999999999999E-2</v>
      </c>
      <c r="U23" s="104">
        <f>ROUND(E23*T23,2)</f>
        <v>3.32</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v>8</v>
      </c>
      <c r="B24" s="100" t="s">
        <v>1451</v>
      </c>
      <c r="C24" s="114" t="s">
        <v>1450</v>
      </c>
      <c r="D24" s="104" t="s">
        <v>258</v>
      </c>
      <c r="E24" s="178">
        <v>69.599999999999994</v>
      </c>
      <c r="F24" s="177">
        <f>H24+J24</f>
        <v>0</v>
      </c>
      <c r="G24" s="106">
        <f>ROUND(E24*F24,2)</f>
        <v>0</v>
      </c>
      <c r="H24" s="106"/>
      <c r="I24" s="106">
        <f>ROUND(E24*H24,2)</f>
        <v>0</v>
      </c>
      <c r="J24" s="106"/>
      <c r="K24" s="106">
        <f>ROUND(E24*J24,2)</f>
        <v>0</v>
      </c>
      <c r="L24" s="106">
        <v>15</v>
      </c>
      <c r="M24" s="106">
        <f>G24*(1+L24/100)</f>
        <v>0</v>
      </c>
      <c r="N24" s="104">
        <v>0</v>
      </c>
      <c r="O24" s="104">
        <f>ROUND(E24*N24,5)</f>
        <v>0</v>
      </c>
      <c r="P24" s="104">
        <v>0</v>
      </c>
      <c r="Q24" s="104">
        <f>ROUND(E24*P24,5)</f>
        <v>0</v>
      </c>
      <c r="R24" s="104"/>
      <c r="S24" s="104"/>
      <c r="T24" s="105">
        <v>0.126</v>
      </c>
      <c r="U24" s="104">
        <f>ROUND(E24*T24,2)</f>
        <v>8.77</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v>9</v>
      </c>
      <c r="B25" s="100" t="s">
        <v>238</v>
      </c>
      <c r="C25" s="114" t="s">
        <v>1449</v>
      </c>
      <c r="D25" s="104" t="s">
        <v>267</v>
      </c>
      <c r="E25" s="178">
        <v>2</v>
      </c>
      <c r="F25" s="177">
        <f>H25+J25</f>
        <v>0</v>
      </c>
      <c r="G25" s="106">
        <f>ROUND(E25*F25,2)</f>
        <v>0</v>
      </c>
      <c r="H25" s="106"/>
      <c r="I25" s="106">
        <f>ROUND(E25*H25,2)</f>
        <v>0</v>
      </c>
      <c r="J25" s="106"/>
      <c r="K25" s="106">
        <f>ROUND(E25*J25,2)</f>
        <v>0</v>
      </c>
      <c r="L25" s="106">
        <v>15</v>
      </c>
      <c r="M25" s="106">
        <f>G25*(1+L25/100)</f>
        <v>0</v>
      </c>
      <c r="N25" s="104">
        <v>1.32E-2</v>
      </c>
      <c r="O25" s="104">
        <f>ROUND(E25*N25,5)</f>
        <v>2.64E-2</v>
      </c>
      <c r="P25" s="104">
        <v>0</v>
      </c>
      <c r="Q25" s="104">
        <f>ROUND(E25*P25,5)</f>
        <v>0</v>
      </c>
      <c r="R25" s="104"/>
      <c r="S25" s="104"/>
      <c r="T25" s="105">
        <v>0</v>
      </c>
      <c r="U25" s="104">
        <f>ROUND(E25*T25,2)</f>
        <v>0</v>
      </c>
      <c r="V25" s="99"/>
      <c r="W25" s="99"/>
      <c r="X25" s="99"/>
      <c r="Y25" s="99"/>
      <c r="Z25" s="99"/>
      <c r="AA25" s="99"/>
      <c r="AB25" s="99"/>
      <c r="AC25" s="99"/>
      <c r="AD25" s="99"/>
      <c r="AE25" s="99" t="s">
        <v>298</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383" t="s">
        <v>1198</v>
      </c>
      <c r="D26" s="384"/>
      <c r="E26" s="385"/>
      <c r="F26" s="386"/>
      <c r="G26" s="387"/>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81</v>
      </c>
      <c r="AF26" s="99"/>
      <c r="AG26" s="99"/>
      <c r="AH26" s="99"/>
      <c r="AI26" s="99"/>
      <c r="AJ26" s="99"/>
      <c r="AK26" s="99"/>
      <c r="AL26" s="99"/>
      <c r="AM26" s="99"/>
      <c r="AN26" s="99"/>
      <c r="AO26" s="99"/>
      <c r="AP26" s="99"/>
      <c r="AQ26" s="99"/>
      <c r="AR26" s="99"/>
      <c r="AS26" s="99"/>
      <c r="AT26" s="99"/>
      <c r="AU26" s="99"/>
      <c r="AV26" s="99"/>
      <c r="AW26" s="99"/>
      <c r="AX26" s="99"/>
      <c r="AY26" s="99"/>
      <c r="AZ26" s="99"/>
      <c r="BA26" s="101" t="str">
        <f>C26</f>
        <v>Není obsaženo v databázi RTS, cenová soustava vlastní</v>
      </c>
      <c r="BB26" s="99"/>
      <c r="BC26" s="99"/>
      <c r="BD26" s="99"/>
      <c r="BE26" s="99"/>
      <c r="BF26" s="99"/>
      <c r="BG26" s="99"/>
      <c r="BH26" s="99"/>
    </row>
    <row r="27" spans="1:60" ht="22.5" outlineLevel="1">
      <c r="A27" s="100">
        <v>10</v>
      </c>
      <c r="B27" s="100" t="s">
        <v>523</v>
      </c>
      <c r="C27" s="114" t="s">
        <v>1448</v>
      </c>
      <c r="D27" s="104" t="s">
        <v>267</v>
      </c>
      <c r="E27" s="178">
        <v>2</v>
      </c>
      <c r="F27" s="177">
        <f>H27+J27</f>
        <v>0</v>
      </c>
      <c r="G27" s="106">
        <f>ROUND(E27*F27,2)</f>
        <v>0</v>
      </c>
      <c r="H27" s="106"/>
      <c r="I27" s="106">
        <f>ROUND(E27*H27,2)</f>
        <v>0</v>
      </c>
      <c r="J27" s="106"/>
      <c r="K27" s="106">
        <f>ROUND(E27*J27,2)</f>
        <v>0</v>
      </c>
      <c r="L27" s="106">
        <v>15</v>
      </c>
      <c r="M27" s="106">
        <f>G27*(1+L27/100)</f>
        <v>0</v>
      </c>
      <c r="N27" s="104">
        <v>1.32E-2</v>
      </c>
      <c r="O27" s="104">
        <f>ROUND(E27*N27,5)</f>
        <v>2.64E-2</v>
      </c>
      <c r="P27" s="104">
        <v>0</v>
      </c>
      <c r="Q27" s="104">
        <f>ROUND(E27*P27,5)</f>
        <v>0</v>
      </c>
      <c r="R27" s="104"/>
      <c r="S27" s="104"/>
      <c r="T27" s="105">
        <v>0</v>
      </c>
      <c r="U27" s="104">
        <f>ROUND(E27*T27,2)</f>
        <v>0</v>
      </c>
      <c r="V27" s="99"/>
      <c r="W27" s="99"/>
      <c r="X27" s="99"/>
      <c r="Y27" s="99"/>
      <c r="Z27" s="99"/>
      <c r="AA27" s="99"/>
      <c r="AB27" s="99"/>
      <c r="AC27" s="99"/>
      <c r="AD27" s="99"/>
      <c r="AE27" s="99" t="s">
        <v>298</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c r="B28" s="100"/>
      <c r="C28" s="383" t="s">
        <v>1198</v>
      </c>
      <c r="D28" s="384"/>
      <c r="E28" s="385"/>
      <c r="F28" s="386"/>
      <c r="G28" s="387"/>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81</v>
      </c>
      <c r="AF28" s="99"/>
      <c r="AG28" s="99"/>
      <c r="AH28" s="99"/>
      <c r="AI28" s="99"/>
      <c r="AJ28" s="99"/>
      <c r="AK28" s="99"/>
      <c r="AL28" s="99"/>
      <c r="AM28" s="99"/>
      <c r="AN28" s="99"/>
      <c r="AO28" s="99"/>
      <c r="AP28" s="99"/>
      <c r="AQ28" s="99"/>
      <c r="AR28" s="99"/>
      <c r="AS28" s="99"/>
      <c r="AT28" s="99"/>
      <c r="AU28" s="99"/>
      <c r="AV28" s="99"/>
      <c r="AW28" s="99"/>
      <c r="AX28" s="99"/>
      <c r="AY28" s="99"/>
      <c r="AZ28" s="99"/>
      <c r="BA28" s="101" t="str">
        <f>C28</f>
        <v>Není obsaženo v databázi RTS, cenová soustava vlastní</v>
      </c>
      <c r="BB28" s="99"/>
      <c r="BC28" s="99"/>
      <c r="BD28" s="99"/>
      <c r="BE28" s="99"/>
      <c r="BF28" s="99"/>
      <c r="BG28" s="99"/>
      <c r="BH28" s="99"/>
    </row>
    <row r="29" spans="1:60" ht="22.5" outlineLevel="1">
      <c r="A29" s="100">
        <v>11</v>
      </c>
      <c r="B29" s="100" t="s">
        <v>1447</v>
      </c>
      <c r="C29" s="114" t="s">
        <v>1446</v>
      </c>
      <c r="D29" s="104" t="s">
        <v>267</v>
      </c>
      <c r="E29" s="178">
        <v>1</v>
      </c>
      <c r="F29" s="177">
        <f t="shared" ref="F29:F37" si="0">H29+J29</f>
        <v>0</v>
      </c>
      <c r="G29" s="106">
        <f t="shared" ref="G29:G37" si="1">ROUND(E29*F29,2)</f>
        <v>0</v>
      </c>
      <c r="H29" s="106"/>
      <c r="I29" s="106">
        <f t="shared" ref="I29:I37" si="2">ROUND(E29*H29,2)</f>
        <v>0</v>
      </c>
      <c r="J29" s="106"/>
      <c r="K29" s="106">
        <f t="shared" ref="K29:K37" si="3">ROUND(E29*J29,2)</f>
        <v>0</v>
      </c>
      <c r="L29" s="106">
        <v>15</v>
      </c>
      <c r="M29" s="106">
        <f t="shared" ref="M29:M37" si="4">G29*(1+L29/100)</f>
        <v>0</v>
      </c>
      <c r="N29" s="104">
        <v>2.3000000000000001E-4</v>
      </c>
      <c r="O29" s="104">
        <f t="shared" ref="O29:O37" si="5">ROUND(E29*N29,5)</f>
        <v>2.3000000000000001E-4</v>
      </c>
      <c r="P29" s="104">
        <v>0</v>
      </c>
      <c r="Q29" s="104">
        <f t="shared" ref="Q29:Q37" si="6">ROUND(E29*P29,5)</f>
        <v>0</v>
      </c>
      <c r="R29" s="104"/>
      <c r="S29" s="104"/>
      <c r="T29" s="105">
        <v>0</v>
      </c>
      <c r="U29" s="104">
        <f t="shared" ref="U29:U37" si="7">ROUND(E29*T29,2)</f>
        <v>0</v>
      </c>
      <c r="V29" s="99"/>
      <c r="W29" s="99"/>
      <c r="X29" s="99"/>
      <c r="Y29" s="99"/>
      <c r="Z29" s="99"/>
      <c r="AA29" s="99"/>
      <c r="AB29" s="99"/>
      <c r="AC29" s="99"/>
      <c r="AD29" s="99"/>
      <c r="AE29" s="99" t="s">
        <v>298</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ht="22.5" outlineLevel="1">
      <c r="A30" s="100">
        <v>12</v>
      </c>
      <c r="B30" s="100" t="s">
        <v>1445</v>
      </c>
      <c r="C30" s="114" t="s">
        <v>1444</v>
      </c>
      <c r="D30" s="104" t="s">
        <v>267</v>
      </c>
      <c r="E30" s="178">
        <v>11</v>
      </c>
      <c r="F30" s="177">
        <f t="shared" si="0"/>
        <v>0</v>
      </c>
      <c r="G30" s="106">
        <f t="shared" si="1"/>
        <v>0</v>
      </c>
      <c r="H30" s="106"/>
      <c r="I30" s="106">
        <f t="shared" si="2"/>
        <v>0</v>
      </c>
      <c r="J30" s="106"/>
      <c r="K30" s="106">
        <f t="shared" si="3"/>
        <v>0</v>
      </c>
      <c r="L30" s="106">
        <v>15</v>
      </c>
      <c r="M30" s="106">
        <f t="shared" si="4"/>
        <v>0</v>
      </c>
      <c r="N30" s="104">
        <v>4.4000000000000002E-4</v>
      </c>
      <c r="O30" s="104">
        <f t="shared" si="5"/>
        <v>4.8399999999999997E-3</v>
      </c>
      <c r="P30" s="104">
        <v>0</v>
      </c>
      <c r="Q30" s="104">
        <f t="shared" si="6"/>
        <v>0</v>
      </c>
      <c r="R30" s="104"/>
      <c r="S30" s="104"/>
      <c r="T30" s="105">
        <v>0</v>
      </c>
      <c r="U30" s="104">
        <f t="shared" si="7"/>
        <v>0</v>
      </c>
      <c r="V30" s="99"/>
      <c r="W30" s="99"/>
      <c r="X30" s="99"/>
      <c r="Y30" s="99"/>
      <c r="Z30" s="99"/>
      <c r="AA30" s="99"/>
      <c r="AB30" s="99"/>
      <c r="AC30" s="99"/>
      <c r="AD30" s="99"/>
      <c r="AE30" s="99" t="s">
        <v>298</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ht="22.5" outlineLevel="1">
      <c r="A31" s="100">
        <v>13</v>
      </c>
      <c r="B31" s="100" t="s">
        <v>1443</v>
      </c>
      <c r="C31" s="114" t="s">
        <v>1442</v>
      </c>
      <c r="D31" s="104" t="s">
        <v>267</v>
      </c>
      <c r="E31" s="178">
        <v>1</v>
      </c>
      <c r="F31" s="177">
        <f t="shared" si="0"/>
        <v>0</v>
      </c>
      <c r="G31" s="106">
        <f t="shared" si="1"/>
        <v>0</v>
      </c>
      <c r="H31" s="106"/>
      <c r="I31" s="106">
        <f t="shared" si="2"/>
        <v>0</v>
      </c>
      <c r="J31" s="106"/>
      <c r="K31" s="106">
        <f t="shared" si="3"/>
        <v>0</v>
      </c>
      <c r="L31" s="106">
        <v>15</v>
      </c>
      <c r="M31" s="106">
        <f t="shared" si="4"/>
        <v>0</v>
      </c>
      <c r="N31" s="104">
        <v>1.65E-3</v>
      </c>
      <c r="O31" s="104">
        <f t="shared" si="5"/>
        <v>1.65E-3</v>
      </c>
      <c r="P31" s="104">
        <v>0</v>
      </c>
      <c r="Q31" s="104">
        <f t="shared" si="6"/>
        <v>0</v>
      </c>
      <c r="R31" s="104"/>
      <c r="S31" s="104"/>
      <c r="T31" s="105">
        <v>0</v>
      </c>
      <c r="U31" s="104">
        <f t="shared" si="7"/>
        <v>0</v>
      </c>
      <c r="V31" s="99"/>
      <c r="W31" s="99"/>
      <c r="X31" s="99"/>
      <c r="Y31" s="99"/>
      <c r="Z31" s="99"/>
      <c r="AA31" s="99"/>
      <c r="AB31" s="99"/>
      <c r="AC31" s="99"/>
      <c r="AD31" s="99"/>
      <c r="AE31" s="99" t="s">
        <v>298</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v>14</v>
      </c>
      <c r="B32" s="100" t="s">
        <v>1441</v>
      </c>
      <c r="C32" s="114" t="s">
        <v>1440</v>
      </c>
      <c r="D32" s="104" t="s">
        <v>267</v>
      </c>
      <c r="E32" s="178">
        <v>4</v>
      </c>
      <c r="F32" s="177">
        <f t="shared" si="0"/>
        <v>0</v>
      </c>
      <c r="G32" s="106">
        <f t="shared" si="1"/>
        <v>0</v>
      </c>
      <c r="H32" s="106"/>
      <c r="I32" s="106">
        <f t="shared" si="2"/>
        <v>0</v>
      </c>
      <c r="J32" s="106"/>
      <c r="K32" s="106">
        <f t="shared" si="3"/>
        <v>0</v>
      </c>
      <c r="L32" s="106">
        <v>15</v>
      </c>
      <c r="M32" s="106">
        <f t="shared" si="4"/>
        <v>0</v>
      </c>
      <c r="N32" s="104">
        <v>9.5E-4</v>
      </c>
      <c r="O32" s="104">
        <f t="shared" si="5"/>
        <v>3.8E-3</v>
      </c>
      <c r="P32" s="104">
        <v>0</v>
      </c>
      <c r="Q32" s="104">
        <f t="shared" si="6"/>
        <v>0</v>
      </c>
      <c r="R32" s="104"/>
      <c r="S32" s="104"/>
      <c r="T32" s="105">
        <v>0</v>
      </c>
      <c r="U32" s="104">
        <f t="shared" si="7"/>
        <v>0</v>
      </c>
      <c r="V32" s="99"/>
      <c r="W32" s="99"/>
      <c r="X32" s="99"/>
      <c r="Y32" s="99"/>
      <c r="Z32" s="99"/>
      <c r="AA32" s="99"/>
      <c r="AB32" s="99"/>
      <c r="AC32" s="99"/>
      <c r="AD32" s="99"/>
      <c r="AE32" s="99" t="s">
        <v>298</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15</v>
      </c>
      <c r="B33" s="100" t="s">
        <v>1439</v>
      </c>
      <c r="C33" s="114" t="s">
        <v>1438</v>
      </c>
      <c r="D33" s="104" t="s">
        <v>267</v>
      </c>
      <c r="E33" s="178">
        <v>2</v>
      </c>
      <c r="F33" s="177">
        <f t="shared" si="0"/>
        <v>0</v>
      </c>
      <c r="G33" s="106">
        <f t="shared" si="1"/>
        <v>0</v>
      </c>
      <c r="H33" s="106"/>
      <c r="I33" s="106">
        <f t="shared" si="2"/>
        <v>0</v>
      </c>
      <c r="J33" s="106"/>
      <c r="K33" s="106">
        <f t="shared" si="3"/>
        <v>0</v>
      </c>
      <c r="L33" s="106">
        <v>15</v>
      </c>
      <c r="M33" s="106">
        <f t="shared" si="4"/>
        <v>0</v>
      </c>
      <c r="N33" s="104">
        <v>8.9999999999999998E-4</v>
      </c>
      <c r="O33" s="104">
        <f t="shared" si="5"/>
        <v>1.8E-3</v>
      </c>
      <c r="P33" s="104">
        <v>0</v>
      </c>
      <c r="Q33" s="104">
        <f t="shared" si="6"/>
        <v>0</v>
      </c>
      <c r="R33" s="104"/>
      <c r="S33" s="104"/>
      <c r="T33" s="105">
        <v>0</v>
      </c>
      <c r="U33" s="104">
        <f t="shared" si="7"/>
        <v>0</v>
      </c>
      <c r="V33" s="99"/>
      <c r="W33" s="99"/>
      <c r="X33" s="99"/>
      <c r="Y33" s="99"/>
      <c r="Z33" s="99"/>
      <c r="AA33" s="99"/>
      <c r="AB33" s="99"/>
      <c r="AC33" s="99"/>
      <c r="AD33" s="99"/>
      <c r="AE33" s="99" t="s">
        <v>298</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v>16</v>
      </c>
      <c r="B34" s="100" t="s">
        <v>1437</v>
      </c>
      <c r="C34" s="114" t="s">
        <v>1436</v>
      </c>
      <c r="D34" s="104" t="s">
        <v>267</v>
      </c>
      <c r="E34" s="178">
        <v>3</v>
      </c>
      <c r="F34" s="177">
        <f t="shared" si="0"/>
        <v>0</v>
      </c>
      <c r="G34" s="106">
        <f t="shared" si="1"/>
        <v>0</v>
      </c>
      <c r="H34" s="106"/>
      <c r="I34" s="106">
        <f t="shared" si="2"/>
        <v>0</v>
      </c>
      <c r="J34" s="106"/>
      <c r="K34" s="106">
        <f t="shared" si="3"/>
        <v>0</v>
      </c>
      <c r="L34" s="106">
        <v>15</v>
      </c>
      <c r="M34" s="106">
        <f t="shared" si="4"/>
        <v>0</v>
      </c>
      <c r="N34" s="104">
        <v>0</v>
      </c>
      <c r="O34" s="104">
        <f t="shared" si="5"/>
        <v>0</v>
      </c>
      <c r="P34" s="104">
        <v>0</v>
      </c>
      <c r="Q34" s="104">
        <f t="shared" si="6"/>
        <v>0</v>
      </c>
      <c r="R34" s="104"/>
      <c r="S34" s="104"/>
      <c r="T34" s="105">
        <v>0.21648000000000001</v>
      </c>
      <c r="U34" s="104">
        <f t="shared" si="7"/>
        <v>0.65</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v>17</v>
      </c>
      <c r="B35" s="100" t="s">
        <v>1435</v>
      </c>
      <c r="C35" s="114" t="s">
        <v>1434</v>
      </c>
      <c r="D35" s="104" t="s">
        <v>267</v>
      </c>
      <c r="E35" s="178">
        <v>34</v>
      </c>
      <c r="F35" s="177">
        <f t="shared" si="0"/>
        <v>0</v>
      </c>
      <c r="G35" s="106">
        <f t="shared" si="1"/>
        <v>0</v>
      </c>
      <c r="H35" s="106"/>
      <c r="I35" s="106">
        <f t="shared" si="2"/>
        <v>0</v>
      </c>
      <c r="J35" s="106"/>
      <c r="K35" s="106">
        <f t="shared" si="3"/>
        <v>0</v>
      </c>
      <c r="L35" s="106">
        <v>15</v>
      </c>
      <c r="M35" s="106">
        <f t="shared" si="4"/>
        <v>0</v>
      </c>
      <c r="N35" s="104">
        <v>0</v>
      </c>
      <c r="O35" s="104">
        <f t="shared" si="5"/>
        <v>0</v>
      </c>
      <c r="P35" s="104">
        <v>0</v>
      </c>
      <c r="Q35" s="104">
        <f t="shared" si="6"/>
        <v>0</v>
      </c>
      <c r="R35" s="104"/>
      <c r="S35" s="104"/>
      <c r="T35" s="105">
        <v>0.28320000000000001</v>
      </c>
      <c r="U35" s="104">
        <f t="shared" si="7"/>
        <v>9.6300000000000008</v>
      </c>
      <c r="V35" s="99"/>
      <c r="W35" s="99"/>
      <c r="X35" s="99"/>
      <c r="Y35" s="99"/>
      <c r="Z35" s="99"/>
      <c r="AA35" s="99"/>
      <c r="AB35" s="99"/>
      <c r="AC35" s="99"/>
      <c r="AD35" s="99"/>
      <c r="AE35" s="99" t="s">
        <v>80</v>
      </c>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outlineLevel="1">
      <c r="A36" s="100">
        <v>18</v>
      </c>
      <c r="B36" s="100" t="s">
        <v>1433</v>
      </c>
      <c r="C36" s="114" t="s">
        <v>1432</v>
      </c>
      <c r="D36" s="104" t="s">
        <v>267</v>
      </c>
      <c r="E36" s="178">
        <v>4</v>
      </c>
      <c r="F36" s="177">
        <f t="shared" si="0"/>
        <v>0</v>
      </c>
      <c r="G36" s="106">
        <f t="shared" si="1"/>
        <v>0</v>
      </c>
      <c r="H36" s="106"/>
      <c r="I36" s="106">
        <f t="shared" si="2"/>
        <v>0</v>
      </c>
      <c r="J36" s="106"/>
      <c r="K36" s="106">
        <f t="shared" si="3"/>
        <v>0</v>
      </c>
      <c r="L36" s="106">
        <v>15</v>
      </c>
      <c r="M36" s="106">
        <f t="shared" si="4"/>
        <v>0</v>
      </c>
      <c r="N36" s="104">
        <v>0</v>
      </c>
      <c r="O36" s="104">
        <f t="shared" si="5"/>
        <v>0</v>
      </c>
      <c r="P36" s="104">
        <v>0</v>
      </c>
      <c r="Q36" s="104">
        <f t="shared" si="6"/>
        <v>0</v>
      </c>
      <c r="R36" s="104"/>
      <c r="S36" s="104"/>
      <c r="T36" s="105">
        <v>0.32328000000000001</v>
      </c>
      <c r="U36" s="104">
        <f t="shared" si="7"/>
        <v>1.29</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v>19</v>
      </c>
      <c r="B37" s="100" t="s">
        <v>1431</v>
      </c>
      <c r="C37" s="114" t="s">
        <v>1430</v>
      </c>
      <c r="D37" s="104" t="s">
        <v>258</v>
      </c>
      <c r="E37" s="178">
        <v>76.099999999999994</v>
      </c>
      <c r="F37" s="177">
        <f t="shared" si="0"/>
        <v>0</v>
      </c>
      <c r="G37" s="106">
        <f t="shared" si="1"/>
        <v>0</v>
      </c>
      <c r="H37" s="106"/>
      <c r="I37" s="106">
        <f t="shared" si="2"/>
        <v>0</v>
      </c>
      <c r="J37" s="106"/>
      <c r="K37" s="106">
        <f t="shared" si="3"/>
        <v>0</v>
      </c>
      <c r="L37" s="106">
        <v>15</v>
      </c>
      <c r="M37" s="106">
        <f t="shared" si="4"/>
        <v>0</v>
      </c>
      <c r="N37" s="104">
        <v>0</v>
      </c>
      <c r="O37" s="104">
        <f t="shared" si="5"/>
        <v>0</v>
      </c>
      <c r="P37" s="104">
        <v>0</v>
      </c>
      <c r="Q37" s="104">
        <f t="shared" si="6"/>
        <v>0</v>
      </c>
      <c r="R37" s="104"/>
      <c r="S37" s="104"/>
      <c r="T37" s="105">
        <v>0</v>
      </c>
      <c r="U37" s="104">
        <f t="shared" si="7"/>
        <v>0</v>
      </c>
      <c r="V37" s="99"/>
      <c r="W37" s="99"/>
      <c r="X37" s="99"/>
      <c r="Y37" s="99"/>
      <c r="Z37" s="99"/>
      <c r="AA37" s="99"/>
      <c r="AB37" s="99"/>
      <c r="AC37" s="99"/>
      <c r="AD37" s="99"/>
      <c r="AE37" s="99" t="s">
        <v>298</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181" t="s">
        <v>1429</v>
      </c>
      <c r="D38" s="180"/>
      <c r="E38" s="179">
        <v>76.099999999999994</v>
      </c>
      <c r="F38" s="106"/>
      <c r="G38" s="106"/>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v>20</v>
      </c>
      <c r="B39" s="100" t="s">
        <v>1395</v>
      </c>
      <c r="C39" s="114" t="s">
        <v>1394</v>
      </c>
      <c r="D39" s="104" t="s">
        <v>258</v>
      </c>
      <c r="E39" s="178">
        <v>86.1</v>
      </c>
      <c r="F39" s="177">
        <f>H39+J39</f>
        <v>0</v>
      </c>
      <c r="G39" s="106">
        <f>ROUND(E39*F39,2)</f>
        <v>0</v>
      </c>
      <c r="H39" s="106"/>
      <c r="I39" s="106">
        <f>ROUND(E39*H39,2)</f>
        <v>0</v>
      </c>
      <c r="J39" s="106"/>
      <c r="K39" s="106">
        <f>ROUND(E39*J39,2)</f>
        <v>0</v>
      </c>
      <c r="L39" s="106">
        <v>15</v>
      </c>
      <c r="M39" s="106">
        <f>G39*(1+L39/100)</f>
        <v>0</v>
      </c>
      <c r="N39" s="104">
        <v>8.0000000000000007E-5</v>
      </c>
      <c r="O39" s="104">
        <f>ROUND(E39*N39,5)</f>
        <v>6.8900000000000003E-3</v>
      </c>
      <c r="P39" s="104">
        <v>0</v>
      </c>
      <c r="Q39" s="104">
        <f>ROUND(E39*P39,5)</f>
        <v>0</v>
      </c>
      <c r="R39" s="104"/>
      <c r="S39" s="104"/>
      <c r="T39" s="105">
        <v>3.4000000000000002E-2</v>
      </c>
      <c r="U39" s="104">
        <f>ROUND(E39*T39,2)</f>
        <v>2.93</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outlineLevel="1">
      <c r="A40" s="100"/>
      <c r="B40" s="100"/>
      <c r="C40" s="181" t="s">
        <v>1429</v>
      </c>
      <c r="D40" s="180"/>
      <c r="E40" s="179">
        <v>76.099999999999994</v>
      </c>
      <c r="F40" s="106"/>
      <c r="G40" s="106"/>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133</v>
      </c>
      <c r="AF40" s="99">
        <v>0</v>
      </c>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outlineLevel="1">
      <c r="A41" s="100"/>
      <c r="B41" s="100"/>
      <c r="C41" s="181" t="s">
        <v>1239</v>
      </c>
      <c r="D41" s="180"/>
      <c r="E41" s="179">
        <v>10</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0</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v>21</v>
      </c>
      <c r="B42" s="100" t="s">
        <v>1115</v>
      </c>
      <c r="C42" s="114" t="s">
        <v>1428</v>
      </c>
      <c r="D42" s="104" t="s">
        <v>1216</v>
      </c>
      <c r="E42" s="178">
        <v>2</v>
      </c>
      <c r="F42" s="177">
        <f>H42+J42</f>
        <v>0</v>
      </c>
      <c r="G42" s="106">
        <f>ROUND(E42*F42,2)</f>
        <v>0</v>
      </c>
      <c r="H42" s="106"/>
      <c r="I42" s="106">
        <f>ROUND(E42*H42,2)</f>
        <v>0</v>
      </c>
      <c r="J42" s="106"/>
      <c r="K42" s="106">
        <f>ROUND(E42*J42,2)</f>
        <v>0</v>
      </c>
      <c r="L42" s="106">
        <v>15</v>
      </c>
      <c r="M42" s="106">
        <f>G42*(1+L42/100)</f>
        <v>0</v>
      </c>
      <c r="N42" s="104">
        <v>0</v>
      </c>
      <c r="O42" s="104">
        <f>ROUND(E42*N42,5)</f>
        <v>0</v>
      </c>
      <c r="P42" s="104">
        <v>0</v>
      </c>
      <c r="Q42" s="104">
        <f>ROUND(E42*P42,5)</f>
        <v>0</v>
      </c>
      <c r="R42" s="104"/>
      <c r="S42" s="104"/>
      <c r="T42" s="105">
        <v>0</v>
      </c>
      <c r="U42" s="104">
        <f>ROUND(E42*T42,2)</f>
        <v>0</v>
      </c>
      <c r="V42" s="99"/>
      <c r="W42" s="99"/>
      <c r="X42" s="99"/>
      <c r="Y42" s="99"/>
      <c r="Z42" s="99"/>
      <c r="AA42" s="99"/>
      <c r="AB42" s="99"/>
      <c r="AC42" s="99"/>
      <c r="AD42" s="99"/>
      <c r="AE42" s="99" t="s">
        <v>80</v>
      </c>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outlineLevel="1">
      <c r="A43" s="100"/>
      <c r="B43" s="100"/>
      <c r="C43" s="383" t="s">
        <v>1198</v>
      </c>
      <c r="D43" s="384"/>
      <c r="E43" s="385"/>
      <c r="F43" s="386"/>
      <c r="G43" s="387"/>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81</v>
      </c>
      <c r="AF43" s="99"/>
      <c r="AG43" s="99"/>
      <c r="AH43" s="99"/>
      <c r="AI43" s="99"/>
      <c r="AJ43" s="99"/>
      <c r="AK43" s="99"/>
      <c r="AL43" s="99"/>
      <c r="AM43" s="99"/>
      <c r="AN43" s="99"/>
      <c r="AO43" s="99"/>
      <c r="AP43" s="99"/>
      <c r="AQ43" s="99"/>
      <c r="AR43" s="99"/>
      <c r="AS43" s="99"/>
      <c r="AT43" s="99"/>
      <c r="AU43" s="99"/>
      <c r="AV43" s="99"/>
      <c r="AW43" s="99"/>
      <c r="AX43" s="99"/>
      <c r="AY43" s="99"/>
      <c r="AZ43" s="99"/>
      <c r="BA43" s="101" t="str">
        <f>C43</f>
        <v>Není obsaženo v databázi RTS, cenová soustava vlastní</v>
      </c>
      <c r="BB43" s="99"/>
      <c r="BC43" s="99"/>
      <c r="BD43" s="99"/>
      <c r="BE43" s="99"/>
      <c r="BF43" s="99"/>
      <c r="BG43" s="99"/>
      <c r="BH43" s="99"/>
    </row>
    <row r="44" spans="1:60" ht="22.5" outlineLevel="1">
      <c r="A44" s="100">
        <v>22</v>
      </c>
      <c r="B44" s="100" t="s">
        <v>728</v>
      </c>
      <c r="C44" s="114" t="s">
        <v>1427</v>
      </c>
      <c r="D44" s="104" t="s">
        <v>1216</v>
      </c>
      <c r="E44" s="178">
        <v>1</v>
      </c>
      <c r="F44" s="177">
        <f>H44+J44</f>
        <v>0</v>
      </c>
      <c r="G44" s="106">
        <f>ROUND(E44*F44,2)</f>
        <v>0</v>
      </c>
      <c r="H44" s="106"/>
      <c r="I44" s="106">
        <f>ROUND(E44*H44,2)</f>
        <v>0</v>
      </c>
      <c r="J44" s="106"/>
      <c r="K44" s="106">
        <f>ROUND(E44*J44,2)</f>
        <v>0</v>
      </c>
      <c r="L44" s="106">
        <v>15</v>
      </c>
      <c r="M44" s="106">
        <f>G44*(1+L44/100)</f>
        <v>0</v>
      </c>
      <c r="N44" s="104">
        <v>0</v>
      </c>
      <c r="O44" s="104">
        <f>ROUND(E44*N44,5)</f>
        <v>0</v>
      </c>
      <c r="P44" s="104">
        <v>0</v>
      </c>
      <c r="Q44" s="104">
        <f>ROUND(E44*P44,5)</f>
        <v>0</v>
      </c>
      <c r="R44" s="104"/>
      <c r="S44" s="104"/>
      <c r="T44" s="105">
        <v>0</v>
      </c>
      <c r="U44" s="104">
        <f>ROUND(E44*T44,2)</f>
        <v>0</v>
      </c>
      <c r="V44" s="99"/>
      <c r="W44" s="99"/>
      <c r="X44" s="99"/>
      <c r="Y44" s="99"/>
      <c r="Z44" s="99"/>
      <c r="AA44" s="99"/>
      <c r="AB44" s="99"/>
      <c r="AC44" s="99"/>
      <c r="AD44" s="99"/>
      <c r="AE44" s="99" t="s">
        <v>80</v>
      </c>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383" t="s">
        <v>1198</v>
      </c>
      <c r="D45" s="384"/>
      <c r="E45" s="385"/>
      <c r="F45" s="386"/>
      <c r="G45" s="387"/>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81</v>
      </c>
      <c r="AF45" s="99"/>
      <c r="AG45" s="99"/>
      <c r="AH45" s="99"/>
      <c r="AI45" s="99"/>
      <c r="AJ45" s="99"/>
      <c r="AK45" s="99"/>
      <c r="AL45" s="99"/>
      <c r="AM45" s="99"/>
      <c r="AN45" s="99"/>
      <c r="AO45" s="99"/>
      <c r="AP45" s="99"/>
      <c r="AQ45" s="99"/>
      <c r="AR45" s="99"/>
      <c r="AS45" s="99"/>
      <c r="AT45" s="99"/>
      <c r="AU45" s="99"/>
      <c r="AV45" s="99"/>
      <c r="AW45" s="99"/>
      <c r="AX45" s="99"/>
      <c r="AY45" s="99"/>
      <c r="AZ45" s="99"/>
      <c r="BA45" s="101" t="str">
        <f>C45</f>
        <v>Není obsaženo v databázi RTS, cenová soustava vlastní</v>
      </c>
      <c r="BB45" s="99"/>
      <c r="BC45" s="99"/>
      <c r="BD45" s="99"/>
      <c r="BE45" s="99"/>
      <c r="BF45" s="99"/>
      <c r="BG45" s="99"/>
      <c r="BH45" s="99"/>
    </row>
    <row r="46" spans="1:60" outlineLevel="1">
      <c r="A46" s="100">
        <v>23</v>
      </c>
      <c r="B46" s="100" t="s">
        <v>517</v>
      </c>
      <c r="C46" s="114" t="s">
        <v>1426</v>
      </c>
      <c r="D46" s="104" t="s">
        <v>1216</v>
      </c>
      <c r="E46" s="178">
        <v>1</v>
      </c>
      <c r="F46" s="177">
        <f>H46+J46</f>
        <v>0</v>
      </c>
      <c r="G46" s="106">
        <f>ROUND(E46*F46,2)</f>
        <v>0</v>
      </c>
      <c r="H46" s="106"/>
      <c r="I46" s="106">
        <f>ROUND(E46*H46,2)</f>
        <v>0</v>
      </c>
      <c r="J46" s="106"/>
      <c r="K46" s="106">
        <f>ROUND(E46*J46,2)</f>
        <v>0</v>
      </c>
      <c r="L46" s="106">
        <v>15</v>
      </c>
      <c r="M46" s="106">
        <f>G46*(1+L46/100)</f>
        <v>0</v>
      </c>
      <c r="N46" s="104">
        <v>0</v>
      </c>
      <c r="O46" s="104">
        <f>ROUND(E46*N46,5)</f>
        <v>0</v>
      </c>
      <c r="P46" s="104">
        <v>0</v>
      </c>
      <c r="Q46" s="104">
        <f>ROUND(E46*P46,5)</f>
        <v>0</v>
      </c>
      <c r="R46" s="104"/>
      <c r="S46" s="104"/>
      <c r="T46" s="105">
        <v>0</v>
      </c>
      <c r="U46" s="104">
        <f>ROUND(E46*T46,2)</f>
        <v>0</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383" t="s">
        <v>1198</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Není obsaženo v databázi RTS, cenová soustava vlastní</v>
      </c>
      <c r="BB47" s="99"/>
      <c r="BC47" s="99"/>
      <c r="BD47" s="99"/>
      <c r="BE47" s="99"/>
      <c r="BF47" s="99"/>
      <c r="BG47" s="99"/>
      <c r="BH47" s="99"/>
    </row>
    <row r="48" spans="1:60">
      <c r="A48" s="200" t="s">
        <v>188</v>
      </c>
      <c r="B48" s="200" t="s">
        <v>317</v>
      </c>
      <c r="C48" s="199" t="s">
        <v>316</v>
      </c>
      <c r="D48" s="195"/>
      <c r="E48" s="198"/>
      <c r="F48" s="197"/>
      <c r="G48" s="197">
        <f>SUMIF(AE49:AE49,"&lt;&gt;NOR",G49:G49)</f>
        <v>0</v>
      </c>
      <c r="H48" s="197"/>
      <c r="I48" s="197">
        <f>SUM(I49:I49)</f>
        <v>0</v>
      </c>
      <c r="J48" s="197"/>
      <c r="K48" s="197">
        <f>SUM(K49:K49)</f>
        <v>0</v>
      </c>
      <c r="L48" s="197"/>
      <c r="M48" s="197">
        <f>SUM(M49:M49)</f>
        <v>0</v>
      </c>
      <c r="N48" s="195"/>
      <c r="O48" s="195">
        <f>SUM(O49:O49)</f>
        <v>0</v>
      </c>
      <c r="P48" s="195"/>
      <c r="Q48" s="195">
        <f>SUM(Q49:Q49)</f>
        <v>0</v>
      </c>
      <c r="R48" s="195"/>
      <c r="S48" s="195"/>
      <c r="T48" s="196"/>
      <c r="U48" s="195">
        <f>SUM(U49:U49)</f>
        <v>0.06</v>
      </c>
      <c r="AE48" t="s">
        <v>79</v>
      </c>
    </row>
    <row r="49" spans="1:60" outlineLevel="1">
      <c r="A49" s="100">
        <v>24</v>
      </c>
      <c r="B49" s="100" t="s">
        <v>1204</v>
      </c>
      <c r="C49" s="114" t="s">
        <v>1203</v>
      </c>
      <c r="D49" s="104" t="s">
        <v>197</v>
      </c>
      <c r="E49" s="178">
        <v>0.3</v>
      </c>
      <c r="F49" s="177">
        <f>H49+J49</f>
        <v>0</v>
      </c>
      <c r="G49" s="106">
        <f>ROUND(E49*F49,2)</f>
        <v>0</v>
      </c>
      <c r="H49" s="106"/>
      <c r="I49" s="106">
        <f>ROUND(E49*H49,2)</f>
        <v>0</v>
      </c>
      <c r="J49" s="106"/>
      <c r="K49" s="106">
        <f>ROUND(E49*J49,2)</f>
        <v>0</v>
      </c>
      <c r="L49" s="106">
        <v>15</v>
      </c>
      <c r="M49" s="106">
        <f>G49*(1+L49/100)</f>
        <v>0</v>
      </c>
      <c r="N49" s="104">
        <v>0</v>
      </c>
      <c r="O49" s="104">
        <f>ROUND(E49*N49,5)</f>
        <v>0</v>
      </c>
      <c r="P49" s="104">
        <v>0</v>
      </c>
      <c r="Q49" s="104">
        <f>ROUND(E49*P49,5)</f>
        <v>0</v>
      </c>
      <c r="R49" s="104"/>
      <c r="S49" s="104"/>
      <c r="T49" s="105">
        <v>0.21149999999999999</v>
      </c>
      <c r="U49" s="104">
        <f>ROUND(E49*T49,2)</f>
        <v>0.06</v>
      </c>
      <c r="V49" s="99"/>
      <c r="W49" s="99"/>
      <c r="X49" s="99"/>
      <c r="Y49" s="99"/>
      <c r="Z49" s="99"/>
      <c r="AA49" s="99"/>
      <c r="AB49" s="99"/>
      <c r="AC49" s="99"/>
      <c r="AD49" s="99"/>
      <c r="AE49" s="99" t="s">
        <v>80</v>
      </c>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c r="A50" s="200" t="s">
        <v>188</v>
      </c>
      <c r="B50" s="200" t="s">
        <v>1425</v>
      </c>
      <c r="C50" s="199" t="s">
        <v>1424</v>
      </c>
      <c r="D50" s="195"/>
      <c r="E50" s="198"/>
      <c r="F50" s="197"/>
      <c r="G50" s="197">
        <f>SUMIF(AE51:AE55,"&lt;&gt;NOR",G51:G55)</f>
        <v>0</v>
      </c>
      <c r="H50" s="197"/>
      <c r="I50" s="197">
        <f>SUM(I51:I55)</f>
        <v>0</v>
      </c>
      <c r="J50" s="197"/>
      <c r="K50" s="197">
        <f>SUM(K51:K55)</f>
        <v>0</v>
      </c>
      <c r="L50" s="197"/>
      <c r="M50" s="197">
        <f>SUM(M51:M55)</f>
        <v>0</v>
      </c>
      <c r="N50" s="195"/>
      <c r="O50" s="195">
        <f>SUM(O51:O55)</f>
        <v>0</v>
      </c>
      <c r="P50" s="195"/>
      <c r="Q50" s="195">
        <f>SUM(Q51:Q55)</f>
        <v>0</v>
      </c>
      <c r="R50" s="195"/>
      <c r="S50" s="195"/>
      <c r="T50" s="196"/>
      <c r="U50" s="195">
        <f>SUM(U51:U55)</f>
        <v>8.6100000000000012</v>
      </c>
      <c r="AE50" t="s">
        <v>79</v>
      </c>
    </row>
    <row r="51" spans="1:60" outlineLevel="1">
      <c r="A51" s="100">
        <v>25</v>
      </c>
      <c r="B51" s="100" t="s">
        <v>1423</v>
      </c>
      <c r="C51" s="114" t="s">
        <v>1422</v>
      </c>
      <c r="D51" s="104" t="s">
        <v>267</v>
      </c>
      <c r="E51" s="178">
        <v>1</v>
      </c>
      <c r="F51" s="177">
        <f>H51+J51</f>
        <v>0</v>
      </c>
      <c r="G51" s="106">
        <f>ROUND(E51*F51,2)</f>
        <v>0</v>
      </c>
      <c r="H51" s="106"/>
      <c r="I51" s="106">
        <f>ROUND(E51*H51,2)</f>
        <v>0</v>
      </c>
      <c r="J51" s="106"/>
      <c r="K51" s="106">
        <f>ROUND(E51*J51,2)</f>
        <v>0</v>
      </c>
      <c r="L51" s="106">
        <v>15</v>
      </c>
      <c r="M51" s="106">
        <f>G51*(1+L51/100)</f>
        <v>0</v>
      </c>
      <c r="N51" s="104">
        <v>0</v>
      </c>
      <c r="O51" s="104">
        <f>ROUND(E51*N51,5)</f>
        <v>0</v>
      </c>
      <c r="P51" s="104">
        <v>0</v>
      </c>
      <c r="Q51" s="104">
        <f>ROUND(E51*P51,5)</f>
        <v>0</v>
      </c>
      <c r="R51" s="104"/>
      <c r="S51" s="104"/>
      <c r="T51" s="105">
        <v>0.48199999999999998</v>
      </c>
      <c r="U51" s="104">
        <f>ROUND(E51*T51,2)</f>
        <v>0.48</v>
      </c>
      <c r="V51" s="99"/>
      <c r="W51" s="99"/>
      <c r="X51" s="99"/>
      <c r="Y51" s="99"/>
      <c r="Z51" s="99"/>
      <c r="AA51" s="99"/>
      <c r="AB51" s="99"/>
      <c r="AC51" s="99"/>
      <c r="AD51" s="99"/>
      <c r="AE51" s="99" t="s">
        <v>80</v>
      </c>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v>26</v>
      </c>
      <c r="B52" s="100" t="s">
        <v>1421</v>
      </c>
      <c r="C52" s="114" t="s">
        <v>1420</v>
      </c>
      <c r="D52" s="104" t="s">
        <v>258</v>
      </c>
      <c r="E52" s="178">
        <v>131.1</v>
      </c>
      <c r="F52" s="177">
        <f>H52+J52</f>
        <v>0</v>
      </c>
      <c r="G52" s="106">
        <f>ROUND(E52*F52,2)</f>
        <v>0</v>
      </c>
      <c r="H52" s="106"/>
      <c r="I52" s="106">
        <f>ROUND(E52*H52,2)</f>
        <v>0</v>
      </c>
      <c r="J52" s="106"/>
      <c r="K52" s="106">
        <f>ROUND(E52*J52,2)</f>
        <v>0</v>
      </c>
      <c r="L52" s="106">
        <v>15</v>
      </c>
      <c r="M52" s="106">
        <f>G52*(1+L52/100)</f>
        <v>0</v>
      </c>
      <c r="N52" s="104">
        <v>0</v>
      </c>
      <c r="O52" s="104">
        <f>ROUND(E52*N52,5)</f>
        <v>0</v>
      </c>
      <c r="P52" s="104">
        <v>0</v>
      </c>
      <c r="Q52" s="104">
        <f>ROUND(E52*P52,5)</f>
        <v>0</v>
      </c>
      <c r="R52" s="104"/>
      <c r="S52" s="104"/>
      <c r="T52" s="105">
        <v>6.2E-2</v>
      </c>
      <c r="U52" s="104">
        <f>ROUND(E52*T52,2)</f>
        <v>8.1300000000000008</v>
      </c>
      <c r="V52" s="99"/>
      <c r="W52" s="99"/>
      <c r="X52" s="99"/>
      <c r="Y52" s="99"/>
      <c r="Z52" s="99"/>
      <c r="AA52" s="99"/>
      <c r="AB52" s="99"/>
      <c r="AC52" s="99"/>
      <c r="AD52" s="99"/>
      <c r="AE52" s="99" t="s">
        <v>80</v>
      </c>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c r="B53" s="100"/>
      <c r="C53" s="181" t="s">
        <v>1419</v>
      </c>
      <c r="D53" s="180"/>
      <c r="E53" s="179">
        <v>131.1</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v>27</v>
      </c>
      <c r="B54" s="100" t="s">
        <v>1378</v>
      </c>
      <c r="C54" s="114" t="s">
        <v>1418</v>
      </c>
      <c r="D54" s="104" t="s">
        <v>1216</v>
      </c>
      <c r="E54" s="178">
        <v>1</v>
      </c>
      <c r="F54" s="177">
        <f>H54+J54</f>
        <v>0</v>
      </c>
      <c r="G54" s="106">
        <f>ROUND(E54*F54,2)</f>
        <v>0</v>
      </c>
      <c r="H54" s="106"/>
      <c r="I54" s="106">
        <f>ROUND(E54*H54,2)</f>
        <v>0</v>
      </c>
      <c r="J54" s="106"/>
      <c r="K54" s="106">
        <f>ROUND(E54*J54,2)</f>
        <v>0</v>
      </c>
      <c r="L54" s="106">
        <v>15</v>
      </c>
      <c r="M54" s="106">
        <f>G54*(1+L54/100)</f>
        <v>0</v>
      </c>
      <c r="N54" s="104">
        <v>0</v>
      </c>
      <c r="O54" s="104">
        <f>ROUND(E54*N54,5)</f>
        <v>0</v>
      </c>
      <c r="P54" s="104">
        <v>0</v>
      </c>
      <c r="Q54" s="104">
        <f>ROUND(E54*P54,5)</f>
        <v>0</v>
      </c>
      <c r="R54" s="104"/>
      <c r="S54" s="104"/>
      <c r="T54" s="105">
        <v>0</v>
      </c>
      <c r="U54" s="104">
        <f>ROUND(E54*T54,2)</f>
        <v>0</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383" t="s">
        <v>1198</v>
      </c>
      <c r="D55" s="384"/>
      <c r="E55" s="385"/>
      <c r="F55" s="386"/>
      <c r="G55" s="387"/>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81</v>
      </c>
      <c r="AF55" s="99"/>
      <c r="AG55" s="99"/>
      <c r="AH55" s="99"/>
      <c r="AI55" s="99"/>
      <c r="AJ55" s="99"/>
      <c r="AK55" s="99"/>
      <c r="AL55" s="99"/>
      <c r="AM55" s="99"/>
      <c r="AN55" s="99"/>
      <c r="AO55" s="99"/>
      <c r="AP55" s="99"/>
      <c r="AQ55" s="99"/>
      <c r="AR55" s="99"/>
      <c r="AS55" s="99"/>
      <c r="AT55" s="99"/>
      <c r="AU55" s="99"/>
      <c r="AV55" s="99"/>
      <c r="AW55" s="99"/>
      <c r="AX55" s="99"/>
      <c r="AY55" s="99"/>
      <c r="AZ55" s="99"/>
      <c r="BA55" s="101" t="str">
        <f>C55</f>
        <v>Není obsaženo v databázi RTS, cenová soustava vlastní</v>
      </c>
      <c r="BB55" s="99"/>
      <c r="BC55" s="99"/>
      <c r="BD55" s="99"/>
      <c r="BE55" s="99"/>
      <c r="BF55" s="99"/>
      <c r="BG55" s="99"/>
      <c r="BH55" s="99"/>
    </row>
    <row r="56" spans="1:60">
      <c r="A56" s="200" t="s">
        <v>188</v>
      </c>
      <c r="B56" s="200" t="s">
        <v>264</v>
      </c>
      <c r="C56" s="199" t="s">
        <v>263</v>
      </c>
      <c r="D56" s="195"/>
      <c r="E56" s="198"/>
      <c r="F56" s="197"/>
      <c r="G56" s="197">
        <f>SUMIF(AE57:AE59,"&lt;&gt;NOR",G57:G59)</f>
        <v>0</v>
      </c>
      <c r="H56" s="197"/>
      <c r="I56" s="197">
        <f>SUM(I57:I59)</f>
        <v>0</v>
      </c>
      <c r="J56" s="197"/>
      <c r="K56" s="197">
        <f>SUM(K57:K59)</f>
        <v>0</v>
      </c>
      <c r="L56" s="197"/>
      <c r="M56" s="197">
        <f>SUM(M57:M59)</f>
        <v>0</v>
      </c>
      <c r="N56" s="195"/>
      <c r="O56" s="195">
        <f>SUM(O57:O59)</f>
        <v>0</v>
      </c>
      <c r="P56" s="195"/>
      <c r="Q56" s="195">
        <f>SUM(Q57:Q59)</f>
        <v>0</v>
      </c>
      <c r="R56" s="195"/>
      <c r="S56" s="195"/>
      <c r="T56" s="196"/>
      <c r="U56" s="195">
        <f>SUM(U57:U59)</f>
        <v>25.71</v>
      </c>
      <c r="AE56" t="s">
        <v>79</v>
      </c>
    </row>
    <row r="57" spans="1:60" ht="22.5" outlineLevel="1">
      <c r="A57" s="100">
        <v>28</v>
      </c>
      <c r="B57" s="100" t="s">
        <v>1179</v>
      </c>
      <c r="C57" s="114" t="s">
        <v>1178</v>
      </c>
      <c r="D57" s="104" t="s">
        <v>213</v>
      </c>
      <c r="E57" s="178">
        <v>38.780560000000001</v>
      </c>
      <c r="F57" s="177">
        <f>H57+J57</f>
        <v>0</v>
      </c>
      <c r="G57" s="106">
        <f>ROUND(E57*F57,2)</f>
        <v>0</v>
      </c>
      <c r="H57" s="106"/>
      <c r="I57" s="106">
        <f>ROUND(E57*H57,2)</f>
        <v>0</v>
      </c>
      <c r="J57" s="106"/>
      <c r="K57" s="106">
        <f>ROUND(E57*J57,2)</f>
        <v>0</v>
      </c>
      <c r="L57" s="106">
        <v>15</v>
      </c>
      <c r="M57" s="106">
        <f>G57*(1+L57/100)</f>
        <v>0</v>
      </c>
      <c r="N57" s="104">
        <v>0</v>
      </c>
      <c r="O57" s="104">
        <f>ROUND(E57*N57,5)</f>
        <v>0</v>
      </c>
      <c r="P57" s="104">
        <v>0</v>
      </c>
      <c r="Q57" s="104">
        <f>ROUND(E57*P57,5)</f>
        <v>0</v>
      </c>
      <c r="R57" s="104"/>
      <c r="S57" s="104"/>
      <c r="T57" s="105">
        <v>0.66300000000000003</v>
      </c>
      <c r="U57" s="104">
        <f>ROUND(E57*T57,2)</f>
        <v>25.71</v>
      </c>
      <c r="V57" s="99"/>
      <c r="W57" s="99"/>
      <c r="X57" s="99"/>
      <c r="Y57" s="99"/>
      <c r="Z57" s="99"/>
      <c r="AA57" s="99"/>
      <c r="AB57" s="99"/>
      <c r="AC57" s="99"/>
      <c r="AD57" s="99"/>
      <c r="AE57" s="99" t="s">
        <v>80</v>
      </c>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v>29</v>
      </c>
      <c r="B58" s="100" t="s">
        <v>1177</v>
      </c>
      <c r="C58" s="114" t="s">
        <v>1176</v>
      </c>
      <c r="D58" s="104" t="s">
        <v>213</v>
      </c>
      <c r="E58" s="178">
        <v>387.80560000000003</v>
      </c>
      <c r="F58" s="177">
        <f>H58+J58</f>
        <v>0</v>
      </c>
      <c r="G58" s="106">
        <f>ROUND(E58*F58,2)</f>
        <v>0</v>
      </c>
      <c r="H58" s="106"/>
      <c r="I58" s="106">
        <f>ROUND(E58*H58,2)</f>
        <v>0</v>
      </c>
      <c r="J58" s="106"/>
      <c r="K58" s="106">
        <f>ROUND(E58*J58,2)</f>
        <v>0</v>
      </c>
      <c r="L58" s="106">
        <v>15</v>
      </c>
      <c r="M58" s="106">
        <f>G58*(1+L58/100)</f>
        <v>0</v>
      </c>
      <c r="N58" s="104">
        <v>0</v>
      </c>
      <c r="O58" s="104">
        <f>ROUND(E58*N58,5)</f>
        <v>0</v>
      </c>
      <c r="P58" s="104">
        <v>0</v>
      </c>
      <c r="Q58" s="104">
        <f>ROUND(E58*P58,5)</f>
        <v>0</v>
      </c>
      <c r="R58" s="104"/>
      <c r="S58" s="104"/>
      <c r="T58" s="105">
        <v>0</v>
      </c>
      <c r="U58" s="104">
        <f>ROUND(E58*T58,2)</f>
        <v>0</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10"/>
      <c r="B59" s="110"/>
      <c r="C59" s="194" t="s">
        <v>1417</v>
      </c>
      <c r="D59" s="193"/>
      <c r="E59" s="192">
        <v>387.80560000000003</v>
      </c>
      <c r="F59" s="111"/>
      <c r="G59" s="111"/>
      <c r="H59" s="111"/>
      <c r="I59" s="111"/>
      <c r="J59" s="111"/>
      <c r="K59" s="111"/>
      <c r="L59" s="111"/>
      <c r="M59" s="111"/>
      <c r="N59" s="112"/>
      <c r="O59" s="112"/>
      <c r="P59" s="112"/>
      <c r="Q59" s="112"/>
      <c r="R59" s="112"/>
      <c r="S59" s="112"/>
      <c r="T59" s="113"/>
      <c r="U59" s="112"/>
      <c r="V59" s="99"/>
      <c r="W59" s="99"/>
      <c r="X59" s="99"/>
      <c r="Y59" s="99"/>
      <c r="Z59" s="99"/>
      <c r="AA59" s="99"/>
      <c r="AB59" s="99"/>
      <c r="AC59" s="99"/>
      <c r="AD59" s="99"/>
      <c r="AE59" s="99" t="s">
        <v>133</v>
      </c>
      <c r="AF59" s="99">
        <v>0</v>
      </c>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c r="A60" s="4"/>
      <c r="B60" s="5" t="s">
        <v>117</v>
      </c>
      <c r="C60" s="171" t="s">
        <v>117</v>
      </c>
      <c r="D60" s="4"/>
      <c r="E60" s="4"/>
      <c r="F60" s="4"/>
      <c r="G60" s="4"/>
      <c r="H60" s="4"/>
      <c r="I60" s="4"/>
      <c r="J60" s="4"/>
      <c r="K60" s="4"/>
      <c r="L60" s="4"/>
      <c r="M60" s="4"/>
      <c r="N60" s="4"/>
      <c r="O60" s="4"/>
      <c r="P60" s="4"/>
      <c r="Q60" s="4"/>
      <c r="R60" s="4"/>
      <c r="S60" s="4"/>
      <c r="T60" s="4"/>
      <c r="U60" s="4"/>
      <c r="AC60">
        <v>15</v>
      </c>
      <c r="AD60">
        <v>21</v>
      </c>
    </row>
    <row r="61" spans="1:60">
      <c r="A61" s="176"/>
      <c r="B61" s="175" t="s">
        <v>27</v>
      </c>
      <c r="C61" s="174" t="s">
        <v>117</v>
      </c>
      <c r="D61" s="173"/>
      <c r="E61" s="173"/>
      <c r="F61" s="173"/>
      <c r="G61" s="172">
        <f>G8+G15+G18+G48+G50+G56</f>
        <v>0</v>
      </c>
      <c r="H61" s="4"/>
      <c r="I61" s="4"/>
      <c r="J61" s="4"/>
      <c r="K61" s="4"/>
      <c r="L61" s="4"/>
      <c r="M61" s="4"/>
      <c r="N61" s="4"/>
      <c r="O61" s="4"/>
      <c r="P61" s="4"/>
      <c r="Q61" s="4"/>
      <c r="R61" s="4"/>
      <c r="S61" s="4"/>
      <c r="T61" s="4"/>
      <c r="U61" s="4"/>
      <c r="AC61">
        <f>SUMIF(L7:L59,AC60,G7:G59)</f>
        <v>0</v>
      </c>
      <c r="AD61">
        <f>SUMIF(L7:L59,AD60,G7:G59)</f>
        <v>0</v>
      </c>
      <c r="AE61" t="s">
        <v>120</v>
      </c>
    </row>
    <row r="62" spans="1:60">
      <c r="A62" s="4"/>
      <c r="B62" s="5" t="s">
        <v>117</v>
      </c>
      <c r="C62" s="171" t="s">
        <v>117</v>
      </c>
      <c r="D62" s="4"/>
      <c r="E62" s="4"/>
      <c r="F62" s="4"/>
      <c r="G62" s="4"/>
      <c r="H62" s="4"/>
      <c r="I62" s="4"/>
      <c r="J62" s="4"/>
      <c r="K62" s="4"/>
      <c r="L62" s="4"/>
      <c r="M62" s="4"/>
      <c r="N62" s="4"/>
      <c r="O62" s="4"/>
      <c r="P62" s="4"/>
      <c r="Q62" s="4"/>
      <c r="R62" s="4"/>
      <c r="S62" s="4"/>
      <c r="T62" s="4"/>
      <c r="U62" s="4"/>
    </row>
    <row r="63" spans="1:60">
      <c r="A63" s="4"/>
      <c r="B63" s="5" t="s">
        <v>117</v>
      </c>
      <c r="C63" s="171" t="s">
        <v>117</v>
      </c>
      <c r="D63" s="4"/>
      <c r="E63" s="4"/>
      <c r="F63" s="4"/>
      <c r="G63" s="4"/>
      <c r="H63" s="4"/>
      <c r="I63" s="4"/>
      <c r="J63" s="4"/>
      <c r="K63" s="4"/>
      <c r="L63" s="4"/>
      <c r="M63" s="4"/>
      <c r="N63" s="4"/>
      <c r="O63" s="4"/>
      <c r="P63" s="4"/>
      <c r="Q63" s="4"/>
      <c r="R63" s="4"/>
      <c r="S63" s="4"/>
      <c r="T63" s="4"/>
      <c r="U63" s="4"/>
    </row>
    <row r="64" spans="1:60">
      <c r="A64" s="405" t="s">
        <v>119</v>
      </c>
      <c r="B64" s="405"/>
      <c r="C64" s="406"/>
      <c r="D64" s="4"/>
      <c r="E64" s="4"/>
      <c r="F64" s="4"/>
      <c r="G64" s="4"/>
      <c r="H64" s="4"/>
      <c r="I64" s="4"/>
      <c r="J64" s="4"/>
      <c r="K64" s="4"/>
      <c r="L64" s="4"/>
      <c r="M64" s="4"/>
      <c r="N64" s="4"/>
      <c r="O64" s="4"/>
      <c r="P64" s="4"/>
      <c r="Q64" s="4"/>
      <c r="R64" s="4"/>
      <c r="S64" s="4"/>
      <c r="T64" s="4"/>
      <c r="U64" s="4"/>
    </row>
    <row r="65" spans="1:31">
      <c r="A65" s="388"/>
      <c r="B65" s="389"/>
      <c r="C65" s="390"/>
      <c r="D65" s="389"/>
      <c r="E65" s="389"/>
      <c r="F65" s="389"/>
      <c r="G65" s="391"/>
      <c r="H65" s="4"/>
      <c r="I65" s="4"/>
      <c r="J65" s="4"/>
      <c r="K65" s="4"/>
      <c r="L65" s="4"/>
      <c r="M65" s="4"/>
      <c r="N65" s="4"/>
      <c r="O65" s="4"/>
      <c r="P65" s="4"/>
      <c r="Q65" s="4"/>
      <c r="R65" s="4"/>
      <c r="S65" s="4"/>
      <c r="T65" s="4"/>
      <c r="U65" s="4"/>
      <c r="AE65" t="s">
        <v>118</v>
      </c>
    </row>
    <row r="66" spans="1:31">
      <c r="A66" s="392"/>
      <c r="B66" s="393"/>
      <c r="C66" s="394"/>
      <c r="D66" s="393"/>
      <c r="E66" s="393"/>
      <c r="F66" s="393"/>
      <c r="G66" s="395"/>
      <c r="H66" s="4"/>
      <c r="I66" s="4"/>
      <c r="J66" s="4"/>
      <c r="K66" s="4"/>
      <c r="L66" s="4"/>
      <c r="M66" s="4"/>
      <c r="N66" s="4"/>
      <c r="O66" s="4"/>
      <c r="P66" s="4"/>
      <c r="Q66" s="4"/>
      <c r="R66" s="4"/>
      <c r="S66" s="4"/>
      <c r="T66" s="4"/>
      <c r="U66" s="4"/>
    </row>
    <row r="67" spans="1:31">
      <c r="A67" s="392"/>
      <c r="B67" s="393"/>
      <c r="C67" s="394"/>
      <c r="D67" s="393"/>
      <c r="E67" s="393"/>
      <c r="F67" s="393"/>
      <c r="G67" s="395"/>
      <c r="H67" s="4"/>
      <c r="I67" s="4"/>
      <c r="J67" s="4"/>
      <c r="K67" s="4"/>
      <c r="L67" s="4"/>
      <c r="M67" s="4"/>
      <c r="N67" s="4"/>
      <c r="O67" s="4"/>
      <c r="P67" s="4"/>
      <c r="Q67" s="4"/>
      <c r="R67" s="4"/>
      <c r="S67" s="4"/>
      <c r="T67" s="4"/>
      <c r="U67" s="4"/>
    </row>
    <row r="68" spans="1:31">
      <c r="A68" s="392"/>
      <c r="B68" s="393"/>
      <c r="C68" s="394"/>
      <c r="D68" s="393"/>
      <c r="E68" s="393"/>
      <c r="F68" s="393"/>
      <c r="G68" s="395"/>
      <c r="H68" s="4"/>
      <c r="I68" s="4"/>
      <c r="J68" s="4"/>
      <c r="K68" s="4"/>
      <c r="L68" s="4"/>
      <c r="M68" s="4"/>
      <c r="N68" s="4"/>
      <c r="O68" s="4"/>
      <c r="P68" s="4"/>
      <c r="Q68" s="4"/>
      <c r="R68" s="4"/>
      <c r="S68" s="4"/>
      <c r="T68" s="4"/>
      <c r="U68" s="4"/>
    </row>
    <row r="69" spans="1:31">
      <c r="A69" s="396"/>
      <c r="B69" s="397"/>
      <c r="C69" s="398"/>
      <c r="D69" s="397"/>
      <c r="E69" s="397"/>
      <c r="F69" s="397"/>
      <c r="G69" s="399"/>
      <c r="H69" s="4"/>
      <c r="I69" s="4"/>
      <c r="J69" s="4"/>
      <c r="K69" s="4"/>
      <c r="L69" s="4"/>
      <c r="M69" s="4"/>
      <c r="N69" s="4"/>
      <c r="O69" s="4"/>
      <c r="P69" s="4"/>
      <c r="Q69" s="4"/>
      <c r="R69" s="4"/>
      <c r="S69" s="4"/>
      <c r="T69" s="4"/>
      <c r="U69" s="4"/>
    </row>
    <row r="70" spans="1:31">
      <c r="A70" s="4"/>
      <c r="B70" s="5" t="s">
        <v>117</v>
      </c>
      <c r="C70" s="171" t="s">
        <v>117</v>
      </c>
      <c r="D70" s="4"/>
      <c r="E70" s="4"/>
      <c r="F70" s="4"/>
      <c r="G70" s="4"/>
      <c r="H70" s="4"/>
      <c r="I70" s="4"/>
      <c r="J70" s="4"/>
      <c r="K70" s="4"/>
      <c r="L70" s="4"/>
      <c r="M70" s="4"/>
      <c r="N70" s="4"/>
      <c r="O70" s="4"/>
      <c r="P70" s="4"/>
      <c r="Q70" s="4"/>
      <c r="R70" s="4"/>
      <c r="S70" s="4"/>
      <c r="T70" s="4"/>
      <c r="U70" s="4"/>
    </row>
    <row r="71" spans="1:31">
      <c r="A71" t="s">
        <v>1174</v>
      </c>
      <c r="B71"/>
      <c r="C71"/>
      <c r="AE71" t="s">
        <v>82</v>
      </c>
    </row>
    <row r="72" spans="1:31" ht="25.5" customHeight="1">
      <c r="A72" s="409" t="s">
        <v>1365</v>
      </c>
      <c r="B72" s="409"/>
      <c r="C72" s="409"/>
      <c r="D72" s="409"/>
      <c r="E72" s="409"/>
      <c r="F72" s="409"/>
      <c r="G72" s="409"/>
      <c r="H72" s="409"/>
      <c r="I72" s="409"/>
    </row>
    <row r="73" spans="1:31">
      <c r="B73"/>
      <c r="C73"/>
    </row>
    <row r="74" spans="1:31" ht="24.75" customHeight="1">
      <c r="A74" s="409" t="s">
        <v>1364</v>
      </c>
      <c r="B74" s="409"/>
      <c r="C74" s="409"/>
      <c r="D74" s="409"/>
      <c r="E74" s="409"/>
      <c r="F74" s="409"/>
      <c r="G74" s="409"/>
      <c r="H74" s="409"/>
      <c r="I74" s="409"/>
    </row>
  </sheetData>
  <sheetProtection algorithmName="SHA-512" hashValue="eJpBz42V0lPJqTpQ/ZjdI1MqaUI0iEvp1RFMc5hEL10PF4tnP0fISHnTbR8MM90WbhEdAS5NLo+Jiyw0Wts7tg==" saltValue="Y+KPFBOc0L2FDbX7gSqinQ==" spinCount="100000" sheet="1" objects="1" scenarios="1"/>
  <protectedRanges>
    <protectedRange sqref="F9 F11 F13 F16 F19 F22:F25 F27 F29:F37 F39 F42 F44 F46 F49 F51:F52 F54 F57:F58 A65:G69" name="Oblast1"/>
  </protectedRanges>
  <mergeCells count="14">
    <mergeCell ref="A74:I74"/>
    <mergeCell ref="A65:G69"/>
    <mergeCell ref="A1:G1"/>
    <mergeCell ref="C2:G2"/>
    <mergeCell ref="C3:G3"/>
    <mergeCell ref="C4:G4"/>
    <mergeCell ref="C26:G26"/>
    <mergeCell ref="C28:G28"/>
    <mergeCell ref="C43:G43"/>
    <mergeCell ref="C45:G45"/>
    <mergeCell ref="C47:G47"/>
    <mergeCell ref="C55:G55"/>
    <mergeCell ref="A64:C64"/>
    <mergeCell ref="A72:I72"/>
  </mergeCells>
  <pageMargins left="0.39370078740157499" right="0.19685039370078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outlinePr summaryBelow="0"/>
  </sheetPr>
  <dimension ref="A1:BH96"/>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330"/>
      <c r="C2" s="407" t="s">
        <v>3048</v>
      </c>
      <c r="D2" s="408"/>
      <c r="E2" s="408"/>
      <c r="F2" s="408"/>
      <c r="G2" s="382"/>
      <c r="AE2" t="s">
        <v>57</v>
      </c>
    </row>
    <row r="3" spans="1:60" ht="24.95" customHeight="1">
      <c r="A3" s="191" t="s">
        <v>7</v>
      </c>
      <c r="B3" s="330"/>
      <c r="C3" s="407" t="s">
        <v>40</v>
      </c>
      <c r="D3" s="408"/>
      <c r="E3" s="408"/>
      <c r="F3" s="408"/>
      <c r="G3" s="382"/>
      <c r="AE3" t="s">
        <v>58</v>
      </c>
    </row>
    <row r="4" spans="1:60" ht="24.95" hidden="1" customHeight="1">
      <c r="A4" s="191" t="s">
        <v>8</v>
      </c>
      <c r="B4" s="33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SUMIF(AE9:AE17,"&lt;&gt;NOR",G9:G17)</f>
        <v>0</v>
      </c>
      <c r="H8" s="109"/>
      <c r="I8" s="109">
        <f>SUM(I9:I17)</f>
        <v>0</v>
      </c>
      <c r="J8" s="109"/>
      <c r="K8" s="109">
        <f>SUM(K9:K17)</f>
        <v>0</v>
      </c>
      <c r="L8" s="109"/>
      <c r="M8" s="109">
        <f>SUM(M9:M17)</f>
        <v>0</v>
      </c>
      <c r="N8" s="102"/>
      <c r="O8" s="102">
        <f>SUM(O9:O17)</f>
        <v>0</v>
      </c>
      <c r="P8" s="102"/>
      <c r="Q8" s="102">
        <f>SUM(Q9:Q17)</f>
        <v>0</v>
      </c>
      <c r="R8" s="102"/>
      <c r="S8" s="102"/>
      <c r="T8" s="108"/>
      <c r="U8" s="102">
        <f>SUM(U9:U17)</f>
        <v>85.27</v>
      </c>
      <c r="AE8" t="s">
        <v>79</v>
      </c>
    </row>
    <row r="9" spans="1:60" outlineLevel="1">
      <c r="A9" s="100">
        <v>1</v>
      </c>
      <c r="B9" s="100" t="s">
        <v>3018</v>
      </c>
      <c r="C9" s="114" t="s">
        <v>3017</v>
      </c>
      <c r="D9" s="104" t="s">
        <v>226</v>
      </c>
      <c r="E9" s="178">
        <v>6</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0.20899999999999999</v>
      </c>
      <c r="U9" s="104">
        <f>ROUND(E9*T9,2)</f>
        <v>1.25</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3016</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Sejmutí drnu tl. do 10 cm s nařezáním, vyrýpnutím, zvednutím, přemístěním a složením na vzdálenost do 50 m nebo s naložením na dopravní prostředek.</v>
      </c>
      <c r="BB10" s="99"/>
      <c r="BC10" s="99"/>
      <c r="BD10" s="99"/>
      <c r="BE10" s="99"/>
      <c r="BF10" s="99"/>
      <c r="BG10" s="99"/>
      <c r="BH10" s="99"/>
    </row>
    <row r="11" spans="1:60" outlineLevel="1">
      <c r="A11" s="100">
        <v>2</v>
      </c>
      <c r="B11" s="100" t="s">
        <v>570</v>
      </c>
      <c r="C11" s="114" t="s">
        <v>569</v>
      </c>
      <c r="D11" s="104" t="s">
        <v>213</v>
      </c>
      <c r="E11" s="178">
        <v>1.08</v>
      </c>
      <c r="F11" s="177">
        <f>H11+J11</f>
        <v>0</v>
      </c>
      <c r="G11" s="106">
        <f>ROUND(E11*F11,2)</f>
        <v>0</v>
      </c>
      <c r="H11" s="106"/>
      <c r="I11" s="106">
        <f>ROUND(E11*H11,2)</f>
        <v>0</v>
      </c>
      <c r="J11" s="106"/>
      <c r="K11" s="106">
        <f>ROUND(E11*J11,2)</f>
        <v>0</v>
      </c>
      <c r="L11" s="106">
        <v>21</v>
      </c>
      <c r="M11" s="106">
        <f>G11*(1+L11/100)</f>
        <v>0</v>
      </c>
      <c r="N11" s="104">
        <v>0</v>
      </c>
      <c r="O11" s="104">
        <f>ROUND(E11*N11,5)</f>
        <v>0</v>
      </c>
      <c r="P11" s="104">
        <v>0</v>
      </c>
      <c r="Q11" s="104">
        <f>ROUND(E11*P11,5)</f>
        <v>0</v>
      </c>
      <c r="R11" s="104"/>
      <c r="S11" s="104"/>
      <c r="T11" s="105">
        <v>3.5329999999999999</v>
      </c>
      <c r="U11" s="104">
        <f>ROUND(E11*T11,2)</f>
        <v>3.82</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ht="33.75" outlineLevel="1">
      <c r="A12" s="100"/>
      <c r="B12" s="100"/>
      <c r="C12" s="383" t="s">
        <v>1467</v>
      </c>
      <c r="D12" s="384"/>
      <c r="E12" s="385"/>
      <c r="F12" s="386"/>
      <c r="G12" s="387"/>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Hloubení nezapažených jam ručně pro ostatní konstrukce s přemístěním výkopku do vzdálenosti 3 m od okraje jámy, včetně zásypu, zhutnění a urovnání povrchu ostatních konstrukcí - rozvodnice REM+PS, RH1 v hornině třídy 3</v>
      </c>
      <c r="BB12" s="99"/>
      <c r="BC12" s="99"/>
      <c r="BD12" s="99"/>
      <c r="BE12" s="99"/>
      <c r="BF12" s="99"/>
      <c r="BG12" s="99"/>
      <c r="BH12" s="99"/>
    </row>
    <row r="13" spans="1:60" outlineLevel="1">
      <c r="A13" s="100">
        <v>3</v>
      </c>
      <c r="B13" s="100" t="s">
        <v>3015</v>
      </c>
      <c r="C13" s="114" t="s">
        <v>569</v>
      </c>
      <c r="D13" s="104" t="s">
        <v>226</v>
      </c>
      <c r="E13" s="178">
        <v>6</v>
      </c>
      <c r="F13" s="177">
        <f>H13+J13</f>
        <v>0</v>
      </c>
      <c r="G13" s="106">
        <f>ROUND(E13*F13,2)</f>
        <v>0</v>
      </c>
      <c r="H13" s="106"/>
      <c r="I13" s="106">
        <f>ROUND(E13*H13,2)</f>
        <v>0</v>
      </c>
      <c r="J13" s="106"/>
      <c r="K13" s="106">
        <f>ROUND(E13*J13,2)</f>
        <v>0</v>
      </c>
      <c r="L13" s="106">
        <v>21</v>
      </c>
      <c r="M13" s="106">
        <f>G13*(1+L13/100)</f>
        <v>0</v>
      </c>
      <c r="N13" s="104">
        <v>0</v>
      </c>
      <c r="O13" s="104">
        <f>ROUND(E13*N13,5)</f>
        <v>0</v>
      </c>
      <c r="P13" s="104">
        <v>0</v>
      </c>
      <c r="Q13" s="104">
        <f>ROUND(E13*P13,5)</f>
        <v>0</v>
      </c>
      <c r="R13" s="104"/>
      <c r="S13" s="104"/>
      <c r="T13" s="105">
        <v>3.5329999999999999</v>
      </c>
      <c r="U13" s="104">
        <f>ROUND(E13*T13,2)</f>
        <v>21.2</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ht="33.75" outlineLevel="1">
      <c r="A14" s="100"/>
      <c r="B14" s="100"/>
      <c r="C14" s="383" t="s">
        <v>3014</v>
      </c>
      <c r="D14" s="384"/>
      <c r="E14" s="385"/>
      <c r="F14" s="386"/>
      <c r="G14" s="387"/>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81</v>
      </c>
      <c r="AF14" s="99"/>
      <c r="AG14" s="99"/>
      <c r="AH14" s="99"/>
      <c r="AI14" s="99"/>
      <c r="AJ14" s="99"/>
      <c r="AK14" s="99"/>
      <c r="AL14" s="99"/>
      <c r="AM14" s="99"/>
      <c r="AN14" s="99"/>
      <c r="AO14" s="99"/>
      <c r="AP14" s="99"/>
      <c r="AQ14" s="99"/>
      <c r="AR14" s="99"/>
      <c r="AS14" s="99"/>
      <c r="AT14" s="99"/>
      <c r="AU14" s="99"/>
      <c r="AV14" s="99"/>
      <c r="AW14" s="99"/>
      <c r="AX14" s="99"/>
      <c r="AY14" s="99"/>
      <c r="AZ14" s="99"/>
      <c r="BA14" s="101" t="str">
        <f>C14</f>
        <v>Hloubení nezapažených kabelových rýh ručně, včetně urovnání dna, s přemístěním výkopku do vzdálenosti 3m od okraje výkopu šířky 35cm, hloubky 50cm v hornině třídy 3 (platí pro výkopy u křížení / v ochranných pásmech ostatních sítí)</v>
      </c>
      <c r="BB14" s="99"/>
      <c r="BC14" s="99"/>
      <c r="BD14" s="99"/>
      <c r="BE14" s="99"/>
      <c r="BF14" s="99"/>
      <c r="BG14" s="99"/>
      <c r="BH14" s="99"/>
    </row>
    <row r="15" spans="1:60" outlineLevel="1">
      <c r="A15" s="100">
        <v>4</v>
      </c>
      <c r="B15" s="100" t="s">
        <v>3010</v>
      </c>
      <c r="C15" s="114" t="s">
        <v>3009</v>
      </c>
      <c r="D15" s="104" t="s">
        <v>258</v>
      </c>
      <c r="E15" s="178">
        <v>15</v>
      </c>
      <c r="F15" s="177">
        <f>H15+J15</f>
        <v>0</v>
      </c>
      <c r="G15" s="106">
        <f>ROUND(E15*F15,2)</f>
        <v>0</v>
      </c>
      <c r="H15" s="106"/>
      <c r="I15" s="106">
        <f>ROUND(E15*H15,2)</f>
        <v>0</v>
      </c>
      <c r="J15" s="106"/>
      <c r="K15" s="106">
        <f>ROUND(E15*J15,2)</f>
        <v>0</v>
      </c>
      <c r="L15" s="106">
        <v>21</v>
      </c>
      <c r="M15" s="106">
        <f>G15*(1+L15/100)</f>
        <v>0</v>
      </c>
      <c r="N15" s="104">
        <v>0</v>
      </c>
      <c r="O15" s="104">
        <f>ROUND(E15*N15,5)</f>
        <v>0</v>
      </c>
      <c r="P15" s="104">
        <v>0</v>
      </c>
      <c r="Q15" s="104">
        <f>ROUND(E15*P15,5)</f>
        <v>0</v>
      </c>
      <c r="R15" s="104"/>
      <c r="S15" s="104"/>
      <c r="T15" s="105">
        <v>0.26666000000000001</v>
      </c>
      <c r="U15" s="104">
        <f>ROUND(E15*T15,2)</f>
        <v>4</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1148</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Kabelové lože včetně podsypu, zhutnění a urovnání povrchu z prohozeného výkopku tloušťky 5 cm nad kabel bez zakrytí, šířky do 65 cm</v>
      </c>
      <c r="BB16" s="99"/>
      <c r="BC16" s="99"/>
      <c r="BD16" s="99"/>
      <c r="BE16" s="99"/>
      <c r="BF16" s="99"/>
      <c r="BG16" s="99"/>
      <c r="BH16" s="99"/>
    </row>
    <row r="17" spans="1:60" outlineLevel="1">
      <c r="A17" s="100">
        <v>5</v>
      </c>
      <c r="B17" s="100" t="s">
        <v>3004</v>
      </c>
      <c r="C17" s="114" t="s">
        <v>1142</v>
      </c>
      <c r="D17" s="104" t="s">
        <v>258</v>
      </c>
      <c r="E17" s="178">
        <v>110</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0.5</v>
      </c>
      <c r="U17" s="104">
        <f>ROUND(E17*T17,2)</f>
        <v>55</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c r="A18" s="200" t="s">
        <v>188</v>
      </c>
      <c r="B18" s="200" t="s">
        <v>2997</v>
      </c>
      <c r="C18" s="199" t="s">
        <v>2996</v>
      </c>
      <c r="D18" s="195"/>
      <c r="E18" s="198"/>
      <c r="F18" s="197"/>
      <c r="G18" s="197">
        <f>SUMIF(AE19:AE35,"&lt;&gt;NOR",G19:G35)</f>
        <v>0</v>
      </c>
      <c r="H18" s="197"/>
      <c r="I18" s="197">
        <f>SUM(I19:I35)</f>
        <v>0</v>
      </c>
      <c r="J18" s="197"/>
      <c r="K18" s="197">
        <f>SUM(K19:K35)</f>
        <v>0</v>
      </c>
      <c r="L18" s="197"/>
      <c r="M18" s="197">
        <f>SUM(M19:M35)</f>
        <v>0</v>
      </c>
      <c r="N18" s="195"/>
      <c r="O18" s="195">
        <f>SUM(O19:O35)</f>
        <v>0.10105000000000001</v>
      </c>
      <c r="P18" s="195"/>
      <c r="Q18" s="195">
        <f>SUM(Q19:Q35)</f>
        <v>0</v>
      </c>
      <c r="R18" s="195"/>
      <c r="S18" s="195"/>
      <c r="T18" s="196"/>
      <c r="U18" s="195">
        <f>SUM(U19:U35)</f>
        <v>20.519999999999996</v>
      </c>
      <c r="AE18" t="s">
        <v>79</v>
      </c>
    </row>
    <row r="19" spans="1:60" outlineLevel="1">
      <c r="A19" s="100">
        <v>6</v>
      </c>
      <c r="B19" s="100" t="s">
        <v>3047</v>
      </c>
      <c r="C19" s="114" t="s">
        <v>3046</v>
      </c>
      <c r="D19" s="104" t="s">
        <v>267</v>
      </c>
      <c r="E19" s="178">
        <v>1</v>
      </c>
      <c r="F19" s="177">
        <f>H19+J19</f>
        <v>0</v>
      </c>
      <c r="G19" s="106">
        <f>ROUND(E19*F19,2)</f>
        <v>0</v>
      </c>
      <c r="H19" s="106"/>
      <c r="I19" s="106">
        <f>ROUND(E19*H19,2)</f>
        <v>0</v>
      </c>
      <c r="J19" s="106"/>
      <c r="K19" s="106">
        <f>ROUND(E19*J19,2)</f>
        <v>0</v>
      </c>
      <c r="L19" s="106">
        <v>21</v>
      </c>
      <c r="M19" s="106">
        <f>G19*(1+L19/100)</f>
        <v>0</v>
      </c>
      <c r="N19" s="104">
        <v>0</v>
      </c>
      <c r="O19" s="104">
        <f>ROUND(E19*N19,5)</f>
        <v>0</v>
      </c>
      <c r="P19" s="104">
        <v>0</v>
      </c>
      <c r="Q19" s="104">
        <f>ROUND(E19*P19,5)</f>
        <v>0</v>
      </c>
      <c r="R19" s="104"/>
      <c r="S19" s="104"/>
      <c r="T19" s="105">
        <v>4.9580000000000002</v>
      </c>
      <c r="U19" s="104">
        <f>ROUND(E19*T19,2)</f>
        <v>4.96</v>
      </c>
      <c r="V19" s="99"/>
      <c r="W19" s="99"/>
      <c r="X19" s="99"/>
      <c r="Y19" s="99"/>
      <c r="Z19" s="99"/>
      <c r="AA19" s="99"/>
      <c r="AB19" s="99"/>
      <c r="AC19" s="99"/>
      <c r="AD19" s="99"/>
      <c r="AE19" s="99" t="s">
        <v>80</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ht="33.75" outlineLevel="1">
      <c r="A20" s="100"/>
      <c r="B20" s="100"/>
      <c r="C20" s="383" t="s">
        <v>3045</v>
      </c>
      <c r="D20" s="384"/>
      <c r="E20" s="385"/>
      <c r="F20" s="386"/>
      <c r="G20" s="387"/>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81</v>
      </c>
      <c r="AF20" s="99"/>
      <c r="AG20" s="99"/>
      <c r="AH20" s="99"/>
      <c r="AI20" s="99"/>
      <c r="AJ20" s="99"/>
      <c r="AK20" s="99"/>
      <c r="AL20" s="99"/>
      <c r="AM20" s="99"/>
      <c r="AN20" s="99"/>
      <c r="AO20" s="99"/>
      <c r="AP20" s="99"/>
      <c r="AQ20" s="99"/>
      <c r="AR20" s="99"/>
      <c r="AS20" s="99"/>
      <c r="AT20" s="99"/>
      <c r="AU20" s="99"/>
      <c r="AV20" s="99"/>
      <c r="AW20" s="99"/>
      <c r="AX20" s="99"/>
      <c r="AY20" s="99"/>
      <c r="AZ20" s="99"/>
      <c r="BA20" s="101" t="str">
        <f>C20</f>
        <v>Zemní rozvaděč RPZ1 - Podzemní rozvaděč, hloubka 511 mm, světlá šířka 400 x 650 mm, IP44(IP48 v zavřeném stavu). Poklop z protiskluzového plechu 1x zásuvka CEE 16A/400V, 4x zásuvka 16A/230V, RCD 63A/0,03A, Jistič C16A/3, 4x jistič B16A/1 Detailní popis viz technická zpráva SO 09 - kap. 5.3.</v>
      </c>
      <c r="BB20" s="99"/>
      <c r="BC20" s="99"/>
      <c r="BD20" s="99"/>
      <c r="BE20" s="99"/>
      <c r="BF20" s="99"/>
      <c r="BG20" s="99"/>
      <c r="BH20" s="99"/>
    </row>
    <row r="21" spans="1:60" outlineLevel="1">
      <c r="A21" s="100">
        <v>7</v>
      </c>
      <c r="B21" s="100" t="s">
        <v>3044</v>
      </c>
      <c r="C21" s="114" t="s">
        <v>3043</v>
      </c>
      <c r="D21" s="104" t="s">
        <v>267</v>
      </c>
      <c r="E21" s="178">
        <v>1</v>
      </c>
      <c r="F21" s="177">
        <f>H21+J21</f>
        <v>0</v>
      </c>
      <c r="G21" s="106">
        <f>ROUND(E21*F21,2)</f>
        <v>0</v>
      </c>
      <c r="H21" s="106"/>
      <c r="I21" s="106">
        <f>ROUND(E21*H21,2)</f>
        <v>0</v>
      </c>
      <c r="J21" s="106"/>
      <c r="K21" s="106">
        <f>ROUND(E21*J21,2)</f>
        <v>0</v>
      </c>
      <c r="L21" s="106">
        <v>21</v>
      </c>
      <c r="M21" s="106">
        <f>G21*(1+L21/100)</f>
        <v>0</v>
      </c>
      <c r="N21" s="104">
        <v>0</v>
      </c>
      <c r="O21" s="104">
        <f>ROUND(E21*N21,5)</f>
        <v>0</v>
      </c>
      <c r="P21" s="104">
        <v>0</v>
      </c>
      <c r="Q21" s="104">
        <f>ROUND(E21*P21,5)</f>
        <v>0</v>
      </c>
      <c r="R21" s="104"/>
      <c r="S21" s="104"/>
      <c r="T21" s="105">
        <v>0.67500000000000004</v>
      </c>
      <c r="U21" s="104">
        <f>ROUND(E21*T21,2)</f>
        <v>0.68</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ht="22.5" outlineLevel="1">
      <c r="A22" s="100"/>
      <c r="B22" s="100"/>
      <c r="C22" s="383" t="s">
        <v>3042</v>
      </c>
      <c r="D22" s="384"/>
      <c r="E22" s="385"/>
      <c r="F22" s="386"/>
      <c r="G22" s="387"/>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81</v>
      </c>
      <c r="AF22" s="99"/>
      <c r="AG22" s="99"/>
      <c r="AH22" s="99"/>
      <c r="AI22" s="99"/>
      <c r="AJ22" s="99"/>
      <c r="AK22" s="99"/>
      <c r="AL22" s="99"/>
      <c r="AM22" s="99"/>
      <c r="AN22" s="99"/>
      <c r="AO22" s="99"/>
      <c r="AP22" s="99"/>
      <c r="AQ22" s="99"/>
      <c r="AR22" s="99"/>
      <c r="AS22" s="99"/>
      <c r="AT22" s="99"/>
      <c r="AU22" s="99"/>
      <c r="AV22" s="99"/>
      <c r="AW22" s="99"/>
      <c r="AX22" s="99"/>
      <c r="AY22" s="99"/>
      <c r="AZ22" s="99"/>
      <c r="BA22" s="101" t="str">
        <f>C22</f>
        <v>Pilířový elektroměrový rozvaděč s přípojkovou skříní pro 1x jednosazbový elektroměr 3f do 40A - ES112+100/PKE8P, včetně hlavního jističe 25B/3</v>
      </c>
      <c r="BB22" s="99"/>
      <c r="BC22" s="99"/>
      <c r="BD22" s="99"/>
      <c r="BE22" s="99"/>
      <c r="BF22" s="99"/>
      <c r="BG22" s="99"/>
      <c r="BH22" s="99"/>
    </row>
    <row r="23" spans="1:60" outlineLevel="1">
      <c r="A23" s="100">
        <v>8</v>
      </c>
      <c r="B23" s="100" t="s">
        <v>3041</v>
      </c>
      <c r="C23" s="114" t="s">
        <v>3040</v>
      </c>
      <c r="D23" s="104" t="s">
        <v>267</v>
      </c>
      <c r="E23" s="178">
        <v>1</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0.67500000000000004</v>
      </c>
      <c r="U23" s="104">
        <f>ROUND(E23*T23,2)</f>
        <v>0.68</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ht="22.5" outlineLevel="1">
      <c r="A24" s="100"/>
      <c r="B24" s="100"/>
      <c r="C24" s="383" t="s">
        <v>1472</v>
      </c>
      <c r="D24" s="384"/>
      <c r="E24" s="385"/>
      <c r="F24" s="386"/>
      <c r="G24" s="387"/>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81</v>
      </c>
      <c r="AF24" s="99"/>
      <c r="AG24" s="99"/>
      <c r="AH24" s="99"/>
      <c r="AI24" s="99"/>
      <c r="AJ24" s="99"/>
      <c r="AK24" s="99"/>
      <c r="AL24" s="99"/>
      <c r="AM24" s="99"/>
      <c r="AN24" s="99"/>
      <c r="AO24" s="99"/>
      <c r="AP24" s="99"/>
      <c r="AQ24" s="99"/>
      <c r="AR24" s="99"/>
      <c r="AS24" s="99"/>
      <c r="AT24" s="99"/>
      <c r="AU24" s="99"/>
      <c r="AV24" s="99"/>
      <c r="AW24" s="99"/>
      <c r="AX24" s="99"/>
      <c r="AY24" s="99"/>
      <c r="AZ24" s="99"/>
      <c r="BA24" s="101" t="str">
        <f>C24</f>
        <v>RH1 - PILÍŘOVÝ ROZVADĚČ PR na sokl IP54, IK10 V=900/Š=550/H=350mm + sokl V=600 + základ soklu (celková světlá výška 1500mm).</v>
      </c>
      <c r="BB24" s="99"/>
      <c r="BC24" s="99"/>
      <c r="BD24" s="99"/>
      <c r="BE24" s="99"/>
      <c r="BF24" s="99"/>
      <c r="BG24" s="99"/>
      <c r="BH24" s="99"/>
    </row>
    <row r="25" spans="1:60" outlineLevel="1">
      <c r="A25" s="100">
        <v>9</v>
      </c>
      <c r="B25" s="100" t="s">
        <v>2953</v>
      </c>
      <c r="C25" s="114" t="s">
        <v>2952</v>
      </c>
      <c r="D25" s="104" t="s">
        <v>267</v>
      </c>
      <c r="E25" s="178">
        <v>2</v>
      </c>
      <c r="F25" s="177">
        <f t="shared" ref="F25:F35" si="0">H25+J25</f>
        <v>0</v>
      </c>
      <c r="G25" s="106">
        <f t="shared" ref="G25:G35" si="1">ROUND(E25*F25,2)</f>
        <v>0</v>
      </c>
      <c r="H25" s="106"/>
      <c r="I25" s="106">
        <f t="shared" ref="I25:I35" si="2">ROUND(E25*H25,2)</f>
        <v>0</v>
      </c>
      <c r="J25" s="106"/>
      <c r="K25" s="106">
        <f t="shared" ref="K25:K35" si="3">ROUND(E25*J25,2)</f>
        <v>0</v>
      </c>
      <c r="L25" s="106">
        <v>21</v>
      </c>
      <c r="M25" s="106">
        <f t="shared" ref="M25:M35" si="4">G25*(1+L25/100)</f>
        <v>0</v>
      </c>
      <c r="N25" s="104">
        <v>0</v>
      </c>
      <c r="O25" s="104">
        <f t="shared" ref="O25:O35" si="5">ROUND(E25*N25,5)</f>
        <v>0</v>
      </c>
      <c r="P25" s="104">
        <v>0</v>
      </c>
      <c r="Q25" s="104">
        <f t="shared" ref="Q25:Q35" si="6">ROUND(E25*P25,5)</f>
        <v>0</v>
      </c>
      <c r="R25" s="104"/>
      <c r="S25" s="104"/>
      <c r="T25" s="105">
        <v>0.42</v>
      </c>
      <c r="U25" s="104">
        <f t="shared" ref="U25:U35" si="7">ROUND(E25*T25,2)</f>
        <v>0.84</v>
      </c>
      <c r="V25" s="99"/>
      <c r="W25" s="99"/>
      <c r="X25" s="99"/>
      <c r="Y25" s="99"/>
      <c r="Z25" s="99"/>
      <c r="AA25" s="99"/>
      <c r="AB25" s="99"/>
      <c r="AC25" s="99"/>
      <c r="AD25" s="99"/>
      <c r="AE25" s="99" t="s">
        <v>80</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v>10</v>
      </c>
      <c r="B26" s="100" t="s">
        <v>3039</v>
      </c>
      <c r="C26" s="114" t="s">
        <v>1470</v>
      </c>
      <c r="D26" s="104" t="s">
        <v>267</v>
      </c>
      <c r="E26" s="178">
        <v>1</v>
      </c>
      <c r="F26" s="177">
        <f t="shared" si="0"/>
        <v>0</v>
      </c>
      <c r="G26" s="106">
        <f t="shared" si="1"/>
        <v>0</v>
      </c>
      <c r="H26" s="106"/>
      <c r="I26" s="106">
        <f t="shared" si="2"/>
        <v>0</v>
      </c>
      <c r="J26" s="106"/>
      <c r="K26" s="106">
        <f t="shared" si="3"/>
        <v>0</v>
      </c>
      <c r="L26" s="106">
        <v>21</v>
      </c>
      <c r="M26" s="106">
        <f t="shared" si="4"/>
        <v>0</v>
      </c>
      <c r="N26" s="104">
        <v>1.8000000000000001E-4</v>
      </c>
      <c r="O26" s="104">
        <f t="shared" si="5"/>
        <v>1.8000000000000001E-4</v>
      </c>
      <c r="P26" s="104">
        <v>0</v>
      </c>
      <c r="Q26" s="104">
        <f t="shared" si="6"/>
        <v>0</v>
      </c>
      <c r="R26" s="104"/>
      <c r="S26" s="104"/>
      <c r="T26" s="105">
        <v>0</v>
      </c>
      <c r="U26" s="104">
        <f t="shared" si="7"/>
        <v>0</v>
      </c>
      <c r="V26" s="99"/>
      <c r="W26" s="99"/>
      <c r="X26" s="99"/>
      <c r="Y26" s="99"/>
      <c r="Z26" s="99"/>
      <c r="AA26" s="99"/>
      <c r="AB26" s="99"/>
      <c r="AC26" s="99"/>
      <c r="AD26" s="99"/>
      <c r="AE26" s="99" t="s">
        <v>298</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v>11</v>
      </c>
      <c r="B27" s="100" t="s">
        <v>3038</v>
      </c>
      <c r="C27" s="114" t="s">
        <v>1469</v>
      </c>
      <c r="D27" s="104" t="s">
        <v>267</v>
      </c>
      <c r="E27" s="178">
        <v>1</v>
      </c>
      <c r="F27" s="177">
        <f t="shared" si="0"/>
        <v>0</v>
      </c>
      <c r="G27" s="106">
        <f t="shared" si="1"/>
        <v>0</v>
      </c>
      <c r="H27" s="106"/>
      <c r="I27" s="106">
        <f t="shared" si="2"/>
        <v>0</v>
      </c>
      <c r="J27" s="106"/>
      <c r="K27" s="106">
        <f t="shared" si="3"/>
        <v>0</v>
      </c>
      <c r="L27" s="106">
        <v>21</v>
      </c>
      <c r="M27" s="106">
        <f t="shared" si="4"/>
        <v>0</v>
      </c>
      <c r="N27" s="104">
        <v>1.8000000000000001E-4</v>
      </c>
      <c r="O27" s="104">
        <f t="shared" si="5"/>
        <v>1.8000000000000001E-4</v>
      </c>
      <c r="P27" s="104">
        <v>0</v>
      </c>
      <c r="Q27" s="104">
        <f t="shared" si="6"/>
        <v>0</v>
      </c>
      <c r="R27" s="104"/>
      <c r="S27" s="104"/>
      <c r="T27" s="105">
        <v>0</v>
      </c>
      <c r="U27" s="104">
        <f t="shared" si="7"/>
        <v>0</v>
      </c>
      <c r="V27" s="99"/>
      <c r="W27" s="99"/>
      <c r="X27" s="99"/>
      <c r="Y27" s="99"/>
      <c r="Z27" s="99"/>
      <c r="AA27" s="99"/>
      <c r="AB27" s="99"/>
      <c r="AC27" s="99"/>
      <c r="AD27" s="99"/>
      <c r="AE27" s="99" t="s">
        <v>298</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12</v>
      </c>
      <c r="B28" s="100" t="s">
        <v>3037</v>
      </c>
      <c r="C28" s="114" t="s">
        <v>3036</v>
      </c>
      <c r="D28" s="104" t="s">
        <v>258</v>
      </c>
      <c r="E28" s="178">
        <v>110</v>
      </c>
      <c r="F28" s="177">
        <f t="shared" si="0"/>
        <v>0</v>
      </c>
      <c r="G28" s="106">
        <f t="shared" si="1"/>
        <v>0</v>
      </c>
      <c r="H28" s="106"/>
      <c r="I28" s="106">
        <f t="shared" si="2"/>
        <v>0</v>
      </c>
      <c r="J28" s="106"/>
      <c r="K28" s="106">
        <f t="shared" si="3"/>
        <v>0</v>
      </c>
      <c r="L28" s="106">
        <v>21</v>
      </c>
      <c r="M28" s="106">
        <f t="shared" si="4"/>
        <v>0</v>
      </c>
      <c r="N28" s="104">
        <v>6.4000000000000005E-4</v>
      </c>
      <c r="O28" s="104">
        <f t="shared" si="5"/>
        <v>7.0400000000000004E-2</v>
      </c>
      <c r="P28" s="104">
        <v>0</v>
      </c>
      <c r="Q28" s="104">
        <f t="shared" si="6"/>
        <v>0</v>
      </c>
      <c r="R28" s="104"/>
      <c r="S28" s="104"/>
      <c r="T28" s="105">
        <v>6.2700000000000006E-2</v>
      </c>
      <c r="U28" s="104">
        <f t="shared" si="7"/>
        <v>6.9</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v>13</v>
      </c>
      <c r="B29" s="100" t="s">
        <v>3035</v>
      </c>
      <c r="C29" s="114" t="s">
        <v>3034</v>
      </c>
      <c r="D29" s="104" t="s">
        <v>258</v>
      </c>
      <c r="E29" s="178">
        <v>45</v>
      </c>
      <c r="F29" s="177">
        <f t="shared" si="0"/>
        <v>0</v>
      </c>
      <c r="G29" s="106">
        <f t="shared" si="1"/>
        <v>0</v>
      </c>
      <c r="H29" s="106"/>
      <c r="I29" s="106">
        <f t="shared" si="2"/>
        <v>0</v>
      </c>
      <c r="J29" s="106"/>
      <c r="K29" s="106">
        <f t="shared" si="3"/>
        <v>0</v>
      </c>
      <c r="L29" s="106">
        <v>21</v>
      </c>
      <c r="M29" s="106">
        <f t="shared" si="4"/>
        <v>0</v>
      </c>
      <c r="N29" s="104">
        <v>6.4000000000000005E-4</v>
      </c>
      <c r="O29" s="104">
        <f t="shared" si="5"/>
        <v>2.8799999999999999E-2</v>
      </c>
      <c r="P29" s="104">
        <v>0</v>
      </c>
      <c r="Q29" s="104">
        <f t="shared" si="6"/>
        <v>0</v>
      </c>
      <c r="R29" s="104"/>
      <c r="S29" s="104"/>
      <c r="T29" s="105">
        <v>6.2700000000000006E-2</v>
      </c>
      <c r="U29" s="104">
        <f t="shared" si="7"/>
        <v>2.82</v>
      </c>
      <c r="V29" s="99"/>
      <c r="W29" s="99"/>
      <c r="X29" s="99"/>
      <c r="Y29" s="99"/>
      <c r="Z29" s="99"/>
      <c r="AA29" s="99"/>
      <c r="AB29" s="99"/>
      <c r="AC29" s="99"/>
      <c r="AD29" s="99"/>
      <c r="AE29" s="99" t="s">
        <v>80</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14</v>
      </c>
      <c r="B30" s="100" t="s">
        <v>3033</v>
      </c>
      <c r="C30" s="114" t="s">
        <v>3032</v>
      </c>
      <c r="D30" s="104" t="s">
        <v>258</v>
      </c>
      <c r="E30" s="178">
        <v>1</v>
      </c>
      <c r="F30" s="177">
        <f t="shared" si="0"/>
        <v>0</v>
      </c>
      <c r="G30" s="106">
        <f t="shared" si="1"/>
        <v>0</v>
      </c>
      <c r="H30" s="106"/>
      <c r="I30" s="106">
        <f t="shared" si="2"/>
        <v>0</v>
      </c>
      <c r="J30" s="106"/>
      <c r="K30" s="106">
        <f t="shared" si="3"/>
        <v>0</v>
      </c>
      <c r="L30" s="106">
        <v>21</v>
      </c>
      <c r="M30" s="106">
        <f t="shared" si="4"/>
        <v>0</v>
      </c>
      <c r="N30" s="104">
        <v>6.4000000000000005E-4</v>
      </c>
      <c r="O30" s="104">
        <f t="shared" si="5"/>
        <v>6.4000000000000005E-4</v>
      </c>
      <c r="P30" s="104">
        <v>0</v>
      </c>
      <c r="Q30" s="104">
        <f t="shared" si="6"/>
        <v>0</v>
      </c>
      <c r="R30" s="104"/>
      <c r="S30" s="104"/>
      <c r="T30" s="105">
        <v>6.2700000000000006E-2</v>
      </c>
      <c r="U30" s="104">
        <f t="shared" si="7"/>
        <v>0.06</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v>15</v>
      </c>
      <c r="B31" s="100" t="s">
        <v>3031</v>
      </c>
      <c r="C31" s="114" t="s">
        <v>3030</v>
      </c>
      <c r="D31" s="104" t="s">
        <v>267</v>
      </c>
      <c r="E31" s="178">
        <v>1</v>
      </c>
      <c r="F31" s="177">
        <f t="shared" si="0"/>
        <v>0</v>
      </c>
      <c r="G31" s="106">
        <f t="shared" si="1"/>
        <v>0</v>
      </c>
      <c r="H31" s="106"/>
      <c r="I31" s="106">
        <f t="shared" si="2"/>
        <v>0</v>
      </c>
      <c r="J31" s="106"/>
      <c r="K31" s="106">
        <f t="shared" si="3"/>
        <v>0</v>
      </c>
      <c r="L31" s="106">
        <v>21</v>
      </c>
      <c r="M31" s="106">
        <f t="shared" si="4"/>
        <v>0</v>
      </c>
      <c r="N31" s="104">
        <v>0</v>
      </c>
      <c r="O31" s="104">
        <f t="shared" si="5"/>
        <v>0</v>
      </c>
      <c r="P31" s="104">
        <v>0</v>
      </c>
      <c r="Q31" s="104">
        <f t="shared" si="6"/>
        <v>0</v>
      </c>
      <c r="R31" s="104"/>
      <c r="S31" s="104"/>
      <c r="T31" s="105">
        <v>0.35</v>
      </c>
      <c r="U31" s="104">
        <f t="shared" si="7"/>
        <v>0.35</v>
      </c>
      <c r="V31" s="99"/>
      <c r="W31" s="99"/>
      <c r="X31" s="99"/>
      <c r="Y31" s="99"/>
      <c r="Z31" s="99"/>
      <c r="AA31" s="99"/>
      <c r="AB31" s="99"/>
      <c r="AC31" s="99"/>
      <c r="AD31" s="99"/>
      <c r="AE31" s="99" t="s">
        <v>80</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v>16</v>
      </c>
      <c r="B32" s="100" t="s">
        <v>3029</v>
      </c>
      <c r="C32" s="114" t="s">
        <v>1471</v>
      </c>
      <c r="D32" s="104" t="s">
        <v>267</v>
      </c>
      <c r="E32" s="178">
        <v>1</v>
      </c>
      <c r="F32" s="177">
        <f t="shared" si="0"/>
        <v>0</v>
      </c>
      <c r="G32" s="106">
        <f t="shared" si="1"/>
        <v>0</v>
      </c>
      <c r="H32" s="106"/>
      <c r="I32" s="106">
        <f t="shared" si="2"/>
        <v>0</v>
      </c>
      <c r="J32" s="106"/>
      <c r="K32" s="106">
        <f t="shared" si="3"/>
        <v>0</v>
      </c>
      <c r="L32" s="106">
        <v>21</v>
      </c>
      <c r="M32" s="106">
        <f t="shared" si="4"/>
        <v>0</v>
      </c>
      <c r="N32" s="104">
        <v>5.0000000000000001E-4</v>
      </c>
      <c r="O32" s="104">
        <f t="shared" si="5"/>
        <v>5.0000000000000001E-4</v>
      </c>
      <c r="P32" s="104">
        <v>0</v>
      </c>
      <c r="Q32" s="104">
        <f t="shared" si="6"/>
        <v>0</v>
      </c>
      <c r="R32" s="104"/>
      <c r="S32" s="104"/>
      <c r="T32" s="105">
        <v>0</v>
      </c>
      <c r="U32" s="104">
        <f t="shared" si="7"/>
        <v>0</v>
      </c>
      <c r="V32" s="99"/>
      <c r="W32" s="99"/>
      <c r="X32" s="99"/>
      <c r="Y32" s="99"/>
      <c r="Z32" s="99"/>
      <c r="AA32" s="99"/>
      <c r="AB32" s="99"/>
      <c r="AC32" s="99"/>
      <c r="AD32" s="99"/>
      <c r="AE32" s="99" t="s">
        <v>298</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17</v>
      </c>
      <c r="B33" s="100" t="s">
        <v>2937</v>
      </c>
      <c r="C33" s="114" t="s">
        <v>1155</v>
      </c>
      <c r="D33" s="104" t="s">
        <v>267</v>
      </c>
      <c r="E33" s="178">
        <v>3</v>
      </c>
      <c r="F33" s="177">
        <f t="shared" si="0"/>
        <v>0</v>
      </c>
      <c r="G33" s="106">
        <f t="shared" si="1"/>
        <v>0</v>
      </c>
      <c r="H33" s="106"/>
      <c r="I33" s="106">
        <f t="shared" si="2"/>
        <v>0</v>
      </c>
      <c r="J33" s="106"/>
      <c r="K33" s="106">
        <f t="shared" si="3"/>
        <v>0</v>
      </c>
      <c r="L33" s="106">
        <v>21</v>
      </c>
      <c r="M33" s="106">
        <f t="shared" si="4"/>
        <v>0</v>
      </c>
      <c r="N33" s="104">
        <v>0</v>
      </c>
      <c r="O33" s="104">
        <f t="shared" si="5"/>
        <v>0</v>
      </c>
      <c r="P33" s="104">
        <v>0</v>
      </c>
      <c r="Q33" s="104">
        <f t="shared" si="6"/>
        <v>0</v>
      </c>
      <c r="R33" s="104"/>
      <c r="S33" s="104"/>
      <c r="T33" s="105">
        <v>0.35866999999999999</v>
      </c>
      <c r="U33" s="104">
        <f t="shared" si="7"/>
        <v>1.08</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v>18</v>
      </c>
      <c r="B34" s="100" t="s">
        <v>2936</v>
      </c>
      <c r="C34" s="114" t="s">
        <v>1154</v>
      </c>
      <c r="D34" s="104" t="s">
        <v>267</v>
      </c>
      <c r="E34" s="178">
        <v>6</v>
      </c>
      <c r="F34" s="177">
        <f t="shared" si="0"/>
        <v>0</v>
      </c>
      <c r="G34" s="106">
        <f t="shared" si="1"/>
        <v>0</v>
      </c>
      <c r="H34" s="106"/>
      <c r="I34" s="106">
        <f t="shared" si="2"/>
        <v>0</v>
      </c>
      <c r="J34" s="106"/>
      <c r="K34" s="106">
        <f t="shared" si="3"/>
        <v>0</v>
      </c>
      <c r="L34" s="106">
        <v>21</v>
      </c>
      <c r="M34" s="106">
        <f t="shared" si="4"/>
        <v>0</v>
      </c>
      <c r="N34" s="104">
        <v>0</v>
      </c>
      <c r="O34" s="104">
        <f t="shared" si="5"/>
        <v>0</v>
      </c>
      <c r="P34" s="104">
        <v>0</v>
      </c>
      <c r="Q34" s="104">
        <f t="shared" si="6"/>
        <v>0</v>
      </c>
      <c r="R34" s="104"/>
      <c r="S34" s="104"/>
      <c r="T34" s="105">
        <v>0.35866999999999999</v>
      </c>
      <c r="U34" s="104">
        <f t="shared" si="7"/>
        <v>2.15</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v>19</v>
      </c>
      <c r="B35" s="100" t="s">
        <v>2935</v>
      </c>
      <c r="C35" s="114" t="s">
        <v>2934</v>
      </c>
      <c r="D35" s="104" t="s">
        <v>1128</v>
      </c>
      <c r="E35" s="178">
        <v>1</v>
      </c>
      <c r="F35" s="177">
        <f t="shared" si="0"/>
        <v>0</v>
      </c>
      <c r="G35" s="106">
        <f t="shared" si="1"/>
        <v>0</v>
      </c>
      <c r="H35" s="106"/>
      <c r="I35" s="106">
        <f t="shared" si="2"/>
        <v>0</v>
      </c>
      <c r="J35" s="106"/>
      <c r="K35" s="106">
        <f t="shared" si="3"/>
        <v>0</v>
      </c>
      <c r="L35" s="106">
        <v>21</v>
      </c>
      <c r="M35" s="106">
        <f t="shared" si="4"/>
        <v>0</v>
      </c>
      <c r="N35" s="104">
        <v>3.5E-4</v>
      </c>
      <c r="O35" s="104">
        <f t="shared" si="5"/>
        <v>3.5E-4</v>
      </c>
      <c r="P35" s="104">
        <v>0</v>
      </c>
      <c r="Q35" s="104">
        <f t="shared" si="6"/>
        <v>0</v>
      </c>
      <c r="R35" s="104"/>
      <c r="S35" s="104"/>
      <c r="T35" s="105">
        <v>0</v>
      </c>
      <c r="U35" s="104">
        <f t="shared" si="7"/>
        <v>0</v>
      </c>
      <c r="V35" s="99"/>
      <c r="W35" s="99"/>
      <c r="X35" s="99"/>
      <c r="Y35" s="99"/>
      <c r="Z35" s="99"/>
      <c r="AA35" s="99"/>
      <c r="AB35" s="99"/>
      <c r="AC35" s="99"/>
      <c r="AD35" s="99"/>
      <c r="AE35" s="99" t="s">
        <v>298</v>
      </c>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c r="A36" s="200" t="s">
        <v>188</v>
      </c>
      <c r="B36" s="200" t="s">
        <v>271</v>
      </c>
      <c r="C36" s="199" t="s">
        <v>270</v>
      </c>
      <c r="D36" s="195"/>
      <c r="E36" s="198"/>
      <c r="F36" s="197"/>
      <c r="G36" s="197">
        <f>SUMIF(AE37:AE41,"&lt;&gt;NOR",G37:G41)</f>
        <v>0</v>
      </c>
      <c r="H36" s="197"/>
      <c r="I36" s="197">
        <f>SUM(I37:I41)</f>
        <v>0</v>
      </c>
      <c r="J36" s="197"/>
      <c r="K36" s="197">
        <f>SUM(K37:K41)</f>
        <v>0</v>
      </c>
      <c r="L36" s="197"/>
      <c r="M36" s="197">
        <f>SUM(M37:M41)</f>
        <v>0</v>
      </c>
      <c r="N36" s="195"/>
      <c r="O36" s="195">
        <f>SUM(O37:O41)</f>
        <v>5.7349999999999998E-2</v>
      </c>
      <c r="P36" s="195"/>
      <c r="Q36" s="195">
        <f>SUM(Q37:Q41)</f>
        <v>0</v>
      </c>
      <c r="R36" s="195"/>
      <c r="S36" s="195"/>
      <c r="T36" s="196"/>
      <c r="U36" s="195">
        <f>SUM(U37:U41)</f>
        <v>22.7</v>
      </c>
      <c r="AE36" t="s">
        <v>79</v>
      </c>
    </row>
    <row r="37" spans="1:60" outlineLevel="1">
      <c r="A37" s="100">
        <v>20</v>
      </c>
      <c r="B37" s="100" t="s">
        <v>2933</v>
      </c>
      <c r="C37" s="114" t="s">
        <v>2932</v>
      </c>
      <c r="D37" s="104" t="s">
        <v>258</v>
      </c>
      <c r="E37" s="178">
        <v>155</v>
      </c>
      <c r="F37" s="177">
        <f>H37+J37</f>
        <v>0</v>
      </c>
      <c r="G37" s="106">
        <f>ROUND(E37*F37,2)</f>
        <v>0</v>
      </c>
      <c r="H37" s="106"/>
      <c r="I37" s="106">
        <f>ROUND(E37*H37,2)</f>
        <v>0</v>
      </c>
      <c r="J37" s="106"/>
      <c r="K37" s="106">
        <f>ROUND(E37*J37,2)</f>
        <v>0</v>
      </c>
      <c r="L37" s="106">
        <v>21</v>
      </c>
      <c r="M37" s="106">
        <f>G37*(1+L37/100)</f>
        <v>0</v>
      </c>
      <c r="N37" s="104">
        <v>0</v>
      </c>
      <c r="O37" s="104">
        <f>ROUND(E37*N37,5)</f>
        <v>0</v>
      </c>
      <c r="P37" s="104">
        <v>0</v>
      </c>
      <c r="Q37" s="104">
        <f>ROUND(E37*P37,5)</f>
        <v>0</v>
      </c>
      <c r="R37" s="104"/>
      <c r="S37" s="104"/>
      <c r="T37" s="105">
        <v>0.14000000000000001</v>
      </c>
      <c r="U37" s="104">
        <f>ROUND(E37*T37,2)</f>
        <v>21.7</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ht="33.75" outlineLevel="1">
      <c r="A38" s="100"/>
      <c r="B38" s="100"/>
      <c r="C38" s="383" t="s">
        <v>1145</v>
      </c>
      <c r="D38" s="384"/>
      <c r="E38" s="385"/>
      <c r="F38" s="386"/>
      <c r="G38" s="387"/>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81</v>
      </c>
      <c r="AF38" s="99"/>
      <c r="AG38" s="99"/>
      <c r="AH38" s="99"/>
      <c r="AI38" s="99"/>
      <c r="AJ38" s="99"/>
      <c r="AK38" s="99"/>
      <c r="AL38" s="99"/>
      <c r="AM38" s="99"/>
      <c r="AN38" s="99"/>
      <c r="AO38" s="99"/>
      <c r="AP38" s="99"/>
      <c r="AQ38" s="99"/>
      <c r="AR38" s="99"/>
      <c r="AS38" s="99"/>
      <c r="AT38" s="99"/>
      <c r="AU38" s="99"/>
      <c r="AV38" s="99"/>
      <c r="AW38" s="99"/>
      <c r="AX38" s="99"/>
      <c r="AY38" s="99"/>
      <c r="AZ38" s="99"/>
      <c r="BA38" s="101" t="str">
        <f>C38</f>
        <v>Dodání červené ohebné korugované chráničky HDPE/LDPE d 75 mm (včetně potřebných spojek) včetně uložení této chráničky do výkopu - uvedená výměra zahrnuje ztratné prořezem a rezervní chráničku pod komunikacemi parkoviště</v>
      </c>
      <c r="BB38" s="99"/>
      <c r="BC38" s="99"/>
      <c r="BD38" s="99"/>
      <c r="BE38" s="99"/>
      <c r="BF38" s="99"/>
      <c r="BG38" s="99"/>
      <c r="BH38" s="99"/>
    </row>
    <row r="39" spans="1:60" outlineLevel="1">
      <c r="A39" s="100">
        <v>21</v>
      </c>
      <c r="B39" s="100" t="s">
        <v>2930</v>
      </c>
      <c r="C39" s="114" t="s">
        <v>2929</v>
      </c>
      <c r="D39" s="104" t="s">
        <v>258</v>
      </c>
      <c r="E39" s="178">
        <v>155</v>
      </c>
      <c r="F39" s="177">
        <f>H39+J39</f>
        <v>0</v>
      </c>
      <c r="G39" s="106">
        <f>ROUND(E39*F39,2)</f>
        <v>0</v>
      </c>
      <c r="H39" s="106"/>
      <c r="I39" s="106">
        <f>ROUND(E39*H39,2)</f>
        <v>0</v>
      </c>
      <c r="J39" s="106"/>
      <c r="K39" s="106">
        <f>ROUND(E39*J39,2)</f>
        <v>0</v>
      </c>
      <c r="L39" s="106">
        <v>21</v>
      </c>
      <c r="M39" s="106">
        <f>G39*(1+L39/100)</f>
        <v>0</v>
      </c>
      <c r="N39" s="104">
        <v>3.6999999999999999E-4</v>
      </c>
      <c r="O39" s="104">
        <f>ROUND(E39*N39,5)</f>
        <v>5.7349999999999998E-2</v>
      </c>
      <c r="P39" s="104">
        <v>0</v>
      </c>
      <c r="Q39" s="104">
        <f>ROUND(E39*P39,5)</f>
        <v>0</v>
      </c>
      <c r="R39" s="104"/>
      <c r="S39" s="104"/>
      <c r="T39" s="105">
        <v>0</v>
      </c>
      <c r="U39" s="104">
        <f>ROUND(E39*T39,2)</f>
        <v>0</v>
      </c>
      <c r="V39" s="99"/>
      <c r="W39" s="99"/>
      <c r="X39" s="99"/>
      <c r="Y39" s="99"/>
      <c r="Z39" s="99"/>
      <c r="AA39" s="99"/>
      <c r="AB39" s="99"/>
      <c r="AC39" s="99"/>
      <c r="AD39" s="99"/>
      <c r="AE39" s="99" t="s">
        <v>298</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v>22</v>
      </c>
      <c r="B40" s="100" t="s">
        <v>2921</v>
      </c>
      <c r="C40" s="114" t="s">
        <v>2920</v>
      </c>
      <c r="D40" s="104" t="s">
        <v>1137</v>
      </c>
      <c r="E40" s="178">
        <v>2</v>
      </c>
      <c r="F40" s="177">
        <f>H40+J40</f>
        <v>0</v>
      </c>
      <c r="G40" s="106">
        <f>ROUND(E40*F40,2)</f>
        <v>0</v>
      </c>
      <c r="H40" s="106"/>
      <c r="I40" s="106">
        <f>ROUND(E40*H40,2)</f>
        <v>0</v>
      </c>
      <c r="J40" s="106"/>
      <c r="K40" s="106">
        <f>ROUND(E40*J40,2)</f>
        <v>0</v>
      </c>
      <c r="L40" s="106">
        <v>21</v>
      </c>
      <c r="M40" s="106">
        <f>G40*(1+L40/100)</f>
        <v>0</v>
      </c>
      <c r="N40" s="104">
        <v>0</v>
      </c>
      <c r="O40" s="104">
        <f>ROUND(E40*N40,5)</f>
        <v>0</v>
      </c>
      <c r="P40" s="104">
        <v>0</v>
      </c>
      <c r="Q40" s="104">
        <f>ROUND(E40*P40,5)</f>
        <v>0</v>
      </c>
      <c r="R40" s="104"/>
      <c r="S40" s="104"/>
      <c r="T40" s="105">
        <v>0.5</v>
      </c>
      <c r="U40" s="104">
        <f>ROUND(E40*T40,2)</f>
        <v>1</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33.75" outlineLevel="1">
      <c r="A41" s="100"/>
      <c r="B41" s="100"/>
      <c r="C41" s="383" t="s">
        <v>2919</v>
      </c>
      <c r="D41" s="384"/>
      <c r="E41" s="385"/>
      <c r="F41" s="386"/>
      <c r="G41" s="387"/>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81</v>
      </c>
      <c r="AF41" s="99"/>
      <c r="AG41" s="99"/>
      <c r="AH41" s="99"/>
      <c r="AI41" s="99"/>
      <c r="AJ41" s="99"/>
      <c r="AK41" s="99"/>
      <c r="AL41" s="99"/>
      <c r="AM41" s="99"/>
      <c r="AN41" s="99"/>
      <c r="AO41" s="99"/>
      <c r="AP41" s="99"/>
      <c r="AQ41" s="99"/>
      <c r="AR41" s="99"/>
      <c r="AS41" s="99"/>
      <c r="AT41" s="99"/>
      <c r="AU41" s="99"/>
      <c r="AV41" s="99"/>
      <c r="AW41" s="99"/>
      <c r="AX41" s="99"/>
      <c r="AY41" s="99"/>
      <c r="AZ41" s="99"/>
      <c r="BA41" s="101" t="str">
        <f>C41</f>
        <v>Příplatek na provedení křížení s jinými inž. sítěmi v kolizním místě vč. projednání se správcem, uložení vedení do chráničky (vč. dodání chráničky délky do O160 mm), odkopání vedení v místě křížení, obsypání cizího vedení pískem vč. dodání písku, zához výkopu a zhutnění</v>
      </c>
      <c r="BB41" s="99"/>
      <c r="BC41" s="99"/>
      <c r="BD41" s="99"/>
      <c r="BE41" s="99"/>
      <c r="BF41" s="99"/>
      <c r="BG41" s="99"/>
      <c r="BH41" s="99"/>
    </row>
    <row r="42" spans="1:60">
      <c r="A42" s="200" t="s">
        <v>188</v>
      </c>
      <c r="B42" s="200" t="s">
        <v>264</v>
      </c>
      <c r="C42" s="199" t="s">
        <v>263</v>
      </c>
      <c r="D42" s="195"/>
      <c r="E42" s="198"/>
      <c r="F42" s="197"/>
      <c r="G42" s="197">
        <f>SUMIF(AE43:AE49,"&lt;&gt;NOR",G43:G49)</f>
        <v>0</v>
      </c>
      <c r="H42" s="197"/>
      <c r="I42" s="197">
        <f>SUM(I43:I49)</f>
        <v>0</v>
      </c>
      <c r="J42" s="197"/>
      <c r="K42" s="197">
        <f>SUM(K43:K49)</f>
        <v>0</v>
      </c>
      <c r="L42" s="197"/>
      <c r="M42" s="197">
        <f>SUM(M43:M49)</f>
        <v>0</v>
      </c>
      <c r="N42" s="195"/>
      <c r="O42" s="195">
        <f>SUM(O43:O49)</f>
        <v>6.6E-3</v>
      </c>
      <c r="P42" s="195"/>
      <c r="Q42" s="195">
        <f>SUM(Q43:Q49)</f>
        <v>0</v>
      </c>
      <c r="R42" s="195"/>
      <c r="S42" s="195"/>
      <c r="T42" s="196"/>
      <c r="U42" s="195">
        <f>SUM(U43:U49)</f>
        <v>5.5699999999999994</v>
      </c>
      <c r="AE42" t="s">
        <v>79</v>
      </c>
    </row>
    <row r="43" spans="1:60" outlineLevel="1">
      <c r="A43" s="100">
        <v>23</v>
      </c>
      <c r="B43" s="100" t="s">
        <v>260</v>
      </c>
      <c r="C43" s="114" t="s">
        <v>2918</v>
      </c>
      <c r="D43" s="104" t="s">
        <v>258</v>
      </c>
      <c r="E43" s="178">
        <v>110</v>
      </c>
      <c r="F43" s="177">
        <f>H43+J43</f>
        <v>0</v>
      </c>
      <c r="G43" s="106">
        <f>ROUND(E43*F43,2)</f>
        <v>0</v>
      </c>
      <c r="H43" s="106"/>
      <c r="I43" s="106">
        <f>ROUND(E43*H43,2)</f>
        <v>0</v>
      </c>
      <c r="J43" s="106"/>
      <c r="K43" s="106">
        <f>ROUND(E43*J43,2)</f>
        <v>0</v>
      </c>
      <c r="L43" s="106">
        <v>21</v>
      </c>
      <c r="M43" s="106">
        <f>G43*(1+L43/100)</f>
        <v>0</v>
      </c>
      <c r="N43" s="104">
        <v>6.0000000000000002E-5</v>
      </c>
      <c r="O43" s="104">
        <f>ROUND(E43*N43,5)</f>
        <v>6.6E-3</v>
      </c>
      <c r="P43" s="104">
        <v>0</v>
      </c>
      <c r="Q43" s="104">
        <f>ROUND(E43*P43,5)</f>
        <v>0</v>
      </c>
      <c r="R43" s="104"/>
      <c r="S43" s="104"/>
      <c r="T43" s="105">
        <v>2.5999999999999999E-2</v>
      </c>
      <c r="U43" s="104">
        <f>ROUND(E43*T43,2)</f>
        <v>2.86</v>
      </c>
      <c r="V43" s="99"/>
      <c r="W43" s="99"/>
      <c r="X43" s="99"/>
      <c r="Y43" s="99"/>
      <c r="Z43" s="99"/>
      <c r="AA43" s="99"/>
      <c r="AB43" s="99"/>
      <c r="AC43" s="99"/>
      <c r="AD43" s="99"/>
      <c r="AE43" s="99" t="s">
        <v>80</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383" t="s">
        <v>2917</v>
      </c>
      <c r="D44" s="384"/>
      <c r="E44" s="385"/>
      <c r="F44" s="386"/>
      <c r="G44" s="387"/>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81</v>
      </c>
      <c r="AF44" s="99"/>
      <c r="AG44" s="99"/>
      <c r="AH44" s="99"/>
      <c r="AI44" s="99"/>
      <c r="AJ44" s="99"/>
      <c r="AK44" s="99"/>
      <c r="AL44" s="99"/>
      <c r="AM44" s="99"/>
      <c r="AN44" s="99"/>
      <c r="AO44" s="99"/>
      <c r="AP44" s="99"/>
      <c r="AQ44" s="99"/>
      <c r="AR44" s="99"/>
      <c r="AS44" s="99"/>
      <c r="AT44" s="99"/>
      <c r="AU44" s="99"/>
      <c r="AV44" s="99"/>
      <c r="AW44" s="99"/>
      <c r="AX44" s="99"/>
      <c r="AY44" s="99"/>
      <c r="AZ44" s="99"/>
      <c r="BA44" s="101" t="str">
        <f>C44</f>
        <v>Vyrovnání povrchu kabelové rýhy, rozvinutí a uložení výstražné fólie z PVC do rýhy.</v>
      </c>
      <c r="BB44" s="99"/>
      <c r="BC44" s="99"/>
      <c r="BD44" s="99"/>
      <c r="BE44" s="99"/>
      <c r="BF44" s="99"/>
      <c r="BG44" s="99"/>
      <c r="BH44" s="99"/>
    </row>
    <row r="45" spans="1:60" outlineLevel="1">
      <c r="A45" s="100"/>
      <c r="B45" s="100"/>
      <c r="C45" s="383" t="s">
        <v>1146</v>
      </c>
      <c r="D45" s="384"/>
      <c r="E45" s="385"/>
      <c r="F45" s="386"/>
      <c r="G45" s="387"/>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81</v>
      </c>
      <c r="AF45" s="99"/>
      <c r="AG45" s="99"/>
      <c r="AH45" s="99"/>
      <c r="AI45" s="99"/>
      <c r="AJ45" s="99"/>
      <c r="AK45" s="99"/>
      <c r="AL45" s="99"/>
      <c r="AM45" s="99"/>
      <c r="AN45" s="99"/>
      <c r="AO45" s="99"/>
      <c r="AP45" s="99"/>
      <c r="AQ45" s="99"/>
      <c r="AR45" s="99"/>
      <c r="AS45" s="99"/>
      <c r="AT45" s="99"/>
      <c r="AU45" s="99"/>
      <c r="AV45" s="99"/>
      <c r="AW45" s="99"/>
      <c r="AX45" s="99"/>
      <c r="AY45" s="99"/>
      <c r="AZ45" s="99"/>
      <c r="BA45" s="101" t="str">
        <f>C45</f>
        <v>Krytí kabelů, spojek, koncovek a odbočnic výstražnou PVC fólií šířky do 34 cm</v>
      </c>
      <c r="BB45" s="99"/>
      <c r="BC45" s="99"/>
      <c r="BD45" s="99"/>
      <c r="BE45" s="99"/>
      <c r="BF45" s="99"/>
      <c r="BG45" s="99"/>
      <c r="BH45" s="99"/>
    </row>
    <row r="46" spans="1:60" outlineLevel="1">
      <c r="A46" s="100">
        <v>24</v>
      </c>
      <c r="B46" s="100" t="s">
        <v>2912</v>
      </c>
      <c r="C46" s="114" t="s">
        <v>2911</v>
      </c>
      <c r="D46" s="104" t="s">
        <v>226</v>
      </c>
      <c r="E46" s="178">
        <v>20</v>
      </c>
      <c r="F46" s="177">
        <f>H46+J46</f>
        <v>0</v>
      </c>
      <c r="G46" s="106">
        <f>ROUND(E46*F46,2)</f>
        <v>0</v>
      </c>
      <c r="H46" s="106"/>
      <c r="I46" s="106">
        <f>ROUND(E46*H46,2)</f>
        <v>0</v>
      </c>
      <c r="J46" s="106"/>
      <c r="K46" s="106">
        <f>ROUND(E46*J46,2)</f>
        <v>0</v>
      </c>
      <c r="L46" s="106">
        <v>21</v>
      </c>
      <c r="M46" s="106">
        <f>G46*(1+L46/100)</f>
        <v>0</v>
      </c>
      <c r="N46" s="104">
        <v>0</v>
      </c>
      <c r="O46" s="104">
        <f>ROUND(E46*N46,5)</f>
        <v>0</v>
      </c>
      <c r="P46" s="104">
        <v>0</v>
      </c>
      <c r="Q46" s="104">
        <f>ROUND(E46*P46,5)</f>
        <v>0</v>
      </c>
      <c r="R46" s="104"/>
      <c r="S46" s="104"/>
      <c r="T46" s="105">
        <v>0.129</v>
      </c>
      <c r="U46" s="104">
        <f>ROUND(E46*T46,2)</f>
        <v>2.58</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ht="22.5" outlineLevel="1">
      <c r="A47" s="100"/>
      <c r="B47" s="100"/>
      <c r="C47" s="383" t="s">
        <v>1141</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Provizorní úprava terénu včetně odkopání drobných nerovností a zásypu prohlubní se zhutněním v hornině třídy 3</v>
      </c>
      <c r="BB47" s="99"/>
      <c r="BC47" s="99"/>
      <c r="BD47" s="99"/>
      <c r="BE47" s="99"/>
      <c r="BF47" s="99"/>
      <c r="BG47" s="99"/>
      <c r="BH47" s="99"/>
    </row>
    <row r="48" spans="1:60" outlineLevel="1">
      <c r="A48" s="100">
        <v>25</v>
      </c>
      <c r="B48" s="100" t="s">
        <v>2910</v>
      </c>
      <c r="C48" s="114" t="s">
        <v>2909</v>
      </c>
      <c r="D48" s="104" t="s">
        <v>226</v>
      </c>
      <c r="E48" s="178">
        <v>1</v>
      </c>
      <c r="F48" s="177">
        <f>H48+J48</f>
        <v>0</v>
      </c>
      <c r="G48" s="106">
        <f>ROUND(E48*F48,2)</f>
        <v>0</v>
      </c>
      <c r="H48" s="106"/>
      <c r="I48" s="106">
        <f>ROUND(E48*H48,2)</f>
        <v>0</v>
      </c>
      <c r="J48" s="106"/>
      <c r="K48" s="106">
        <f>ROUND(E48*J48,2)</f>
        <v>0</v>
      </c>
      <c r="L48" s="106">
        <v>21</v>
      </c>
      <c r="M48" s="106">
        <f>G48*(1+L48/100)</f>
        <v>0</v>
      </c>
      <c r="N48" s="104">
        <v>0</v>
      </c>
      <c r="O48" s="104">
        <f>ROUND(E48*N48,5)</f>
        <v>0</v>
      </c>
      <c r="P48" s="104">
        <v>0</v>
      </c>
      <c r="Q48" s="104">
        <f>ROUND(E48*P48,5)</f>
        <v>0</v>
      </c>
      <c r="R48" s="104"/>
      <c r="S48" s="104"/>
      <c r="T48" s="105">
        <v>0.129</v>
      </c>
      <c r="U48" s="104">
        <f>ROUND(E48*T48,2)</f>
        <v>0.13</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c r="B49" s="100"/>
      <c r="C49" s="383" t="s">
        <v>1140</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Finální úprava terénu / povrchu - zatravnění (platí pro části výkopů které nespadají pod SO vegetačních úprav nebo spevněných ploch</v>
      </c>
      <c r="BB49" s="99"/>
      <c r="BC49" s="99"/>
      <c r="BD49" s="99"/>
      <c r="BE49" s="99"/>
      <c r="BF49" s="99"/>
      <c r="BG49" s="99"/>
      <c r="BH49" s="99"/>
    </row>
    <row r="50" spans="1:60">
      <c r="A50" s="200" t="s">
        <v>188</v>
      </c>
      <c r="B50" s="200" t="s">
        <v>2908</v>
      </c>
      <c r="C50" s="199" t="s">
        <v>2907</v>
      </c>
      <c r="D50" s="195"/>
      <c r="E50" s="198"/>
      <c r="F50" s="197"/>
      <c r="G50" s="197">
        <f>SUMIF(AE51:AE54,"&lt;&gt;NOR",G51:G54)</f>
        <v>0</v>
      </c>
      <c r="H50" s="197"/>
      <c r="I50" s="197">
        <f>SUM(I51:I54)</f>
        <v>0</v>
      </c>
      <c r="J50" s="197"/>
      <c r="K50" s="197">
        <f>SUM(K51:K54)</f>
        <v>0</v>
      </c>
      <c r="L50" s="197"/>
      <c r="M50" s="197">
        <f>SUM(M51:M54)</f>
        <v>0</v>
      </c>
      <c r="N50" s="195"/>
      <c r="O50" s="195">
        <f>SUM(O51:O54)</f>
        <v>2.1150000000000002E-2</v>
      </c>
      <c r="P50" s="195"/>
      <c r="Q50" s="195">
        <f>SUM(Q51:Q54)</f>
        <v>0</v>
      </c>
      <c r="R50" s="195"/>
      <c r="S50" s="195"/>
      <c r="T50" s="196"/>
      <c r="U50" s="195">
        <f>SUM(U51:U54)</f>
        <v>4.04</v>
      </c>
      <c r="AE50" t="s">
        <v>79</v>
      </c>
    </row>
    <row r="51" spans="1:60" ht="22.5" outlineLevel="1">
      <c r="A51" s="100">
        <v>26</v>
      </c>
      <c r="B51" s="100" t="s">
        <v>2902</v>
      </c>
      <c r="C51" s="114" t="s">
        <v>2901</v>
      </c>
      <c r="D51" s="104" t="s">
        <v>267</v>
      </c>
      <c r="E51" s="178">
        <v>8</v>
      </c>
      <c r="F51" s="177">
        <f>H51+J51</f>
        <v>0</v>
      </c>
      <c r="G51" s="106">
        <f>ROUND(E51*F51,2)</f>
        <v>0</v>
      </c>
      <c r="H51" s="106"/>
      <c r="I51" s="106">
        <f>ROUND(E51*H51,2)</f>
        <v>0</v>
      </c>
      <c r="J51" s="106"/>
      <c r="K51" s="106">
        <f>ROUND(E51*J51,2)</f>
        <v>0</v>
      </c>
      <c r="L51" s="106">
        <v>21</v>
      </c>
      <c r="M51" s="106">
        <f>G51*(1+L51/100)</f>
        <v>0</v>
      </c>
      <c r="N51" s="104">
        <v>0</v>
      </c>
      <c r="O51" s="104">
        <f>ROUND(E51*N51,5)</f>
        <v>0</v>
      </c>
      <c r="P51" s="104">
        <v>0</v>
      </c>
      <c r="Q51" s="104">
        <f>ROUND(E51*P51,5)</f>
        <v>0</v>
      </c>
      <c r="R51" s="104"/>
      <c r="S51" s="104"/>
      <c r="T51" s="105">
        <v>0.16</v>
      </c>
      <c r="U51" s="104">
        <f>ROUND(E51*T51,2)</f>
        <v>1.28</v>
      </c>
      <c r="V51" s="99"/>
      <c r="W51" s="99"/>
      <c r="X51" s="99"/>
      <c r="Y51" s="99"/>
      <c r="Z51" s="99"/>
      <c r="AA51" s="99"/>
      <c r="AB51" s="99"/>
      <c r="AC51" s="99"/>
      <c r="AD51" s="99"/>
      <c r="AE51" s="99" t="s">
        <v>80</v>
      </c>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ht="22.5" outlineLevel="1">
      <c r="A52" s="100"/>
      <c r="B52" s="100"/>
      <c r="C52" s="383" t="s">
        <v>1468</v>
      </c>
      <c r="D52" s="384"/>
      <c r="E52" s="385"/>
      <c r="F52" s="386"/>
      <c r="G52" s="387"/>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81</v>
      </c>
      <c r="AF52" s="99"/>
      <c r="AG52" s="99"/>
      <c r="AH52" s="99"/>
      <c r="AI52" s="99"/>
      <c r="AJ52" s="99"/>
      <c r="AK52" s="99"/>
      <c r="AL52" s="99"/>
      <c r="AM52" s="99"/>
      <c r="AN52" s="99"/>
      <c r="AO52" s="99"/>
      <c r="AP52" s="99"/>
      <c r="AQ52" s="99"/>
      <c r="AR52" s="99"/>
      <c r="AS52" s="99"/>
      <c r="AT52" s="99"/>
      <c r="AU52" s="99"/>
      <c r="AV52" s="99"/>
      <c r="AW52" s="99"/>
      <c r="AX52" s="99"/>
      <c r="AY52" s="99"/>
      <c r="AZ52" s="99"/>
      <c r="BA52" s="101" t="str">
        <f>C52</f>
        <v>Materiál pro ukončení kabelu v rozvaděčích - smršťovací rozdělovací hlava pro kabely 4x6 až 4x50 mm2</v>
      </c>
      <c r="BB52" s="99"/>
      <c r="BC52" s="99"/>
      <c r="BD52" s="99"/>
      <c r="BE52" s="99"/>
      <c r="BF52" s="99"/>
      <c r="BG52" s="99"/>
      <c r="BH52" s="99"/>
    </row>
    <row r="53" spans="1:60" ht="22.5" outlineLevel="1">
      <c r="A53" s="100">
        <v>27</v>
      </c>
      <c r="B53" s="100" t="s">
        <v>2900</v>
      </c>
      <c r="C53" s="114" t="s">
        <v>2899</v>
      </c>
      <c r="D53" s="104" t="s">
        <v>258</v>
      </c>
      <c r="E53" s="178">
        <v>15</v>
      </c>
      <c r="F53" s="177">
        <f>H53+J53</f>
        <v>0</v>
      </c>
      <c r="G53" s="106">
        <f>ROUND(E53*F53,2)</f>
        <v>0</v>
      </c>
      <c r="H53" s="106"/>
      <c r="I53" s="106">
        <f>ROUND(E53*H53,2)</f>
        <v>0</v>
      </c>
      <c r="J53" s="106"/>
      <c r="K53" s="106">
        <f>ROUND(E53*J53,2)</f>
        <v>0</v>
      </c>
      <c r="L53" s="106">
        <v>21</v>
      </c>
      <c r="M53" s="106">
        <f>G53*(1+L53/100)</f>
        <v>0</v>
      </c>
      <c r="N53" s="104">
        <v>9.8999999999999999E-4</v>
      </c>
      <c r="O53" s="104">
        <f>ROUND(E53*N53,5)</f>
        <v>1.485E-2</v>
      </c>
      <c r="P53" s="104">
        <v>0</v>
      </c>
      <c r="Q53" s="104">
        <f>ROUND(E53*P53,5)</f>
        <v>0</v>
      </c>
      <c r="R53" s="104"/>
      <c r="S53" s="104"/>
      <c r="T53" s="105">
        <v>0.12</v>
      </c>
      <c r="U53" s="104">
        <f>ROUND(E53*T53,2)</f>
        <v>1.8</v>
      </c>
      <c r="V53" s="99"/>
      <c r="W53" s="99"/>
      <c r="X53" s="99"/>
      <c r="Y53" s="99"/>
      <c r="Z53" s="99"/>
      <c r="AA53" s="99"/>
      <c r="AB53" s="99"/>
      <c r="AC53" s="99"/>
      <c r="AD53" s="99"/>
      <c r="AE53" s="99" t="s">
        <v>80</v>
      </c>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ht="22.5" outlineLevel="1">
      <c r="A54" s="100">
        <v>28</v>
      </c>
      <c r="B54" s="100" t="s">
        <v>2898</v>
      </c>
      <c r="C54" s="114" t="s">
        <v>2897</v>
      </c>
      <c r="D54" s="104" t="s">
        <v>258</v>
      </c>
      <c r="E54" s="178">
        <v>6</v>
      </c>
      <c r="F54" s="177">
        <f>H54+J54</f>
        <v>0</v>
      </c>
      <c r="G54" s="106">
        <f>ROUND(E54*F54,2)</f>
        <v>0</v>
      </c>
      <c r="H54" s="106"/>
      <c r="I54" s="106">
        <f>ROUND(E54*H54,2)</f>
        <v>0</v>
      </c>
      <c r="J54" s="106"/>
      <c r="K54" s="106">
        <f>ROUND(E54*J54,2)</f>
        <v>0</v>
      </c>
      <c r="L54" s="106">
        <v>21</v>
      </c>
      <c r="M54" s="106">
        <f>G54*(1+L54/100)</f>
        <v>0</v>
      </c>
      <c r="N54" s="104">
        <v>1.0499999999999999E-3</v>
      </c>
      <c r="O54" s="104">
        <f>ROUND(E54*N54,5)</f>
        <v>6.3E-3</v>
      </c>
      <c r="P54" s="104">
        <v>0</v>
      </c>
      <c r="Q54" s="104">
        <f>ROUND(E54*P54,5)</f>
        <v>0</v>
      </c>
      <c r="R54" s="104"/>
      <c r="S54" s="104"/>
      <c r="T54" s="105">
        <v>0.16</v>
      </c>
      <c r="U54" s="104">
        <f>ROUND(E54*T54,2)</f>
        <v>0.96</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c r="A55" s="200" t="s">
        <v>188</v>
      </c>
      <c r="B55" s="200" t="s">
        <v>53</v>
      </c>
      <c r="C55" s="199" t="s">
        <v>26</v>
      </c>
      <c r="D55" s="195"/>
      <c r="E55" s="198"/>
      <c r="F55" s="197"/>
      <c r="G55" s="197">
        <f>SUMIF(AE56:AE75,"&lt;&gt;NOR",G56:G75)</f>
        <v>0</v>
      </c>
      <c r="H55" s="197"/>
      <c r="I55" s="197">
        <f>SUM(I56:I75)</f>
        <v>0</v>
      </c>
      <c r="J55" s="197"/>
      <c r="K55" s="197">
        <f>SUM(K56:K75)</f>
        <v>0</v>
      </c>
      <c r="L55" s="197"/>
      <c r="M55" s="197">
        <f>SUM(M56:M75)</f>
        <v>0</v>
      </c>
      <c r="N55" s="195"/>
      <c r="O55" s="195">
        <f>SUM(O56:O75)</f>
        <v>0</v>
      </c>
      <c r="P55" s="195"/>
      <c r="Q55" s="195">
        <f>SUM(Q56:Q75)</f>
        <v>0</v>
      </c>
      <c r="R55" s="195"/>
      <c r="S55" s="195"/>
      <c r="T55" s="196"/>
      <c r="U55" s="195">
        <f>SUM(U56:U75)</f>
        <v>0</v>
      </c>
      <c r="AE55" t="s">
        <v>79</v>
      </c>
    </row>
    <row r="56" spans="1:60" outlineLevel="1">
      <c r="A56" s="100">
        <v>29</v>
      </c>
      <c r="B56" s="100" t="s">
        <v>184</v>
      </c>
      <c r="C56" s="114" t="s">
        <v>183</v>
      </c>
      <c r="D56" s="104" t="s">
        <v>122</v>
      </c>
      <c r="E56" s="178">
        <v>1</v>
      </c>
      <c r="F56" s="177">
        <f>H56+J56</f>
        <v>0</v>
      </c>
      <c r="G56" s="106">
        <f>ROUND(E56*F56,2)</f>
        <v>0</v>
      </c>
      <c r="H56" s="106"/>
      <c r="I56" s="106">
        <f>ROUND(E56*H56,2)</f>
        <v>0</v>
      </c>
      <c r="J56" s="106"/>
      <c r="K56" s="106">
        <f>ROUND(E56*J56,2)</f>
        <v>0</v>
      </c>
      <c r="L56" s="106">
        <v>21</v>
      </c>
      <c r="M56" s="106">
        <f>G56*(1+L56/100)</f>
        <v>0</v>
      </c>
      <c r="N56" s="104">
        <v>0</v>
      </c>
      <c r="O56" s="104">
        <f>ROUND(E56*N56,5)</f>
        <v>0</v>
      </c>
      <c r="P56" s="104">
        <v>0</v>
      </c>
      <c r="Q56" s="104">
        <f>ROUND(E56*P56,5)</f>
        <v>0</v>
      </c>
      <c r="R56" s="104"/>
      <c r="S56" s="104"/>
      <c r="T56" s="105">
        <v>0</v>
      </c>
      <c r="U56" s="104">
        <f>ROUND(E56*T56,2)</f>
        <v>0</v>
      </c>
      <c r="V56" s="99"/>
      <c r="W56" s="99"/>
      <c r="X56" s="99"/>
      <c r="Y56" s="99"/>
      <c r="Z56" s="99"/>
      <c r="AA56" s="99"/>
      <c r="AB56" s="99"/>
      <c r="AC56" s="99"/>
      <c r="AD56" s="99"/>
      <c r="AE56" s="99" t="s">
        <v>80</v>
      </c>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383" t="s">
        <v>1153</v>
      </c>
      <c r="D57" s="384"/>
      <c r="E57" s="385"/>
      <c r="F57" s="386"/>
      <c r="G57" s="387"/>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81</v>
      </c>
      <c r="AF57" s="99"/>
      <c r="AG57" s="99"/>
      <c r="AH57" s="99"/>
      <c r="AI57" s="99"/>
      <c r="AJ57" s="99"/>
      <c r="AK57" s="99"/>
      <c r="AL57" s="99"/>
      <c r="AM57" s="99"/>
      <c r="AN57" s="99"/>
      <c r="AO57" s="99"/>
      <c r="AP57" s="99"/>
      <c r="AQ57" s="99"/>
      <c r="AR57" s="99"/>
      <c r="AS57" s="99"/>
      <c r="AT57" s="99"/>
      <c r="AU57" s="99"/>
      <c r="AV57" s="99"/>
      <c r="AW57" s="99"/>
      <c r="AX57" s="99"/>
      <c r="AY57" s="99"/>
      <c r="AZ57" s="99"/>
      <c r="BA57" s="101" t="str">
        <f>C57</f>
        <v>Vytyčení trasy, vedení silového nn v terénu přehledném</v>
      </c>
      <c r="BB57" s="99"/>
      <c r="BC57" s="99"/>
      <c r="BD57" s="99"/>
      <c r="BE57" s="99"/>
      <c r="BF57" s="99"/>
      <c r="BG57" s="99"/>
      <c r="BH57" s="99"/>
    </row>
    <row r="58" spans="1:60" outlineLevel="1">
      <c r="A58" s="100">
        <v>30</v>
      </c>
      <c r="B58" s="100" t="s">
        <v>127</v>
      </c>
      <c r="C58" s="114" t="s">
        <v>126</v>
      </c>
      <c r="D58" s="104" t="s">
        <v>122</v>
      </c>
      <c r="E58" s="178">
        <v>1</v>
      </c>
      <c r="F58" s="177">
        <f>H58+J58</f>
        <v>0</v>
      </c>
      <c r="G58" s="106">
        <f>ROUND(E58*F58,2)</f>
        <v>0</v>
      </c>
      <c r="H58" s="106"/>
      <c r="I58" s="106">
        <f>ROUND(E58*H58,2)</f>
        <v>0</v>
      </c>
      <c r="J58" s="106"/>
      <c r="K58" s="106">
        <f>ROUND(E58*J58,2)</f>
        <v>0</v>
      </c>
      <c r="L58" s="106">
        <v>21</v>
      </c>
      <c r="M58" s="106">
        <f>G58*(1+L58/100)</f>
        <v>0</v>
      </c>
      <c r="N58" s="104">
        <v>0</v>
      </c>
      <c r="O58" s="104">
        <f>ROUND(E58*N58,5)</f>
        <v>0</v>
      </c>
      <c r="P58" s="104">
        <v>0</v>
      </c>
      <c r="Q58" s="104">
        <f>ROUND(E58*P58,5)</f>
        <v>0</v>
      </c>
      <c r="R58" s="104"/>
      <c r="S58" s="104"/>
      <c r="T58" s="105">
        <v>0</v>
      </c>
      <c r="U58" s="104">
        <f>ROUND(E58*T58,2)</f>
        <v>0</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v>31</v>
      </c>
      <c r="B59" s="100" t="s">
        <v>3028</v>
      </c>
      <c r="C59" s="114" t="s">
        <v>2887</v>
      </c>
      <c r="D59" s="104" t="s">
        <v>122</v>
      </c>
      <c r="E59" s="178">
        <v>1</v>
      </c>
      <c r="F59" s="177">
        <f>H59+J59</f>
        <v>0</v>
      </c>
      <c r="G59" s="106">
        <f>ROUND(E59*F59,2)</f>
        <v>0</v>
      </c>
      <c r="H59" s="106"/>
      <c r="I59" s="106">
        <f>ROUND(E59*H59,2)</f>
        <v>0</v>
      </c>
      <c r="J59" s="106"/>
      <c r="K59" s="106">
        <f>ROUND(E59*J59,2)</f>
        <v>0</v>
      </c>
      <c r="L59" s="106">
        <v>21</v>
      </c>
      <c r="M59" s="106">
        <f>G59*(1+L59/100)</f>
        <v>0</v>
      </c>
      <c r="N59" s="104">
        <v>0</v>
      </c>
      <c r="O59" s="104">
        <f>ROUND(E59*N59,5)</f>
        <v>0</v>
      </c>
      <c r="P59" s="104">
        <v>0</v>
      </c>
      <c r="Q59" s="104">
        <f>ROUND(E59*P59,5)</f>
        <v>0</v>
      </c>
      <c r="R59" s="104"/>
      <c r="S59" s="104"/>
      <c r="T59" s="105">
        <v>0</v>
      </c>
      <c r="U59" s="104">
        <f>ROUND(E59*T59,2)</f>
        <v>0</v>
      </c>
      <c r="V59" s="99"/>
      <c r="W59" s="99"/>
      <c r="X59" s="99"/>
      <c r="Y59" s="99"/>
      <c r="Z59" s="99"/>
      <c r="AA59" s="99"/>
      <c r="AB59" s="99"/>
      <c r="AC59" s="99"/>
      <c r="AD59" s="99"/>
      <c r="AE59" s="99" t="s">
        <v>80</v>
      </c>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00">
        <v>32</v>
      </c>
      <c r="B60" s="100" t="s">
        <v>124</v>
      </c>
      <c r="C60" s="114" t="s">
        <v>123</v>
      </c>
      <c r="D60" s="104" t="s">
        <v>122</v>
      </c>
      <c r="E60" s="178">
        <v>1</v>
      </c>
      <c r="F60" s="177">
        <f>H60+J60</f>
        <v>0</v>
      </c>
      <c r="G60" s="106">
        <f>ROUND(E60*F60,2)</f>
        <v>0</v>
      </c>
      <c r="H60" s="106"/>
      <c r="I60" s="106">
        <f>ROUND(E60*H60,2)</f>
        <v>0</v>
      </c>
      <c r="J60" s="106"/>
      <c r="K60" s="106">
        <f>ROUND(E60*J60,2)</f>
        <v>0</v>
      </c>
      <c r="L60" s="106">
        <v>21</v>
      </c>
      <c r="M60" s="106">
        <f>G60*(1+L60/100)</f>
        <v>0</v>
      </c>
      <c r="N60" s="104">
        <v>0</v>
      </c>
      <c r="O60" s="104">
        <f>ROUND(E60*N60,5)</f>
        <v>0</v>
      </c>
      <c r="P60" s="104">
        <v>0</v>
      </c>
      <c r="Q60" s="104">
        <f>ROUND(E60*P60,5)</f>
        <v>0</v>
      </c>
      <c r="R60" s="104"/>
      <c r="S60" s="104"/>
      <c r="T60" s="105">
        <v>0</v>
      </c>
      <c r="U60" s="104">
        <f>ROUND(E60*T60,2)</f>
        <v>0</v>
      </c>
      <c r="V60" s="99"/>
      <c r="W60" s="99"/>
      <c r="X60" s="99"/>
      <c r="Y60" s="99"/>
      <c r="Z60" s="99"/>
      <c r="AA60" s="99"/>
      <c r="AB60" s="99"/>
      <c r="AC60" s="99"/>
      <c r="AD60" s="99"/>
      <c r="AE60" s="99" t="s">
        <v>80</v>
      </c>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ht="22.5" outlineLevel="1">
      <c r="A61" s="100"/>
      <c r="B61" s="100"/>
      <c r="C61" s="383" t="s">
        <v>1466</v>
      </c>
      <c r="D61" s="384"/>
      <c r="E61" s="385"/>
      <c r="F61" s="386"/>
      <c r="G61" s="387"/>
      <c r="H61" s="106"/>
      <c r="I61" s="106"/>
      <c r="J61" s="106"/>
      <c r="K61" s="106"/>
      <c r="L61" s="106"/>
      <c r="M61" s="106"/>
      <c r="N61" s="104"/>
      <c r="O61" s="104"/>
      <c r="P61" s="104"/>
      <c r="Q61" s="104"/>
      <c r="R61" s="104"/>
      <c r="S61" s="104"/>
      <c r="T61" s="105"/>
      <c r="U61" s="104"/>
      <c r="V61" s="99"/>
      <c r="W61" s="99"/>
      <c r="X61" s="99"/>
      <c r="Y61" s="99"/>
      <c r="Z61" s="99"/>
      <c r="AA61" s="99"/>
      <c r="AB61" s="99"/>
      <c r="AC61" s="99"/>
      <c r="AD61" s="99"/>
      <c r="AE61" s="99" t="s">
        <v>81</v>
      </c>
      <c r="AF61" s="99"/>
      <c r="AG61" s="99"/>
      <c r="AH61" s="99"/>
      <c r="AI61" s="99"/>
      <c r="AJ61" s="99"/>
      <c r="AK61" s="99"/>
      <c r="AL61" s="99"/>
      <c r="AM61" s="99"/>
      <c r="AN61" s="99"/>
      <c r="AO61" s="99"/>
      <c r="AP61" s="99"/>
      <c r="AQ61" s="99"/>
      <c r="AR61" s="99"/>
      <c r="AS61" s="99"/>
      <c r="AT61" s="99"/>
      <c r="AU61" s="99"/>
      <c r="AV61" s="99"/>
      <c r="AW61" s="99"/>
      <c r="AX61" s="99"/>
      <c r="AY61" s="99"/>
      <c r="AZ61" s="99"/>
      <c r="BA61" s="101" t="str">
        <f>C61</f>
        <v>Geodetické zaměření SO 09 na podkladu katastrální mapy (CD se soubory ve formátu dgn, dxf nebo dwg a tisk) ve trojím vyhotovení</v>
      </c>
      <c r="BB61" s="99"/>
      <c r="BC61" s="99"/>
      <c r="BD61" s="99"/>
      <c r="BE61" s="99"/>
      <c r="BF61" s="99"/>
      <c r="BG61" s="99"/>
      <c r="BH61" s="99"/>
    </row>
    <row r="62" spans="1:60" outlineLevel="1">
      <c r="A62" s="100">
        <v>33</v>
      </c>
      <c r="B62" s="100" t="s">
        <v>166</v>
      </c>
      <c r="C62" s="114" t="s">
        <v>2884</v>
      </c>
      <c r="D62" s="104" t="s">
        <v>1131</v>
      </c>
      <c r="E62" s="178">
        <v>10</v>
      </c>
      <c r="F62" s="177">
        <f t="shared" ref="F62:F67" si="8">H62+J62</f>
        <v>0</v>
      </c>
      <c r="G62" s="106">
        <f t="shared" ref="G62:G67" si="9">ROUND(E62*F62,2)</f>
        <v>0</v>
      </c>
      <c r="H62" s="106"/>
      <c r="I62" s="106">
        <f t="shared" ref="I62:I67" si="10">ROUND(E62*H62,2)</f>
        <v>0</v>
      </c>
      <c r="J62" s="106"/>
      <c r="K62" s="106">
        <f t="shared" ref="K62:K67" si="11">ROUND(E62*J62,2)</f>
        <v>0</v>
      </c>
      <c r="L62" s="106">
        <v>21</v>
      </c>
      <c r="M62" s="106">
        <f t="shared" ref="M62:M67" si="12">G62*(1+L62/100)</f>
        <v>0</v>
      </c>
      <c r="N62" s="104">
        <v>0</v>
      </c>
      <c r="O62" s="104">
        <f t="shared" ref="O62:O67" si="13">ROUND(E62*N62,5)</f>
        <v>0</v>
      </c>
      <c r="P62" s="104">
        <v>0</v>
      </c>
      <c r="Q62" s="104">
        <f t="shared" ref="Q62:Q67" si="14">ROUND(E62*P62,5)</f>
        <v>0</v>
      </c>
      <c r="R62" s="104"/>
      <c r="S62" s="104"/>
      <c r="T62" s="105">
        <v>0</v>
      </c>
      <c r="U62" s="104">
        <f t="shared" ref="U62:U67" si="15">ROUND(E62*T62,2)</f>
        <v>0</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ht="22.5" outlineLevel="1">
      <c r="A63" s="100">
        <v>34</v>
      </c>
      <c r="B63" s="100" t="s">
        <v>132</v>
      </c>
      <c r="C63" s="114" t="s">
        <v>2882</v>
      </c>
      <c r="D63" s="104" t="s">
        <v>122</v>
      </c>
      <c r="E63" s="178">
        <v>1</v>
      </c>
      <c r="F63" s="177">
        <f t="shared" si="8"/>
        <v>0</v>
      </c>
      <c r="G63" s="106">
        <f t="shared" si="9"/>
        <v>0</v>
      </c>
      <c r="H63" s="106"/>
      <c r="I63" s="106">
        <f t="shared" si="10"/>
        <v>0</v>
      </c>
      <c r="J63" s="106"/>
      <c r="K63" s="106">
        <f t="shared" si="11"/>
        <v>0</v>
      </c>
      <c r="L63" s="106">
        <v>21</v>
      </c>
      <c r="M63" s="106">
        <f t="shared" si="12"/>
        <v>0</v>
      </c>
      <c r="N63" s="104">
        <v>0</v>
      </c>
      <c r="O63" s="104">
        <f t="shared" si="13"/>
        <v>0</v>
      </c>
      <c r="P63" s="104">
        <v>0</v>
      </c>
      <c r="Q63" s="104">
        <f t="shared" si="14"/>
        <v>0</v>
      </c>
      <c r="R63" s="104"/>
      <c r="S63" s="104"/>
      <c r="T63" s="105">
        <v>0</v>
      </c>
      <c r="U63" s="104">
        <f t="shared" si="15"/>
        <v>0</v>
      </c>
      <c r="V63" s="99"/>
      <c r="W63" s="99"/>
      <c r="X63" s="99"/>
      <c r="Y63" s="99"/>
      <c r="Z63" s="99"/>
      <c r="AA63" s="99"/>
      <c r="AB63" s="99"/>
      <c r="AC63" s="99"/>
      <c r="AD63" s="99"/>
      <c r="AE63" s="99" t="s">
        <v>80</v>
      </c>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v>35</v>
      </c>
      <c r="B64" s="100" t="s">
        <v>3027</v>
      </c>
      <c r="C64" s="114" t="s">
        <v>1133</v>
      </c>
      <c r="D64" s="104" t="s">
        <v>1131</v>
      </c>
      <c r="E64" s="178">
        <v>5</v>
      </c>
      <c r="F64" s="177">
        <f t="shared" si="8"/>
        <v>0</v>
      </c>
      <c r="G64" s="106">
        <f t="shared" si="9"/>
        <v>0</v>
      </c>
      <c r="H64" s="106"/>
      <c r="I64" s="106">
        <f t="shared" si="10"/>
        <v>0</v>
      </c>
      <c r="J64" s="106"/>
      <c r="K64" s="106">
        <f t="shared" si="11"/>
        <v>0</v>
      </c>
      <c r="L64" s="106">
        <v>21</v>
      </c>
      <c r="M64" s="106">
        <f t="shared" si="12"/>
        <v>0</v>
      </c>
      <c r="N64" s="104">
        <v>0</v>
      </c>
      <c r="O64" s="104">
        <f t="shared" si="13"/>
        <v>0</v>
      </c>
      <c r="P64" s="104">
        <v>0</v>
      </c>
      <c r="Q64" s="104">
        <f t="shared" si="14"/>
        <v>0</v>
      </c>
      <c r="R64" s="104"/>
      <c r="S64" s="104"/>
      <c r="T64" s="105">
        <v>0</v>
      </c>
      <c r="U64" s="104">
        <f t="shared" si="15"/>
        <v>0</v>
      </c>
      <c r="V64" s="99"/>
      <c r="W64" s="99"/>
      <c r="X64" s="99"/>
      <c r="Y64" s="99"/>
      <c r="Z64" s="99"/>
      <c r="AA64" s="99"/>
      <c r="AB64" s="99"/>
      <c r="AC64" s="99"/>
      <c r="AD64" s="99"/>
      <c r="AE64" s="99" t="s">
        <v>80</v>
      </c>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outlineLevel="1">
      <c r="A65" s="100">
        <v>36</v>
      </c>
      <c r="B65" s="100" t="s">
        <v>3026</v>
      </c>
      <c r="C65" s="114" t="s">
        <v>1132</v>
      </c>
      <c r="D65" s="104" t="s">
        <v>1131</v>
      </c>
      <c r="E65" s="178">
        <v>4</v>
      </c>
      <c r="F65" s="177">
        <f t="shared" si="8"/>
        <v>0</v>
      </c>
      <c r="G65" s="106">
        <f t="shared" si="9"/>
        <v>0</v>
      </c>
      <c r="H65" s="106"/>
      <c r="I65" s="106">
        <f t="shared" si="10"/>
        <v>0</v>
      </c>
      <c r="J65" s="106"/>
      <c r="K65" s="106">
        <f t="shared" si="11"/>
        <v>0</v>
      </c>
      <c r="L65" s="106">
        <v>21</v>
      </c>
      <c r="M65" s="106">
        <f t="shared" si="12"/>
        <v>0</v>
      </c>
      <c r="N65" s="104">
        <v>0</v>
      </c>
      <c r="O65" s="104">
        <f t="shared" si="13"/>
        <v>0</v>
      </c>
      <c r="P65" s="104">
        <v>0</v>
      </c>
      <c r="Q65" s="104">
        <f t="shared" si="14"/>
        <v>0</v>
      </c>
      <c r="R65" s="104"/>
      <c r="S65" s="104"/>
      <c r="T65" s="105">
        <v>0</v>
      </c>
      <c r="U65" s="104">
        <f t="shared" si="15"/>
        <v>0</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outlineLevel="1">
      <c r="A66" s="100">
        <v>37</v>
      </c>
      <c r="B66" s="100" t="s">
        <v>3025</v>
      </c>
      <c r="C66" s="114" t="s">
        <v>1130</v>
      </c>
      <c r="D66" s="104" t="s">
        <v>122</v>
      </c>
      <c r="E66" s="178">
        <v>1</v>
      </c>
      <c r="F66" s="177">
        <f t="shared" si="8"/>
        <v>0</v>
      </c>
      <c r="G66" s="106">
        <f t="shared" si="9"/>
        <v>0</v>
      </c>
      <c r="H66" s="106"/>
      <c r="I66" s="106">
        <f t="shared" si="10"/>
        <v>0</v>
      </c>
      <c r="J66" s="106"/>
      <c r="K66" s="106">
        <f t="shared" si="11"/>
        <v>0</v>
      </c>
      <c r="L66" s="106">
        <v>21</v>
      </c>
      <c r="M66" s="106">
        <f t="shared" si="12"/>
        <v>0</v>
      </c>
      <c r="N66" s="104">
        <v>0</v>
      </c>
      <c r="O66" s="104">
        <f t="shared" si="13"/>
        <v>0</v>
      </c>
      <c r="P66" s="104">
        <v>0</v>
      </c>
      <c r="Q66" s="104">
        <f t="shared" si="14"/>
        <v>0</v>
      </c>
      <c r="R66" s="104"/>
      <c r="S66" s="104"/>
      <c r="T66" s="105">
        <v>0</v>
      </c>
      <c r="U66" s="104">
        <f t="shared" si="15"/>
        <v>0</v>
      </c>
      <c r="V66" s="99"/>
      <c r="W66" s="99"/>
      <c r="X66" s="99"/>
      <c r="Y66" s="99"/>
      <c r="Z66" s="99"/>
      <c r="AA66" s="99"/>
      <c r="AB66" s="99"/>
      <c r="AC66" s="99"/>
      <c r="AD66" s="99"/>
      <c r="AE66" s="99" t="s">
        <v>80</v>
      </c>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v>38</v>
      </c>
      <c r="B67" s="100" t="s">
        <v>3024</v>
      </c>
      <c r="C67" s="114" t="s">
        <v>2877</v>
      </c>
      <c r="D67" s="104" t="s">
        <v>122</v>
      </c>
      <c r="E67" s="178">
        <v>1</v>
      </c>
      <c r="F67" s="177">
        <f t="shared" si="8"/>
        <v>0</v>
      </c>
      <c r="G67" s="106">
        <f t="shared" si="9"/>
        <v>0</v>
      </c>
      <c r="H67" s="106"/>
      <c r="I67" s="106">
        <f t="shared" si="10"/>
        <v>0</v>
      </c>
      <c r="J67" s="106"/>
      <c r="K67" s="106">
        <f t="shared" si="11"/>
        <v>0</v>
      </c>
      <c r="L67" s="106">
        <v>21</v>
      </c>
      <c r="M67" s="106">
        <f t="shared" si="12"/>
        <v>0</v>
      </c>
      <c r="N67" s="104">
        <v>0</v>
      </c>
      <c r="O67" s="104">
        <f t="shared" si="13"/>
        <v>0</v>
      </c>
      <c r="P67" s="104">
        <v>0</v>
      </c>
      <c r="Q67" s="104">
        <f t="shared" si="14"/>
        <v>0</v>
      </c>
      <c r="R67" s="104"/>
      <c r="S67" s="104"/>
      <c r="T67" s="105">
        <v>0</v>
      </c>
      <c r="U67" s="104">
        <f t="shared" si="15"/>
        <v>0</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383" t="s">
        <v>2876</v>
      </c>
      <c r="D68" s="384"/>
      <c r="E68" s="385"/>
      <c r="F68" s="386"/>
      <c r="G68" s="387"/>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81</v>
      </c>
      <c r="AF68" s="99"/>
      <c r="AG68" s="99"/>
      <c r="AH68" s="99"/>
      <c r="AI68" s="99"/>
      <c r="AJ68" s="99"/>
      <c r="AK68" s="99"/>
      <c r="AL68" s="99"/>
      <c r="AM68" s="99"/>
      <c r="AN68" s="99"/>
      <c r="AO68" s="99"/>
      <c r="AP68" s="99"/>
      <c r="AQ68" s="99"/>
      <c r="AR68" s="99"/>
      <c r="AS68" s="99"/>
      <c r="AT68" s="99"/>
      <c r="AU68" s="99"/>
      <c r="AV68" s="99"/>
      <c r="AW68" s="99"/>
      <c r="AX68" s="99"/>
      <c r="AY68" s="99"/>
      <c r="AZ68" s="99"/>
      <c r="BA68" s="101" t="str">
        <f>C68</f>
        <v>Zhotovitel předá sadu manuálů a návodů k obsluze všech prvků zařízení v českém jazyce</v>
      </c>
      <c r="BB68" s="99"/>
      <c r="BC68" s="99"/>
      <c r="BD68" s="99"/>
      <c r="BE68" s="99"/>
      <c r="BF68" s="99"/>
      <c r="BG68" s="99"/>
      <c r="BH68" s="99"/>
    </row>
    <row r="69" spans="1:60" outlineLevel="1">
      <c r="A69" s="100">
        <v>39</v>
      </c>
      <c r="B69" s="100" t="s">
        <v>3023</v>
      </c>
      <c r="C69" s="114" t="s">
        <v>2874</v>
      </c>
      <c r="D69" s="104" t="s">
        <v>122</v>
      </c>
      <c r="E69" s="178">
        <v>1</v>
      </c>
      <c r="F69" s="177">
        <f>H69+J69</f>
        <v>0</v>
      </c>
      <c r="G69" s="106">
        <f>ROUND(E69*F69,2)</f>
        <v>0</v>
      </c>
      <c r="H69" s="106"/>
      <c r="I69" s="106">
        <f>ROUND(E69*H69,2)</f>
        <v>0</v>
      </c>
      <c r="J69" s="106"/>
      <c r="K69" s="106">
        <f>ROUND(E69*J69,2)</f>
        <v>0</v>
      </c>
      <c r="L69" s="106">
        <v>21</v>
      </c>
      <c r="M69" s="106">
        <f>G69*(1+L69/100)</f>
        <v>0</v>
      </c>
      <c r="N69" s="104">
        <v>0</v>
      </c>
      <c r="O69" s="104">
        <f>ROUND(E69*N69,5)</f>
        <v>0</v>
      </c>
      <c r="P69" s="104">
        <v>0</v>
      </c>
      <c r="Q69" s="104">
        <f>ROUND(E69*P69,5)</f>
        <v>0</v>
      </c>
      <c r="R69" s="104"/>
      <c r="S69" s="104"/>
      <c r="T69" s="105">
        <v>0</v>
      </c>
      <c r="U69" s="104">
        <f>ROUND(E69*T69,2)</f>
        <v>0</v>
      </c>
      <c r="V69" s="99"/>
      <c r="W69" s="99"/>
      <c r="X69" s="99"/>
      <c r="Y69" s="99"/>
      <c r="Z69" s="99"/>
      <c r="AA69" s="99"/>
      <c r="AB69" s="99"/>
      <c r="AC69" s="99"/>
      <c r="AD69" s="99"/>
      <c r="AE69" s="99" t="s">
        <v>80</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c r="B70" s="100"/>
      <c r="C70" s="383" t="s">
        <v>2873</v>
      </c>
      <c r="D70" s="384"/>
      <c r="E70" s="385"/>
      <c r="F70" s="386"/>
      <c r="G70" s="387"/>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81</v>
      </c>
      <c r="AF70" s="99"/>
      <c r="AG70" s="99"/>
      <c r="AH70" s="99"/>
      <c r="AI70" s="99"/>
      <c r="AJ70" s="99"/>
      <c r="AK70" s="99"/>
      <c r="AL70" s="99"/>
      <c r="AM70" s="99"/>
      <c r="AN70" s="99"/>
      <c r="AO70" s="99"/>
      <c r="AP70" s="99"/>
      <c r="AQ70" s="99"/>
      <c r="AR70" s="99"/>
      <c r="AS70" s="99"/>
      <c r="AT70" s="99"/>
      <c r="AU70" s="99"/>
      <c r="AV70" s="99"/>
      <c r="AW70" s="99"/>
      <c r="AX70" s="99"/>
      <c r="AY70" s="99"/>
      <c r="AZ70" s="99"/>
      <c r="BA70" s="101" t="str">
        <f>C70</f>
        <v>Zaškolení obsluhy a údržby</v>
      </c>
      <c r="BB70" s="99"/>
      <c r="BC70" s="99"/>
      <c r="BD70" s="99"/>
      <c r="BE70" s="99"/>
      <c r="BF70" s="99"/>
      <c r="BG70" s="99"/>
      <c r="BH70" s="99"/>
    </row>
    <row r="71" spans="1:60" outlineLevel="1">
      <c r="A71" s="100">
        <v>40</v>
      </c>
      <c r="B71" s="100" t="s">
        <v>3022</v>
      </c>
      <c r="C71" s="114" t="s">
        <v>2871</v>
      </c>
      <c r="D71" s="104" t="s">
        <v>122</v>
      </c>
      <c r="E71" s="178">
        <v>1</v>
      </c>
      <c r="F71" s="177">
        <f>H71+J71</f>
        <v>0</v>
      </c>
      <c r="G71" s="106">
        <f>ROUND(E71*F71,2)</f>
        <v>0</v>
      </c>
      <c r="H71" s="106"/>
      <c r="I71" s="106">
        <f>ROUND(E71*H71,2)</f>
        <v>0</v>
      </c>
      <c r="J71" s="106"/>
      <c r="K71" s="106">
        <f>ROUND(E71*J71,2)</f>
        <v>0</v>
      </c>
      <c r="L71" s="106">
        <v>21</v>
      </c>
      <c r="M71" s="106">
        <f>G71*(1+L71/100)</f>
        <v>0</v>
      </c>
      <c r="N71" s="104">
        <v>0</v>
      </c>
      <c r="O71" s="104">
        <f>ROUND(E71*N71,5)</f>
        <v>0</v>
      </c>
      <c r="P71" s="104">
        <v>0</v>
      </c>
      <c r="Q71" s="104">
        <f>ROUND(E71*P71,5)</f>
        <v>0</v>
      </c>
      <c r="R71" s="104"/>
      <c r="S71" s="104"/>
      <c r="T71" s="105">
        <v>0</v>
      </c>
      <c r="U71" s="104">
        <f>ROUND(E71*T71,2)</f>
        <v>0</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ht="22.5" outlineLevel="1">
      <c r="A72" s="100"/>
      <c r="B72" s="100"/>
      <c r="C72" s="383" t="s">
        <v>1465</v>
      </c>
      <c r="D72" s="384"/>
      <c r="E72" s="385"/>
      <c r="F72" s="386"/>
      <c r="G72" s="387"/>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81</v>
      </c>
      <c r="AF72" s="99"/>
      <c r="AG72" s="99"/>
      <c r="AH72" s="99"/>
      <c r="AI72" s="99"/>
      <c r="AJ72" s="99"/>
      <c r="AK72" s="99"/>
      <c r="AL72" s="99"/>
      <c r="AM72" s="99"/>
      <c r="AN72" s="99"/>
      <c r="AO72" s="99"/>
      <c r="AP72" s="99"/>
      <c r="AQ72" s="99"/>
      <c r="AR72" s="99"/>
      <c r="AS72" s="99"/>
      <c r="AT72" s="99"/>
      <c r="AU72" s="99"/>
      <c r="AV72" s="99"/>
      <c r="AW72" s="99"/>
      <c r="AX72" s="99"/>
      <c r="AY72" s="99"/>
      <c r="AZ72" s="99"/>
      <c r="BA72" s="101" t="str">
        <f>C72</f>
        <v>Zajištění otevřených výkopů a lávek pro osoby po dobu provádění výkopů SO 09 vč. dodání potřebného materiálu</v>
      </c>
      <c r="BB72" s="99"/>
      <c r="BC72" s="99"/>
      <c r="BD72" s="99"/>
      <c r="BE72" s="99"/>
      <c r="BF72" s="99"/>
      <c r="BG72" s="99"/>
      <c r="BH72" s="99"/>
    </row>
    <row r="73" spans="1:60" outlineLevel="1">
      <c r="A73" s="100">
        <v>41</v>
      </c>
      <c r="B73" s="100" t="s">
        <v>3021</v>
      </c>
      <c r="C73" s="114" t="s">
        <v>2869</v>
      </c>
      <c r="D73" s="104" t="s">
        <v>122</v>
      </c>
      <c r="E73" s="178">
        <v>1</v>
      </c>
      <c r="F73" s="177">
        <f>H73+J73</f>
        <v>0</v>
      </c>
      <c r="G73" s="106">
        <f>ROUND(E73*F73,2)</f>
        <v>0</v>
      </c>
      <c r="H73" s="106"/>
      <c r="I73" s="106">
        <f>ROUND(E73*H73,2)</f>
        <v>0</v>
      </c>
      <c r="J73" s="106"/>
      <c r="K73" s="106">
        <f>ROUND(E73*J73,2)</f>
        <v>0</v>
      </c>
      <c r="L73" s="106">
        <v>21</v>
      </c>
      <c r="M73" s="106">
        <f>G73*(1+L73/100)</f>
        <v>0</v>
      </c>
      <c r="N73" s="104">
        <v>0</v>
      </c>
      <c r="O73" s="104">
        <f>ROUND(E73*N73,5)</f>
        <v>0</v>
      </c>
      <c r="P73" s="104">
        <v>0</v>
      </c>
      <c r="Q73" s="104">
        <f>ROUND(E73*P73,5)</f>
        <v>0</v>
      </c>
      <c r="R73" s="104"/>
      <c r="S73" s="104"/>
      <c r="T73" s="105">
        <v>0</v>
      </c>
      <c r="U73" s="104">
        <f>ROUND(E73*T73,2)</f>
        <v>0</v>
      </c>
      <c r="V73" s="99"/>
      <c r="W73" s="99"/>
      <c r="X73" s="99"/>
      <c r="Y73" s="99"/>
      <c r="Z73" s="99"/>
      <c r="AA73" s="99"/>
      <c r="AB73" s="99"/>
      <c r="AC73" s="99"/>
      <c r="AD73" s="99"/>
      <c r="AE73" s="99" t="s">
        <v>80</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ht="22.5" outlineLevel="1">
      <c r="A74" s="100"/>
      <c r="B74" s="100"/>
      <c r="C74" s="383" t="s">
        <v>2867</v>
      </c>
      <c r="D74" s="384"/>
      <c r="E74" s="385"/>
      <c r="F74" s="386"/>
      <c r="G74" s="387"/>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81</v>
      </c>
      <c r="AF74" s="99"/>
      <c r="AG74" s="99"/>
      <c r="AH74" s="99"/>
      <c r="AI74" s="99"/>
      <c r="AJ74" s="99"/>
      <c r="AK74" s="99"/>
      <c r="AL74" s="99"/>
      <c r="AM74" s="99"/>
      <c r="AN74" s="99"/>
      <c r="AO74" s="99"/>
      <c r="AP74" s="99"/>
      <c r="AQ74" s="99"/>
      <c r="AR74" s="99"/>
      <c r="AS74" s="99"/>
      <c r="AT74" s="99"/>
      <c r="AU74" s="99"/>
      <c r="AV74" s="99"/>
      <c r="AW74" s="99"/>
      <c r="AX74" s="99"/>
      <c r="AY74" s="99"/>
      <c r="AZ74" s="99"/>
      <c r="BA74" s="101" t="str">
        <f>C74</f>
        <v>Zahrnuje náklady na dopravu strojů a zařízení od výrobce (obchodní organizace) až na místo první skládky na staveništi.</v>
      </c>
      <c r="BB74" s="99"/>
      <c r="BC74" s="99"/>
      <c r="BD74" s="99"/>
      <c r="BE74" s="99"/>
      <c r="BF74" s="99"/>
      <c r="BG74" s="99"/>
      <c r="BH74" s="99"/>
    </row>
    <row r="75" spans="1:60" ht="22.5" outlineLevel="1">
      <c r="A75" s="110"/>
      <c r="B75" s="110"/>
      <c r="C75" s="400" t="s">
        <v>2866</v>
      </c>
      <c r="D75" s="401"/>
      <c r="E75" s="402"/>
      <c r="F75" s="403"/>
      <c r="G75" s="404"/>
      <c r="H75" s="111"/>
      <c r="I75" s="111"/>
      <c r="J75" s="111"/>
      <c r="K75" s="111"/>
      <c r="L75" s="111"/>
      <c r="M75" s="111"/>
      <c r="N75" s="112"/>
      <c r="O75" s="112"/>
      <c r="P75" s="112"/>
      <c r="Q75" s="112"/>
      <c r="R75" s="112"/>
      <c r="S75" s="112"/>
      <c r="T75" s="113"/>
      <c r="U75" s="112"/>
      <c r="V75" s="99"/>
      <c r="W75" s="99"/>
      <c r="X75" s="99"/>
      <c r="Y75" s="99"/>
      <c r="Z75" s="99"/>
      <c r="AA75" s="99"/>
      <c r="AB75" s="99"/>
      <c r="AC75" s="99"/>
      <c r="AD75" s="99"/>
      <c r="AE75" s="99" t="s">
        <v>81</v>
      </c>
      <c r="AF75" s="99"/>
      <c r="AG75" s="99"/>
      <c r="AH75" s="99"/>
      <c r="AI75" s="99"/>
      <c r="AJ75" s="99"/>
      <c r="AK75" s="99"/>
      <c r="AL75" s="99"/>
      <c r="AM75" s="99"/>
      <c r="AN75" s="99"/>
      <c r="AO75" s="99"/>
      <c r="AP75" s="99"/>
      <c r="AQ75" s="99"/>
      <c r="AR75" s="99"/>
      <c r="AS75" s="99"/>
      <c r="AT75" s="99"/>
      <c r="AU75" s="99"/>
      <c r="AV75" s="99"/>
      <c r="AW75" s="99"/>
      <c r="AX75" s="99"/>
      <c r="AY75" s="99"/>
      <c r="AZ75" s="99"/>
      <c r="BA75" s="101" t="str">
        <f>C75</f>
        <v>Pojištění materiálu použitého na stavbě, zabezpečení materiálu na stavbě proti poškození a proti krádeži</v>
      </c>
      <c r="BB75" s="99"/>
      <c r="BC75" s="99"/>
      <c r="BD75" s="99"/>
      <c r="BE75" s="99"/>
      <c r="BF75" s="99"/>
      <c r="BG75" s="99"/>
      <c r="BH75" s="99"/>
    </row>
    <row r="76" spans="1:60">
      <c r="A76" s="329"/>
      <c r="B76" s="5" t="s">
        <v>117</v>
      </c>
      <c r="C76" s="171" t="s">
        <v>117</v>
      </c>
      <c r="D76" s="329"/>
      <c r="E76" s="329"/>
      <c r="F76" s="329"/>
      <c r="G76" s="329"/>
      <c r="H76" s="329"/>
      <c r="I76" s="329"/>
      <c r="J76" s="329"/>
      <c r="K76" s="329"/>
      <c r="L76" s="329"/>
      <c r="M76" s="329"/>
      <c r="N76" s="329"/>
      <c r="O76" s="329"/>
      <c r="P76" s="329"/>
      <c r="Q76" s="329"/>
      <c r="R76" s="329"/>
      <c r="S76" s="329"/>
      <c r="T76" s="329"/>
      <c r="U76" s="329"/>
      <c r="AC76">
        <v>12</v>
      </c>
      <c r="AD76">
        <v>21</v>
      </c>
    </row>
    <row r="77" spans="1:60">
      <c r="A77" s="176"/>
      <c r="B77" s="175" t="s">
        <v>27</v>
      </c>
      <c r="C77" s="174" t="s">
        <v>117</v>
      </c>
      <c r="D77" s="173"/>
      <c r="E77" s="173"/>
      <c r="F77" s="173"/>
      <c r="G77" s="172">
        <f>G8+G18+G36+G42+G50+G55</f>
        <v>0</v>
      </c>
      <c r="H77" s="329"/>
      <c r="I77" s="329"/>
      <c r="J77" s="329"/>
      <c r="K77" s="329"/>
      <c r="L77" s="329"/>
      <c r="M77" s="329"/>
      <c r="N77" s="329"/>
      <c r="O77" s="329"/>
      <c r="P77" s="329"/>
      <c r="Q77" s="329"/>
      <c r="R77" s="329"/>
      <c r="S77" s="329"/>
      <c r="T77" s="329"/>
      <c r="U77" s="329"/>
      <c r="AC77">
        <f>SUMIF(L7:L75,AC76,G7:G75)</f>
        <v>0</v>
      </c>
      <c r="AD77">
        <f>SUMIF(L7:L75,AD76,G7:G75)</f>
        <v>0</v>
      </c>
      <c r="AE77" t="s">
        <v>120</v>
      </c>
    </row>
    <row r="78" spans="1:60">
      <c r="A78" s="329"/>
      <c r="B78" s="5" t="s">
        <v>117</v>
      </c>
      <c r="C78" s="171" t="s">
        <v>117</v>
      </c>
      <c r="D78" s="329"/>
      <c r="E78" s="329"/>
      <c r="F78" s="329"/>
      <c r="G78" s="329"/>
      <c r="H78" s="329"/>
      <c r="I78" s="329"/>
      <c r="J78" s="329"/>
      <c r="K78" s="329"/>
      <c r="L78" s="329"/>
      <c r="M78" s="329"/>
      <c r="N78" s="329"/>
      <c r="O78" s="329"/>
      <c r="P78" s="329"/>
      <c r="Q78" s="329"/>
      <c r="R78" s="329"/>
      <c r="S78" s="329"/>
      <c r="T78" s="329"/>
      <c r="U78" s="329"/>
    </row>
    <row r="79" spans="1:60">
      <c r="A79" s="329"/>
      <c r="B79" s="5" t="s">
        <v>117</v>
      </c>
      <c r="C79" s="171" t="s">
        <v>117</v>
      </c>
      <c r="D79" s="329"/>
      <c r="E79" s="329"/>
      <c r="F79" s="329"/>
      <c r="G79" s="329"/>
      <c r="H79" s="329"/>
      <c r="I79" s="329"/>
      <c r="J79" s="329"/>
      <c r="K79" s="329"/>
      <c r="L79" s="329"/>
      <c r="M79" s="329"/>
      <c r="N79" s="329"/>
      <c r="O79" s="329"/>
      <c r="P79" s="329"/>
      <c r="Q79" s="329"/>
      <c r="R79" s="329"/>
      <c r="S79" s="329"/>
      <c r="T79" s="329"/>
      <c r="U79" s="329"/>
    </row>
    <row r="80" spans="1:60">
      <c r="A80" s="405" t="s">
        <v>119</v>
      </c>
      <c r="B80" s="405"/>
      <c r="C80" s="406"/>
      <c r="D80" s="329"/>
      <c r="E80" s="329"/>
      <c r="F80" s="329"/>
      <c r="G80" s="329"/>
      <c r="H80" s="329"/>
      <c r="I80" s="329"/>
      <c r="J80" s="329"/>
      <c r="K80" s="329"/>
      <c r="L80" s="329"/>
      <c r="M80" s="329"/>
      <c r="N80" s="329"/>
      <c r="O80" s="329"/>
      <c r="P80" s="329"/>
      <c r="Q80" s="329"/>
      <c r="R80" s="329"/>
      <c r="S80" s="329"/>
      <c r="T80" s="329"/>
      <c r="U80" s="329"/>
    </row>
    <row r="81" spans="1:31">
      <c r="A81" s="388"/>
      <c r="B81" s="389"/>
      <c r="C81" s="390"/>
      <c r="D81" s="389"/>
      <c r="E81" s="389"/>
      <c r="F81" s="389"/>
      <c r="G81" s="391"/>
      <c r="H81" s="329"/>
      <c r="I81" s="329"/>
      <c r="J81" s="329"/>
      <c r="K81" s="329"/>
      <c r="L81" s="329"/>
      <c r="M81" s="329"/>
      <c r="N81" s="329"/>
      <c r="O81" s="329"/>
      <c r="P81" s="329"/>
      <c r="Q81" s="329"/>
      <c r="R81" s="329"/>
      <c r="S81" s="329"/>
      <c r="T81" s="329"/>
      <c r="U81" s="329"/>
      <c r="AE81" t="s">
        <v>118</v>
      </c>
    </row>
    <row r="82" spans="1:31">
      <c r="A82" s="392"/>
      <c r="B82" s="393"/>
      <c r="C82" s="394"/>
      <c r="D82" s="393"/>
      <c r="E82" s="393"/>
      <c r="F82" s="393"/>
      <c r="G82" s="395"/>
      <c r="H82" s="329"/>
      <c r="I82" s="329"/>
      <c r="J82" s="329"/>
      <c r="K82" s="329"/>
      <c r="L82" s="329"/>
      <c r="M82" s="329"/>
      <c r="N82" s="329"/>
      <c r="O82" s="329"/>
      <c r="P82" s="329"/>
      <c r="Q82" s="329"/>
      <c r="R82" s="329"/>
      <c r="S82" s="329"/>
      <c r="T82" s="329"/>
      <c r="U82" s="329"/>
    </row>
    <row r="83" spans="1:31">
      <c r="A83" s="392"/>
      <c r="B83" s="393"/>
      <c r="C83" s="394"/>
      <c r="D83" s="393"/>
      <c r="E83" s="393"/>
      <c r="F83" s="393"/>
      <c r="G83" s="395"/>
      <c r="H83" s="329"/>
      <c r="I83" s="329"/>
      <c r="J83" s="329"/>
      <c r="K83" s="329"/>
      <c r="L83" s="329"/>
      <c r="M83" s="329"/>
      <c r="N83" s="329"/>
      <c r="O83" s="329"/>
      <c r="P83" s="329"/>
      <c r="Q83" s="329"/>
      <c r="R83" s="329"/>
      <c r="S83" s="329"/>
      <c r="T83" s="329"/>
      <c r="U83" s="329"/>
    </row>
    <row r="84" spans="1:31">
      <c r="A84" s="392"/>
      <c r="B84" s="393"/>
      <c r="C84" s="394"/>
      <c r="D84" s="393"/>
      <c r="E84" s="393"/>
      <c r="F84" s="393"/>
      <c r="G84" s="395"/>
      <c r="H84" s="329"/>
      <c r="I84" s="329"/>
      <c r="J84" s="329"/>
      <c r="K84" s="329"/>
      <c r="L84" s="329"/>
      <c r="M84" s="329"/>
      <c r="N84" s="329"/>
      <c r="O84" s="329"/>
      <c r="P84" s="329"/>
      <c r="Q84" s="329"/>
      <c r="R84" s="329"/>
      <c r="S84" s="329"/>
      <c r="T84" s="329"/>
      <c r="U84" s="329"/>
    </row>
    <row r="85" spans="1:31">
      <c r="A85" s="396"/>
      <c r="B85" s="397"/>
      <c r="C85" s="398"/>
      <c r="D85" s="397"/>
      <c r="E85" s="397"/>
      <c r="F85" s="397"/>
      <c r="G85" s="399"/>
      <c r="H85" s="329"/>
      <c r="I85" s="329"/>
      <c r="J85" s="329"/>
      <c r="K85" s="329"/>
      <c r="L85" s="329"/>
      <c r="M85" s="329"/>
      <c r="N85" s="329"/>
      <c r="O85" s="329"/>
      <c r="P85" s="329"/>
      <c r="Q85" s="329"/>
      <c r="R85" s="329"/>
      <c r="S85" s="329"/>
      <c r="T85" s="329"/>
      <c r="U85" s="329"/>
    </row>
    <row r="86" spans="1:31">
      <c r="A86" s="329"/>
      <c r="B86" s="5" t="s">
        <v>117</v>
      </c>
      <c r="C86" s="171" t="s">
        <v>117</v>
      </c>
      <c r="D86" s="329"/>
      <c r="E86" s="329"/>
      <c r="F86" s="329"/>
      <c r="G86" s="329"/>
      <c r="H86" s="329"/>
      <c r="I86" s="329"/>
      <c r="J86" s="329"/>
      <c r="K86" s="329"/>
      <c r="L86" s="329"/>
      <c r="M86" s="329"/>
      <c r="N86" s="329"/>
      <c r="O86" s="329"/>
      <c r="P86" s="329"/>
      <c r="Q86" s="329"/>
      <c r="R86" s="329"/>
      <c r="S86" s="329"/>
      <c r="T86" s="329"/>
      <c r="U86" s="329"/>
    </row>
    <row r="87" spans="1:31">
      <c r="A87" t="s">
        <v>195</v>
      </c>
      <c r="B87"/>
      <c r="C87"/>
      <c r="AE87" t="s">
        <v>82</v>
      </c>
    </row>
    <row r="88" spans="1:31">
      <c r="A88" s="409" t="s">
        <v>194</v>
      </c>
      <c r="B88" s="409"/>
      <c r="C88" s="409"/>
      <c r="D88" s="409"/>
      <c r="E88" s="409"/>
      <c r="F88" s="409"/>
      <c r="G88" s="409"/>
      <c r="H88" s="409"/>
      <c r="I88" s="409"/>
    </row>
    <row r="89" spans="1:31">
      <c r="A89" t="s">
        <v>193</v>
      </c>
      <c r="B89"/>
      <c r="C89"/>
    </row>
    <row r="90" spans="1:31">
      <c r="B90"/>
      <c r="C90"/>
    </row>
    <row r="91" spans="1:31">
      <c r="A91" s="409" t="s">
        <v>192</v>
      </c>
      <c r="B91" s="409"/>
      <c r="C91" s="409"/>
      <c r="D91" s="409"/>
      <c r="E91" s="409"/>
      <c r="F91" s="409"/>
      <c r="G91" s="409"/>
      <c r="H91" s="409"/>
      <c r="I91" s="409"/>
    </row>
    <row r="92" spans="1:31">
      <c r="A92" t="s">
        <v>2865</v>
      </c>
      <c r="B92"/>
      <c r="C92"/>
    </row>
    <row r="93" spans="1:31">
      <c r="A93" t="s">
        <v>2864</v>
      </c>
    </row>
    <row r="94" spans="1:31">
      <c r="A94" t="s">
        <v>2863</v>
      </c>
    </row>
    <row r="96" spans="1:31">
      <c r="A96" t="s">
        <v>3020</v>
      </c>
    </row>
  </sheetData>
  <sheetProtection algorithmName="SHA-512" hashValue="3sYvRIkEQcz+O7OMbXuwbDXvYg0HHLX7i1h3gbgW78UrLjk8RWPqnETCgt34EScwWRGL9h48NSW133JHQ5qVxg==" saltValue="Ls3xiOcOsUT6819NTsKaMg==" spinCount="100000" sheet="1" objects="1" scenarios="1"/>
  <protectedRanges>
    <protectedRange sqref="F9 F11 F13 F15 F17 F19 F21 F23 F25:F35 F37 F39:F40 F43 F46 F48 F51 F53:F54 F56 F58:F60 F62:F67 F69 F71 F73 A81:G85" name="Oblast1"/>
  </protectedRanges>
  <mergeCells count="29">
    <mergeCell ref="C70:G70"/>
    <mergeCell ref="C72:G72"/>
    <mergeCell ref="A88:I88"/>
    <mergeCell ref="A91:I91"/>
    <mergeCell ref="C75:G75"/>
    <mergeCell ref="A80:C80"/>
    <mergeCell ref="A81:G85"/>
    <mergeCell ref="C74:G74"/>
    <mergeCell ref="C12:G12"/>
    <mergeCell ref="C52:G52"/>
    <mergeCell ref="C14:G14"/>
    <mergeCell ref="C16:G16"/>
    <mergeCell ref="C20:G20"/>
    <mergeCell ref="C22:G22"/>
    <mergeCell ref="C24:G24"/>
    <mergeCell ref="C38:G38"/>
    <mergeCell ref="C41:G41"/>
    <mergeCell ref="C44:G44"/>
    <mergeCell ref="C45:G45"/>
    <mergeCell ref="C47:G47"/>
    <mergeCell ref="C49:G49"/>
    <mergeCell ref="C57:G57"/>
    <mergeCell ref="C61:G61"/>
    <mergeCell ref="C68:G68"/>
    <mergeCell ref="A1:G1"/>
    <mergeCell ref="C2:G2"/>
    <mergeCell ref="C3:G3"/>
    <mergeCell ref="C4:G4"/>
    <mergeCell ref="C10:G10"/>
  </mergeCells>
  <pageMargins left="0.39370078740157499" right="0.19685039370078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2:BM741"/>
  <sheetViews>
    <sheetView showGridLines="0" zoomScale="90" zoomScaleNormal="90" workbookViewId="0">
      <selection activeCell="E20" sqref="E20:H20"/>
    </sheetView>
  </sheetViews>
  <sheetFormatPr defaultRowHeight="11.25"/>
  <cols>
    <col min="1" max="1" width="7.140625" style="206" customWidth="1"/>
    <col min="2" max="2" width="1" style="206" customWidth="1"/>
    <col min="3" max="3" width="3.5703125" style="206" customWidth="1"/>
    <col min="4" max="4" width="3.7109375" style="206" customWidth="1"/>
    <col min="5" max="5" width="14.7109375" style="206" customWidth="1"/>
    <col min="6" max="6" width="86.42578125" style="206" customWidth="1"/>
    <col min="7" max="7" width="6.42578125" style="206" customWidth="1"/>
    <col min="8" max="8" width="12" style="206" customWidth="1"/>
    <col min="9" max="9" width="13.5703125" style="206" customWidth="1"/>
    <col min="10" max="11" width="19.140625" style="206" customWidth="1"/>
    <col min="12" max="12" width="8" style="206" customWidth="1"/>
    <col min="13" max="13" width="9.28515625" style="206" hidden="1" customWidth="1"/>
    <col min="14" max="14" width="9.140625" style="206"/>
    <col min="15" max="20" width="12.140625" style="206" hidden="1" customWidth="1"/>
    <col min="21" max="21" width="14" style="206" hidden="1" customWidth="1"/>
    <col min="22" max="22" width="10.5703125" style="206" customWidth="1"/>
    <col min="23" max="23" width="14" style="206" customWidth="1"/>
    <col min="24" max="24" width="10.5703125" style="206" customWidth="1"/>
    <col min="25" max="25" width="12.85546875" style="206" customWidth="1"/>
    <col min="26" max="26" width="9.42578125" style="206" customWidth="1"/>
    <col min="27" max="27" width="12.85546875" style="206" customWidth="1"/>
    <col min="28" max="28" width="14" style="206" customWidth="1"/>
    <col min="29" max="29" width="9.42578125" style="206" customWidth="1"/>
    <col min="30" max="30" width="12.85546875" style="206" customWidth="1"/>
    <col min="31" max="31" width="14" style="206" customWidth="1"/>
    <col min="32" max="16384" width="9.140625" style="206"/>
  </cols>
  <sheetData>
    <row r="2" spans="2:46" ht="36.950000000000003" customHeight="1">
      <c r="L2" s="415"/>
      <c r="M2" s="415"/>
      <c r="N2" s="415"/>
      <c r="O2" s="415"/>
      <c r="P2" s="415"/>
      <c r="Q2" s="415"/>
      <c r="R2" s="415"/>
      <c r="S2" s="415"/>
      <c r="T2" s="415"/>
      <c r="U2" s="415"/>
      <c r="V2" s="415"/>
      <c r="AT2" s="211" t="s">
        <v>2493</v>
      </c>
    </row>
    <row r="3" spans="2:46" ht="6.95" customHeight="1">
      <c r="B3" s="328"/>
      <c r="C3" s="327"/>
      <c r="D3" s="327"/>
      <c r="E3" s="327"/>
      <c r="F3" s="327"/>
      <c r="G3" s="327"/>
      <c r="H3" s="327"/>
      <c r="I3" s="327"/>
      <c r="J3" s="327"/>
      <c r="K3" s="327"/>
      <c r="L3" s="298"/>
      <c r="AT3" s="211" t="s">
        <v>523</v>
      </c>
    </row>
    <row r="4" spans="2:46" ht="24.95" customHeight="1">
      <c r="B4" s="298"/>
      <c r="D4" s="299" t="s">
        <v>2492</v>
      </c>
      <c r="L4" s="298"/>
      <c r="M4" s="326" t="s">
        <v>2491</v>
      </c>
      <c r="AT4" s="211" t="s">
        <v>1483</v>
      </c>
    </row>
    <row r="5" spans="2:46" ht="6.95" customHeight="1">
      <c r="B5" s="298"/>
      <c r="L5" s="298"/>
    </row>
    <row r="6" spans="2:46" ht="12" customHeight="1">
      <c r="B6" s="298"/>
      <c r="D6" s="295" t="s">
        <v>2451</v>
      </c>
      <c r="L6" s="298"/>
    </row>
    <row r="7" spans="2:46" ht="16.5" customHeight="1">
      <c r="B7" s="298"/>
      <c r="E7" s="416" t="s">
        <v>2860</v>
      </c>
      <c r="F7" s="417"/>
      <c r="G7" s="417"/>
      <c r="H7" s="417"/>
      <c r="L7" s="298"/>
    </row>
    <row r="8" spans="2:46" ht="12" customHeight="1">
      <c r="B8" s="298"/>
      <c r="D8" s="295" t="s">
        <v>2450</v>
      </c>
      <c r="L8" s="298"/>
    </row>
    <row r="9" spans="2:46" s="207" customFormat="1" ht="16.5" customHeight="1">
      <c r="B9" s="208"/>
      <c r="E9" s="416" t="s">
        <v>2449</v>
      </c>
      <c r="F9" s="414"/>
      <c r="G9" s="414"/>
      <c r="H9" s="414"/>
      <c r="L9" s="208"/>
    </row>
    <row r="10" spans="2:46" s="207" customFormat="1" ht="12" customHeight="1">
      <c r="B10" s="208"/>
      <c r="D10" s="295" t="s">
        <v>2448</v>
      </c>
      <c r="L10" s="208"/>
    </row>
    <row r="11" spans="2:46" s="207" customFormat="1" ht="16.5" customHeight="1">
      <c r="B11" s="208"/>
      <c r="E11" s="413" t="s">
        <v>2490</v>
      </c>
      <c r="F11" s="414"/>
      <c r="G11" s="414"/>
      <c r="H11" s="414"/>
      <c r="L11" s="208"/>
    </row>
    <row r="12" spans="2:46" s="207" customFormat="1">
      <c r="B12" s="208"/>
      <c r="L12" s="208"/>
    </row>
    <row r="13" spans="2:46" s="207" customFormat="1" ht="12" customHeight="1">
      <c r="B13" s="208"/>
      <c r="D13" s="295" t="s">
        <v>2489</v>
      </c>
      <c r="F13" s="296" t="s">
        <v>117</v>
      </c>
      <c r="I13" s="295" t="s">
        <v>2488</v>
      </c>
      <c r="J13" s="296" t="s">
        <v>117</v>
      </c>
      <c r="L13" s="208"/>
    </row>
    <row r="14" spans="2:46" s="207" customFormat="1" ht="12" customHeight="1">
      <c r="B14" s="208"/>
      <c r="D14" s="295" t="s">
        <v>2447</v>
      </c>
      <c r="F14" s="296" t="s">
        <v>2487</v>
      </c>
      <c r="I14" s="295" t="s">
        <v>2446</v>
      </c>
      <c r="J14" s="297" t="s">
        <v>2861</v>
      </c>
      <c r="L14" s="208"/>
    </row>
    <row r="15" spans="2:46" s="207" customFormat="1" ht="10.9" customHeight="1">
      <c r="B15" s="208"/>
      <c r="L15" s="208"/>
    </row>
    <row r="16" spans="2:46" s="207" customFormat="1" ht="12" customHeight="1">
      <c r="B16" s="208"/>
      <c r="D16" s="295" t="s">
        <v>2445</v>
      </c>
      <c r="I16" s="295" t="s">
        <v>31</v>
      </c>
      <c r="J16" s="296" t="s">
        <v>2486</v>
      </c>
      <c r="L16" s="208"/>
    </row>
    <row r="17" spans="2:12" s="207" customFormat="1" ht="18" customHeight="1">
      <c r="B17" s="208"/>
      <c r="E17" s="296" t="s">
        <v>44</v>
      </c>
      <c r="I17" s="295" t="s">
        <v>32</v>
      </c>
      <c r="J17" s="296" t="s">
        <v>2485</v>
      </c>
      <c r="L17" s="208"/>
    </row>
    <row r="18" spans="2:12" s="207" customFormat="1" ht="6.95" customHeight="1">
      <c r="B18" s="208"/>
      <c r="L18" s="208"/>
    </row>
    <row r="19" spans="2:12" s="207" customFormat="1" ht="12" customHeight="1">
      <c r="B19" s="208"/>
      <c r="D19" s="295" t="s">
        <v>2444</v>
      </c>
      <c r="I19" s="295" t="s">
        <v>31</v>
      </c>
      <c r="J19" s="325" t="s">
        <v>2862</v>
      </c>
      <c r="L19" s="208"/>
    </row>
    <row r="20" spans="2:12" s="207" customFormat="1" ht="18" customHeight="1">
      <c r="B20" s="208"/>
      <c r="E20" s="410" t="s">
        <v>2862</v>
      </c>
      <c r="F20" s="411"/>
      <c r="G20" s="411"/>
      <c r="H20" s="411"/>
      <c r="I20" s="295" t="s">
        <v>32</v>
      </c>
      <c r="J20" s="325" t="s">
        <v>2862</v>
      </c>
      <c r="L20" s="208"/>
    </row>
    <row r="21" spans="2:12" s="207" customFormat="1" ht="6.95" customHeight="1">
      <c r="B21" s="208"/>
      <c r="L21" s="208"/>
    </row>
    <row r="22" spans="2:12" s="207" customFormat="1" ht="12" customHeight="1">
      <c r="B22" s="208"/>
      <c r="D22" s="295" t="s">
        <v>19</v>
      </c>
      <c r="I22" s="295" t="s">
        <v>31</v>
      </c>
      <c r="J22" s="296" t="s">
        <v>2484</v>
      </c>
      <c r="L22" s="208"/>
    </row>
    <row r="23" spans="2:12" s="207" customFormat="1" ht="18" customHeight="1">
      <c r="B23" s="208"/>
      <c r="E23" s="296" t="s">
        <v>2483</v>
      </c>
      <c r="I23" s="295" t="s">
        <v>32</v>
      </c>
      <c r="J23" s="296" t="s">
        <v>2482</v>
      </c>
      <c r="L23" s="208"/>
    </row>
    <row r="24" spans="2:12" s="207" customFormat="1" ht="6.95" customHeight="1">
      <c r="B24" s="208"/>
      <c r="L24" s="208"/>
    </row>
    <row r="25" spans="2:12" s="207" customFormat="1" ht="12" customHeight="1">
      <c r="B25" s="208"/>
      <c r="D25" s="295" t="s">
        <v>2443</v>
      </c>
      <c r="I25" s="295" t="s">
        <v>31</v>
      </c>
      <c r="J25" s="296" t="s">
        <v>2481</v>
      </c>
      <c r="L25" s="208"/>
    </row>
    <row r="26" spans="2:12" s="207" customFormat="1" ht="18" customHeight="1">
      <c r="B26" s="208"/>
      <c r="E26" s="296" t="s">
        <v>2480</v>
      </c>
      <c r="I26" s="295" t="s">
        <v>32</v>
      </c>
      <c r="J26" s="296" t="s">
        <v>117</v>
      </c>
      <c r="L26" s="208"/>
    </row>
    <row r="27" spans="2:12" s="207" customFormat="1" ht="6.95" customHeight="1">
      <c r="B27" s="208"/>
      <c r="L27" s="208"/>
    </row>
    <row r="28" spans="2:12" s="207" customFormat="1" ht="12" customHeight="1">
      <c r="B28" s="208"/>
      <c r="D28" s="295" t="s">
        <v>2479</v>
      </c>
      <c r="L28" s="208"/>
    </row>
    <row r="29" spans="2:12" s="323" customFormat="1" ht="47.25" customHeight="1">
      <c r="B29" s="324"/>
      <c r="E29" s="412" t="s">
        <v>2478</v>
      </c>
      <c r="F29" s="412"/>
      <c r="G29" s="412"/>
      <c r="H29" s="412"/>
      <c r="L29" s="324"/>
    </row>
    <row r="30" spans="2:12" s="207" customFormat="1" ht="6.95" customHeight="1">
      <c r="B30" s="208"/>
      <c r="L30" s="208"/>
    </row>
    <row r="31" spans="2:12" s="207" customFormat="1" ht="6.95" customHeight="1">
      <c r="B31" s="208"/>
      <c r="D31" s="281"/>
      <c r="E31" s="281"/>
      <c r="F31" s="281"/>
      <c r="G31" s="281"/>
      <c r="H31" s="281"/>
      <c r="I31" s="281"/>
      <c r="J31" s="281"/>
      <c r="K31" s="281"/>
      <c r="L31" s="208"/>
    </row>
    <row r="32" spans="2:12" s="207" customFormat="1" ht="25.35" customHeight="1">
      <c r="B32" s="208"/>
      <c r="D32" s="322" t="s">
        <v>2477</v>
      </c>
      <c r="J32" s="307">
        <f>ROUND(J98, 2)</f>
        <v>0</v>
      </c>
      <c r="L32" s="208"/>
    </row>
    <row r="33" spans="2:12" s="207" customFormat="1" ht="6.95" customHeight="1">
      <c r="B33" s="208"/>
      <c r="D33" s="281"/>
      <c r="E33" s="281"/>
      <c r="F33" s="281"/>
      <c r="G33" s="281"/>
      <c r="H33" s="281"/>
      <c r="I33" s="281"/>
      <c r="J33" s="281"/>
      <c r="K33" s="281"/>
      <c r="L33" s="208"/>
    </row>
    <row r="34" spans="2:12" s="207" customFormat="1" ht="14.45" customHeight="1">
      <c r="B34" s="208"/>
      <c r="F34" s="321" t="s">
        <v>2476</v>
      </c>
      <c r="I34" s="321" t="s">
        <v>2475</v>
      </c>
      <c r="J34" s="321" t="s">
        <v>2474</v>
      </c>
      <c r="L34" s="208"/>
    </row>
    <row r="35" spans="2:12" s="207" customFormat="1" ht="14.45" customHeight="1">
      <c r="B35" s="208"/>
      <c r="D35" s="320" t="s">
        <v>69</v>
      </c>
      <c r="E35" s="295" t="s">
        <v>1478</v>
      </c>
      <c r="F35" s="318">
        <f>ROUND((SUM(BE98:BE740)),  2)</f>
        <v>0</v>
      </c>
      <c r="I35" s="319">
        <v>0.21</v>
      </c>
      <c r="J35" s="318">
        <f>ROUND(((SUM(BE98:BE740))*I35),  2)</f>
        <v>0</v>
      </c>
      <c r="L35" s="208"/>
    </row>
    <row r="36" spans="2:12" s="207" customFormat="1" ht="14.45" customHeight="1">
      <c r="B36" s="208"/>
      <c r="E36" s="295" t="s">
        <v>2473</v>
      </c>
      <c r="F36" s="318">
        <f>ROUND((SUM(BF98:BF740)),  2)</f>
        <v>0</v>
      </c>
      <c r="I36" s="319">
        <v>0.15</v>
      </c>
      <c r="J36" s="318">
        <f>ROUND(((SUM(BF98:BF740))*I36),  2)</f>
        <v>0</v>
      </c>
      <c r="L36" s="208"/>
    </row>
    <row r="37" spans="2:12" s="207" customFormat="1" ht="14.45" hidden="1" customHeight="1">
      <c r="B37" s="208"/>
      <c r="E37" s="295" t="s">
        <v>2472</v>
      </c>
      <c r="F37" s="318">
        <f>ROUND((SUM(BG98:BG740)),  2)</f>
        <v>0</v>
      </c>
      <c r="I37" s="319">
        <v>0.21</v>
      </c>
      <c r="J37" s="318">
        <f>0</f>
        <v>0</v>
      </c>
      <c r="L37" s="208"/>
    </row>
    <row r="38" spans="2:12" s="207" customFormat="1" ht="14.45" hidden="1" customHeight="1">
      <c r="B38" s="208"/>
      <c r="E38" s="295" t="s">
        <v>2471</v>
      </c>
      <c r="F38" s="318">
        <f>ROUND((SUM(BH98:BH740)),  2)</f>
        <v>0</v>
      </c>
      <c r="I38" s="319">
        <v>0.15</v>
      </c>
      <c r="J38" s="318">
        <f>0</f>
        <v>0</v>
      </c>
      <c r="L38" s="208"/>
    </row>
    <row r="39" spans="2:12" s="207" customFormat="1" ht="14.45" hidden="1" customHeight="1">
      <c r="B39" s="208"/>
      <c r="E39" s="295" t="s">
        <v>2470</v>
      </c>
      <c r="F39" s="318">
        <f>ROUND((SUM(BI98:BI740)),  2)</f>
        <v>0</v>
      </c>
      <c r="I39" s="319">
        <v>0</v>
      </c>
      <c r="J39" s="318">
        <f>0</f>
        <v>0</v>
      </c>
      <c r="L39" s="208"/>
    </row>
    <row r="40" spans="2:12" s="207" customFormat="1" ht="6.95" customHeight="1">
      <c r="B40" s="208"/>
      <c r="L40" s="208"/>
    </row>
    <row r="41" spans="2:12" s="207" customFormat="1" ht="25.35" customHeight="1">
      <c r="B41" s="208"/>
      <c r="C41" s="309"/>
      <c r="D41" s="317" t="s">
        <v>2469</v>
      </c>
      <c r="E41" s="314"/>
      <c r="F41" s="314"/>
      <c r="G41" s="316" t="s">
        <v>10</v>
      </c>
      <c r="H41" s="315" t="s">
        <v>52</v>
      </c>
      <c r="I41" s="314"/>
      <c r="J41" s="313">
        <f>SUM(J32:J39)</f>
        <v>0</v>
      </c>
      <c r="K41" s="312"/>
      <c r="L41" s="208"/>
    </row>
    <row r="42" spans="2:12" s="207" customFormat="1" ht="14.45" customHeight="1">
      <c r="B42" s="210"/>
      <c r="C42" s="209"/>
      <c r="D42" s="209"/>
      <c r="E42" s="209"/>
      <c r="F42" s="209"/>
      <c r="G42" s="209"/>
      <c r="H42" s="209"/>
      <c r="I42" s="209"/>
      <c r="J42" s="209"/>
      <c r="K42" s="209"/>
      <c r="L42" s="208"/>
    </row>
    <row r="46" spans="2:12" s="207" customFormat="1" ht="6.95" customHeight="1">
      <c r="B46" s="301"/>
      <c r="C46" s="300"/>
      <c r="D46" s="300"/>
      <c r="E46" s="300"/>
      <c r="F46" s="300"/>
      <c r="G46" s="300"/>
      <c r="H46" s="300"/>
      <c r="I46" s="300"/>
      <c r="J46" s="300"/>
      <c r="K46" s="300"/>
      <c r="L46" s="208"/>
    </row>
    <row r="47" spans="2:12" s="207" customFormat="1" ht="24.95" customHeight="1">
      <c r="B47" s="208"/>
      <c r="C47" s="299" t="s">
        <v>2468</v>
      </c>
      <c r="L47" s="208"/>
    </row>
    <row r="48" spans="2:12" s="207" customFormat="1" ht="6.95" customHeight="1">
      <c r="B48" s="208"/>
      <c r="L48" s="208"/>
    </row>
    <row r="49" spans="2:47" s="207" customFormat="1" ht="12" customHeight="1">
      <c r="B49" s="208"/>
      <c r="C49" s="295" t="s">
        <v>2451</v>
      </c>
      <c r="L49" s="208"/>
    </row>
    <row r="50" spans="2:47" s="207" customFormat="1" ht="16.5" customHeight="1">
      <c r="B50" s="208"/>
      <c r="E50" s="416" t="str">
        <f>E7</f>
        <v>Revitalizace veřejné prostranství ZŠ Na Kopcích, Třebíč</v>
      </c>
      <c r="F50" s="417"/>
      <c r="G50" s="417"/>
      <c r="H50" s="417"/>
      <c r="L50" s="208"/>
    </row>
    <row r="51" spans="2:47" ht="12" customHeight="1">
      <c r="B51" s="298"/>
      <c r="C51" s="295" t="s">
        <v>2450</v>
      </c>
      <c r="L51" s="298"/>
    </row>
    <row r="52" spans="2:47" s="207" customFormat="1" ht="16.5" customHeight="1">
      <c r="B52" s="208"/>
      <c r="E52" s="416" t="s">
        <v>2449</v>
      </c>
      <c r="F52" s="414"/>
      <c r="G52" s="414"/>
      <c r="H52" s="414"/>
      <c r="L52" s="208"/>
    </row>
    <row r="53" spans="2:47" s="207" customFormat="1" ht="12" customHeight="1">
      <c r="B53" s="208"/>
      <c r="C53" s="295" t="s">
        <v>2448</v>
      </c>
      <c r="L53" s="208"/>
    </row>
    <row r="54" spans="2:47" s="207" customFormat="1" ht="16.5" customHeight="1">
      <c r="B54" s="208"/>
      <c r="E54" s="413" t="str">
        <f>E11</f>
        <v>01 - Vegetační úpravy</v>
      </c>
      <c r="F54" s="414"/>
      <c r="G54" s="414"/>
      <c r="H54" s="414"/>
      <c r="L54" s="208"/>
    </row>
    <row r="55" spans="2:47" s="207" customFormat="1" ht="6.95" customHeight="1">
      <c r="B55" s="208"/>
      <c r="L55" s="208"/>
    </row>
    <row r="56" spans="2:47" s="207" customFormat="1" ht="12" customHeight="1">
      <c r="B56" s="208"/>
      <c r="C56" s="295" t="s">
        <v>2447</v>
      </c>
      <c r="F56" s="296" t="str">
        <f>F14</f>
        <v>Kat.úz. Třebíč, ul. Na Kopcích</v>
      </c>
      <c r="I56" s="295" t="s">
        <v>2446</v>
      </c>
      <c r="J56" s="297" t="str">
        <f>IF(J14="","",J14)</f>
        <v>12. 12. 2023</v>
      </c>
      <c r="L56" s="208"/>
    </row>
    <row r="57" spans="2:47" s="207" customFormat="1" ht="6.95" customHeight="1">
      <c r="B57" s="208"/>
      <c r="L57" s="208"/>
    </row>
    <row r="58" spans="2:47" s="207" customFormat="1" ht="25.7" customHeight="1">
      <c r="B58" s="208"/>
      <c r="C58" s="295" t="s">
        <v>2445</v>
      </c>
      <c r="F58" s="296" t="str">
        <f>E17</f>
        <v>Město Třebíč</v>
      </c>
      <c r="I58" s="295" t="s">
        <v>19</v>
      </c>
      <c r="J58" s="294" t="str">
        <f>E23</f>
        <v>Atelier Gaia – krajinná architektura, s.r.o.</v>
      </c>
      <c r="L58" s="208"/>
    </row>
    <row r="59" spans="2:47" s="207" customFormat="1" ht="15.2" customHeight="1">
      <c r="B59" s="208"/>
      <c r="C59" s="295" t="s">
        <v>2444</v>
      </c>
      <c r="F59" s="296" t="str">
        <f>IF(E20="","",E20)</f>
        <v>Vyplň údaj</v>
      </c>
      <c r="I59" s="295" t="s">
        <v>2443</v>
      </c>
      <c r="J59" s="294" t="str">
        <f>E26</f>
        <v>Ing. Vojtěch Biolek</v>
      </c>
      <c r="L59" s="208"/>
    </row>
    <row r="60" spans="2:47" s="207" customFormat="1" ht="10.35" customHeight="1">
      <c r="B60" s="208"/>
      <c r="L60" s="208"/>
    </row>
    <row r="61" spans="2:47" s="207" customFormat="1" ht="29.25" customHeight="1">
      <c r="B61" s="208"/>
      <c r="C61" s="311" t="s">
        <v>2467</v>
      </c>
      <c r="D61" s="309"/>
      <c r="E61" s="309"/>
      <c r="F61" s="309"/>
      <c r="G61" s="309"/>
      <c r="H61" s="309"/>
      <c r="I61" s="309"/>
      <c r="J61" s="310" t="s">
        <v>2436</v>
      </c>
      <c r="K61" s="309"/>
      <c r="L61" s="208"/>
    </row>
    <row r="62" spans="2:47" s="207" customFormat="1" ht="10.35" customHeight="1">
      <c r="B62" s="208"/>
      <c r="L62" s="208"/>
    </row>
    <row r="63" spans="2:47" s="207" customFormat="1" ht="22.9" customHeight="1">
      <c r="B63" s="208"/>
      <c r="C63" s="308" t="s">
        <v>2466</v>
      </c>
      <c r="J63" s="307">
        <f>J98</f>
        <v>0</v>
      </c>
      <c r="L63" s="208"/>
      <c r="AU63" s="211" t="s">
        <v>2427</v>
      </c>
    </row>
    <row r="64" spans="2:47" s="302" customFormat="1" ht="24.95" customHeight="1">
      <c r="B64" s="303"/>
      <c r="D64" s="306" t="s">
        <v>2465</v>
      </c>
      <c r="E64" s="305"/>
      <c r="F64" s="305"/>
      <c r="G64" s="305"/>
      <c r="H64" s="305"/>
      <c r="I64" s="305"/>
      <c r="J64" s="304">
        <f>J99</f>
        <v>0</v>
      </c>
      <c r="L64" s="303"/>
    </row>
    <row r="65" spans="2:12" s="302" customFormat="1" ht="24.95" customHeight="1">
      <c r="B65" s="303"/>
      <c r="D65" s="306" t="s">
        <v>2464</v>
      </c>
      <c r="E65" s="305"/>
      <c r="F65" s="305"/>
      <c r="G65" s="305"/>
      <c r="H65" s="305"/>
      <c r="I65" s="305"/>
      <c r="J65" s="304">
        <f>J295</f>
        <v>0</v>
      </c>
      <c r="L65" s="303"/>
    </row>
    <row r="66" spans="2:12" s="302" customFormat="1" ht="24.95" customHeight="1">
      <c r="B66" s="303"/>
      <c r="D66" s="306" t="s">
        <v>2463</v>
      </c>
      <c r="E66" s="305"/>
      <c r="F66" s="305"/>
      <c r="G66" s="305"/>
      <c r="H66" s="305"/>
      <c r="I66" s="305"/>
      <c r="J66" s="304">
        <f>J302</f>
        <v>0</v>
      </c>
      <c r="L66" s="303"/>
    </row>
    <row r="67" spans="2:12" s="302" customFormat="1" ht="24.95" customHeight="1">
      <c r="B67" s="303"/>
      <c r="D67" s="306" t="s">
        <v>2462</v>
      </c>
      <c r="E67" s="305"/>
      <c r="F67" s="305"/>
      <c r="G67" s="305"/>
      <c r="H67" s="305"/>
      <c r="I67" s="305"/>
      <c r="J67" s="304">
        <f>J333</f>
        <v>0</v>
      </c>
      <c r="L67" s="303"/>
    </row>
    <row r="68" spans="2:12" s="302" customFormat="1" ht="24.95" customHeight="1">
      <c r="B68" s="303"/>
      <c r="D68" s="306" t="s">
        <v>2461</v>
      </c>
      <c r="E68" s="305"/>
      <c r="F68" s="305"/>
      <c r="G68" s="305"/>
      <c r="H68" s="305"/>
      <c r="I68" s="305"/>
      <c r="J68" s="304">
        <f>J391</f>
        <v>0</v>
      </c>
      <c r="L68" s="303"/>
    </row>
    <row r="69" spans="2:12" s="302" customFormat="1" ht="24.95" customHeight="1">
      <c r="B69" s="303"/>
      <c r="D69" s="306" t="s">
        <v>2460</v>
      </c>
      <c r="E69" s="305"/>
      <c r="F69" s="305"/>
      <c r="G69" s="305"/>
      <c r="H69" s="305"/>
      <c r="I69" s="305"/>
      <c r="J69" s="304">
        <f>J467</f>
        <v>0</v>
      </c>
      <c r="L69" s="303"/>
    </row>
    <row r="70" spans="2:12" s="302" customFormat="1" ht="24.95" customHeight="1">
      <c r="B70" s="303"/>
      <c r="D70" s="306" t="s">
        <v>2459</v>
      </c>
      <c r="E70" s="305"/>
      <c r="F70" s="305"/>
      <c r="G70" s="305"/>
      <c r="H70" s="305"/>
      <c r="I70" s="305"/>
      <c r="J70" s="304">
        <f>J504</f>
        <v>0</v>
      </c>
      <c r="L70" s="303"/>
    </row>
    <row r="71" spans="2:12" s="302" customFormat="1" ht="24.95" customHeight="1">
      <c r="B71" s="303"/>
      <c r="D71" s="306" t="s">
        <v>2458</v>
      </c>
      <c r="E71" s="305"/>
      <c r="F71" s="305"/>
      <c r="G71" s="305"/>
      <c r="H71" s="305"/>
      <c r="I71" s="305"/>
      <c r="J71" s="304">
        <f>J531</f>
        <v>0</v>
      </c>
      <c r="L71" s="303"/>
    </row>
    <row r="72" spans="2:12" s="302" customFormat="1" ht="24.95" customHeight="1">
      <c r="B72" s="303"/>
      <c r="D72" s="306" t="s">
        <v>2457</v>
      </c>
      <c r="E72" s="305"/>
      <c r="F72" s="305"/>
      <c r="G72" s="305"/>
      <c r="H72" s="305"/>
      <c r="I72" s="305"/>
      <c r="J72" s="304">
        <f>J560</f>
        <v>0</v>
      </c>
      <c r="L72" s="303"/>
    </row>
    <row r="73" spans="2:12" s="302" customFormat="1" ht="24.95" customHeight="1">
      <c r="B73" s="303"/>
      <c r="D73" s="306" t="s">
        <v>2456</v>
      </c>
      <c r="E73" s="305"/>
      <c r="F73" s="305"/>
      <c r="G73" s="305"/>
      <c r="H73" s="305"/>
      <c r="I73" s="305"/>
      <c r="J73" s="304">
        <f>J587</f>
        <v>0</v>
      </c>
      <c r="L73" s="303"/>
    </row>
    <row r="74" spans="2:12" s="302" customFormat="1" ht="24.95" customHeight="1">
      <c r="B74" s="303"/>
      <c r="D74" s="306" t="s">
        <v>2455</v>
      </c>
      <c r="E74" s="305"/>
      <c r="F74" s="305"/>
      <c r="G74" s="305"/>
      <c r="H74" s="305"/>
      <c r="I74" s="305"/>
      <c r="J74" s="304">
        <f>J624</f>
        <v>0</v>
      </c>
      <c r="L74" s="303"/>
    </row>
    <row r="75" spans="2:12" s="302" customFormat="1" ht="24.95" customHeight="1">
      <c r="B75" s="303"/>
      <c r="D75" s="306" t="s">
        <v>2454</v>
      </c>
      <c r="E75" s="305"/>
      <c r="F75" s="305"/>
      <c r="G75" s="305"/>
      <c r="H75" s="305"/>
      <c r="I75" s="305"/>
      <c r="J75" s="304">
        <f>J676</f>
        <v>0</v>
      </c>
      <c r="L75" s="303"/>
    </row>
    <row r="76" spans="2:12" s="302" customFormat="1" ht="24.95" customHeight="1">
      <c r="B76" s="303"/>
      <c r="D76" s="306" t="s">
        <v>2453</v>
      </c>
      <c r="E76" s="305"/>
      <c r="F76" s="305"/>
      <c r="G76" s="305"/>
      <c r="H76" s="305"/>
      <c r="I76" s="305"/>
      <c r="J76" s="304">
        <f>J717</f>
        <v>0</v>
      </c>
      <c r="L76" s="303"/>
    </row>
    <row r="77" spans="2:12" s="207" customFormat="1" ht="21.75" customHeight="1">
      <c r="B77" s="208"/>
      <c r="L77" s="208"/>
    </row>
    <row r="78" spans="2:12" s="207" customFormat="1" ht="6.95" customHeight="1">
      <c r="B78" s="210"/>
      <c r="C78" s="209"/>
      <c r="D78" s="209"/>
      <c r="E78" s="209"/>
      <c r="F78" s="209"/>
      <c r="G78" s="209"/>
      <c r="H78" s="209"/>
      <c r="I78" s="209"/>
      <c r="J78" s="209"/>
      <c r="K78" s="209"/>
      <c r="L78" s="208"/>
    </row>
    <row r="82" spans="2:12" s="207" customFormat="1" ht="6.95" customHeight="1">
      <c r="B82" s="301"/>
      <c r="C82" s="300"/>
      <c r="D82" s="300"/>
      <c r="E82" s="300"/>
      <c r="F82" s="300"/>
      <c r="G82" s="300"/>
      <c r="H82" s="300"/>
      <c r="I82" s="300"/>
      <c r="J82" s="300"/>
      <c r="K82" s="300"/>
      <c r="L82" s="208"/>
    </row>
    <row r="83" spans="2:12" s="207" customFormat="1" ht="24.95" customHeight="1">
      <c r="B83" s="208"/>
      <c r="C83" s="299" t="s">
        <v>2452</v>
      </c>
      <c r="L83" s="208"/>
    </row>
    <row r="84" spans="2:12" s="207" customFormat="1" ht="6.95" customHeight="1">
      <c r="B84" s="208"/>
      <c r="L84" s="208"/>
    </row>
    <row r="85" spans="2:12" s="207" customFormat="1" ht="12" customHeight="1">
      <c r="B85" s="208"/>
      <c r="C85" s="295" t="s">
        <v>2451</v>
      </c>
      <c r="L85" s="208"/>
    </row>
    <row r="86" spans="2:12" s="207" customFormat="1" ht="16.5" customHeight="1">
      <c r="B86" s="208"/>
      <c r="E86" s="416" t="str">
        <f>E7</f>
        <v>Revitalizace veřejné prostranství ZŠ Na Kopcích, Třebíč</v>
      </c>
      <c r="F86" s="417"/>
      <c r="G86" s="417"/>
      <c r="H86" s="417"/>
      <c r="L86" s="208"/>
    </row>
    <row r="87" spans="2:12" ht="12" customHeight="1">
      <c r="B87" s="298"/>
      <c r="C87" s="295" t="s">
        <v>2450</v>
      </c>
      <c r="L87" s="298"/>
    </row>
    <row r="88" spans="2:12" s="207" customFormat="1" ht="16.5" customHeight="1">
      <c r="B88" s="208"/>
      <c r="E88" s="416" t="s">
        <v>2449</v>
      </c>
      <c r="F88" s="414"/>
      <c r="G88" s="414"/>
      <c r="H88" s="414"/>
      <c r="L88" s="208"/>
    </row>
    <row r="89" spans="2:12" s="207" customFormat="1" ht="12" customHeight="1">
      <c r="B89" s="208"/>
      <c r="C89" s="295" t="s">
        <v>2448</v>
      </c>
      <c r="L89" s="208"/>
    </row>
    <row r="90" spans="2:12" s="207" customFormat="1" ht="16.5" customHeight="1">
      <c r="B90" s="208"/>
      <c r="E90" s="413" t="str">
        <f>E11</f>
        <v>01 - Vegetační úpravy</v>
      </c>
      <c r="F90" s="414"/>
      <c r="G90" s="414"/>
      <c r="H90" s="414"/>
      <c r="L90" s="208"/>
    </row>
    <row r="91" spans="2:12" s="207" customFormat="1" ht="6.95" customHeight="1">
      <c r="B91" s="208"/>
      <c r="L91" s="208"/>
    </row>
    <row r="92" spans="2:12" s="207" customFormat="1" ht="12" customHeight="1">
      <c r="B92" s="208"/>
      <c r="C92" s="295" t="s">
        <v>2447</v>
      </c>
      <c r="F92" s="296" t="str">
        <f>F14</f>
        <v>Kat.úz. Třebíč, ul. Na Kopcích</v>
      </c>
      <c r="I92" s="295" t="s">
        <v>2446</v>
      </c>
      <c r="J92" s="297" t="str">
        <f>IF(J14="","",J14)</f>
        <v>12. 12. 2023</v>
      </c>
      <c r="L92" s="208"/>
    </row>
    <row r="93" spans="2:12" s="207" customFormat="1" ht="6.95" customHeight="1">
      <c r="B93" s="208"/>
      <c r="L93" s="208"/>
    </row>
    <row r="94" spans="2:12" s="207" customFormat="1" ht="25.7" customHeight="1">
      <c r="B94" s="208"/>
      <c r="C94" s="295" t="s">
        <v>2445</v>
      </c>
      <c r="F94" s="296" t="str">
        <f>E17</f>
        <v>Město Třebíč</v>
      </c>
      <c r="I94" s="295" t="s">
        <v>19</v>
      </c>
      <c r="J94" s="294" t="str">
        <f>E23</f>
        <v>Atelier Gaia – krajinná architektura, s.r.o.</v>
      </c>
      <c r="L94" s="208"/>
    </row>
    <row r="95" spans="2:12" s="207" customFormat="1" ht="15.2" customHeight="1">
      <c r="B95" s="208"/>
      <c r="C95" s="295" t="s">
        <v>2444</v>
      </c>
      <c r="F95" s="296" t="str">
        <f>IF(E20="","",E20)</f>
        <v>Vyplň údaj</v>
      </c>
      <c r="I95" s="295" t="s">
        <v>2443</v>
      </c>
      <c r="J95" s="294" t="str">
        <f>E26</f>
        <v>Ing. Vojtěch Biolek</v>
      </c>
      <c r="L95" s="208"/>
    </row>
    <row r="96" spans="2:12" s="207" customFormat="1" ht="10.35" customHeight="1">
      <c r="B96" s="208"/>
      <c r="L96" s="208"/>
    </row>
    <row r="97" spans="2:65" s="286" customFormat="1" ht="29.25" customHeight="1">
      <c r="B97" s="290"/>
      <c r="C97" s="293" t="s">
        <v>2442</v>
      </c>
      <c r="D97" s="292" t="s">
        <v>2441</v>
      </c>
      <c r="E97" s="292" t="s">
        <v>2440</v>
      </c>
      <c r="F97" s="292" t="s">
        <v>2439</v>
      </c>
      <c r="G97" s="292" t="s">
        <v>64</v>
      </c>
      <c r="H97" s="292" t="s">
        <v>2438</v>
      </c>
      <c r="I97" s="292" t="s">
        <v>2437</v>
      </c>
      <c r="J97" s="292" t="s">
        <v>2436</v>
      </c>
      <c r="K97" s="291" t="s">
        <v>2435</v>
      </c>
      <c r="L97" s="290"/>
      <c r="M97" s="289" t="s">
        <v>117</v>
      </c>
      <c r="N97" s="288" t="s">
        <v>69</v>
      </c>
      <c r="O97" s="288" t="s">
        <v>2434</v>
      </c>
      <c r="P97" s="288" t="s">
        <v>2433</v>
      </c>
      <c r="Q97" s="288" t="s">
        <v>2432</v>
      </c>
      <c r="R97" s="288" t="s">
        <v>2431</v>
      </c>
      <c r="S97" s="288" t="s">
        <v>2430</v>
      </c>
      <c r="T97" s="287" t="s">
        <v>2429</v>
      </c>
    </row>
    <row r="98" spans="2:65" s="207" customFormat="1" ht="22.9" customHeight="1">
      <c r="B98" s="208"/>
      <c r="C98" s="285" t="s">
        <v>2428</v>
      </c>
      <c r="J98" s="284">
        <f>BK98</f>
        <v>0</v>
      </c>
      <c r="L98" s="208"/>
      <c r="M98" s="283"/>
      <c r="N98" s="281"/>
      <c r="O98" s="281"/>
      <c r="P98" s="282">
        <f>P99+P295+P302+P333+P391+P467+P504+P531+P560+P587+P624+P676+P717</f>
        <v>0</v>
      </c>
      <c r="Q98" s="281"/>
      <c r="R98" s="282">
        <f>R99+R295+R302+R333+R391+R467+R504+R531+R560+R587+R624+R676+R717</f>
        <v>308.07159999999999</v>
      </c>
      <c r="S98" s="281"/>
      <c r="T98" s="280">
        <f>T99+T295+T302+T333+T391+T467+T504+T531+T560+T587+T624+T676+T717</f>
        <v>0</v>
      </c>
      <c r="AT98" s="211" t="s">
        <v>1540</v>
      </c>
      <c r="AU98" s="211" t="s">
        <v>2427</v>
      </c>
      <c r="BK98" s="279">
        <f>BK99+BK295+BK302+BK333+BK391+BK467+BK504+BK531+BK560+BK587+BK624+BK676+BK717</f>
        <v>0</v>
      </c>
    </row>
    <row r="99" spans="2:65" s="261" customFormat="1" ht="25.9" customHeight="1">
      <c r="B99" s="268"/>
      <c r="D99" s="263" t="s">
        <v>1540</v>
      </c>
      <c r="E99" s="271" t="s">
        <v>2426</v>
      </c>
      <c r="F99" s="271" t="s">
        <v>2425</v>
      </c>
      <c r="I99" s="270"/>
      <c r="J99" s="269">
        <f>BK99</f>
        <v>0</v>
      </c>
      <c r="L99" s="268"/>
      <c r="M99" s="267"/>
      <c r="P99" s="266">
        <f>SUM(P100:P294)</f>
        <v>0</v>
      </c>
      <c r="R99" s="266">
        <f>SUM(R100:R294)</f>
        <v>0</v>
      </c>
      <c r="T99" s="265">
        <f>SUM(T100:T294)</f>
        <v>0</v>
      </c>
      <c r="AR99" s="263" t="s">
        <v>728</v>
      </c>
      <c r="AT99" s="264" t="s">
        <v>1540</v>
      </c>
      <c r="AU99" s="264" t="s">
        <v>1498</v>
      </c>
      <c r="AY99" s="263" t="s">
        <v>1476</v>
      </c>
      <c r="BK99" s="262">
        <f>SUM(BK100:BK294)</f>
        <v>0</v>
      </c>
    </row>
    <row r="100" spans="2:65" s="207" customFormat="1" ht="21.75" customHeight="1">
      <c r="B100" s="208"/>
      <c r="C100" s="230" t="s">
        <v>238</v>
      </c>
      <c r="D100" s="230" t="s">
        <v>1477</v>
      </c>
      <c r="E100" s="229" t="s">
        <v>2424</v>
      </c>
      <c r="F100" s="224" t="s">
        <v>2423</v>
      </c>
      <c r="G100" s="228" t="s">
        <v>267</v>
      </c>
      <c r="H100" s="227">
        <v>1</v>
      </c>
      <c r="I100" s="226"/>
      <c r="J100" s="225">
        <f>ROUND(I100*H100,2)</f>
        <v>0</v>
      </c>
      <c r="K100" s="224" t="s">
        <v>1479</v>
      </c>
      <c r="L100" s="208"/>
      <c r="M100" s="223" t="s">
        <v>117</v>
      </c>
      <c r="N100" s="222" t="s">
        <v>1478</v>
      </c>
      <c r="P100" s="221">
        <f>O100*H100</f>
        <v>0</v>
      </c>
      <c r="Q100" s="221">
        <v>0</v>
      </c>
      <c r="R100" s="221">
        <f>Q100*H100</f>
        <v>0</v>
      </c>
      <c r="S100" s="221">
        <v>0</v>
      </c>
      <c r="T100" s="220">
        <f>S100*H100</f>
        <v>0</v>
      </c>
      <c r="AR100" s="218" t="s">
        <v>728</v>
      </c>
      <c r="AT100" s="218" t="s">
        <v>1477</v>
      </c>
      <c r="AU100" s="218" t="s">
        <v>238</v>
      </c>
      <c r="AY100" s="211" t="s">
        <v>1476</v>
      </c>
      <c r="BE100" s="219">
        <f>IF(N100="základní",J100,0)</f>
        <v>0</v>
      </c>
      <c r="BF100" s="219">
        <f>IF(N100="snížená",J100,0)</f>
        <v>0</v>
      </c>
      <c r="BG100" s="219">
        <f>IF(N100="zákl. přenesená",J100,0)</f>
        <v>0</v>
      </c>
      <c r="BH100" s="219">
        <f>IF(N100="sníž. přenesená",J100,0)</f>
        <v>0</v>
      </c>
      <c r="BI100" s="219">
        <f>IF(N100="nulová",J100,0)</f>
        <v>0</v>
      </c>
      <c r="BJ100" s="211" t="s">
        <v>238</v>
      </c>
      <c r="BK100" s="219">
        <f>ROUND(I100*H100,2)</f>
        <v>0</v>
      </c>
      <c r="BL100" s="211" t="s">
        <v>728</v>
      </c>
      <c r="BM100" s="218" t="s">
        <v>2422</v>
      </c>
    </row>
    <row r="101" spans="2:65" s="207" customFormat="1">
      <c r="B101" s="208"/>
      <c r="D101" s="217" t="s">
        <v>1473</v>
      </c>
      <c r="F101" s="216" t="s">
        <v>2421</v>
      </c>
      <c r="I101" s="215"/>
      <c r="L101" s="208"/>
      <c r="M101" s="251"/>
      <c r="T101" s="250"/>
      <c r="AT101" s="211" t="s">
        <v>1473</v>
      </c>
      <c r="AU101" s="211" t="s">
        <v>238</v>
      </c>
    </row>
    <row r="102" spans="2:65" s="272" customFormat="1">
      <c r="B102" s="276"/>
      <c r="D102" s="239" t="s">
        <v>133</v>
      </c>
      <c r="E102" s="273" t="s">
        <v>117</v>
      </c>
      <c r="F102" s="278" t="s">
        <v>2296</v>
      </c>
      <c r="H102" s="273" t="s">
        <v>117</v>
      </c>
      <c r="I102" s="277"/>
      <c r="L102" s="276"/>
      <c r="M102" s="275"/>
      <c r="T102" s="274"/>
      <c r="AT102" s="273" t="s">
        <v>133</v>
      </c>
      <c r="AU102" s="273" t="s">
        <v>238</v>
      </c>
      <c r="AV102" s="272" t="s">
        <v>238</v>
      </c>
      <c r="AW102" s="272" t="s">
        <v>1496</v>
      </c>
      <c r="AX102" s="272" t="s">
        <v>1498</v>
      </c>
      <c r="AY102" s="273" t="s">
        <v>1476</v>
      </c>
    </row>
    <row r="103" spans="2:65" s="231" customFormat="1">
      <c r="B103" s="235"/>
      <c r="D103" s="239" t="s">
        <v>133</v>
      </c>
      <c r="E103" s="232" t="s">
        <v>117</v>
      </c>
      <c r="F103" s="238" t="s">
        <v>238</v>
      </c>
      <c r="H103" s="237">
        <v>1</v>
      </c>
      <c r="I103" s="236"/>
      <c r="L103" s="235"/>
      <c r="M103" s="234"/>
      <c r="T103" s="233"/>
      <c r="AT103" s="232" t="s">
        <v>133</v>
      </c>
      <c r="AU103" s="232" t="s">
        <v>238</v>
      </c>
      <c r="AV103" s="231" t="s">
        <v>523</v>
      </c>
      <c r="AW103" s="231" t="s">
        <v>1496</v>
      </c>
      <c r="AX103" s="231" t="s">
        <v>1498</v>
      </c>
      <c r="AY103" s="232" t="s">
        <v>1476</v>
      </c>
    </row>
    <row r="104" spans="2:65" s="252" customFormat="1">
      <c r="B104" s="256"/>
      <c r="D104" s="239" t="s">
        <v>133</v>
      </c>
      <c r="E104" s="253" t="s">
        <v>117</v>
      </c>
      <c r="F104" s="259" t="s">
        <v>1497</v>
      </c>
      <c r="H104" s="258">
        <v>1</v>
      </c>
      <c r="I104" s="257"/>
      <c r="L104" s="256"/>
      <c r="M104" s="255"/>
      <c r="T104" s="254"/>
      <c r="AT104" s="253" t="s">
        <v>133</v>
      </c>
      <c r="AU104" s="253" t="s">
        <v>238</v>
      </c>
      <c r="AV104" s="252" t="s">
        <v>728</v>
      </c>
      <c r="AW104" s="252" t="s">
        <v>1496</v>
      </c>
      <c r="AX104" s="252" t="s">
        <v>238</v>
      </c>
      <c r="AY104" s="253" t="s">
        <v>1476</v>
      </c>
    </row>
    <row r="105" spans="2:65" s="207" customFormat="1" ht="21.75" customHeight="1">
      <c r="B105" s="208"/>
      <c r="C105" s="230" t="s">
        <v>523</v>
      </c>
      <c r="D105" s="230" t="s">
        <v>1477</v>
      </c>
      <c r="E105" s="229" t="s">
        <v>2420</v>
      </c>
      <c r="F105" s="224" t="s">
        <v>2419</v>
      </c>
      <c r="G105" s="228" t="s">
        <v>267</v>
      </c>
      <c r="H105" s="227">
        <v>20</v>
      </c>
      <c r="I105" s="226"/>
      <c r="J105" s="225">
        <f>ROUND(I105*H105,2)</f>
        <v>0</v>
      </c>
      <c r="K105" s="224" t="s">
        <v>1479</v>
      </c>
      <c r="L105" s="208"/>
      <c r="M105" s="223" t="s">
        <v>117</v>
      </c>
      <c r="N105" s="222" t="s">
        <v>1478</v>
      </c>
      <c r="P105" s="221">
        <f>O105*H105</f>
        <v>0</v>
      </c>
      <c r="Q105" s="221">
        <v>0</v>
      </c>
      <c r="R105" s="221">
        <f>Q105*H105</f>
        <v>0</v>
      </c>
      <c r="S105" s="221">
        <v>0</v>
      </c>
      <c r="T105" s="220">
        <f>S105*H105</f>
        <v>0</v>
      </c>
      <c r="AR105" s="218" t="s">
        <v>728</v>
      </c>
      <c r="AT105" s="218" t="s">
        <v>1477</v>
      </c>
      <c r="AU105" s="218" t="s">
        <v>238</v>
      </c>
      <c r="AY105" s="211" t="s">
        <v>1476</v>
      </c>
      <c r="BE105" s="219">
        <f>IF(N105="základní",J105,0)</f>
        <v>0</v>
      </c>
      <c r="BF105" s="219">
        <f>IF(N105="snížená",J105,0)</f>
        <v>0</v>
      </c>
      <c r="BG105" s="219">
        <f>IF(N105="zákl. přenesená",J105,0)</f>
        <v>0</v>
      </c>
      <c r="BH105" s="219">
        <f>IF(N105="sníž. přenesená",J105,0)</f>
        <v>0</v>
      </c>
      <c r="BI105" s="219">
        <f>IF(N105="nulová",J105,0)</f>
        <v>0</v>
      </c>
      <c r="BJ105" s="211" t="s">
        <v>238</v>
      </c>
      <c r="BK105" s="219">
        <f>ROUND(I105*H105,2)</f>
        <v>0</v>
      </c>
      <c r="BL105" s="211" t="s">
        <v>728</v>
      </c>
      <c r="BM105" s="218" t="s">
        <v>2418</v>
      </c>
    </row>
    <row r="106" spans="2:65" s="207" customFormat="1">
      <c r="B106" s="208"/>
      <c r="D106" s="217" t="s">
        <v>1473</v>
      </c>
      <c r="F106" s="216" t="s">
        <v>2417</v>
      </c>
      <c r="I106" s="215"/>
      <c r="L106" s="208"/>
      <c r="M106" s="251"/>
      <c r="T106" s="250"/>
      <c r="AT106" s="211" t="s">
        <v>1473</v>
      </c>
      <c r="AU106" s="211" t="s">
        <v>238</v>
      </c>
    </row>
    <row r="107" spans="2:65" s="272" customFormat="1">
      <c r="B107" s="276"/>
      <c r="D107" s="239" t="s">
        <v>133</v>
      </c>
      <c r="E107" s="273" t="s">
        <v>117</v>
      </c>
      <c r="F107" s="278" t="s">
        <v>2328</v>
      </c>
      <c r="H107" s="273" t="s">
        <v>117</v>
      </c>
      <c r="I107" s="277"/>
      <c r="L107" s="276"/>
      <c r="M107" s="275"/>
      <c r="T107" s="274"/>
      <c r="AT107" s="273" t="s">
        <v>133</v>
      </c>
      <c r="AU107" s="273" t="s">
        <v>238</v>
      </c>
      <c r="AV107" s="272" t="s">
        <v>238</v>
      </c>
      <c r="AW107" s="272" t="s">
        <v>1496</v>
      </c>
      <c r="AX107" s="272" t="s">
        <v>1498</v>
      </c>
      <c r="AY107" s="273" t="s">
        <v>1476</v>
      </c>
    </row>
    <row r="108" spans="2:65" s="231" customFormat="1">
      <c r="B108" s="235"/>
      <c r="D108" s="239" t="s">
        <v>133</v>
      </c>
      <c r="E108" s="232" t="s">
        <v>117</v>
      </c>
      <c r="F108" s="238" t="s">
        <v>238</v>
      </c>
      <c r="H108" s="237">
        <v>1</v>
      </c>
      <c r="I108" s="236"/>
      <c r="L108" s="235"/>
      <c r="M108" s="234"/>
      <c r="T108" s="233"/>
      <c r="AT108" s="232" t="s">
        <v>133</v>
      </c>
      <c r="AU108" s="232" t="s">
        <v>238</v>
      </c>
      <c r="AV108" s="231" t="s">
        <v>523</v>
      </c>
      <c r="AW108" s="231" t="s">
        <v>1496</v>
      </c>
      <c r="AX108" s="231" t="s">
        <v>1498</v>
      </c>
      <c r="AY108" s="232" t="s">
        <v>1476</v>
      </c>
    </row>
    <row r="109" spans="2:65" s="272" customFormat="1">
      <c r="B109" s="276"/>
      <c r="D109" s="239" t="s">
        <v>133</v>
      </c>
      <c r="E109" s="273" t="s">
        <v>117</v>
      </c>
      <c r="F109" s="278" t="s">
        <v>2327</v>
      </c>
      <c r="H109" s="273" t="s">
        <v>117</v>
      </c>
      <c r="I109" s="277"/>
      <c r="L109" s="276"/>
      <c r="M109" s="275"/>
      <c r="T109" s="274"/>
      <c r="AT109" s="273" t="s">
        <v>133</v>
      </c>
      <c r="AU109" s="273" t="s">
        <v>238</v>
      </c>
      <c r="AV109" s="272" t="s">
        <v>238</v>
      </c>
      <c r="AW109" s="272" t="s">
        <v>1496</v>
      </c>
      <c r="AX109" s="272" t="s">
        <v>1498</v>
      </c>
      <c r="AY109" s="273" t="s">
        <v>1476</v>
      </c>
    </row>
    <row r="110" spans="2:65" s="231" customFormat="1">
      <c r="B110" s="235"/>
      <c r="D110" s="239" t="s">
        <v>133</v>
      </c>
      <c r="E110" s="232" t="s">
        <v>117</v>
      </c>
      <c r="F110" s="238" t="s">
        <v>238</v>
      </c>
      <c r="H110" s="237">
        <v>1</v>
      </c>
      <c r="I110" s="236"/>
      <c r="L110" s="235"/>
      <c r="M110" s="234"/>
      <c r="T110" s="233"/>
      <c r="AT110" s="232" t="s">
        <v>133</v>
      </c>
      <c r="AU110" s="232" t="s">
        <v>238</v>
      </c>
      <c r="AV110" s="231" t="s">
        <v>523</v>
      </c>
      <c r="AW110" s="231" t="s">
        <v>1496</v>
      </c>
      <c r="AX110" s="231" t="s">
        <v>1498</v>
      </c>
      <c r="AY110" s="232" t="s">
        <v>1476</v>
      </c>
    </row>
    <row r="111" spans="2:65" s="272" customFormat="1">
      <c r="B111" s="276"/>
      <c r="D111" s="239" t="s">
        <v>133</v>
      </c>
      <c r="E111" s="273" t="s">
        <v>117</v>
      </c>
      <c r="F111" s="278" t="s">
        <v>2323</v>
      </c>
      <c r="H111" s="273" t="s">
        <v>117</v>
      </c>
      <c r="I111" s="277"/>
      <c r="L111" s="276"/>
      <c r="M111" s="275"/>
      <c r="T111" s="274"/>
      <c r="AT111" s="273" t="s">
        <v>133</v>
      </c>
      <c r="AU111" s="273" t="s">
        <v>238</v>
      </c>
      <c r="AV111" s="272" t="s">
        <v>238</v>
      </c>
      <c r="AW111" s="272" t="s">
        <v>1496</v>
      </c>
      <c r="AX111" s="272" t="s">
        <v>1498</v>
      </c>
      <c r="AY111" s="273" t="s">
        <v>1476</v>
      </c>
    </row>
    <row r="112" spans="2:65" s="231" customFormat="1">
      <c r="B112" s="235"/>
      <c r="D112" s="239" t="s">
        <v>133</v>
      </c>
      <c r="E112" s="232" t="s">
        <v>117</v>
      </c>
      <c r="F112" s="238" t="s">
        <v>238</v>
      </c>
      <c r="H112" s="237">
        <v>1</v>
      </c>
      <c r="I112" s="236"/>
      <c r="L112" s="235"/>
      <c r="M112" s="234"/>
      <c r="T112" s="233"/>
      <c r="AT112" s="232" t="s">
        <v>133</v>
      </c>
      <c r="AU112" s="232" t="s">
        <v>238</v>
      </c>
      <c r="AV112" s="231" t="s">
        <v>523</v>
      </c>
      <c r="AW112" s="231" t="s">
        <v>1496</v>
      </c>
      <c r="AX112" s="231" t="s">
        <v>1498</v>
      </c>
      <c r="AY112" s="232" t="s">
        <v>1476</v>
      </c>
    </row>
    <row r="113" spans="2:51" s="272" customFormat="1">
      <c r="B113" s="276"/>
      <c r="D113" s="239" t="s">
        <v>133</v>
      </c>
      <c r="E113" s="273" t="s">
        <v>117</v>
      </c>
      <c r="F113" s="278" t="s">
        <v>2322</v>
      </c>
      <c r="H113" s="273" t="s">
        <v>117</v>
      </c>
      <c r="I113" s="277"/>
      <c r="L113" s="276"/>
      <c r="M113" s="275"/>
      <c r="T113" s="274"/>
      <c r="AT113" s="273" t="s">
        <v>133</v>
      </c>
      <c r="AU113" s="273" t="s">
        <v>238</v>
      </c>
      <c r="AV113" s="272" t="s">
        <v>238</v>
      </c>
      <c r="AW113" s="272" t="s">
        <v>1496</v>
      </c>
      <c r="AX113" s="272" t="s">
        <v>1498</v>
      </c>
      <c r="AY113" s="273" t="s">
        <v>1476</v>
      </c>
    </row>
    <row r="114" spans="2:51" s="231" customFormat="1">
      <c r="B114" s="235"/>
      <c r="D114" s="239" t="s">
        <v>133</v>
      </c>
      <c r="E114" s="232" t="s">
        <v>117</v>
      </c>
      <c r="F114" s="238" t="s">
        <v>238</v>
      </c>
      <c r="H114" s="237">
        <v>1</v>
      </c>
      <c r="I114" s="236"/>
      <c r="L114" s="235"/>
      <c r="M114" s="234"/>
      <c r="T114" s="233"/>
      <c r="AT114" s="232" t="s">
        <v>133</v>
      </c>
      <c r="AU114" s="232" t="s">
        <v>238</v>
      </c>
      <c r="AV114" s="231" t="s">
        <v>523</v>
      </c>
      <c r="AW114" s="231" t="s">
        <v>1496</v>
      </c>
      <c r="AX114" s="231" t="s">
        <v>1498</v>
      </c>
      <c r="AY114" s="232" t="s">
        <v>1476</v>
      </c>
    </row>
    <row r="115" spans="2:51" s="272" customFormat="1">
      <c r="B115" s="276"/>
      <c r="D115" s="239" t="s">
        <v>133</v>
      </c>
      <c r="E115" s="273" t="s">
        <v>117</v>
      </c>
      <c r="F115" s="278" t="s">
        <v>2321</v>
      </c>
      <c r="H115" s="273" t="s">
        <v>117</v>
      </c>
      <c r="I115" s="277"/>
      <c r="L115" s="276"/>
      <c r="M115" s="275"/>
      <c r="T115" s="274"/>
      <c r="AT115" s="273" t="s">
        <v>133</v>
      </c>
      <c r="AU115" s="273" t="s">
        <v>238</v>
      </c>
      <c r="AV115" s="272" t="s">
        <v>238</v>
      </c>
      <c r="AW115" s="272" t="s">
        <v>1496</v>
      </c>
      <c r="AX115" s="272" t="s">
        <v>1498</v>
      </c>
      <c r="AY115" s="273" t="s">
        <v>1476</v>
      </c>
    </row>
    <row r="116" spans="2:51" s="231" customFormat="1">
      <c r="B116" s="235"/>
      <c r="D116" s="239" t="s">
        <v>133</v>
      </c>
      <c r="E116" s="232" t="s">
        <v>117</v>
      </c>
      <c r="F116" s="238" t="s">
        <v>238</v>
      </c>
      <c r="H116" s="237">
        <v>1</v>
      </c>
      <c r="I116" s="236"/>
      <c r="L116" s="235"/>
      <c r="M116" s="234"/>
      <c r="T116" s="233"/>
      <c r="AT116" s="232" t="s">
        <v>133</v>
      </c>
      <c r="AU116" s="232" t="s">
        <v>238</v>
      </c>
      <c r="AV116" s="231" t="s">
        <v>523</v>
      </c>
      <c r="AW116" s="231" t="s">
        <v>1496</v>
      </c>
      <c r="AX116" s="231" t="s">
        <v>1498</v>
      </c>
      <c r="AY116" s="232" t="s">
        <v>1476</v>
      </c>
    </row>
    <row r="117" spans="2:51" s="272" customFormat="1">
      <c r="B117" s="276"/>
      <c r="D117" s="239" t="s">
        <v>133</v>
      </c>
      <c r="E117" s="273" t="s">
        <v>117</v>
      </c>
      <c r="F117" s="278" t="s">
        <v>2320</v>
      </c>
      <c r="H117" s="273" t="s">
        <v>117</v>
      </c>
      <c r="I117" s="277"/>
      <c r="L117" s="276"/>
      <c r="M117" s="275"/>
      <c r="T117" s="274"/>
      <c r="AT117" s="273" t="s">
        <v>133</v>
      </c>
      <c r="AU117" s="273" t="s">
        <v>238</v>
      </c>
      <c r="AV117" s="272" t="s">
        <v>238</v>
      </c>
      <c r="AW117" s="272" t="s">
        <v>1496</v>
      </c>
      <c r="AX117" s="272" t="s">
        <v>1498</v>
      </c>
      <c r="AY117" s="273" t="s">
        <v>1476</v>
      </c>
    </row>
    <row r="118" spans="2:51" s="231" customFormat="1">
      <c r="B118" s="235"/>
      <c r="D118" s="239" t="s">
        <v>133</v>
      </c>
      <c r="E118" s="232" t="s">
        <v>117</v>
      </c>
      <c r="F118" s="238" t="s">
        <v>238</v>
      </c>
      <c r="H118" s="237">
        <v>1</v>
      </c>
      <c r="I118" s="236"/>
      <c r="L118" s="235"/>
      <c r="M118" s="234"/>
      <c r="T118" s="233"/>
      <c r="AT118" s="232" t="s">
        <v>133</v>
      </c>
      <c r="AU118" s="232" t="s">
        <v>238</v>
      </c>
      <c r="AV118" s="231" t="s">
        <v>523</v>
      </c>
      <c r="AW118" s="231" t="s">
        <v>1496</v>
      </c>
      <c r="AX118" s="231" t="s">
        <v>1498</v>
      </c>
      <c r="AY118" s="232" t="s">
        <v>1476</v>
      </c>
    </row>
    <row r="119" spans="2:51" s="272" customFormat="1">
      <c r="B119" s="276"/>
      <c r="D119" s="239" t="s">
        <v>133</v>
      </c>
      <c r="E119" s="273" t="s">
        <v>117</v>
      </c>
      <c r="F119" s="278" t="s">
        <v>2318</v>
      </c>
      <c r="H119" s="273" t="s">
        <v>117</v>
      </c>
      <c r="I119" s="277"/>
      <c r="L119" s="276"/>
      <c r="M119" s="275"/>
      <c r="T119" s="274"/>
      <c r="AT119" s="273" t="s">
        <v>133</v>
      </c>
      <c r="AU119" s="273" t="s">
        <v>238</v>
      </c>
      <c r="AV119" s="272" t="s">
        <v>238</v>
      </c>
      <c r="AW119" s="272" t="s">
        <v>1496</v>
      </c>
      <c r="AX119" s="272" t="s">
        <v>1498</v>
      </c>
      <c r="AY119" s="273" t="s">
        <v>1476</v>
      </c>
    </row>
    <row r="120" spans="2:51" s="231" customFormat="1">
      <c r="B120" s="235"/>
      <c r="D120" s="239" t="s">
        <v>133</v>
      </c>
      <c r="E120" s="232" t="s">
        <v>117</v>
      </c>
      <c r="F120" s="238" t="s">
        <v>238</v>
      </c>
      <c r="H120" s="237">
        <v>1</v>
      </c>
      <c r="I120" s="236"/>
      <c r="L120" s="235"/>
      <c r="M120" s="234"/>
      <c r="T120" s="233"/>
      <c r="AT120" s="232" t="s">
        <v>133</v>
      </c>
      <c r="AU120" s="232" t="s">
        <v>238</v>
      </c>
      <c r="AV120" s="231" t="s">
        <v>523</v>
      </c>
      <c r="AW120" s="231" t="s">
        <v>1496</v>
      </c>
      <c r="AX120" s="231" t="s">
        <v>1498</v>
      </c>
      <c r="AY120" s="232" t="s">
        <v>1476</v>
      </c>
    </row>
    <row r="121" spans="2:51" s="272" customFormat="1">
      <c r="B121" s="276"/>
      <c r="D121" s="239" t="s">
        <v>133</v>
      </c>
      <c r="E121" s="273" t="s">
        <v>117</v>
      </c>
      <c r="F121" s="278" t="s">
        <v>2316</v>
      </c>
      <c r="H121" s="273" t="s">
        <v>117</v>
      </c>
      <c r="I121" s="277"/>
      <c r="L121" s="276"/>
      <c r="M121" s="275"/>
      <c r="T121" s="274"/>
      <c r="AT121" s="273" t="s">
        <v>133</v>
      </c>
      <c r="AU121" s="273" t="s">
        <v>238</v>
      </c>
      <c r="AV121" s="272" t="s">
        <v>238</v>
      </c>
      <c r="AW121" s="272" t="s">
        <v>1496</v>
      </c>
      <c r="AX121" s="272" t="s">
        <v>1498</v>
      </c>
      <c r="AY121" s="273" t="s">
        <v>1476</v>
      </c>
    </row>
    <row r="122" spans="2:51" s="231" customFormat="1">
      <c r="B122" s="235"/>
      <c r="D122" s="239" t="s">
        <v>133</v>
      </c>
      <c r="E122" s="232" t="s">
        <v>117</v>
      </c>
      <c r="F122" s="238" t="s">
        <v>238</v>
      </c>
      <c r="H122" s="237">
        <v>1</v>
      </c>
      <c r="I122" s="236"/>
      <c r="L122" s="235"/>
      <c r="M122" s="234"/>
      <c r="T122" s="233"/>
      <c r="AT122" s="232" t="s">
        <v>133</v>
      </c>
      <c r="AU122" s="232" t="s">
        <v>238</v>
      </c>
      <c r="AV122" s="231" t="s">
        <v>523</v>
      </c>
      <c r="AW122" s="231" t="s">
        <v>1496</v>
      </c>
      <c r="AX122" s="231" t="s">
        <v>1498</v>
      </c>
      <c r="AY122" s="232" t="s">
        <v>1476</v>
      </c>
    </row>
    <row r="123" spans="2:51" s="272" customFormat="1">
      <c r="B123" s="276"/>
      <c r="D123" s="239" t="s">
        <v>133</v>
      </c>
      <c r="E123" s="273" t="s">
        <v>117</v>
      </c>
      <c r="F123" s="278" t="s">
        <v>2314</v>
      </c>
      <c r="H123" s="273" t="s">
        <v>117</v>
      </c>
      <c r="I123" s="277"/>
      <c r="L123" s="276"/>
      <c r="M123" s="275"/>
      <c r="T123" s="274"/>
      <c r="AT123" s="273" t="s">
        <v>133</v>
      </c>
      <c r="AU123" s="273" t="s">
        <v>238</v>
      </c>
      <c r="AV123" s="272" t="s">
        <v>238</v>
      </c>
      <c r="AW123" s="272" t="s">
        <v>1496</v>
      </c>
      <c r="AX123" s="272" t="s">
        <v>1498</v>
      </c>
      <c r="AY123" s="273" t="s">
        <v>1476</v>
      </c>
    </row>
    <row r="124" spans="2:51" s="231" customFormat="1">
      <c r="B124" s="235"/>
      <c r="D124" s="239" t="s">
        <v>133</v>
      </c>
      <c r="E124" s="232" t="s">
        <v>117</v>
      </c>
      <c r="F124" s="238" t="s">
        <v>238</v>
      </c>
      <c r="H124" s="237">
        <v>1</v>
      </c>
      <c r="I124" s="236"/>
      <c r="L124" s="235"/>
      <c r="M124" s="234"/>
      <c r="T124" s="233"/>
      <c r="AT124" s="232" t="s">
        <v>133</v>
      </c>
      <c r="AU124" s="232" t="s">
        <v>238</v>
      </c>
      <c r="AV124" s="231" t="s">
        <v>523</v>
      </c>
      <c r="AW124" s="231" t="s">
        <v>1496</v>
      </c>
      <c r="AX124" s="231" t="s">
        <v>1498</v>
      </c>
      <c r="AY124" s="232" t="s">
        <v>1476</v>
      </c>
    </row>
    <row r="125" spans="2:51" s="272" customFormat="1">
      <c r="B125" s="276"/>
      <c r="D125" s="239" t="s">
        <v>133</v>
      </c>
      <c r="E125" s="273" t="s">
        <v>117</v>
      </c>
      <c r="F125" s="278" t="s">
        <v>2310</v>
      </c>
      <c r="H125" s="273" t="s">
        <v>117</v>
      </c>
      <c r="I125" s="277"/>
      <c r="L125" s="276"/>
      <c r="M125" s="275"/>
      <c r="T125" s="274"/>
      <c r="AT125" s="273" t="s">
        <v>133</v>
      </c>
      <c r="AU125" s="273" t="s">
        <v>238</v>
      </c>
      <c r="AV125" s="272" t="s">
        <v>238</v>
      </c>
      <c r="AW125" s="272" t="s">
        <v>1496</v>
      </c>
      <c r="AX125" s="272" t="s">
        <v>1498</v>
      </c>
      <c r="AY125" s="273" t="s">
        <v>1476</v>
      </c>
    </row>
    <row r="126" spans="2:51" s="231" customFormat="1">
      <c r="B126" s="235"/>
      <c r="D126" s="239" t="s">
        <v>133</v>
      </c>
      <c r="E126" s="232" t="s">
        <v>117</v>
      </c>
      <c r="F126" s="238" t="s">
        <v>238</v>
      </c>
      <c r="H126" s="237">
        <v>1</v>
      </c>
      <c r="I126" s="236"/>
      <c r="L126" s="235"/>
      <c r="M126" s="234"/>
      <c r="T126" s="233"/>
      <c r="AT126" s="232" t="s">
        <v>133</v>
      </c>
      <c r="AU126" s="232" t="s">
        <v>238</v>
      </c>
      <c r="AV126" s="231" t="s">
        <v>523</v>
      </c>
      <c r="AW126" s="231" t="s">
        <v>1496</v>
      </c>
      <c r="AX126" s="231" t="s">
        <v>1498</v>
      </c>
      <c r="AY126" s="232" t="s">
        <v>1476</v>
      </c>
    </row>
    <row r="127" spans="2:51" s="272" customFormat="1">
      <c r="B127" s="276"/>
      <c r="D127" s="239" t="s">
        <v>133</v>
      </c>
      <c r="E127" s="273" t="s">
        <v>117</v>
      </c>
      <c r="F127" s="278" t="s">
        <v>2309</v>
      </c>
      <c r="H127" s="273" t="s">
        <v>117</v>
      </c>
      <c r="I127" s="277"/>
      <c r="L127" s="276"/>
      <c r="M127" s="275"/>
      <c r="T127" s="274"/>
      <c r="AT127" s="273" t="s">
        <v>133</v>
      </c>
      <c r="AU127" s="273" t="s">
        <v>238</v>
      </c>
      <c r="AV127" s="272" t="s">
        <v>238</v>
      </c>
      <c r="AW127" s="272" t="s">
        <v>1496</v>
      </c>
      <c r="AX127" s="272" t="s">
        <v>1498</v>
      </c>
      <c r="AY127" s="273" t="s">
        <v>1476</v>
      </c>
    </row>
    <row r="128" spans="2:51" s="231" customFormat="1">
      <c r="B128" s="235"/>
      <c r="D128" s="239" t="s">
        <v>133</v>
      </c>
      <c r="E128" s="232" t="s">
        <v>117</v>
      </c>
      <c r="F128" s="238" t="s">
        <v>238</v>
      </c>
      <c r="H128" s="237">
        <v>1</v>
      </c>
      <c r="I128" s="236"/>
      <c r="L128" s="235"/>
      <c r="M128" s="234"/>
      <c r="T128" s="233"/>
      <c r="AT128" s="232" t="s">
        <v>133</v>
      </c>
      <c r="AU128" s="232" t="s">
        <v>238</v>
      </c>
      <c r="AV128" s="231" t="s">
        <v>523</v>
      </c>
      <c r="AW128" s="231" t="s">
        <v>1496</v>
      </c>
      <c r="AX128" s="231" t="s">
        <v>1498</v>
      </c>
      <c r="AY128" s="232" t="s">
        <v>1476</v>
      </c>
    </row>
    <row r="129" spans="2:65" s="272" customFormat="1">
      <c r="B129" s="276"/>
      <c r="D129" s="239" t="s">
        <v>133</v>
      </c>
      <c r="E129" s="273" t="s">
        <v>117</v>
      </c>
      <c r="F129" s="278" t="s">
        <v>2303</v>
      </c>
      <c r="H129" s="273" t="s">
        <v>117</v>
      </c>
      <c r="I129" s="277"/>
      <c r="L129" s="276"/>
      <c r="M129" s="275"/>
      <c r="T129" s="274"/>
      <c r="AT129" s="273" t="s">
        <v>133</v>
      </c>
      <c r="AU129" s="273" t="s">
        <v>238</v>
      </c>
      <c r="AV129" s="272" t="s">
        <v>238</v>
      </c>
      <c r="AW129" s="272" t="s">
        <v>1496</v>
      </c>
      <c r="AX129" s="272" t="s">
        <v>1498</v>
      </c>
      <c r="AY129" s="273" t="s">
        <v>1476</v>
      </c>
    </row>
    <row r="130" spans="2:65" s="231" customFormat="1">
      <c r="B130" s="235"/>
      <c r="D130" s="239" t="s">
        <v>133</v>
      </c>
      <c r="E130" s="232" t="s">
        <v>117</v>
      </c>
      <c r="F130" s="238" t="s">
        <v>238</v>
      </c>
      <c r="H130" s="237">
        <v>1</v>
      </c>
      <c r="I130" s="236"/>
      <c r="L130" s="235"/>
      <c r="M130" s="234"/>
      <c r="T130" s="233"/>
      <c r="AT130" s="232" t="s">
        <v>133</v>
      </c>
      <c r="AU130" s="232" t="s">
        <v>238</v>
      </c>
      <c r="AV130" s="231" t="s">
        <v>523</v>
      </c>
      <c r="AW130" s="231" t="s">
        <v>1496</v>
      </c>
      <c r="AX130" s="231" t="s">
        <v>1498</v>
      </c>
      <c r="AY130" s="232" t="s">
        <v>1476</v>
      </c>
    </row>
    <row r="131" spans="2:65" s="272" customFormat="1">
      <c r="B131" s="276"/>
      <c r="D131" s="239" t="s">
        <v>133</v>
      </c>
      <c r="E131" s="273" t="s">
        <v>117</v>
      </c>
      <c r="F131" s="278" t="s">
        <v>2301</v>
      </c>
      <c r="H131" s="273" t="s">
        <v>117</v>
      </c>
      <c r="I131" s="277"/>
      <c r="L131" s="276"/>
      <c r="M131" s="275"/>
      <c r="T131" s="274"/>
      <c r="AT131" s="273" t="s">
        <v>133</v>
      </c>
      <c r="AU131" s="273" t="s">
        <v>238</v>
      </c>
      <c r="AV131" s="272" t="s">
        <v>238</v>
      </c>
      <c r="AW131" s="272" t="s">
        <v>1496</v>
      </c>
      <c r="AX131" s="272" t="s">
        <v>1498</v>
      </c>
      <c r="AY131" s="273" t="s">
        <v>1476</v>
      </c>
    </row>
    <row r="132" spans="2:65" s="231" customFormat="1">
      <c r="B132" s="235"/>
      <c r="D132" s="239" t="s">
        <v>133</v>
      </c>
      <c r="E132" s="232" t="s">
        <v>117</v>
      </c>
      <c r="F132" s="238" t="s">
        <v>238</v>
      </c>
      <c r="H132" s="237">
        <v>1</v>
      </c>
      <c r="I132" s="236"/>
      <c r="L132" s="235"/>
      <c r="M132" s="234"/>
      <c r="T132" s="233"/>
      <c r="AT132" s="232" t="s">
        <v>133</v>
      </c>
      <c r="AU132" s="232" t="s">
        <v>238</v>
      </c>
      <c r="AV132" s="231" t="s">
        <v>523</v>
      </c>
      <c r="AW132" s="231" t="s">
        <v>1496</v>
      </c>
      <c r="AX132" s="231" t="s">
        <v>1498</v>
      </c>
      <c r="AY132" s="232" t="s">
        <v>1476</v>
      </c>
    </row>
    <row r="133" spans="2:65" s="272" customFormat="1">
      <c r="B133" s="276"/>
      <c r="D133" s="239" t="s">
        <v>133</v>
      </c>
      <c r="E133" s="273" t="s">
        <v>117</v>
      </c>
      <c r="F133" s="278" t="s">
        <v>2416</v>
      </c>
      <c r="H133" s="273" t="s">
        <v>117</v>
      </c>
      <c r="I133" s="277"/>
      <c r="L133" s="276"/>
      <c r="M133" s="275"/>
      <c r="T133" s="274"/>
      <c r="AT133" s="273" t="s">
        <v>133</v>
      </c>
      <c r="AU133" s="273" t="s">
        <v>238</v>
      </c>
      <c r="AV133" s="272" t="s">
        <v>238</v>
      </c>
      <c r="AW133" s="272" t="s">
        <v>1496</v>
      </c>
      <c r="AX133" s="272" t="s">
        <v>1498</v>
      </c>
      <c r="AY133" s="273" t="s">
        <v>1476</v>
      </c>
    </row>
    <row r="134" spans="2:65" s="231" customFormat="1">
      <c r="B134" s="235"/>
      <c r="D134" s="239" t="s">
        <v>133</v>
      </c>
      <c r="E134" s="232" t="s">
        <v>117</v>
      </c>
      <c r="F134" s="238" t="s">
        <v>1256</v>
      </c>
      <c r="H134" s="237">
        <v>7</v>
      </c>
      <c r="I134" s="236"/>
      <c r="L134" s="235"/>
      <c r="M134" s="234"/>
      <c r="T134" s="233"/>
      <c r="AT134" s="232" t="s">
        <v>133</v>
      </c>
      <c r="AU134" s="232" t="s">
        <v>238</v>
      </c>
      <c r="AV134" s="231" t="s">
        <v>523</v>
      </c>
      <c r="AW134" s="231" t="s">
        <v>1496</v>
      </c>
      <c r="AX134" s="231" t="s">
        <v>1498</v>
      </c>
      <c r="AY134" s="232" t="s">
        <v>1476</v>
      </c>
    </row>
    <row r="135" spans="2:65" s="252" customFormat="1">
      <c r="B135" s="256"/>
      <c r="D135" s="239" t="s">
        <v>133</v>
      </c>
      <c r="E135" s="253" t="s">
        <v>117</v>
      </c>
      <c r="F135" s="259" t="s">
        <v>1497</v>
      </c>
      <c r="H135" s="258">
        <v>20</v>
      </c>
      <c r="I135" s="257"/>
      <c r="L135" s="256"/>
      <c r="M135" s="255"/>
      <c r="T135" s="254"/>
      <c r="AT135" s="253" t="s">
        <v>133</v>
      </c>
      <c r="AU135" s="253" t="s">
        <v>238</v>
      </c>
      <c r="AV135" s="252" t="s">
        <v>728</v>
      </c>
      <c r="AW135" s="252" t="s">
        <v>1496</v>
      </c>
      <c r="AX135" s="252" t="s">
        <v>238</v>
      </c>
      <c r="AY135" s="253" t="s">
        <v>1476</v>
      </c>
    </row>
    <row r="136" spans="2:65" s="207" customFormat="1" ht="21.75" customHeight="1">
      <c r="B136" s="208"/>
      <c r="C136" s="230" t="s">
        <v>1115</v>
      </c>
      <c r="D136" s="230" t="s">
        <v>1477</v>
      </c>
      <c r="E136" s="229" t="s">
        <v>2415</v>
      </c>
      <c r="F136" s="224" t="s">
        <v>2414</v>
      </c>
      <c r="G136" s="228" t="s">
        <v>267</v>
      </c>
      <c r="H136" s="227">
        <v>7</v>
      </c>
      <c r="I136" s="226"/>
      <c r="J136" s="225">
        <f>ROUND(I136*H136,2)</f>
        <v>0</v>
      </c>
      <c r="K136" s="224" t="s">
        <v>1479</v>
      </c>
      <c r="L136" s="208"/>
      <c r="M136" s="223" t="s">
        <v>117</v>
      </c>
      <c r="N136" s="222" t="s">
        <v>1478</v>
      </c>
      <c r="P136" s="221">
        <f>O136*H136</f>
        <v>0</v>
      </c>
      <c r="Q136" s="221">
        <v>0</v>
      </c>
      <c r="R136" s="221">
        <f>Q136*H136</f>
        <v>0</v>
      </c>
      <c r="S136" s="221">
        <v>0</v>
      </c>
      <c r="T136" s="220">
        <f>S136*H136</f>
        <v>0</v>
      </c>
      <c r="AR136" s="218" t="s">
        <v>728</v>
      </c>
      <c r="AT136" s="218" t="s">
        <v>1477</v>
      </c>
      <c r="AU136" s="218" t="s">
        <v>238</v>
      </c>
      <c r="AY136" s="211" t="s">
        <v>1476</v>
      </c>
      <c r="BE136" s="219">
        <f>IF(N136="základní",J136,0)</f>
        <v>0</v>
      </c>
      <c r="BF136" s="219">
        <f>IF(N136="snížená",J136,0)</f>
        <v>0</v>
      </c>
      <c r="BG136" s="219">
        <f>IF(N136="zákl. přenesená",J136,0)</f>
        <v>0</v>
      </c>
      <c r="BH136" s="219">
        <f>IF(N136="sníž. přenesená",J136,0)</f>
        <v>0</v>
      </c>
      <c r="BI136" s="219">
        <f>IF(N136="nulová",J136,0)</f>
        <v>0</v>
      </c>
      <c r="BJ136" s="211" t="s">
        <v>238</v>
      </c>
      <c r="BK136" s="219">
        <f>ROUND(I136*H136,2)</f>
        <v>0</v>
      </c>
      <c r="BL136" s="211" t="s">
        <v>728</v>
      </c>
      <c r="BM136" s="218" t="s">
        <v>2413</v>
      </c>
    </row>
    <row r="137" spans="2:65" s="207" customFormat="1">
      <c r="B137" s="208"/>
      <c r="D137" s="217" t="s">
        <v>1473</v>
      </c>
      <c r="F137" s="216" t="s">
        <v>2412</v>
      </c>
      <c r="I137" s="215"/>
      <c r="L137" s="208"/>
      <c r="M137" s="251"/>
      <c r="T137" s="250"/>
      <c r="AT137" s="211" t="s">
        <v>1473</v>
      </c>
      <c r="AU137" s="211" t="s">
        <v>238</v>
      </c>
    </row>
    <row r="138" spans="2:65" s="272" customFormat="1">
      <c r="B138" s="276"/>
      <c r="D138" s="239" t="s">
        <v>133</v>
      </c>
      <c r="E138" s="273" t="s">
        <v>117</v>
      </c>
      <c r="F138" s="278" t="s">
        <v>2298</v>
      </c>
      <c r="H138" s="273" t="s">
        <v>117</v>
      </c>
      <c r="I138" s="277"/>
      <c r="L138" s="276"/>
      <c r="M138" s="275"/>
      <c r="T138" s="274"/>
      <c r="AT138" s="273" t="s">
        <v>133</v>
      </c>
      <c r="AU138" s="273" t="s">
        <v>238</v>
      </c>
      <c r="AV138" s="272" t="s">
        <v>238</v>
      </c>
      <c r="AW138" s="272" t="s">
        <v>1496</v>
      </c>
      <c r="AX138" s="272" t="s">
        <v>1498</v>
      </c>
      <c r="AY138" s="273" t="s">
        <v>1476</v>
      </c>
    </row>
    <row r="139" spans="2:65" s="231" customFormat="1">
      <c r="B139" s="235"/>
      <c r="D139" s="239" t="s">
        <v>133</v>
      </c>
      <c r="E139" s="232" t="s">
        <v>117</v>
      </c>
      <c r="F139" s="238" t="s">
        <v>238</v>
      </c>
      <c r="H139" s="237">
        <v>1</v>
      </c>
      <c r="I139" s="236"/>
      <c r="L139" s="235"/>
      <c r="M139" s="234"/>
      <c r="T139" s="233"/>
      <c r="AT139" s="232" t="s">
        <v>133</v>
      </c>
      <c r="AU139" s="232" t="s">
        <v>238</v>
      </c>
      <c r="AV139" s="231" t="s">
        <v>523</v>
      </c>
      <c r="AW139" s="231" t="s">
        <v>1496</v>
      </c>
      <c r="AX139" s="231" t="s">
        <v>1498</v>
      </c>
      <c r="AY139" s="232" t="s">
        <v>1476</v>
      </c>
    </row>
    <row r="140" spans="2:65" s="272" customFormat="1">
      <c r="B140" s="276"/>
      <c r="D140" s="239" t="s">
        <v>133</v>
      </c>
      <c r="E140" s="273" t="s">
        <v>117</v>
      </c>
      <c r="F140" s="278" t="s">
        <v>2290</v>
      </c>
      <c r="H140" s="273" t="s">
        <v>117</v>
      </c>
      <c r="I140" s="277"/>
      <c r="L140" s="276"/>
      <c r="M140" s="275"/>
      <c r="T140" s="274"/>
      <c r="AT140" s="273" t="s">
        <v>133</v>
      </c>
      <c r="AU140" s="273" t="s">
        <v>238</v>
      </c>
      <c r="AV140" s="272" t="s">
        <v>238</v>
      </c>
      <c r="AW140" s="272" t="s">
        <v>1496</v>
      </c>
      <c r="AX140" s="272" t="s">
        <v>1498</v>
      </c>
      <c r="AY140" s="273" t="s">
        <v>1476</v>
      </c>
    </row>
    <row r="141" spans="2:65" s="231" customFormat="1">
      <c r="B141" s="235"/>
      <c r="D141" s="239" t="s">
        <v>133</v>
      </c>
      <c r="E141" s="232" t="s">
        <v>117</v>
      </c>
      <c r="F141" s="238" t="s">
        <v>238</v>
      </c>
      <c r="H141" s="237">
        <v>1</v>
      </c>
      <c r="I141" s="236"/>
      <c r="L141" s="235"/>
      <c r="M141" s="234"/>
      <c r="T141" s="233"/>
      <c r="AT141" s="232" t="s">
        <v>133</v>
      </c>
      <c r="AU141" s="232" t="s">
        <v>238</v>
      </c>
      <c r="AV141" s="231" t="s">
        <v>523</v>
      </c>
      <c r="AW141" s="231" t="s">
        <v>1496</v>
      </c>
      <c r="AX141" s="231" t="s">
        <v>1498</v>
      </c>
      <c r="AY141" s="232" t="s">
        <v>1476</v>
      </c>
    </row>
    <row r="142" spans="2:65" s="272" customFormat="1">
      <c r="B142" s="276"/>
      <c r="D142" s="239" t="s">
        <v>133</v>
      </c>
      <c r="E142" s="273" t="s">
        <v>117</v>
      </c>
      <c r="F142" s="278" t="s">
        <v>2289</v>
      </c>
      <c r="H142" s="273" t="s">
        <v>117</v>
      </c>
      <c r="I142" s="277"/>
      <c r="L142" s="276"/>
      <c r="M142" s="275"/>
      <c r="T142" s="274"/>
      <c r="AT142" s="273" t="s">
        <v>133</v>
      </c>
      <c r="AU142" s="273" t="s">
        <v>238</v>
      </c>
      <c r="AV142" s="272" t="s">
        <v>238</v>
      </c>
      <c r="AW142" s="272" t="s">
        <v>1496</v>
      </c>
      <c r="AX142" s="272" t="s">
        <v>1498</v>
      </c>
      <c r="AY142" s="273" t="s">
        <v>1476</v>
      </c>
    </row>
    <row r="143" spans="2:65" s="231" customFormat="1">
      <c r="B143" s="235"/>
      <c r="D143" s="239" t="s">
        <v>133</v>
      </c>
      <c r="E143" s="232" t="s">
        <v>117</v>
      </c>
      <c r="F143" s="238" t="s">
        <v>238</v>
      </c>
      <c r="H143" s="237">
        <v>1</v>
      </c>
      <c r="I143" s="236"/>
      <c r="L143" s="235"/>
      <c r="M143" s="234"/>
      <c r="T143" s="233"/>
      <c r="AT143" s="232" t="s">
        <v>133</v>
      </c>
      <c r="AU143" s="232" t="s">
        <v>238</v>
      </c>
      <c r="AV143" s="231" t="s">
        <v>523</v>
      </c>
      <c r="AW143" s="231" t="s">
        <v>1496</v>
      </c>
      <c r="AX143" s="231" t="s">
        <v>1498</v>
      </c>
      <c r="AY143" s="232" t="s">
        <v>1476</v>
      </c>
    </row>
    <row r="144" spans="2:65" s="272" customFormat="1">
      <c r="B144" s="276"/>
      <c r="D144" s="239" t="s">
        <v>133</v>
      </c>
      <c r="E144" s="273" t="s">
        <v>117</v>
      </c>
      <c r="F144" s="278" t="s">
        <v>2287</v>
      </c>
      <c r="H144" s="273" t="s">
        <v>117</v>
      </c>
      <c r="I144" s="277"/>
      <c r="L144" s="276"/>
      <c r="M144" s="275"/>
      <c r="T144" s="274"/>
      <c r="AT144" s="273" t="s">
        <v>133</v>
      </c>
      <c r="AU144" s="273" t="s">
        <v>238</v>
      </c>
      <c r="AV144" s="272" t="s">
        <v>238</v>
      </c>
      <c r="AW144" s="272" t="s">
        <v>1496</v>
      </c>
      <c r="AX144" s="272" t="s">
        <v>1498</v>
      </c>
      <c r="AY144" s="273" t="s">
        <v>1476</v>
      </c>
    </row>
    <row r="145" spans="2:65" s="231" customFormat="1">
      <c r="B145" s="235"/>
      <c r="D145" s="239" t="s">
        <v>133</v>
      </c>
      <c r="E145" s="232" t="s">
        <v>117</v>
      </c>
      <c r="F145" s="238" t="s">
        <v>238</v>
      </c>
      <c r="H145" s="237">
        <v>1</v>
      </c>
      <c r="I145" s="236"/>
      <c r="L145" s="235"/>
      <c r="M145" s="234"/>
      <c r="T145" s="233"/>
      <c r="AT145" s="232" t="s">
        <v>133</v>
      </c>
      <c r="AU145" s="232" t="s">
        <v>238</v>
      </c>
      <c r="AV145" s="231" t="s">
        <v>523</v>
      </c>
      <c r="AW145" s="231" t="s">
        <v>1496</v>
      </c>
      <c r="AX145" s="231" t="s">
        <v>1498</v>
      </c>
      <c r="AY145" s="232" t="s">
        <v>1476</v>
      </c>
    </row>
    <row r="146" spans="2:65" s="272" customFormat="1">
      <c r="B146" s="276"/>
      <c r="D146" s="239" t="s">
        <v>133</v>
      </c>
      <c r="E146" s="273" t="s">
        <v>117</v>
      </c>
      <c r="F146" s="278" t="s">
        <v>2281</v>
      </c>
      <c r="H146" s="273" t="s">
        <v>117</v>
      </c>
      <c r="I146" s="277"/>
      <c r="L146" s="276"/>
      <c r="M146" s="275"/>
      <c r="T146" s="274"/>
      <c r="AT146" s="273" t="s">
        <v>133</v>
      </c>
      <c r="AU146" s="273" t="s">
        <v>238</v>
      </c>
      <c r="AV146" s="272" t="s">
        <v>238</v>
      </c>
      <c r="AW146" s="272" t="s">
        <v>1496</v>
      </c>
      <c r="AX146" s="272" t="s">
        <v>1498</v>
      </c>
      <c r="AY146" s="273" t="s">
        <v>1476</v>
      </c>
    </row>
    <row r="147" spans="2:65" s="231" customFormat="1">
      <c r="B147" s="235"/>
      <c r="D147" s="239" t="s">
        <v>133</v>
      </c>
      <c r="E147" s="232" t="s">
        <v>117</v>
      </c>
      <c r="F147" s="238" t="s">
        <v>238</v>
      </c>
      <c r="H147" s="237">
        <v>1</v>
      </c>
      <c r="I147" s="236"/>
      <c r="L147" s="235"/>
      <c r="M147" s="234"/>
      <c r="T147" s="233"/>
      <c r="AT147" s="232" t="s">
        <v>133</v>
      </c>
      <c r="AU147" s="232" t="s">
        <v>238</v>
      </c>
      <c r="AV147" s="231" t="s">
        <v>523</v>
      </c>
      <c r="AW147" s="231" t="s">
        <v>1496</v>
      </c>
      <c r="AX147" s="231" t="s">
        <v>1498</v>
      </c>
      <c r="AY147" s="232" t="s">
        <v>1476</v>
      </c>
    </row>
    <row r="148" spans="2:65" s="272" customFormat="1">
      <c r="B148" s="276"/>
      <c r="D148" s="239" t="s">
        <v>133</v>
      </c>
      <c r="E148" s="273" t="s">
        <v>117</v>
      </c>
      <c r="F148" s="278" t="s">
        <v>2279</v>
      </c>
      <c r="H148" s="273" t="s">
        <v>117</v>
      </c>
      <c r="I148" s="277"/>
      <c r="L148" s="276"/>
      <c r="M148" s="275"/>
      <c r="T148" s="274"/>
      <c r="AT148" s="273" t="s">
        <v>133</v>
      </c>
      <c r="AU148" s="273" t="s">
        <v>238</v>
      </c>
      <c r="AV148" s="272" t="s">
        <v>238</v>
      </c>
      <c r="AW148" s="272" t="s">
        <v>1496</v>
      </c>
      <c r="AX148" s="272" t="s">
        <v>1498</v>
      </c>
      <c r="AY148" s="273" t="s">
        <v>1476</v>
      </c>
    </row>
    <row r="149" spans="2:65" s="231" customFormat="1">
      <c r="B149" s="235"/>
      <c r="D149" s="239" t="s">
        <v>133</v>
      </c>
      <c r="E149" s="232" t="s">
        <v>117</v>
      </c>
      <c r="F149" s="238" t="s">
        <v>238</v>
      </c>
      <c r="H149" s="237">
        <v>1</v>
      </c>
      <c r="I149" s="236"/>
      <c r="L149" s="235"/>
      <c r="M149" s="234"/>
      <c r="T149" s="233"/>
      <c r="AT149" s="232" t="s">
        <v>133</v>
      </c>
      <c r="AU149" s="232" t="s">
        <v>238</v>
      </c>
      <c r="AV149" s="231" t="s">
        <v>523</v>
      </c>
      <c r="AW149" s="231" t="s">
        <v>1496</v>
      </c>
      <c r="AX149" s="231" t="s">
        <v>1498</v>
      </c>
      <c r="AY149" s="232" t="s">
        <v>1476</v>
      </c>
    </row>
    <row r="150" spans="2:65" s="272" customFormat="1">
      <c r="B150" s="276"/>
      <c r="D150" s="239" t="s">
        <v>133</v>
      </c>
      <c r="E150" s="273" t="s">
        <v>117</v>
      </c>
      <c r="F150" s="278" t="s">
        <v>2277</v>
      </c>
      <c r="H150" s="273" t="s">
        <v>117</v>
      </c>
      <c r="I150" s="277"/>
      <c r="L150" s="276"/>
      <c r="M150" s="275"/>
      <c r="T150" s="274"/>
      <c r="AT150" s="273" t="s">
        <v>133</v>
      </c>
      <c r="AU150" s="273" t="s">
        <v>238</v>
      </c>
      <c r="AV150" s="272" t="s">
        <v>238</v>
      </c>
      <c r="AW150" s="272" t="s">
        <v>1496</v>
      </c>
      <c r="AX150" s="272" t="s">
        <v>1498</v>
      </c>
      <c r="AY150" s="273" t="s">
        <v>1476</v>
      </c>
    </row>
    <row r="151" spans="2:65" s="231" customFormat="1">
      <c r="B151" s="235"/>
      <c r="D151" s="239" t="s">
        <v>133</v>
      </c>
      <c r="E151" s="232" t="s">
        <v>117</v>
      </c>
      <c r="F151" s="238" t="s">
        <v>238</v>
      </c>
      <c r="H151" s="237">
        <v>1</v>
      </c>
      <c r="I151" s="236"/>
      <c r="L151" s="235"/>
      <c r="M151" s="234"/>
      <c r="T151" s="233"/>
      <c r="AT151" s="232" t="s">
        <v>133</v>
      </c>
      <c r="AU151" s="232" t="s">
        <v>238</v>
      </c>
      <c r="AV151" s="231" t="s">
        <v>523</v>
      </c>
      <c r="AW151" s="231" t="s">
        <v>1496</v>
      </c>
      <c r="AX151" s="231" t="s">
        <v>1498</v>
      </c>
      <c r="AY151" s="232" t="s">
        <v>1476</v>
      </c>
    </row>
    <row r="152" spans="2:65" s="252" customFormat="1">
      <c r="B152" s="256"/>
      <c r="D152" s="239" t="s">
        <v>133</v>
      </c>
      <c r="E152" s="253" t="s">
        <v>117</v>
      </c>
      <c r="F152" s="259" t="s">
        <v>1497</v>
      </c>
      <c r="H152" s="258">
        <v>7</v>
      </c>
      <c r="I152" s="257"/>
      <c r="L152" s="256"/>
      <c r="M152" s="255"/>
      <c r="T152" s="254"/>
      <c r="AT152" s="253" t="s">
        <v>133</v>
      </c>
      <c r="AU152" s="253" t="s">
        <v>238</v>
      </c>
      <c r="AV152" s="252" t="s">
        <v>728</v>
      </c>
      <c r="AW152" s="252" t="s">
        <v>1496</v>
      </c>
      <c r="AX152" s="252" t="s">
        <v>238</v>
      </c>
      <c r="AY152" s="253" t="s">
        <v>1476</v>
      </c>
    </row>
    <row r="153" spans="2:65" s="207" customFormat="1" ht="21.75" customHeight="1">
      <c r="B153" s="208"/>
      <c r="C153" s="230" t="s">
        <v>728</v>
      </c>
      <c r="D153" s="230" t="s">
        <v>1477</v>
      </c>
      <c r="E153" s="229" t="s">
        <v>2411</v>
      </c>
      <c r="F153" s="224" t="s">
        <v>2410</v>
      </c>
      <c r="G153" s="228" t="s">
        <v>267</v>
      </c>
      <c r="H153" s="227">
        <v>6</v>
      </c>
      <c r="I153" s="226"/>
      <c r="J153" s="225">
        <f>ROUND(I153*H153,2)</f>
        <v>0</v>
      </c>
      <c r="K153" s="224" t="s">
        <v>1479</v>
      </c>
      <c r="L153" s="208"/>
      <c r="M153" s="223" t="s">
        <v>117</v>
      </c>
      <c r="N153" s="222" t="s">
        <v>1478</v>
      </c>
      <c r="P153" s="221">
        <f>O153*H153</f>
        <v>0</v>
      </c>
      <c r="Q153" s="221">
        <v>0</v>
      </c>
      <c r="R153" s="221">
        <f>Q153*H153</f>
        <v>0</v>
      </c>
      <c r="S153" s="221">
        <v>0</v>
      </c>
      <c r="T153" s="220">
        <f>S153*H153</f>
        <v>0</v>
      </c>
      <c r="AR153" s="218" t="s">
        <v>728</v>
      </c>
      <c r="AT153" s="218" t="s">
        <v>1477</v>
      </c>
      <c r="AU153" s="218" t="s">
        <v>238</v>
      </c>
      <c r="AY153" s="211" t="s">
        <v>1476</v>
      </c>
      <c r="BE153" s="219">
        <f>IF(N153="základní",J153,0)</f>
        <v>0</v>
      </c>
      <c r="BF153" s="219">
        <f>IF(N153="snížená",J153,0)</f>
        <v>0</v>
      </c>
      <c r="BG153" s="219">
        <f>IF(N153="zákl. přenesená",J153,0)</f>
        <v>0</v>
      </c>
      <c r="BH153" s="219">
        <f>IF(N153="sníž. přenesená",J153,0)</f>
        <v>0</v>
      </c>
      <c r="BI153" s="219">
        <f>IF(N153="nulová",J153,0)</f>
        <v>0</v>
      </c>
      <c r="BJ153" s="211" t="s">
        <v>238</v>
      </c>
      <c r="BK153" s="219">
        <f>ROUND(I153*H153,2)</f>
        <v>0</v>
      </c>
      <c r="BL153" s="211" t="s">
        <v>728</v>
      </c>
      <c r="BM153" s="218" t="s">
        <v>2409</v>
      </c>
    </row>
    <row r="154" spans="2:65" s="207" customFormat="1">
      <c r="B154" s="208"/>
      <c r="D154" s="217" t="s">
        <v>1473</v>
      </c>
      <c r="F154" s="216" t="s">
        <v>2408</v>
      </c>
      <c r="I154" s="215"/>
      <c r="L154" s="208"/>
      <c r="M154" s="251"/>
      <c r="T154" s="250"/>
      <c r="AT154" s="211" t="s">
        <v>1473</v>
      </c>
      <c r="AU154" s="211" t="s">
        <v>238</v>
      </c>
    </row>
    <row r="155" spans="2:65" s="272" customFormat="1">
      <c r="B155" s="276"/>
      <c r="D155" s="239" t="s">
        <v>133</v>
      </c>
      <c r="E155" s="273" t="s">
        <v>117</v>
      </c>
      <c r="F155" s="278" t="s">
        <v>2326</v>
      </c>
      <c r="H155" s="273" t="s">
        <v>117</v>
      </c>
      <c r="I155" s="277"/>
      <c r="L155" s="276"/>
      <c r="M155" s="275"/>
      <c r="T155" s="274"/>
      <c r="AT155" s="273" t="s">
        <v>133</v>
      </c>
      <c r="AU155" s="273" t="s">
        <v>238</v>
      </c>
      <c r="AV155" s="272" t="s">
        <v>238</v>
      </c>
      <c r="AW155" s="272" t="s">
        <v>1496</v>
      </c>
      <c r="AX155" s="272" t="s">
        <v>1498</v>
      </c>
      <c r="AY155" s="273" t="s">
        <v>1476</v>
      </c>
    </row>
    <row r="156" spans="2:65" s="231" customFormat="1">
      <c r="B156" s="235"/>
      <c r="D156" s="239" t="s">
        <v>133</v>
      </c>
      <c r="E156" s="232" t="s">
        <v>117</v>
      </c>
      <c r="F156" s="238" t="s">
        <v>238</v>
      </c>
      <c r="H156" s="237">
        <v>1</v>
      </c>
      <c r="I156" s="236"/>
      <c r="L156" s="235"/>
      <c r="M156" s="234"/>
      <c r="T156" s="233"/>
      <c r="AT156" s="232" t="s">
        <v>133</v>
      </c>
      <c r="AU156" s="232" t="s">
        <v>238</v>
      </c>
      <c r="AV156" s="231" t="s">
        <v>523</v>
      </c>
      <c r="AW156" s="231" t="s">
        <v>1496</v>
      </c>
      <c r="AX156" s="231" t="s">
        <v>1498</v>
      </c>
      <c r="AY156" s="232" t="s">
        <v>1476</v>
      </c>
    </row>
    <row r="157" spans="2:65" s="272" customFormat="1">
      <c r="B157" s="276"/>
      <c r="D157" s="239" t="s">
        <v>133</v>
      </c>
      <c r="E157" s="273" t="s">
        <v>117</v>
      </c>
      <c r="F157" s="278" t="s">
        <v>2325</v>
      </c>
      <c r="H157" s="273" t="s">
        <v>117</v>
      </c>
      <c r="I157" s="277"/>
      <c r="L157" s="276"/>
      <c r="M157" s="275"/>
      <c r="T157" s="274"/>
      <c r="AT157" s="273" t="s">
        <v>133</v>
      </c>
      <c r="AU157" s="273" t="s">
        <v>238</v>
      </c>
      <c r="AV157" s="272" t="s">
        <v>238</v>
      </c>
      <c r="AW157" s="272" t="s">
        <v>1496</v>
      </c>
      <c r="AX157" s="272" t="s">
        <v>1498</v>
      </c>
      <c r="AY157" s="273" t="s">
        <v>1476</v>
      </c>
    </row>
    <row r="158" spans="2:65" s="231" customFormat="1">
      <c r="B158" s="235"/>
      <c r="D158" s="239" t="s">
        <v>133</v>
      </c>
      <c r="E158" s="232" t="s">
        <v>117</v>
      </c>
      <c r="F158" s="238" t="s">
        <v>238</v>
      </c>
      <c r="H158" s="237">
        <v>1</v>
      </c>
      <c r="I158" s="236"/>
      <c r="L158" s="235"/>
      <c r="M158" s="234"/>
      <c r="T158" s="233"/>
      <c r="AT158" s="232" t="s">
        <v>133</v>
      </c>
      <c r="AU158" s="232" t="s">
        <v>238</v>
      </c>
      <c r="AV158" s="231" t="s">
        <v>523</v>
      </c>
      <c r="AW158" s="231" t="s">
        <v>1496</v>
      </c>
      <c r="AX158" s="231" t="s">
        <v>1498</v>
      </c>
      <c r="AY158" s="232" t="s">
        <v>1476</v>
      </c>
    </row>
    <row r="159" spans="2:65" s="272" customFormat="1">
      <c r="B159" s="276"/>
      <c r="D159" s="239" t="s">
        <v>133</v>
      </c>
      <c r="E159" s="273" t="s">
        <v>117</v>
      </c>
      <c r="F159" s="278" t="s">
        <v>2313</v>
      </c>
      <c r="H159" s="273" t="s">
        <v>117</v>
      </c>
      <c r="I159" s="277"/>
      <c r="L159" s="276"/>
      <c r="M159" s="275"/>
      <c r="T159" s="274"/>
      <c r="AT159" s="273" t="s">
        <v>133</v>
      </c>
      <c r="AU159" s="273" t="s">
        <v>238</v>
      </c>
      <c r="AV159" s="272" t="s">
        <v>238</v>
      </c>
      <c r="AW159" s="272" t="s">
        <v>1496</v>
      </c>
      <c r="AX159" s="272" t="s">
        <v>1498</v>
      </c>
      <c r="AY159" s="273" t="s">
        <v>1476</v>
      </c>
    </row>
    <row r="160" spans="2:65" s="231" customFormat="1">
      <c r="B160" s="235"/>
      <c r="D160" s="239" t="s">
        <v>133</v>
      </c>
      <c r="E160" s="232" t="s">
        <v>117</v>
      </c>
      <c r="F160" s="238" t="s">
        <v>238</v>
      </c>
      <c r="H160" s="237">
        <v>1</v>
      </c>
      <c r="I160" s="236"/>
      <c r="L160" s="235"/>
      <c r="M160" s="234"/>
      <c r="T160" s="233"/>
      <c r="AT160" s="232" t="s">
        <v>133</v>
      </c>
      <c r="AU160" s="232" t="s">
        <v>238</v>
      </c>
      <c r="AV160" s="231" t="s">
        <v>523</v>
      </c>
      <c r="AW160" s="231" t="s">
        <v>1496</v>
      </c>
      <c r="AX160" s="231" t="s">
        <v>1498</v>
      </c>
      <c r="AY160" s="232" t="s">
        <v>1476</v>
      </c>
    </row>
    <row r="161" spans="2:65" s="272" customFormat="1">
      <c r="B161" s="276"/>
      <c r="D161" s="239" t="s">
        <v>133</v>
      </c>
      <c r="E161" s="273" t="s">
        <v>117</v>
      </c>
      <c r="F161" s="278" t="s">
        <v>2312</v>
      </c>
      <c r="H161" s="273" t="s">
        <v>117</v>
      </c>
      <c r="I161" s="277"/>
      <c r="L161" s="276"/>
      <c r="M161" s="275"/>
      <c r="T161" s="274"/>
      <c r="AT161" s="273" t="s">
        <v>133</v>
      </c>
      <c r="AU161" s="273" t="s">
        <v>238</v>
      </c>
      <c r="AV161" s="272" t="s">
        <v>238</v>
      </c>
      <c r="AW161" s="272" t="s">
        <v>1496</v>
      </c>
      <c r="AX161" s="272" t="s">
        <v>1498</v>
      </c>
      <c r="AY161" s="273" t="s">
        <v>1476</v>
      </c>
    </row>
    <row r="162" spans="2:65" s="231" customFormat="1">
      <c r="B162" s="235"/>
      <c r="D162" s="239" t="s">
        <v>133</v>
      </c>
      <c r="E162" s="232" t="s">
        <v>117</v>
      </c>
      <c r="F162" s="238" t="s">
        <v>238</v>
      </c>
      <c r="H162" s="237">
        <v>1</v>
      </c>
      <c r="I162" s="236"/>
      <c r="L162" s="235"/>
      <c r="M162" s="234"/>
      <c r="T162" s="233"/>
      <c r="AT162" s="232" t="s">
        <v>133</v>
      </c>
      <c r="AU162" s="232" t="s">
        <v>238</v>
      </c>
      <c r="AV162" s="231" t="s">
        <v>523</v>
      </c>
      <c r="AW162" s="231" t="s">
        <v>1496</v>
      </c>
      <c r="AX162" s="231" t="s">
        <v>1498</v>
      </c>
      <c r="AY162" s="232" t="s">
        <v>1476</v>
      </c>
    </row>
    <row r="163" spans="2:65" s="272" customFormat="1">
      <c r="B163" s="276"/>
      <c r="D163" s="239" t="s">
        <v>133</v>
      </c>
      <c r="E163" s="273" t="s">
        <v>117</v>
      </c>
      <c r="F163" s="278" t="s">
        <v>2306</v>
      </c>
      <c r="H163" s="273" t="s">
        <v>117</v>
      </c>
      <c r="I163" s="277"/>
      <c r="L163" s="276"/>
      <c r="M163" s="275"/>
      <c r="T163" s="274"/>
      <c r="AT163" s="273" t="s">
        <v>133</v>
      </c>
      <c r="AU163" s="273" t="s">
        <v>238</v>
      </c>
      <c r="AV163" s="272" t="s">
        <v>238</v>
      </c>
      <c r="AW163" s="272" t="s">
        <v>1496</v>
      </c>
      <c r="AX163" s="272" t="s">
        <v>1498</v>
      </c>
      <c r="AY163" s="273" t="s">
        <v>1476</v>
      </c>
    </row>
    <row r="164" spans="2:65" s="231" customFormat="1">
      <c r="B164" s="235"/>
      <c r="D164" s="239" t="s">
        <v>133</v>
      </c>
      <c r="E164" s="232" t="s">
        <v>117</v>
      </c>
      <c r="F164" s="238" t="s">
        <v>238</v>
      </c>
      <c r="H164" s="237">
        <v>1</v>
      </c>
      <c r="I164" s="236"/>
      <c r="L164" s="235"/>
      <c r="M164" s="234"/>
      <c r="T164" s="233"/>
      <c r="AT164" s="232" t="s">
        <v>133</v>
      </c>
      <c r="AU164" s="232" t="s">
        <v>238</v>
      </c>
      <c r="AV164" s="231" t="s">
        <v>523</v>
      </c>
      <c r="AW164" s="231" t="s">
        <v>1496</v>
      </c>
      <c r="AX164" s="231" t="s">
        <v>1498</v>
      </c>
      <c r="AY164" s="232" t="s">
        <v>1476</v>
      </c>
    </row>
    <row r="165" spans="2:65" s="272" customFormat="1">
      <c r="B165" s="276"/>
      <c r="D165" s="239" t="s">
        <v>133</v>
      </c>
      <c r="E165" s="273" t="s">
        <v>117</v>
      </c>
      <c r="F165" s="278" t="s">
        <v>2305</v>
      </c>
      <c r="H165" s="273" t="s">
        <v>117</v>
      </c>
      <c r="I165" s="277"/>
      <c r="L165" s="276"/>
      <c r="M165" s="275"/>
      <c r="T165" s="274"/>
      <c r="AT165" s="273" t="s">
        <v>133</v>
      </c>
      <c r="AU165" s="273" t="s">
        <v>238</v>
      </c>
      <c r="AV165" s="272" t="s">
        <v>238</v>
      </c>
      <c r="AW165" s="272" t="s">
        <v>1496</v>
      </c>
      <c r="AX165" s="272" t="s">
        <v>1498</v>
      </c>
      <c r="AY165" s="273" t="s">
        <v>1476</v>
      </c>
    </row>
    <row r="166" spans="2:65" s="231" customFormat="1">
      <c r="B166" s="235"/>
      <c r="D166" s="239" t="s">
        <v>133</v>
      </c>
      <c r="E166" s="232" t="s">
        <v>117</v>
      </c>
      <c r="F166" s="238" t="s">
        <v>238</v>
      </c>
      <c r="H166" s="237">
        <v>1</v>
      </c>
      <c r="I166" s="236"/>
      <c r="L166" s="235"/>
      <c r="M166" s="234"/>
      <c r="T166" s="233"/>
      <c r="AT166" s="232" t="s">
        <v>133</v>
      </c>
      <c r="AU166" s="232" t="s">
        <v>238</v>
      </c>
      <c r="AV166" s="231" t="s">
        <v>523</v>
      </c>
      <c r="AW166" s="231" t="s">
        <v>1496</v>
      </c>
      <c r="AX166" s="231" t="s">
        <v>1498</v>
      </c>
      <c r="AY166" s="232" t="s">
        <v>1476</v>
      </c>
    </row>
    <row r="167" spans="2:65" s="252" customFormat="1">
      <c r="B167" s="256"/>
      <c r="D167" s="239" t="s">
        <v>133</v>
      </c>
      <c r="E167" s="253" t="s">
        <v>117</v>
      </c>
      <c r="F167" s="259" t="s">
        <v>1497</v>
      </c>
      <c r="H167" s="258">
        <v>6</v>
      </c>
      <c r="I167" s="257"/>
      <c r="L167" s="256"/>
      <c r="M167" s="255"/>
      <c r="T167" s="254"/>
      <c r="AT167" s="253" t="s">
        <v>133</v>
      </c>
      <c r="AU167" s="253" t="s">
        <v>238</v>
      </c>
      <c r="AV167" s="252" t="s">
        <v>728</v>
      </c>
      <c r="AW167" s="252" t="s">
        <v>1496</v>
      </c>
      <c r="AX167" s="252" t="s">
        <v>238</v>
      </c>
      <c r="AY167" s="253" t="s">
        <v>1476</v>
      </c>
    </row>
    <row r="168" spans="2:65" s="207" customFormat="1" ht="24.2" customHeight="1">
      <c r="B168" s="208"/>
      <c r="C168" s="230" t="s">
        <v>517</v>
      </c>
      <c r="D168" s="230" t="s">
        <v>1477</v>
      </c>
      <c r="E168" s="229" t="s">
        <v>2407</v>
      </c>
      <c r="F168" s="224" t="s">
        <v>2406</v>
      </c>
      <c r="G168" s="228" t="s">
        <v>267</v>
      </c>
      <c r="H168" s="227">
        <v>2</v>
      </c>
      <c r="I168" s="226"/>
      <c r="J168" s="225">
        <f>ROUND(I168*H168,2)</f>
        <v>0</v>
      </c>
      <c r="K168" s="224" t="s">
        <v>1479</v>
      </c>
      <c r="L168" s="208"/>
      <c r="M168" s="223" t="s">
        <v>117</v>
      </c>
      <c r="N168" s="222" t="s">
        <v>1478</v>
      </c>
      <c r="P168" s="221">
        <f>O168*H168</f>
        <v>0</v>
      </c>
      <c r="Q168" s="221">
        <v>0</v>
      </c>
      <c r="R168" s="221">
        <f>Q168*H168</f>
        <v>0</v>
      </c>
      <c r="S168" s="221">
        <v>0</v>
      </c>
      <c r="T168" s="220">
        <f>S168*H168</f>
        <v>0</v>
      </c>
      <c r="AR168" s="218" t="s">
        <v>728</v>
      </c>
      <c r="AT168" s="218" t="s">
        <v>1477</v>
      </c>
      <c r="AU168" s="218" t="s">
        <v>238</v>
      </c>
      <c r="AY168" s="211" t="s">
        <v>1476</v>
      </c>
      <c r="BE168" s="219">
        <f>IF(N168="základní",J168,0)</f>
        <v>0</v>
      </c>
      <c r="BF168" s="219">
        <f>IF(N168="snížená",J168,0)</f>
        <v>0</v>
      </c>
      <c r="BG168" s="219">
        <f>IF(N168="zákl. přenesená",J168,0)</f>
        <v>0</v>
      </c>
      <c r="BH168" s="219">
        <f>IF(N168="sníž. přenesená",J168,0)</f>
        <v>0</v>
      </c>
      <c r="BI168" s="219">
        <f>IF(N168="nulová",J168,0)</f>
        <v>0</v>
      </c>
      <c r="BJ168" s="211" t="s">
        <v>238</v>
      </c>
      <c r="BK168" s="219">
        <f>ROUND(I168*H168,2)</f>
        <v>0</v>
      </c>
      <c r="BL168" s="211" t="s">
        <v>728</v>
      </c>
      <c r="BM168" s="218" t="s">
        <v>2405</v>
      </c>
    </row>
    <row r="169" spans="2:65" s="207" customFormat="1">
      <c r="B169" s="208"/>
      <c r="D169" s="217" t="s">
        <v>1473</v>
      </c>
      <c r="F169" s="216" t="s">
        <v>2404</v>
      </c>
      <c r="I169" s="215"/>
      <c r="L169" s="208"/>
      <c r="M169" s="251"/>
      <c r="T169" s="250"/>
      <c r="AT169" s="211" t="s">
        <v>1473</v>
      </c>
      <c r="AU169" s="211" t="s">
        <v>238</v>
      </c>
    </row>
    <row r="170" spans="2:65" s="272" customFormat="1">
      <c r="B170" s="276"/>
      <c r="D170" s="239" t="s">
        <v>133</v>
      </c>
      <c r="E170" s="273" t="s">
        <v>117</v>
      </c>
      <c r="F170" s="278" t="s">
        <v>2299</v>
      </c>
      <c r="H170" s="273" t="s">
        <v>117</v>
      </c>
      <c r="I170" s="277"/>
      <c r="L170" s="276"/>
      <c r="M170" s="275"/>
      <c r="T170" s="274"/>
      <c r="AT170" s="273" t="s">
        <v>133</v>
      </c>
      <c r="AU170" s="273" t="s">
        <v>238</v>
      </c>
      <c r="AV170" s="272" t="s">
        <v>238</v>
      </c>
      <c r="AW170" s="272" t="s">
        <v>1496</v>
      </c>
      <c r="AX170" s="272" t="s">
        <v>1498</v>
      </c>
      <c r="AY170" s="273" t="s">
        <v>1476</v>
      </c>
    </row>
    <row r="171" spans="2:65" s="231" customFormat="1">
      <c r="B171" s="235"/>
      <c r="D171" s="239" t="s">
        <v>133</v>
      </c>
      <c r="E171" s="232" t="s">
        <v>117</v>
      </c>
      <c r="F171" s="238" t="s">
        <v>238</v>
      </c>
      <c r="H171" s="237">
        <v>1</v>
      </c>
      <c r="I171" s="236"/>
      <c r="L171" s="235"/>
      <c r="M171" s="234"/>
      <c r="T171" s="233"/>
      <c r="AT171" s="232" t="s">
        <v>133</v>
      </c>
      <c r="AU171" s="232" t="s">
        <v>238</v>
      </c>
      <c r="AV171" s="231" t="s">
        <v>523</v>
      </c>
      <c r="AW171" s="231" t="s">
        <v>1496</v>
      </c>
      <c r="AX171" s="231" t="s">
        <v>1498</v>
      </c>
      <c r="AY171" s="232" t="s">
        <v>1476</v>
      </c>
    </row>
    <row r="172" spans="2:65" s="272" customFormat="1">
      <c r="B172" s="276"/>
      <c r="D172" s="239" t="s">
        <v>133</v>
      </c>
      <c r="E172" s="273" t="s">
        <v>117</v>
      </c>
      <c r="F172" s="278" t="s">
        <v>2292</v>
      </c>
      <c r="H172" s="273" t="s">
        <v>117</v>
      </c>
      <c r="I172" s="277"/>
      <c r="L172" s="276"/>
      <c r="M172" s="275"/>
      <c r="T172" s="274"/>
      <c r="AT172" s="273" t="s">
        <v>133</v>
      </c>
      <c r="AU172" s="273" t="s">
        <v>238</v>
      </c>
      <c r="AV172" s="272" t="s">
        <v>238</v>
      </c>
      <c r="AW172" s="272" t="s">
        <v>1496</v>
      </c>
      <c r="AX172" s="272" t="s">
        <v>1498</v>
      </c>
      <c r="AY172" s="273" t="s">
        <v>1476</v>
      </c>
    </row>
    <row r="173" spans="2:65" s="231" customFormat="1">
      <c r="B173" s="235"/>
      <c r="D173" s="239" t="s">
        <v>133</v>
      </c>
      <c r="E173" s="232" t="s">
        <v>117</v>
      </c>
      <c r="F173" s="238" t="s">
        <v>238</v>
      </c>
      <c r="H173" s="237">
        <v>1</v>
      </c>
      <c r="I173" s="236"/>
      <c r="L173" s="235"/>
      <c r="M173" s="234"/>
      <c r="T173" s="233"/>
      <c r="AT173" s="232" t="s">
        <v>133</v>
      </c>
      <c r="AU173" s="232" t="s">
        <v>238</v>
      </c>
      <c r="AV173" s="231" t="s">
        <v>523</v>
      </c>
      <c r="AW173" s="231" t="s">
        <v>1496</v>
      </c>
      <c r="AX173" s="231" t="s">
        <v>1498</v>
      </c>
      <c r="AY173" s="232" t="s">
        <v>1476</v>
      </c>
    </row>
    <row r="174" spans="2:65" s="252" customFormat="1">
      <c r="B174" s="256"/>
      <c r="D174" s="239" t="s">
        <v>133</v>
      </c>
      <c r="E174" s="253" t="s">
        <v>117</v>
      </c>
      <c r="F174" s="259" t="s">
        <v>1497</v>
      </c>
      <c r="H174" s="258">
        <v>2</v>
      </c>
      <c r="I174" s="257"/>
      <c r="L174" s="256"/>
      <c r="M174" s="255"/>
      <c r="T174" s="254"/>
      <c r="AT174" s="253" t="s">
        <v>133</v>
      </c>
      <c r="AU174" s="253" t="s">
        <v>238</v>
      </c>
      <c r="AV174" s="252" t="s">
        <v>728</v>
      </c>
      <c r="AW174" s="252" t="s">
        <v>1496</v>
      </c>
      <c r="AX174" s="252" t="s">
        <v>238</v>
      </c>
      <c r="AY174" s="253" t="s">
        <v>1476</v>
      </c>
    </row>
    <row r="175" spans="2:65" s="207" customFormat="1" ht="24.2" customHeight="1">
      <c r="B175" s="208"/>
      <c r="C175" s="230" t="s">
        <v>1378</v>
      </c>
      <c r="D175" s="230" t="s">
        <v>1477</v>
      </c>
      <c r="E175" s="229" t="s">
        <v>2403</v>
      </c>
      <c r="F175" s="224" t="s">
        <v>2402</v>
      </c>
      <c r="G175" s="228" t="s">
        <v>267</v>
      </c>
      <c r="H175" s="227">
        <v>36</v>
      </c>
      <c r="I175" s="226"/>
      <c r="J175" s="225">
        <f>ROUND(I175*H175,2)</f>
        <v>0</v>
      </c>
      <c r="K175" s="224" t="s">
        <v>1479</v>
      </c>
      <c r="L175" s="208"/>
      <c r="M175" s="223" t="s">
        <v>117</v>
      </c>
      <c r="N175" s="222" t="s">
        <v>1478</v>
      </c>
      <c r="P175" s="221">
        <f>O175*H175</f>
        <v>0</v>
      </c>
      <c r="Q175" s="221">
        <v>0</v>
      </c>
      <c r="R175" s="221">
        <f>Q175*H175</f>
        <v>0</v>
      </c>
      <c r="S175" s="221">
        <v>0</v>
      </c>
      <c r="T175" s="220">
        <f>S175*H175</f>
        <v>0</v>
      </c>
      <c r="AR175" s="218" t="s">
        <v>728</v>
      </c>
      <c r="AT175" s="218" t="s">
        <v>1477</v>
      </c>
      <c r="AU175" s="218" t="s">
        <v>238</v>
      </c>
      <c r="AY175" s="211" t="s">
        <v>1476</v>
      </c>
      <c r="BE175" s="219">
        <f>IF(N175="základní",J175,0)</f>
        <v>0</v>
      </c>
      <c r="BF175" s="219">
        <f>IF(N175="snížená",J175,0)</f>
        <v>0</v>
      </c>
      <c r="BG175" s="219">
        <f>IF(N175="zákl. přenesená",J175,0)</f>
        <v>0</v>
      </c>
      <c r="BH175" s="219">
        <f>IF(N175="sníž. přenesená",J175,0)</f>
        <v>0</v>
      </c>
      <c r="BI175" s="219">
        <f>IF(N175="nulová",J175,0)</f>
        <v>0</v>
      </c>
      <c r="BJ175" s="211" t="s">
        <v>238</v>
      </c>
      <c r="BK175" s="219">
        <f>ROUND(I175*H175,2)</f>
        <v>0</v>
      </c>
      <c r="BL175" s="211" t="s">
        <v>728</v>
      </c>
      <c r="BM175" s="218" t="s">
        <v>2401</v>
      </c>
    </row>
    <row r="176" spans="2:65" s="207" customFormat="1">
      <c r="B176" s="208"/>
      <c r="D176" s="217" t="s">
        <v>1473</v>
      </c>
      <c r="F176" s="216" t="s">
        <v>2400</v>
      </c>
      <c r="I176" s="215"/>
      <c r="L176" s="208"/>
      <c r="M176" s="251"/>
      <c r="T176" s="250"/>
      <c r="AT176" s="211" t="s">
        <v>1473</v>
      </c>
      <c r="AU176" s="211" t="s">
        <v>238</v>
      </c>
    </row>
    <row r="177" spans="2:65" s="207" customFormat="1" ht="24.2" customHeight="1">
      <c r="B177" s="208"/>
      <c r="C177" s="230" t="s">
        <v>1256</v>
      </c>
      <c r="D177" s="230" t="s">
        <v>1477</v>
      </c>
      <c r="E177" s="229" t="s">
        <v>2399</v>
      </c>
      <c r="F177" s="224" t="s">
        <v>2398</v>
      </c>
      <c r="G177" s="228" t="s">
        <v>267</v>
      </c>
      <c r="H177" s="227">
        <v>36</v>
      </c>
      <c r="I177" s="226"/>
      <c r="J177" s="225">
        <f>ROUND(I177*H177,2)</f>
        <v>0</v>
      </c>
      <c r="K177" s="224" t="s">
        <v>1479</v>
      </c>
      <c r="L177" s="208"/>
      <c r="M177" s="223" t="s">
        <v>117</v>
      </c>
      <c r="N177" s="222" t="s">
        <v>1478</v>
      </c>
      <c r="P177" s="221">
        <f>O177*H177</f>
        <v>0</v>
      </c>
      <c r="Q177" s="221">
        <v>0</v>
      </c>
      <c r="R177" s="221">
        <f>Q177*H177</f>
        <v>0</v>
      </c>
      <c r="S177" s="221">
        <v>0</v>
      </c>
      <c r="T177" s="220">
        <f>S177*H177</f>
        <v>0</v>
      </c>
      <c r="AR177" s="218" t="s">
        <v>728</v>
      </c>
      <c r="AT177" s="218" t="s">
        <v>1477</v>
      </c>
      <c r="AU177" s="218" t="s">
        <v>238</v>
      </c>
      <c r="AY177" s="211" t="s">
        <v>1476</v>
      </c>
      <c r="BE177" s="219">
        <f>IF(N177="základní",J177,0)</f>
        <v>0</v>
      </c>
      <c r="BF177" s="219">
        <f>IF(N177="snížená",J177,0)</f>
        <v>0</v>
      </c>
      <c r="BG177" s="219">
        <f>IF(N177="zákl. přenesená",J177,0)</f>
        <v>0</v>
      </c>
      <c r="BH177" s="219">
        <f>IF(N177="sníž. přenesená",J177,0)</f>
        <v>0</v>
      </c>
      <c r="BI177" s="219">
        <f>IF(N177="nulová",J177,0)</f>
        <v>0</v>
      </c>
      <c r="BJ177" s="211" t="s">
        <v>238</v>
      </c>
      <c r="BK177" s="219">
        <f>ROUND(I177*H177,2)</f>
        <v>0</v>
      </c>
      <c r="BL177" s="211" t="s">
        <v>728</v>
      </c>
      <c r="BM177" s="218" t="s">
        <v>2397</v>
      </c>
    </row>
    <row r="178" spans="2:65" s="207" customFormat="1">
      <c r="B178" s="208"/>
      <c r="D178" s="217" t="s">
        <v>1473</v>
      </c>
      <c r="F178" s="216" t="s">
        <v>2396</v>
      </c>
      <c r="I178" s="215"/>
      <c r="L178" s="208"/>
      <c r="M178" s="251"/>
      <c r="T178" s="250"/>
      <c r="AT178" s="211" t="s">
        <v>1473</v>
      </c>
      <c r="AU178" s="211" t="s">
        <v>238</v>
      </c>
    </row>
    <row r="179" spans="2:65" s="207" customFormat="1" ht="24.2" customHeight="1">
      <c r="B179" s="208"/>
      <c r="C179" s="230" t="s">
        <v>421</v>
      </c>
      <c r="D179" s="230" t="s">
        <v>1477</v>
      </c>
      <c r="E179" s="229" t="s">
        <v>2395</v>
      </c>
      <c r="F179" s="224" t="s">
        <v>2394</v>
      </c>
      <c r="G179" s="228" t="s">
        <v>267</v>
      </c>
      <c r="H179" s="227">
        <v>36</v>
      </c>
      <c r="I179" s="226"/>
      <c r="J179" s="225">
        <f>ROUND(I179*H179,2)</f>
        <v>0</v>
      </c>
      <c r="K179" s="224" t="s">
        <v>1479</v>
      </c>
      <c r="L179" s="208"/>
      <c r="M179" s="223" t="s">
        <v>117</v>
      </c>
      <c r="N179" s="222" t="s">
        <v>1478</v>
      </c>
      <c r="P179" s="221">
        <f>O179*H179</f>
        <v>0</v>
      </c>
      <c r="Q179" s="221">
        <v>0</v>
      </c>
      <c r="R179" s="221">
        <f>Q179*H179</f>
        <v>0</v>
      </c>
      <c r="S179" s="221">
        <v>0</v>
      </c>
      <c r="T179" s="220">
        <f>S179*H179</f>
        <v>0</v>
      </c>
      <c r="AR179" s="218" t="s">
        <v>728</v>
      </c>
      <c r="AT179" s="218" t="s">
        <v>1477</v>
      </c>
      <c r="AU179" s="218" t="s">
        <v>238</v>
      </c>
      <c r="AY179" s="211" t="s">
        <v>1476</v>
      </c>
      <c r="BE179" s="219">
        <f>IF(N179="základní",J179,0)</f>
        <v>0</v>
      </c>
      <c r="BF179" s="219">
        <f>IF(N179="snížená",J179,0)</f>
        <v>0</v>
      </c>
      <c r="BG179" s="219">
        <f>IF(N179="zákl. přenesená",J179,0)</f>
        <v>0</v>
      </c>
      <c r="BH179" s="219">
        <f>IF(N179="sníž. přenesená",J179,0)</f>
        <v>0</v>
      </c>
      <c r="BI179" s="219">
        <f>IF(N179="nulová",J179,0)</f>
        <v>0</v>
      </c>
      <c r="BJ179" s="211" t="s">
        <v>238</v>
      </c>
      <c r="BK179" s="219">
        <f>ROUND(I179*H179,2)</f>
        <v>0</v>
      </c>
      <c r="BL179" s="211" t="s">
        <v>728</v>
      </c>
      <c r="BM179" s="218" t="s">
        <v>2393</v>
      </c>
    </row>
    <row r="180" spans="2:65" s="207" customFormat="1">
      <c r="B180" s="208"/>
      <c r="D180" s="217" t="s">
        <v>1473</v>
      </c>
      <c r="F180" s="216" t="s">
        <v>2392</v>
      </c>
      <c r="I180" s="215"/>
      <c r="L180" s="208"/>
      <c r="M180" s="251"/>
      <c r="T180" s="250"/>
      <c r="AT180" s="211" t="s">
        <v>1473</v>
      </c>
      <c r="AU180" s="211" t="s">
        <v>238</v>
      </c>
    </row>
    <row r="181" spans="2:65" s="207" customFormat="1" ht="33" customHeight="1">
      <c r="B181" s="208"/>
      <c r="C181" s="230" t="s">
        <v>1253</v>
      </c>
      <c r="D181" s="230" t="s">
        <v>1477</v>
      </c>
      <c r="E181" s="229" t="s">
        <v>2391</v>
      </c>
      <c r="F181" s="224" t="s">
        <v>2390</v>
      </c>
      <c r="G181" s="228" t="s">
        <v>267</v>
      </c>
      <c r="H181" s="227">
        <v>324</v>
      </c>
      <c r="I181" s="226"/>
      <c r="J181" s="225">
        <f>ROUND(I181*H181,2)</f>
        <v>0</v>
      </c>
      <c r="K181" s="224" t="s">
        <v>1479</v>
      </c>
      <c r="L181" s="208"/>
      <c r="M181" s="223" t="s">
        <v>117</v>
      </c>
      <c r="N181" s="222" t="s">
        <v>1478</v>
      </c>
      <c r="P181" s="221">
        <f>O181*H181</f>
        <v>0</v>
      </c>
      <c r="Q181" s="221">
        <v>0</v>
      </c>
      <c r="R181" s="221">
        <f>Q181*H181</f>
        <v>0</v>
      </c>
      <c r="S181" s="221">
        <v>0</v>
      </c>
      <c r="T181" s="220">
        <f>S181*H181</f>
        <v>0</v>
      </c>
      <c r="AR181" s="218" t="s">
        <v>728</v>
      </c>
      <c r="AT181" s="218" t="s">
        <v>1477</v>
      </c>
      <c r="AU181" s="218" t="s">
        <v>238</v>
      </c>
      <c r="AY181" s="211" t="s">
        <v>1476</v>
      </c>
      <c r="BE181" s="219">
        <f>IF(N181="základní",J181,0)</f>
        <v>0</v>
      </c>
      <c r="BF181" s="219">
        <f>IF(N181="snížená",J181,0)</f>
        <v>0</v>
      </c>
      <c r="BG181" s="219">
        <f>IF(N181="zákl. přenesená",J181,0)</f>
        <v>0</v>
      </c>
      <c r="BH181" s="219">
        <f>IF(N181="sníž. přenesená",J181,0)</f>
        <v>0</v>
      </c>
      <c r="BI181" s="219">
        <f>IF(N181="nulová",J181,0)</f>
        <v>0</v>
      </c>
      <c r="BJ181" s="211" t="s">
        <v>238</v>
      </c>
      <c r="BK181" s="219">
        <f>ROUND(I181*H181,2)</f>
        <v>0</v>
      </c>
      <c r="BL181" s="211" t="s">
        <v>728</v>
      </c>
      <c r="BM181" s="218" t="s">
        <v>2389</v>
      </c>
    </row>
    <row r="182" spans="2:65" s="207" customFormat="1">
      <c r="B182" s="208"/>
      <c r="D182" s="217" t="s">
        <v>1473</v>
      </c>
      <c r="F182" s="216" t="s">
        <v>2388</v>
      </c>
      <c r="I182" s="215"/>
      <c r="L182" s="208"/>
      <c r="M182" s="251"/>
      <c r="T182" s="250"/>
      <c r="AT182" s="211" t="s">
        <v>1473</v>
      </c>
      <c r="AU182" s="211" t="s">
        <v>238</v>
      </c>
    </row>
    <row r="183" spans="2:65" s="231" customFormat="1">
      <c r="B183" s="235"/>
      <c r="D183" s="239" t="s">
        <v>133</v>
      </c>
      <c r="F183" s="238" t="s">
        <v>2387</v>
      </c>
      <c r="H183" s="237">
        <v>324</v>
      </c>
      <c r="I183" s="236"/>
      <c r="L183" s="235"/>
      <c r="M183" s="234"/>
      <c r="T183" s="233"/>
      <c r="AT183" s="232" t="s">
        <v>133</v>
      </c>
      <c r="AU183" s="232" t="s">
        <v>238</v>
      </c>
      <c r="AV183" s="231" t="s">
        <v>523</v>
      </c>
      <c r="AW183" s="231" t="s">
        <v>1483</v>
      </c>
      <c r="AX183" s="231" t="s">
        <v>238</v>
      </c>
      <c r="AY183" s="232" t="s">
        <v>1476</v>
      </c>
    </row>
    <row r="184" spans="2:65" s="207" customFormat="1" ht="21.75" customHeight="1">
      <c r="B184" s="208"/>
      <c r="C184" s="230" t="s">
        <v>1239</v>
      </c>
      <c r="D184" s="230" t="s">
        <v>1477</v>
      </c>
      <c r="E184" s="229" t="s">
        <v>2386</v>
      </c>
      <c r="F184" s="224" t="s">
        <v>2385</v>
      </c>
      <c r="G184" s="228" t="s">
        <v>267</v>
      </c>
      <c r="H184" s="227">
        <v>2</v>
      </c>
      <c r="I184" s="226"/>
      <c r="J184" s="225">
        <f>ROUND(I184*H184,2)</f>
        <v>0</v>
      </c>
      <c r="K184" s="224" t="s">
        <v>1479</v>
      </c>
      <c r="L184" s="208"/>
      <c r="M184" s="223" t="s">
        <v>117</v>
      </c>
      <c r="N184" s="222" t="s">
        <v>1478</v>
      </c>
      <c r="P184" s="221">
        <f>O184*H184</f>
        <v>0</v>
      </c>
      <c r="Q184" s="221">
        <v>0</v>
      </c>
      <c r="R184" s="221">
        <f>Q184*H184</f>
        <v>0</v>
      </c>
      <c r="S184" s="221">
        <v>0</v>
      </c>
      <c r="T184" s="220">
        <f>S184*H184</f>
        <v>0</v>
      </c>
      <c r="AR184" s="218" t="s">
        <v>728</v>
      </c>
      <c r="AT184" s="218" t="s">
        <v>1477</v>
      </c>
      <c r="AU184" s="218" t="s">
        <v>238</v>
      </c>
      <c r="AY184" s="211" t="s">
        <v>1476</v>
      </c>
      <c r="BE184" s="219">
        <f>IF(N184="základní",J184,0)</f>
        <v>0</v>
      </c>
      <c r="BF184" s="219">
        <f>IF(N184="snížená",J184,0)</f>
        <v>0</v>
      </c>
      <c r="BG184" s="219">
        <f>IF(N184="zákl. přenesená",J184,0)</f>
        <v>0</v>
      </c>
      <c r="BH184" s="219">
        <f>IF(N184="sníž. přenesená",J184,0)</f>
        <v>0</v>
      </c>
      <c r="BI184" s="219">
        <f>IF(N184="nulová",J184,0)</f>
        <v>0</v>
      </c>
      <c r="BJ184" s="211" t="s">
        <v>238</v>
      </c>
      <c r="BK184" s="219">
        <f>ROUND(I184*H184,2)</f>
        <v>0</v>
      </c>
      <c r="BL184" s="211" t="s">
        <v>728</v>
      </c>
      <c r="BM184" s="218" t="s">
        <v>2384</v>
      </c>
    </row>
    <row r="185" spans="2:65" s="207" customFormat="1">
      <c r="B185" s="208"/>
      <c r="D185" s="217" t="s">
        <v>1473</v>
      </c>
      <c r="F185" s="216" t="s">
        <v>2383</v>
      </c>
      <c r="I185" s="215"/>
      <c r="L185" s="208"/>
      <c r="M185" s="251"/>
      <c r="T185" s="250"/>
      <c r="AT185" s="211" t="s">
        <v>1473</v>
      </c>
      <c r="AU185" s="211" t="s">
        <v>238</v>
      </c>
    </row>
    <row r="186" spans="2:65" s="272" customFormat="1">
      <c r="B186" s="276"/>
      <c r="D186" s="239" t="s">
        <v>133</v>
      </c>
      <c r="E186" s="273" t="s">
        <v>117</v>
      </c>
      <c r="F186" s="278" t="s">
        <v>2285</v>
      </c>
      <c r="H186" s="273" t="s">
        <v>117</v>
      </c>
      <c r="I186" s="277"/>
      <c r="L186" s="276"/>
      <c r="M186" s="275"/>
      <c r="T186" s="274"/>
      <c r="AT186" s="273" t="s">
        <v>133</v>
      </c>
      <c r="AU186" s="273" t="s">
        <v>238</v>
      </c>
      <c r="AV186" s="272" t="s">
        <v>238</v>
      </c>
      <c r="AW186" s="272" t="s">
        <v>1496</v>
      </c>
      <c r="AX186" s="272" t="s">
        <v>1498</v>
      </c>
      <c r="AY186" s="273" t="s">
        <v>1476</v>
      </c>
    </row>
    <row r="187" spans="2:65" s="231" customFormat="1">
      <c r="B187" s="235"/>
      <c r="D187" s="239" t="s">
        <v>133</v>
      </c>
      <c r="E187" s="232" t="s">
        <v>117</v>
      </c>
      <c r="F187" s="238" t="s">
        <v>238</v>
      </c>
      <c r="H187" s="237">
        <v>1</v>
      </c>
      <c r="I187" s="236"/>
      <c r="L187" s="235"/>
      <c r="M187" s="234"/>
      <c r="T187" s="233"/>
      <c r="AT187" s="232" t="s">
        <v>133</v>
      </c>
      <c r="AU187" s="232" t="s">
        <v>238</v>
      </c>
      <c r="AV187" s="231" t="s">
        <v>523</v>
      </c>
      <c r="AW187" s="231" t="s">
        <v>1496</v>
      </c>
      <c r="AX187" s="231" t="s">
        <v>1498</v>
      </c>
      <c r="AY187" s="232" t="s">
        <v>1476</v>
      </c>
    </row>
    <row r="188" spans="2:65" s="272" customFormat="1">
      <c r="B188" s="276"/>
      <c r="D188" s="239" t="s">
        <v>133</v>
      </c>
      <c r="E188" s="273" t="s">
        <v>117</v>
      </c>
      <c r="F188" s="278" t="s">
        <v>2283</v>
      </c>
      <c r="H188" s="273" t="s">
        <v>117</v>
      </c>
      <c r="I188" s="277"/>
      <c r="L188" s="276"/>
      <c r="M188" s="275"/>
      <c r="T188" s="274"/>
      <c r="AT188" s="273" t="s">
        <v>133</v>
      </c>
      <c r="AU188" s="273" t="s">
        <v>238</v>
      </c>
      <c r="AV188" s="272" t="s">
        <v>238</v>
      </c>
      <c r="AW188" s="272" t="s">
        <v>1496</v>
      </c>
      <c r="AX188" s="272" t="s">
        <v>1498</v>
      </c>
      <c r="AY188" s="273" t="s">
        <v>1476</v>
      </c>
    </row>
    <row r="189" spans="2:65" s="231" customFormat="1">
      <c r="B189" s="235"/>
      <c r="D189" s="239" t="s">
        <v>133</v>
      </c>
      <c r="E189" s="232" t="s">
        <v>117</v>
      </c>
      <c r="F189" s="238" t="s">
        <v>238</v>
      </c>
      <c r="H189" s="237">
        <v>1</v>
      </c>
      <c r="I189" s="236"/>
      <c r="L189" s="235"/>
      <c r="M189" s="234"/>
      <c r="T189" s="233"/>
      <c r="AT189" s="232" t="s">
        <v>133</v>
      </c>
      <c r="AU189" s="232" t="s">
        <v>238</v>
      </c>
      <c r="AV189" s="231" t="s">
        <v>523</v>
      </c>
      <c r="AW189" s="231" t="s">
        <v>1496</v>
      </c>
      <c r="AX189" s="231" t="s">
        <v>1498</v>
      </c>
      <c r="AY189" s="232" t="s">
        <v>1476</v>
      </c>
    </row>
    <row r="190" spans="2:65" s="252" customFormat="1">
      <c r="B190" s="256"/>
      <c r="D190" s="239" t="s">
        <v>133</v>
      </c>
      <c r="E190" s="253" t="s">
        <v>117</v>
      </c>
      <c r="F190" s="259" t="s">
        <v>1497</v>
      </c>
      <c r="H190" s="258">
        <v>2</v>
      </c>
      <c r="I190" s="257"/>
      <c r="L190" s="256"/>
      <c r="M190" s="255"/>
      <c r="T190" s="254"/>
      <c r="AT190" s="253" t="s">
        <v>133</v>
      </c>
      <c r="AU190" s="253" t="s">
        <v>238</v>
      </c>
      <c r="AV190" s="252" t="s">
        <v>728</v>
      </c>
      <c r="AW190" s="252" t="s">
        <v>1496</v>
      </c>
      <c r="AX190" s="252" t="s">
        <v>238</v>
      </c>
      <c r="AY190" s="253" t="s">
        <v>1476</v>
      </c>
    </row>
    <row r="191" spans="2:65" s="207" customFormat="1" ht="21.75" customHeight="1">
      <c r="B191" s="208"/>
      <c r="C191" s="230" t="s">
        <v>1218</v>
      </c>
      <c r="D191" s="230" t="s">
        <v>1477</v>
      </c>
      <c r="E191" s="229" t="s">
        <v>2382</v>
      </c>
      <c r="F191" s="224" t="s">
        <v>2381</v>
      </c>
      <c r="G191" s="228" t="s">
        <v>267</v>
      </c>
      <c r="H191" s="227">
        <v>1</v>
      </c>
      <c r="I191" s="226"/>
      <c r="J191" s="225">
        <f>ROUND(I191*H191,2)</f>
        <v>0</v>
      </c>
      <c r="K191" s="224" t="s">
        <v>1479</v>
      </c>
      <c r="L191" s="208"/>
      <c r="M191" s="223" t="s">
        <v>117</v>
      </c>
      <c r="N191" s="222" t="s">
        <v>1478</v>
      </c>
      <c r="P191" s="221">
        <f>O191*H191</f>
        <v>0</v>
      </c>
      <c r="Q191" s="221">
        <v>0</v>
      </c>
      <c r="R191" s="221">
        <f>Q191*H191</f>
        <v>0</v>
      </c>
      <c r="S191" s="221">
        <v>0</v>
      </c>
      <c r="T191" s="220">
        <f>S191*H191</f>
        <v>0</v>
      </c>
      <c r="AR191" s="218" t="s">
        <v>728</v>
      </c>
      <c r="AT191" s="218" t="s">
        <v>1477</v>
      </c>
      <c r="AU191" s="218" t="s">
        <v>238</v>
      </c>
      <c r="AY191" s="211" t="s">
        <v>1476</v>
      </c>
      <c r="BE191" s="219">
        <f>IF(N191="základní",J191,0)</f>
        <v>0</v>
      </c>
      <c r="BF191" s="219">
        <f>IF(N191="snížená",J191,0)</f>
        <v>0</v>
      </c>
      <c r="BG191" s="219">
        <f>IF(N191="zákl. přenesená",J191,0)</f>
        <v>0</v>
      </c>
      <c r="BH191" s="219">
        <f>IF(N191="sníž. přenesená",J191,0)</f>
        <v>0</v>
      </c>
      <c r="BI191" s="219">
        <f>IF(N191="nulová",J191,0)</f>
        <v>0</v>
      </c>
      <c r="BJ191" s="211" t="s">
        <v>238</v>
      </c>
      <c r="BK191" s="219">
        <f>ROUND(I191*H191,2)</f>
        <v>0</v>
      </c>
      <c r="BL191" s="211" t="s">
        <v>728</v>
      </c>
      <c r="BM191" s="218" t="s">
        <v>2380</v>
      </c>
    </row>
    <row r="192" spans="2:65" s="207" customFormat="1">
      <c r="B192" s="208"/>
      <c r="D192" s="217" t="s">
        <v>1473</v>
      </c>
      <c r="F192" s="216" t="s">
        <v>2379</v>
      </c>
      <c r="I192" s="215"/>
      <c r="L192" s="208"/>
      <c r="M192" s="251"/>
      <c r="T192" s="250"/>
      <c r="AT192" s="211" t="s">
        <v>1473</v>
      </c>
      <c r="AU192" s="211" t="s">
        <v>238</v>
      </c>
    </row>
    <row r="193" spans="2:65" s="272" customFormat="1">
      <c r="B193" s="276"/>
      <c r="D193" s="239" t="s">
        <v>133</v>
      </c>
      <c r="E193" s="273" t="s">
        <v>117</v>
      </c>
      <c r="F193" s="278" t="s">
        <v>2294</v>
      </c>
      <c r="H193" s="273" t="s">
        <v>117</v>
      </c>
      <c r="I193" s="277"/>
      <c r="L193" s="276"/>
      <c r="M193" s="275"/>
      <c r="T193" s="274"/>
      <c r="AT193" s="273" t="s">
        <v>133</v>
      </c>
      <c r="AU193" s="273" t="s">
        <v>238</v>
      </c>
      <c r="AV193" s="272" t="s">
        <v>238</v>
      </c>
      <c r="AW193" s="272" t="s">
        <v>1496</v>
      </c>
      <c r="AX193" s="272" t="s">
        <v>1498</v>
      </c>
      <c r="AY193" s="273" t="s">
        <v>1476</v>
      </c>
    </row>
    <row r="194" spans="2:65" s="231" customFormat="1">
      <c r="B194" s="235"/>
      <c r="D194" s="239" t="s">
        <v>133</v>
      </c>
      <c r="E194" s="232" t="s">
        <v>117</v>
      </c>
      <c r="F194" s="238" t="s">
        <v>238</v>
      </c>
      <c r="H194" s="237">
        <v>1</v>
      </c>
      <c r="I194" s="236"/>
      <c r="L194" s="235"/>
      <c r="M194" s="234"/>
      <c r="T194" s="233"/>
      <c r="AT194" s="232" t="s">
        <v>133</v>
      </c>
      <c r="AU194" s="232" t="s">
        <v>238</v>
      </c>
      <c r="AV194" s="231" t="s">
        <v>523</v>
      </c>
      <c r="AW194" s="231" t="s">
        <v>1496</v>
      </c>
      <c r="AX194" s="231" t="s">
        <v>1498</v>
      </c>
      <c r="AY194" s="232" t="s">
        <v>1476</v>
      </c>
    </row>
    <row r="195" spans="2:65" s="252" customFormat="1">
      <c r="B195" s="256"/>
      <c r="D195" s="239" t="s">
        <v>133</v>
      </c>
      <c r="E195" s="253" t="s">
        <v>117</v>
      </c>
      <c r="F195" s="259" t="s">
        <v>1497</v>
      </c>
      <c r="H195" s="258">
        <v>1</v>
      </c>
      <c r="I195" s="257"/>
      <c r="L195" s="256"/>
      <c r="M195" s="255"/>
      <c r="T195" s="254"/>
      <c r="AT195" s="253" t="s">
        <v>133</v>
      </c>
      <c r="AU195" s="253" t="s">
        <v>238</v>
      </c>
      <c r="AV195" s="252" t="s">
        <v>728</v>
      </c>
      <c r="AW195" s="252" t="s">
        <v>1496</v>
      </c>
      <c r="AX195" s="252" t="s">
        <v>238</v>
      </c>
      <c r="AY195" s="253" t="s">
        <v>1476</v>
      </c>
    </row>
    <row r="196" spans="2:65" s="207" customFormat="1" ht="24.2" customHeight="1">
      <c r="B196" s="208"/>
      <c r="C196" s="230" t="s">
        <v>1200</v>
      </c>
      <c r="D196" s="230" t="s">
        <v>1477</v>
      </c>
      <c r="E196" s="229" t="s">
        <v>2378</v>
      </c>
      <c r="F196" s="224" t="s">
        <v>2377</v>
      </c>
      <c r="G196" s="228" t="s">
        <v>267</v>
      </c>
      <c r="H196" s="227">
        <v>3</v>
      </c>
      <c r="I196" s="226"/>
      <c r="J196" s="225">
        <f>ROUND(I196*H196,2)</f>
        <v>0</v>
      </c>
      <c r="K196" s="224" t="s">
        <v>1479</v>
      </c>
      <c r="L196" s="208"/>
      <c r="M196" s="223" t="s">
        <v>117</v>
      </c>
      <c r="N196" s="222" t="s">
        <v>1478</v>
      </c>
      <c r="P196" s="221">
        <f>O196*H196</f>
        <v>0</v>
      </c>
      <c r="Q196" s="221">
        <v>0</v>
      </c>
      <c r="R196" s="221">
        <f>Q196*H196</f>
        <v>0</v>
      </c>
      <c r="S196" s="221">
        <v>0</v>
      </c>
      <c r="T196" s="220">
        <f>S196*H196</f>
        <v>0</v>
      </c>
      <c r="AR196" s="218" t="s">
        <v>728</v>
      </c>
      <c r="AT196" s="218" t="s">
        <v>1477</v>
      </c>
      <c r="AU196" s="218" t="s">
        <v>238</v>
      </c>
      <c r="AY196" s="211" t="s">
        <v>1476</v>
      </c>
      <c r="BE196" s="219">
        <f>IF(N196="základní",J196,0)</f>
        <v>0</v>
      </c>
      <c r="BF196" s="219">
        <f>IF(N196="snížená",J196,0)</f>
        <v>0</v>
      </c>
      <c r="BG196" s="219">
        <f>IF(N196="zákl. přenesená",J196,0)</f>
        <v>0</v>
      </c>
      <c r="BH196" s="219">
        <f>IF(N196="sníž. přenesená",J196,0)</f>
        <v>0</v>
      </c>
      <c r="BI196" s="219">
        <f>IF(N196="nulová",J196,0)</f>
        <v>0</v>
      </c>
      <c r="BJ196" s="211" t="s">
        <v>238</v>
      </c>
      <c r="BK196" s="219">
        <f>ROUND(I196*H196,2)</f>
        <v>0</v>
      </c>
      <c r="BL196" s="211" t="s">
        <v>728</v>
      </c>
      <c r="BM196" s="218" t="s">
        <v>2376</v>
      </c>
    </row>
    <row r="197" spans="2:65" s="207" customFormat="1">
      <c r="B197" s="208"/>
      <c r="D197" s="217" t="s">
        <v>1473</v>
      </c>
      <c r="F197" s="216" t="s">
        <v>2375</v>
      </c>
      <c r="I197" s="215"/>
      <c r="L197" s="208"/>
      <c r="M197" s="251"/>
      <c r="T197" s="250"/>
      <c r="AT197" s="211" t="s">
        <v>1473</v>
      </c>
      <c r="AU197" s="211" t="s">
        <v>238</v>
      </c>
    </row>
    <row r="198" spans="2:65" s="207" customFormat="1" ht="24.2" customHeight="1">
      <c r="B198" s="208"/>
      <c r="C198" s="230" t="s">
        <v>2374</v>
      </c>
      <c r="D198" s="230" t="s">
        <v>1477</v>
      </c>
      <c r="E198" s="229" t="s">
        <v>2373</v>
      </c>
      <c r="F198" s="224" t="s">
        <v>2372</v>
      </c>
      <c r="G198" s="228" t="s">
        <v>267</v>
      </c>
      <c r="H198" s="227">
        <v>3</v>
      </c>
      <c r="I198" s="226"/>
      <c r="J198" s="225">
        <f>ROUND(I198*H198,2)</f>
        <v>0</v>
      </c>
      <c r="K198" s="224" t="s">
        <v>1479</v>
      </c>
      <c r="L198" s="208"/>
      <c r="M198" s="223" t="s">
        <v>117</v>
      </c>
      <c r="N198" s="222" t="s">
        <v>1478</v>
      </c>
      <c r="P198" s="221">
        <f>O198*H198</f>
        <v>0</v>
      </c>
      <c r="Q198" s="221">
        <v>0</v>
      </c>
      <c r="R198" s="221">
        <f>Q198*H198</f>
        <v>0</v>
      </c>
      <c r="S198" s="221">
        <v>0</v>
      </c>
      <c r="T198" s="220">
        <f>S198*H198</f>
        <v>0</v>
      </c>
      <c r="AR198" s="218" t="s">
        <v>728</v>
      </c>
      <c r="AT198" s="218" t="s">
        <v>1477</v>
      </c>
      <c r="AU198" s="218" t="s">
        <v>238</v>
      </c>
      <c r="AY198" s="211" t="s">
        <v>1476</v>
      </c>
      <c r="BE198" s="219">
        <f>IF(N198="základní",J198,0)</f>
        <v>0</v>
      </c>
      <c r="BF198" s="219">
        <f>IF(N198="snížená",J198,0)</f>
        <v>0</v>
      </c>
      <c r="BG198" s="219">
        <f>IF(N198="zákl. přenesená",J198,0)</f>
        <v>0</v>
      </c>
      <c r="BH198" s="219">
        <f>IF(N198="sníž. přenesená",J198,0)</f>
        <v>0</v>
      </c>
      <c r="BI198" s="219">
        <f>IF(N198="nulová",J198,0)</f>
        <v>0</v>
      </c>
      <c r="BJ198" s="211" t="s">
        <v>238</v>
      </c>
      <c r="BK198" s="219">
        <f>ROUND(I198*H198,2)</f>
        <v>0</v>
      </c>
      <c r="BL198" s="211" t="s">
        <v>728</v>
      </c>
      <c r="BM198" s="218" t="s">
        <v>2371</v>
      </c>
    </row>
    <row r="199" spans="2:65" s="207" customFormat="1">
      <c r="B199" s="208"/>
      <c r="D199" s="217" t="s">
        <v>1473</v>
      </c>
      <c r="F199" s="216" t="s">
        <v>2370</v>
      </c>
      <c r="I199" s="215"/>
      <c r="L199" s="208"/>
      <c r="M199" s="251"/>
      <c r="T199" s="250"/>
      <c r="AT199" s="211" t="s">
        <v>1473</v>
      </c>
      <c r="AU199" s="211" t="s">
        <v>238</v>
      </c>
    </row>
    <row r="200" spans="2:65" s="207" customFormat="1" ht="24.2" customHeight="1">
      <c r="B200" s="208"/>
      <c r="C200" s="230" t="s">
        <v>2369</v>
      </c>
      <c r="D200" s="230" t="s">
        <v>1477</v>
      </c>
      <c r="E200" s="229" t="s">
        <v>2368</v>
      </c>
      <c r="F200" s="224" t="s">
        <v>2367</v>
      </c>
      <c r="G200" s="228" t="s">
        <v>267</v>
      </c>
      <c r="H200" s="227">
        <v>3</v>
      </c>
      <c r="I200" s="226"/>
      <c r="J200" s="225">
        <f>ROUND(I200*H200,2)</f>
        <v>0</v>
      </c>
      <c r="K200" s="224" t="s">
        <v>1479</v>
      </c>
      <c r="L200" s="208"/>
      <c r="M200" s="223" t="s">
        <v>117</v>
      </c>
      <c r="N200" s="222" t="s">
        <v>1478</v>
      </c>
      <c r="P200" s="221">
        <f>O200*H200</f>
        <v>0</v>
      </c>
      <c r="Q200" s="221">
        <v>0</v>
      </c>
      <c r="R200" s="221">
        <f>Q200*H200</f>
        <v>0</v>
      </c>
      <c r="S200" s="221">
        <v>0</v>
      </c>
      <c r="T200" s="220">
        <f>S200*H200</f>
        <v>0</v>
      </c>
      <c r="AR200" s="218" t="s">
        <v>728</v>
      </c>
      <c r="AT200" s="218" t="s">
        <v>1477</v>
      </c>
      <c r="AU200" s="218" t="s">
        <v>238</v>
      </c>
      <c r="AY200" s="211" t="s">
        <v>1476</v>
      </c>
      <c r="BE200" s="219">
        <f>IF(N200="základní",J200,0)</f>
        <v>0</v>
      </c>
      <c r="BF200" s="219">
        <f>IF(N200="snížená",J200,0)</f>
        <v>0</v>
      </c>
      <c r="BG200" s="219">
        <f>IF(N200="zákl. přenesená",J200,0)</f>
        <v>0</v>
      </c>
      <c r="BH200" s="219">
        <f>IF(N200="sníž. přenesená",J200,0)</f>
        <v>0</v>
      </c>
      <c r="BI200" s="219">
        <f>IF(N200="nulová",J200,0)</f>
        <v>0</v>
      </c>
      <c r="BJ200" s="211" t="s">
        <v>238</v>
      </c>
      <c r="BK200" s="219">
        <f>ROUND(I200*H200,2)</f>
        <v>0</v>
      </c>
      <c r="BL200" s="211" t="s">
        <v>728</v>
      </c>
      <c r="BM200" s="218" t="s">
        <v>2366</v>
      </c>
    </row>
    <row r="201" spans="2:65" s="207" customFormat="1">
      <c r="B201" s="208"/>
      <c r="D201" s="217" t="s">
        <v>1473</v>
      </c>
      <c r="F201" s="216" t="s">
        <v>2365</v>
      </c>
      <c r="I201" s="215"/>
      <c r="L201" s="208"/>
      <c r="M201" s="251"/>
      <c r="T201" s="250"/>
      <c r="AT201" s="211" t="s">
        <v>1473</v>
      </c>
      <c r="AU201" s="211" t="s">
        <v>238</v>
      </c>
    </row>
    <row r="202" spans="2:65" s="207" customFormat="1" ht="33" customHeight="1">
      <c r="B202" s="208"/>
      <c r="C202" s="230" t="s">
        <v>2364</v>
      </c>
      <c r="D202" s="230" t="s">
        <v>1477</v>
      </c>
      <c r="E202" s="229" t="s">
        <v>2363</v>
      </c>
      <c r="F202" s="224" t="s">
        <v>2362</v>
      </c>
      <c r="G202" s="228" t="s">
        <v>267</v>
      </c>
      <c r="H202" s="227">
        <v>27</v>
      </c>
      <c r="I202" s="226"/>
      <c r="J202" s="225">
        <f>ROUND(I202*H202,2)</f>
        <v>0</v>
      </c>
      <c r="K202" s="224" t="s">
        <v>1479</v>
      </c>
      <c r="L202" s="208"/>
      <c r="M202" s="223" t="s">
        <v>117</v>
      </c>
      <c r="N202" s="222" t="s">
        <v>1478</v>
      </c>
      <c r="P202" s="221">
        <f>O202*H202</f>
        <v>0</v>
      </c>
      <c r="Q202" s="221">
        <v>0</v>
      </c>
      <c r="R202" s="221">
        <f>Q202*H202</f>
        <v>0</v>
      </c>
      <c r="S202" s="221">
        <v>0</v>
      </c>
      <c r="T202" s="220">
        <f>S202*H202</f>
        <v>0</v>
      </c>
      <c r="AR202" s="218" t="s">
        <v>728</v>
      </c>
      <c r="AT202" s="218" t="s">
        <v>1477</v>
      </c>
      <c r="AU202" s="218" t="s">
        <v>238</v>
      </c>
      <c r="AY202" s="211" t="s">
        <v>1476</v>
      </c>
      <c r="BE202" s="219">
        <f>IF(N202="základní",J202,0)</f>
        <v>0</v>
      </c>
      <c r="BF202" s="219">
        <f>IF(N202="snížená",J202,0)</f>
        <v>0</v>
      </c>
      <c r="BG202" s="219">
        <f>IF(N202="zákl. přenesená",J202,0)</f>
        <v>0</v>
      </c>
      <c r="BH202" s="219">
        <f>IF(N202="sníž. přenesená",J202,0)</f>
        <v>0</v>
      </c>
      <c r="BI202" s="219">
        <f>IF(N202="nulová",J202,0)</f>
        <v>0</v>
      </c>
      <c r="BJ202" s="211" t="s">
        <v>238</v>
      </c>
      <c r="BK202" s="219">
        <f>ROUND(I202*H202,2)</f>
        <v>0</v>
      </c>
      <c r="BL202" s="211" t="s">
        <v>728</v>
      </c>
      <c r="BM202" s="218" t="s">
        <v>2361</v>
      </c>
    </row>
    <row r="203" spans="2:65" s="207" customFormat="1">
      <c r="B203" s="208"/>
      <c r="D203" s="217" t="s">
        <v>1473</v>
      </c>
      <c r="F203" s="216" t="s">
        <v>2360</v>
      </c>
      <c r="I203" s="215"/>
      <c r="L203" s="208"/>
      <c r="M203" s="251"/>
      <c r="T203" s="250"/>
      <c r="AT203" s="211" t="s">
        <v>1473</v>
      </c>
      <c r="AU203" s="211" t="s">
        <v>238</v>
      </c>
    </row>
    <row r="204" spans="2:65" s="231" customFormat="1">
      <c r="B204" s="235"/>
      <c r="D204" s="239" t="s">
        <v>133</v>
      </c>
      <c r="F204" s="238" t="s">
        <v>2359</v>
      </c>
      <c r="H204" s="237">
        <v>27</v>
      </c>
      <c r="I204" s="236"/>
      <c r="L204" s="235"/>
      <c r="M204" s="234"/>
      <c r="T204" s="233"/>
      <c r="AT204" s="232" t="s">
        <v>133</v>
      </c>
      <c r="AU204" s="232" t="s">
        <v>238</v>
      </c>
      <c r="AV204" s="231" t="s">
        <v>523</v>
      </c>
      <c r="AW204" s="231" t="s">
        <v>1483</v>
      </c>
      <c r="AX204" s="231" t="s">
        <v>238</v>
      </c>
      <c r="AY204" s="232" t="s">
        <v>1476</v>
      </c>
    </row>
    <row r="205" spans="2:65" s="207" customFormat="1" ht="21.75" customHeight="1">
      <c r="B205" s="208"/>
      <c r="C205" s="230" t="s">
        <v>1702</v>
      </c>
      <c r="D205" s="230" t="s">
        <v>1477</v>
      </c>
      <c r="E205" s="229" t="s">
        <v>2353</v>
      </c>
      <c r="F205" s="224" t="s">
        <v>2352</v>
      </c>
      <c r="G205" s="228" t="s">
        <v>226</v>
      </c>
      <c r="H205" s="227">
        <v>2.25</v>
      </c>
      <c r="I205" s="226"/>
      <c r="J205" s="225">
        <f>ROUND(I205*H205,2)</f>
        <v>0</v>
      </c>
      <c r="K205" s="224" t="s">
        <v>1479</v>
      </c>
      <c r="L205" s="208"/>
      <c r="M205" s="223" t="s">
        <v>117</v>
      </c>
      <c r="N205" s="222" t="s">
        <v>1478</v>
      </c>
      <c r="P205" s="221">
        <f>O205*H205</f>
        <v>0</v>
      </c>
      <c r="Q205" s="221">
        <v>0</v>
      </c>
      <c r="R205" s="221">
        <f>Q205*H205</f>
        <v>0</v>
      </c>
      <c r="S205" s="221">
        <v>0</v>
      </c>
      <c r="T205" s="220">
        <f>S205*H205</f>
        <v>0</v>
      </c>
      <c r="AR205" s="218" t="s">
        <v>728</v>
      </c>
      <c r="AT205" s="218" t="s">
        <v>1477</v>
      </c>
      <c r="AU205" s="218" t="s">
        <v>238</v>
      </c>
      <c r="AY205" s="211" t="s">
        <v>1476</v>
      </c>
      <c r="BE205" s="219">
        <f>IF(N205="základní",J205,0)</f>
        <v>0</v>
      </c>
      <c r="BF205" s="219">
        <f>IF(N205="snížená",J205,0)</f>
        <v>0</v>
      </c>
      <c r="BG205" s="219">
        <f>IF(N205="zákl. přenesená",J205,0)</f>
        <v>0</v>
      </c>
      <c r="BH205" s="219">
        <f>IF(N205="sníž. přenesená",J205,0)</f>
        <v>0</v>
      </c>
      <c r="BI205" s="219">
        <f>IF(N205="nulová",J205,0)</f>
        <v>0</v>
      </c>
      <c r="BJ205" s="211" t="s">
        <v>238</v>
      </c>
      <c r="BK205" s="219">
        <f>ROUND(I205*H205,2)</f>
        <v>0</v>
      </c>
      <c r="BL205" s="211" t="s">
        <v>728</v>
      </c>
      <c r="BM205" s="218" t="s">
        <v>2358</v>
      </c>
    </row>
    <row r="206" spans="2:65" s="207" customFormat="1">
      <c r="B206" s="208"/>
      <c r="D206" s="217" t="s">
        <v>1473</v>
      </c>
      <c r="F206" s="216" t="s">
        <v>2350</v>
      </c>
      <c r="I206" s="215"/>
      <c r="L206" s="208"/>
      <c r="M206" s="251"/>
      <c r="T206" s="250"/>
      <c r="AT206" s="211" t="s">
        <v>1473</v>
      </c>
      <c r="AU206" s="211" t="s">
        <v>238</v>
      </c>
    </row>
    <row r="207" spans="2:65" s="231" customFormat="1">
      <c r="B207" s="235"/>
      <c r="D207" s="239" t="s">
        <v>133</v>
      </c>
      <c r="E207" s="232" t="s">
        <v>117</v>
      </c>
      <c r="F207" s="238" t="s">
        <v>2357</v>
      </c>
      <c r="H207" s="237">
        <v>2.25</v>
      </c>
      <c r="I207" s="236"/>
      <c r="L207" s="235"/>
      <c r="M207" s="234"/>
      <c r="T207" s="233"/>
      <c r="AT207" s="232" t="s">
        <v>133</v>
      </c>
      <c r="AU207" s="232" t="s">
        <v>238</v>
      </c>
      <c r="AV207" s="231" t="s">
        <v>523</v>
      </c>
      <c r="AW207" s="231" t="s">
        <v>1496</v>
      </c>
      <c r="AX207" s="231" t="s">
        <v>1498</v>
      </c>
      <c r="AY207" s="232" t="s">
        <v>1476</v>
      </c>
    </row>
    <row r="208" spans="2:65" s="252" customFormat="1">
      <c r="B208" s="256"/>
      <c r="D208" s="239" t="s">
        <v>133</v>
      </c>
      <c r="E208" s="253" t="s">
        <v>117</v>
      </c>
      <c r="F208" s="259" t="s">
        <v>1497</v>
      </c>
      <c r="H208" s="258">
        <v>2.25</v>
      </c>
      <c r="I208" s="257"/>
      <c r="L208" s="256"/>
      <c r="M208" s="255"/>
      <c r="T208" s="254"/>
      <c r="AT208" s="253" t="s">
        <v>133</v>
      </c>
      <c r="AU208" s="253" t="s">
        <v>238</v>
      </c>
      <c r="AV208" s="252" t="s">
        <v>728</v>
      </c>
      <c r="AW208" s="252" t="s">
        <v>1496</v>
      </c>
      <c r="AX208" s="252" t="s">
        <v>238</v>
      </c>
      <c r="AY208" s="253" t="s">
        <v>1476</v>
      </c>
    </row>
    <row r="209" spans="2:65" s="207" customFormat="1" ht="16.5" customHeight="1">
      <c r="B209" s="208"/>
      <c r="C209" s="230" t="s">
        <v>2356</v>
      </c>
      <c r="D209" s="230" t="s">
        <v>1477</v>
      </c>
      <c r="E209" s="229" t="s">
        <v>2347</v>
      </c>
      <c r="F209" s="224" t="s">
        <v>2346</v>
      </c>
      <c r="G209" s="228" t="s">
        <v>226</v>
      </c>
      <c r="H209" s="227">
        <v>2.25</v>
      </c>
      <c r="I209" s="226"/>
      <c r="J209" s="225">
        <f>ROUND(I209*H209,2)</f>
        <v>0</v>
      </c>
      <c r="K209" s="224" t="s">
        <v>1479</v>
      </c>
      <c r="L209" s="208"/>
      <c r="M209" s="223" t="s">
        <v>117</v>
      </c>
      <c r="N209" s="222" t="s">
        <v>1478</v>
      </c>
      <c r="P209" s="221">
        <f>O209*H209</f>
        <v>0</v>
      </c>
      <c r="Q209" s="221">
        <v>0</v>
      </c>
      <c r="R209" s="221">
        <f>Q209*H209</f>
        <v>0</v>
      </c>
      <c r="S209" s="221">
        <v>0</v>
      </c>
      <c r="T209" s="220">
        <f>S209*H209</f>
        <v>0</v>
      </c>
      <c r="AR209" s="218" t="s">
        <v>728</v>
      </c>
      <c r="AT209" s="218" t="s">
        <v>1477</v>
      </c>
      <c r="AU209" s="218" t="s">
        <v>238</v>
      </c>
      <c r="AY209" s="211" t="s">
        <v>1476</v>
      </c>
      <c r="BE209" s="219">
        <f>IF(N209="základní",J209,0)</f>
        <v>0</v>
      </c>
      <c r="BF209" s="219">
        <f>IF(N209="snížená",J209,0)</f>
        <v>0</v>
      </c>
      <c r="BG209" s="219">
        <f>IF(N209="zákl. přenesená",J209,0)</f>
        <v>0</v>
      </c>
      <c r="BH209" s="219">
        <f>IF(N209="sníž. přenesená",J209,0)</f>
        <v>0</v>
      </c>
      <c r="BI209" s="219">
        <f>IF(N209="nulová",J209,0)</f>
        <v>0</v>
      </c>
      <c r="BJ209" s="211" t="s">
        <v>238</v>
      </c>
      <c r="BK209" s="219">
        <f>ROUND(I209*H209,2)</f>
        <v>0</v>
      </c>
      <c r="BL209" s="211" t="s">
        <v>728</v>
      </c>
      <c r="BM209" s="218" t="s">
        <v>2355</v>
      </c>
    </row>
    <row r="210" spans="2:65" s="207" customFormat="1">
      <c r="B210" s="208"/>
      <c r="D210" s="217" t="s">
        <v>1473</v>
      </c>
      <c r="F210" s="216" t="s">
        <v>2344</v>
      </c>
      <c r="I210" s="215"/>
      <c r="L210" s="208"/>
      <c r="M210" s="251"/>
      <c r="T210" s="250"/>
      <c r="AT210" s="211" t="s">
        <v>1473</v>
      </c>
      <c r="AU210" s="211" t="s">
        <v>238</v>
      </c>
    </row>
    <row r="211" spans="2:65" s="207" customFormat="1" ht="21.75" customHeight="1">
      <c r="B211" s="208"/>
      <c r="C211" s="230" t="s">
        <v>2354</v>
      </c>
      <c r="D211" s="230" t="s">
        <v>1477</v>
      </c>
      <c r="E211" s="229" t="s">
        <v>2353</v>
      </c>
      <c r="F211" s="224" t="s">
        <v>2352</v>
      </c>
      <c r="G211" s="228" t="s">
        <v>226</v>
      </c>
      <c r="H211" s="227">
        <v>30</v>
      </c>
      <c r="I211" s="226"/>
      <c r="J211" s="225">
        <f>ROUND(I211*H211,2)</f>
        <v>0</v>
      </c>
      <c r="K211" s="224" t="s">
        <v>1479</v>
      </c>
      <c r="L211" s="208"/>
      <c r="M211" s="223" t="s">
        <v>117</v>
      </c>
      <c r="N211" s="222" t="s">
        <v>1478</v>
      </c>
      <c r="P211" s="221">
        <f>O211*H211</f>
        <v>0</v>
      </c>
      <c r="Q211" s="221">
        <v>0</v>
      </c>
      <c r="R211" s="221">
        <f>Q211*H211</f>
        <v>0</v>
      </c>
      <c r="S211" s="221">
        <v>0</v>
      </c>
      <c r="T211" s="220">
        <f>S211*H211</f>
        <v>0</v>
      </c>
      <c r="AR211" s="218" t="s">
        <v>728</v>
      </c>
      <c r="AT211" s="218" t="s">
        <v>1477</v>
      </c>
      <c r="AU211" s="218" t="s">
        <v>238</v>
      </c>
      <c r="AY211" s="211" t="s">
        <v>1476</v>
      </c>
      <c r="BE211" s="219">
        <f>IF(N211="základní",J211,0)</f>
        <v>0</v>
      </c>
      <c r="BF211" s="219">
        <f>IF(N211="snížená",J211,0)</f>
        <v>0</v>
      </c>
      <c r="BG211" s="219">
        <f>IF(N211="zákl. přenesená",J211,0)</f>
        <v>0</v>
      </c>
      <c r="BH211" s="219">
        <f>IF(N211="sníž. přenesená",J211,0)</f>
        <v>0</v>
      </c>
      <c r="BI211" s="219">
        <f>IF(N211="nulová",J211,0)</f>
        <v>0</v>
      </c>
      <c r="BJ211" s="211" t="s">
        <v>238</v>
      </c>
      <c r="BK211" s="219">
        <f>ROUND(I211*H211,2)</f>
        <v>0</v>
      </c>
      <c r="BL211" s="211" t="s">
        <v>728</v>
      </c>
      <c r="BM211" s="218" t="s">
        <v>2351</v>
      </c>
    </row>
    <row r="212" spans="2:65" s="207" customFormat="1">
      <c r="B212" s="208"/>
      <c r="D212" s="217" t="s">
        <v>1473</v>
      </c>
      <c r="F212" s="216" t="s">
        <v>2350</v>
      </c>
      <c r="I212" s="215"/>
      <c r="L212" s="208"/>
      <c r="M212" s="251"/>
      <c r="T212" s="250"/>
      <c r="AT212" s="211" t="s">
        <v>1473</v>
      </c>
      <c r="AU212" s="211" t="s">
        <v>238</v>
      </c>
    </row>
    <row r="213" spans="2:65" s="231" customFormat="1">
      <c r="B213" s="235"/>
      <c r="D213" s="239" t="s">
        <v>133</v>
      </c>
      <c r="E213" s="232" t="s">
        <v>117</v>
      </c>
      <c r="F213" s="238" t="s">
        <v>2349</v>
      </c>
      <c r="H213" s="237">
        <v>30</v>
      </c>
      <c r="I213" s="236"/>
      <c r="L213" s="235"/>
      <c r="M213" s="234"/>
      <c r="T213" s="233"/>
      <c r="AT213" s="232" t="s">
        <v>133</v>
      </c>
      <c r="AU213" s="232" t="s">
        <v>238</v>
      </c>
      <c r="AV213" s="231" t="s">
        <v>523</v>
      </c>
      <c r="AW213" s="231" t="s">
        <v>1496</v>
      </c>
      <c r="AX213" s="231" t="s">
        <v>1498</v>
      </c>
      <c r="AY213" s="232" t="s">
        <v>1476</v>
      </c>
    </row>
    <row r="214" spans="2:65" s="252" customFormat="1">
      <c r="B214" s="256"/>
      <c r="D214" s="239" t="s">
        <v>133</v>
      </c>
      <c r="E214" s="253" t="s">
        <v>117</v>
      </c>
      <c r="F214" s="259" t="s">
        <v>1497</v>
      </c>
      <c r="H214" s="258">
        <v>30</v>
      </c>
      <c r="I214" s="257"/>
      <c r="L214" s="256"/>
      <c r="M214" s="255"/>
      <c r="T214" s="254"/>
      <c r="AT214" s="253" t="s">
        <v>133</v>
      </c>
      <c r="AU214" s="253" t="s">
        <v>238</v>
      </c>
      <c r="AV214" s="252" t="s">
        <v>728</v>
      </c>
      <c r="AW214" s="252" t="s">
        <v>1496</v>
      </c>
      <c r="AX214" s="252" t="s">
        <v>238</v>
      </c>
      <c r="AY214" s="253" t="s">
        <v>1476</v>
      </c>
    </row>
    <row r="215" spans="2:65" s="207" customFormat="1" ht="16.5" customHeight="1">
      <c r="B215" s="208"/>
      <c r="C215" s="230" t="s">
        <v>2348</v>
      </c>
      <c r="D215" s="230" t="s">
        <v>1477</v>
      </c>
      <c r="E215" s="229" t="s">
        <v>2347</v>
      </c>
      <c r="F215" s="224" t="s">
        <v>2346</v>
      </c>
      <c r="G215" s="228" t="s">
        <v>226</v>
      </c>
      <c r="H215" s="227">
        <v>30</v>
      </c>
      <c r="I215" s="226"/>
      <c r="J215" s="225">
        <f>ROUND(I215*H215,2)</f>
        <v>0</v>
      </c>
      <c r="K215" s="224" t="s">
        <v>1479</v>
      </c>
      <c r="L215" s="208"/>
      <c r="M215" s="223" t="s">
        <v>117</v>
      </c>
      <c r="N215" s="222" t="s">
        <v>1478</v>
      </c>
      <c r="P215" s="221">
        <f>O215*H215</f>
        <v>0</v>
      </c>
      <c r="Q215" s="221">
        <v>0</v>
      </c>
      <c r="R215" s="221">
        <f>Q215*H215</f>
        <v>0</v>
      </c>
      <c r="S215" s="221">
        <v>0</v>
      </c>
      <c r="T215" s="220">
        <f>S215*H215</f>
        <v>0</v>
      </c>
      <c r="AR215" s="218" t="s">
        <v>728</v>
      </c>
      <c r="AT215" s="218" t="s">
        <v>1477</v>
      </c>
      <c r="AU215" s="218" t="s">
        <v>238</v>
      </c>
      <c r="AY215" s="211" t="s">
        <v>1476</v>
      </c>
      <c r="BE215" s="219">
        <f>IF(N215="základní",J215,0)</f>
        <v>0</v>
      </c>
      <c r="BF215" s="219">
        <f>IF(N215="snížená",J215,0)</f>
        <v>0</v>
      </c>
      <c r="BG215" s="219">
        <f>IF(N215="zákl. přenesená",J215,0)</f>
        <v>0</v>
      </c>
      <c r="BH215" s="219">
        <f>IF(N215="sníž. přenesená",J215,0)</f>
        <v>0</v>
      </c>
      <c r="BI215" s="219">
        <f>IF(N215="nulová",J215,0)</f>
        <v>0</v>
      </c>
      <c r="BJ215" s="211" t="s">
        <v>238</v>
      </c>
      <c r="BK215" s="219">
        <f>ROUND(I215*H215,2)</f>
        <v>0</v>
      </c>
      <c r="BL215" s="211" t="s">
        <v>728</v>
      </c>
      <c r="BM215" s="218" t="s">
        <v>2345</v>
      </c>
    </row>
    <row r="216" spans="2:65" s="207" customFormat="1">
      <c r="B216" s="208"/>
      <c r="D216" s="217" t="s">
        <v>1473</v>
      </c>
      <c r="F216" s="216" t="s">
        <v>2344</v>
      </c>
      <c r="I216" s="215"/>
      <c r="L216" s="208"/>
      <c r="M216" s="251"/>
      <c r="T216" s="250"/>
      <c r="AT216" s="211" t="s">
        <v>1473</v>
      </c>
      <c r="AU216" s="211" t="s">
        <v>238</v>
      </c>
    </row>
    <row r="217" spans="2:65" s="207" customFormat="1" ht="16.5" customHeight="1">
      <c r="B217" s="208"/>
      <c r="C217" s="230" t="s">
        <v>2343</v>
      </c>
      <c r="D217" s="230" t="s">
        <v>1477</v>
      </c>
      <c r="E217" s="229" t="s">
        <v>2342</v>
      </c>
      <c r="F217" s="224" t="s">
        <v>2341</v>
      </c>
      <c r="G217" s="228" t="s">
        <v>226</v>
      </c>
      <c r="H217" s="227">
        <v>32.25</v>
      </c>
      <c r="I217" s="226"/>
      <c r="J217" s="225">
        <f>ROUND(I217*H217,2)</f>
        <v>0</v>
      </c>
      <c r="K217" s="224" t="s">
        <v>1503</v>
      </c>
      <c r="L217" s="208"/>
      <c r="M217" s="223" t="s">
        <v>117</v>
      </c>
      <c r="N217" s="222" t="s">
        <v>1478</v>
      </c>
      <c r="P217" s="221">
        <f>O217*H217</f>
        <v>0</v>
      </c>
      <c r="Q217" s="221">
        <v>0</v>
      </c>
      <c r="R217" s="221">
        <f>Q217*H217</f>
        <v>0</v>
      </c>
      <c r="S217" s="221">
        <v>0</v>
      </c>
      <c r="T217" s="220">
        <f>S217*H217</f>
        <v>0</v>
      </c>
      <c r="AR217" s="218" t="s">
        <v>728</v>
      </c>
      <c r="AT217" s="218" t="s">
        <v>1477</v>
      </c>
      <c r="AU217" s="218" t="s">
        <v>238</v>
      </c>
      <c r="AY217" s="211" t="s">
        <v>1476</v>
      </c>
      <c r="BE217" s="219">
        <f>IF(N217="základní",J217,0)</f>
        <v>0</v>
      </c>
      <c r="BF217" s="219">
        <f>IF(N217="snížená",J217,0)</f>
        <v>0</v>
      </c>
      <c r="BG217" s="219">
        <f>IF(N217="zákl. přenesená",J217,0)</f>
        <v>0</v>
      </c>
      <c r="BH217" s="219">
        <f>IF(N217="sníž. přenesená",J217,0)</f>
        <v>0</v>
      </c>
      <c r="BI217" s="219">
        <f>IF(N217="nulová",J217,0)</f>
        <v>0</v>
      </c>
      <c r="BJ217" s="211" t="s">
        <v>238</v>
      </c>
      <c r="BK217" s="219">
        <f>ROUND(I217*H217,2)</f>
        <v>0</v>
      </c>
      <c r="BL217" s="211" t="s">
        <v>728</v>
      </c>
      <c r="BM217" s="218" t="s">
        <v>2340</v>
      </c>
    </row>
    <row r="218" spans="2:65" s="207" customFormat="1" ht="21.75" customHeight="1">
      <c r="B218" s="208"/>
      <c r="C218" s="230" t="s">
        <v>2339</v>
      </c>
      <c r="D218" s="230" t="s">
        <v>1477</v>
      </c>
      <c r="E218" s="229" t="s">
        <v>2338</v>
      </c>
      <c r="F218" s="224" t="s">
        <v>2337</v>
      </c>
      <c r="G218" s="228" t="s">
        <v>226</v>
      </c>
      <c r="H218" s="227">
        <v>290.25</v>
      </c>
      <c r="I218" s="226"/>
      <c r="J218" s="225">
        <f>ROUND(I218*H218,2)</f>
        <v>0</v>
      </c>
      <c r="K218" s="224" t="s">
        <v>1503</v>
      </c>
      <c r="L218" s="208"/>
      <c r="M218" s="223" t="s">
        <v>117</v>
      </c>
      <c r="N218" s="222" t="s">
        <v>1478</v>
      </c>
      <c r="P218" s="221">
        <f>O218*H218</f>
        <v>0</v>
      </c>
      <c r="Q218" s="221">
        <v>0</v>
      </c>
      <c r="R218" s="221">
        <f>Q218*H218</f>
        <v>0</v>
      </c>
      <c r="S218" s="221">
        <v>0</v>
      </c>
      <c r="T218" s="220">
        <f>S218*H218</f>
        <v>0</v>
      </c>
      <c r="AR218" s="218" t="s">
        <v>728</v>
      </c>
      <c r="AT218" s="218" t="s">
        <v>1477</v>
      </c>
      <c r="AU218" s="218" t="s">
        <v>238</v>
      </c>
      <c r="AY218" s="211" t="s">
        <v>1476</v>
      </c>
      <c r="BE218" s="219">
        <f>IF(N218="základní",J218,0)</f>
        <v>0</v>
      </c>
      <c r="BF218" s="219">
        <f>IF(N218="snížená",J218,0)</f>
        <v>0</v>
      </c>
      <c r="BG218" s="219">
        <f>IF(N218="zákl. přenesená",J218,0)</f>
        <v>0</v>
      </c>
      <c r="BH218" s="219">
        <f>IF(N218="sníž. přenesená",J218,0)</f>
        <v>0</v>
      </c>
      <c r="BI218" s="219">
        <f>IF(N218="nulová",J218,0)</f>
        <v>0</v>
      </c>
      <c r="BJ218" s="211" t="s">
        <v>238</v>
      </c>
      <c r="BK218" s="219">
        <f>ROUND(I218*H218,2)</f>
        <v>0</v>
      </c>
      <c r="BL218" s="211" t="s">
        <v>728</v>
      </c>
      <c r="BM218" s="218" t="s">
        <v>2336</v>
      </c>
    </row>
    <row r="219" spans="2:65" s="231" customFormat="1">
      <c r="B219" s="235"/>
      <c r="D219" s="239" t="s">
        <v>133</v>
      </c>
      <c r="F219" s="238" t="s">
        <v>2335</v>
      </c>
      <c r="H219" s="237">
        <v>290.25</v>
      </c>
      <c r="I219" s="236"/>
      <c r="L219" s="235"/>
      <c r="M219" s="234"/>
      <c r="T219" s="233"/>
      <c r="AT219" s="232" t="s">
        <v>133</v>
      </c>
      <c r="AU219" s="232" t="s">
        <v>238</v>
      </c>
      <c r="AV219" s="231" t="s">
        <v>523</v>
      </c>
      <c r="AW219" s="231" t="s">
        <v>1483</v>
      </c>
      <c r="AX219" s="231" t="s">
        <v>238</v>
      </c>
      <c r="AY219" s="232" t="s">
        <v>1476</v>
      </c>
    </row>
    <row r="220" spans="2:65" s="207" customFormat="1" ht="24.2" customHeight="1">
      <c r="B220" s="208"/>
      <c r="C220" s="230" t="s">
        <v>2334</v>
      </c>
      <c r="D220" s="230" t="s">
        <v>1477</v>
      </c>
      <c r="E220" s="229" t="s">
        <v>2102</v>
      </c>
      <c r="F220" s="224" t="s">
        <v>2101</v>
      </c>
      <c r="G220" s="228" t="s">
        <v>197</v>
      </c>
      <c r="H220" s="227">
        <v>12.564</v>
      </c>
      <c r="I220" s="226"/>
      <c r="J220" s="225">
        <f>ROUND(I220*H220,2)</f>
        <v>0</v>
      </c>
      <c r="K220" s="224" t="s">
        <v>1479</v>
      </c>
      <c r="L220" s="208"/>
      <c r="M220" s="223" t="s">
        <v>117</v>
      </c>
      <c r="N220" s="222" t="s">
        <v>1478</v>
      </c>
      <c r="P220" s="221">
        <f>O220*H220</f>
        <v>0</v>
      </c>
      <c r="Q220" s="221">
        <v>0</v>
      </c>
      <c r="R220" s="221">
        <f>Q220*H220</f>
        <v>0</v>
      </c>
      <c r="S220" s="221">
        <v>0</v>
      </c>
      <c r="T220" s="220">
        <f>S220*H220</f>
        <v>0</v>
      </c>
      <c r="AR220" s="218" t="s">
        <v>728</v>
      </c>
      <c r="AT220" s="218" t="s">
        <v>1477</v>
      </c>
      <c r="AU220" s="218" t="s">
        <v>238</v>
      </c>
      <c r="AY220" s="211" t="s">
        <v>1476</v>
      </c>
      <c r="BE220" s="219">
        <f>IF(N220="základní",J220,0)</f>
        <v>0</v>
      </c>
      <c r="BF220" s="219">
        <f>IF(N220="snížená",J220,0)</f>
        <v>0</v>
      </c>
      <c r="BG220" s="219">
        <f>IF(N220="zákl. přenesená",J220,0)</f>
        <v>0</v>
      </c>
      <c r="BH220" s="219">
        <f>IF(N220="sníž. přenesená",J220,0)</f>
        <v>0</v>
      </c>
      <c r="BI220" s="219">
        <f>IF(N220="nulová",J220,0)</f>
        <v>0</v>
      </c>
      <c r="BJ220" s="211" t="s">
        <v>238</v>
      </c>
      <c r="BK220" s="219">
        <f>ROUND(I220*H220,2)</f>
        <v>0</v>
      </c>
      <c r="BL220" s="211" t="s">
        <v>728</v>
      </c>
      <c r="BM220" s="218" t="s">
        <v>2333</v>
      </c>
    </row>
    <row r="221" spans="2:65" s="207" customFormat="1">
      <c r="B221" s="208"/>
      <c r="D221" s="217" t="s">
        <v>1473</v>
      </c>
      <c r="F221" s="216" t="s">
        <v>2099</v>
      </c>
      <c r="I221" s="215"/>
      <c r="L221" s="208"/>
      <c r="M221" s="251"/>
      <c r="T221" s="250"/>
      <c r="AT221" s="211" t="s">
        <v>1473</v>
      </c>
      <c r="AU221" s="211" t="s">
        <v>238</v>
      </c>
    </row>
    <row r="222" spans="2:65" s="272" customFormat="1">
      <c r="B222" s="276"/>
      <c r="D222" s="239" t="s">
        <v>133</v>
      </c>
      <c r="E222" s="273" t="s">
        <v>117</v>
      </c>
      <c r="F222" s="278" t="s">
        <v>2332</v>
      </c>
      <c r="H222" s="273" t="s">
        <v>117</v>
      </c>
      <c r="I222" s="277"/>
      <c r="L222" s="276"/>
      <c r="M222" s="275"/>
      <c r="T222" s="274"/>
      <c r="AT222" s="273" t="s">
        <v>133</v>
      </c>
      <c r="AU222" s="273" t="s">
        <v>238</v>
      </c>
      <c r="AV222" s="272" t="s">
        <v>238</v>
      </c>
      <c r="AW222" s="272" t="s">
        <v>1496</v>
      </c>
      <c r="AX222" s="272" t="s">
        <v>1498</v>
      </c>
      <c r="AY222" s="273" t="s">
        <v>1476</v>
      </c>
    </row>
    <row r="223" spans="2:65" s="231" customFormat="1">
      <c r="B223" s="235"/>
      <c r="D223" s="239" t="s">
        <v>133</v>
      </c>
      <c r="E223" s="232" t="s">
        <v>117</v>
      </c>
      <c r="F223" s="238" t="s">
        <v>2331</v>
      </c>
      <c r="H223" s="237">
        <v>0.39400000000000002</v>
      </c>
      <c r="I223" s="236"/>
      <c r="L223" s="235"/>
      <c r="M223" s="234"/>
      <c r="T223" s="233"/>
      <c r="AT223" s="232" t="s">
        <v>133</v>
      </c>
      <c r="AU223" s="232" t="s">
        <v>238</v>
      </c>
      <c r="AV223" s="231" t="s">
        <v>523</v>
      </c>
      <c r="AW223" s="231" t="s">
        <v>1496</v>
      </c>
      <c r="AX223" s="231" t="s">
        <v>1498</v>
      </c>
      <c r="AY223" s="232" t="s">
        <v>1476</v>
      </c>
    </row>
    <row r="224" spans="2:65" s="231" customFormat="1">
      <c r="B224" s="235"/>
      <c r="D224" s="239" t="s">
        <v>133</v>
      </c>
      <c r="E224" s="232" t="s">
        <v>117</v>
      </c>
      <c r="F224" s="238" t="s">
        <v>2330</v>
      </c>
      <c r="H224" s="237">
        <v>5.25</v>
      </c>
      <c r="I224" s="236"/>
      <c r="L224" s="235"/>
      <c r="M224" s="234"/>
      <c r="T224" s="233"/>
      <c r="AT224" s="232" t="s">
        <v>133</v>
      </c>
      <c r="AU224" s="232" t="s">
        <v>238</v>
      </c>
      <c r="AV224" s="231" t="s">
        <v>523</v>
      </c>
      <c r="AW224" s="231" t="s">
        <v>1496</v>
      </c>
      <c r="AX224" s="231" t="s">
        <v>1498</v>
      </c>
      <c r="AY224" s="232" t="s">
        <v>1476</v>
      </c>
    </row>
    <row r="225" spans="2:51" s="272" customFormat="1">
      <c r="B225" s="276"/>
      <c r="D225" s="239" t="s">
        <v>133</v>
      </c>
      <c r="E225" s="273" t="s">
        <v>117</v>
      </c>
      <c r="F225" s="278" t="s">
        <v>2329</v>
      </c>
      <c r="H225" s="273" t="s">
        <v>117</v>
      </c>
      <c r="I225" s="277"/>
      <c r="L225" s="276"/>
      <c r="M225" s="275"/>
      <c r="T225" s="274"/>
      <c r="AT225" s="273" t="s">
        <v>133</v>
      </c>
      <c r="AU225" s="273" t="s">
        <v>238</v>
      </c>
      <c r="AV225" s="272" t="s">
        <v>238</v>
      </c>
      <c r="AW225" s="272" t="s">
        <v>1496</v>
      </c>
      <c r="AX225" s="272" t="s">
        <v>1498</v>
      </c>
      <c r="AY225" s="273" t="s">
        <v>1476</v>
      </c>
    </row>
    <row r="226" spans="2:51" s="272" customFormat="1">
      <c r="B226" s="276"/>
      <c r="D226" s="239" t="s">
        <v>133</v>
      </c>
      <c r="E226" s="273" t="s">
        <v>117</v>
      </c>
      <c r="F226" s="278" t="s">
        <v>2328</v>
      </c>
      <c r="H226" s="273" t="s">
        <v>117</v>
      </c>
      <c r="I226" s="277"/>
      <c r="L226" s="276"/>
      <c r="M226" s="275"/>
      <c r="T226" s="274"/>
      <c r="AT226" s="273" t="s">
        <v>133</v>
      </c>
      <c r="AU226" s="273" t="s">
        <v>238</v>
      </c>
      <c r="AV226" s="272" t="s">
        <v>238</v>
      </c>
      <c r="AW226" s="272" t="s">
        <v>1496</v>
      </c>
      <c r="AX226" s="272" t="s">
        <v>1498</v>
      </c>
      <c r="AY226" s="273" t="s">
        <v>1476</v>
      </c>
    </row>
    <row r="227" spans="2:51" s="231" customFormat="1">
      <c r="B227" s="235"/>
      <c r="D227" s="239" t="s">
        <v>133</v>
      </c>
      <c r="E227" s="232" t="s">
        <v>117</v>
      </c>
      <c r="F227" s="238" t="s">
        <v>2319</v>
      </c>
      <c r="H227" s="237">
        <v>0.01</v>
      </c>
      <c r="I227" s="236"/>
      <c r="L227" s="235"/>
      <c r="M227" s="234"/>
      <c r="T227" s="233"/>
      <c r="AT227" s="232" t="s">
        <v>133</v>
      </c>
      <c r="AU227" s="232" t="s">
        <v>238</v>
      </c>
      <c r="AV227" s="231" t="s">
        <v>523</v>
      </c>
      <c r="AW227" s="231" t="s">
        <v>1496</v>
      </c>
      <c r="AX227" s="231" t="s">
        <v>1498</v>
      </c>
      <c r="AY227" s="232" t="s">
        <v>1476</v>
      </c>
    </row>
    <row r="228" spans="2:51" s="272" customFormat="1">
      <c r="B228" s="276"/>
      <c r="D228" s="239" t="s">
        <v>133</v>
      </c>
      <c r="E228" s="273" t="s">
        <v>117</v>
      </c>
      <c r="F228" s="278" t="s">
        <v>2327</v>
      </c>
      <c r="H228" s="273" t="s">
        <v>117</v>
      </c>
      <c r="I228" s="277"/>
      <c r="L228" s="276"/>
      <c r="M228" s="275"/>
      <c r="T228" s="274"/>
      <c r="AT228" s="273" t="s">
        <v>133</v>
      </c>
      <c r="AU228" s="273" t="s">
        <v>238</v>
      </c>
      <c r="AV228" s="272" t="s">
        <v>238</v>
      </c>
      <c r="AW228" s="272" t="s">
        <v>1496</v>
      </c>
      <c r="AX228" s="272" t="s">
        <v>1498</v>
      </c>
      <c r="AY228" s="273" t="s">
        <v>1476</v>
      </c>
    </row>
    <row r="229" spans="2:51" s="231" customFormat="1">
      <c r="B229" s="235"/>
      <c r="D229" s="239" t="s">
        <v>133</v>
      </c>
      <c r="E229" s="232" t="s">
        <v>117</v>
      </c>
      <c r="F229" s="238" t="s">
        <v>2317</v>
      </c>
      <c r="H229" s="237">
        <v>0.02</v>
      </c>
      <c r="I229" s="236"/>
      <c r="L229" s="235"/>
      <c r="M229" s="234"/>
      <c r="T229" s="233"/>
      <c r="AT229" s="232" t="s">
        <v>133</v>
      </c>
      <c r="AU229" s="232" t="s">
        <v>238</v>
      </c>
      <c r="AV229" s="231" t="s">
        <v>523</v>
      </c>
      <c r="AW229" s="231" t="s">
        <v>1496</v>
      </c>
      <c r="AX229" s="231" t="s">
        <v>1498</v>
      </c>
      <c r="AY229" s="232" t="s">
        <v>1476</v>
      </c>
    </row>
    <row r="230" spans="2:51" s="272" customFormat="1">
      <c r="B230" s="276"/>
      <c r="D230" s="239" t="s">
        <v>133</v>
      </c>
      <c r="E230" s="273" t="s">
        <v>117</v>
      </c>
      <c r="F230" s="278" t="s">
        <v>2326</v>
      </c>
      <c r="H230" s="273" t="s">
        <v>117</v>
      </c>
      <c r="I230" s="277"/>
      <c r="L230" s="276"/>
      <c r="M230" s="275"/>
      <c r="T230" s="274"/>
      <c r="AT230" s="273" t="s">
        <v>133</v>
      </c>
      <c r="AU230" s="273" t="s">
        <v>238</v>
      </c>
      <c r="AV230" s="272" t="s">
        <v>238</v>
      </c>
      <c r="AW230" s="272" t="s">
        <v>1496</v>
      </c>
      <c r="AX230" s="272" t="s">
        <v>1498</v>
      </c>
      <c r="AY230" s="273" t="s">
        <v>1476</v>
      </c>
    </row>
    <row r="231" spans="2:51" s="231" customFormat="1">
      <c r="B231" s="235"/>
      <c r="D231" s="239" t="s">
        <v>133</v>
      </c>
      <c r="E231" s="232" t="s">
        <v>117</v>
      </c>
      <c r="F231" s="238" t="s">
        <v>2304</v>
      </c>
      <c r="H231" s="237">
        <v>0.1</v>
      </c>
      <c r="I231" s="236"/>
      <c r="L231" s="235"/>
      <c r="M231" s="234"/>
      <c r="T231" s="233"/>
      <c r="AT231" s="232" t="s">
        <v>133</v>
      </c>
      <c r="AU231" s="232" t="s">
        <v>238</v>
      </c>
      <c r="AV231" s="231" t="s">
        <v>523</v>
      </c>
      <c r="AW231" s="231" t="s">
        <v>1496</v>
      </c>
      <c r="AX231" s="231" t="s">
        <v>1498</v>
      </c>
      <c r="AY231" s="232" t="s">
        <v>1476</v>
      </c>
    </row>
    <row r="232" spans="2:51" s="272" customFormat="1">
      <c r="B232" s="276"/>
      <c r="D232" s="239" t="s">
        <v>133</v>
      </c>
      <c r="E232" s="273" t="s">
        <v>117</v>
      </c>
      <c r="F232" s="278" t="s">
        <v>2325</v>
      </c>
      <c r="H232" s="273" t="s">
        <v>117</v>
      </c>
      <c r="I232" s="277"/>
      <c r="L232" s="276"/>
      <c r="M232" s="275"/>
      <c r="T232" s="274"/>
      <c r="AT232" s="273" t="s">
        <v>133</v>
      </c>
      <c r="AU232" s="273" t="s">
        <v>238</v>
      </c>
      <c r="AV232" s="272" t="s">
        <v>238</v>
      </c>
      <c r="AW232" s="272" t="s">
        <v>1496</v>
      </c>
      <c r="AX232" s="272" t="s">
        <v>1498</v>
      </c>
      <c r="AY232" s="273" t="s">
        <v>1476</v>
      </c>
    </row>
    <row r="233" spans="2:51" s="231" customFormat="1">
      <c r="B233" s="235"/>
      <c r="D233" s="239" t="s">
        <v>133</v>
      </c>
      <c r="E233" s="232" t="s">
        <v>117</v>
      </c>
      <c r="F233" s="238" t="s">
        <v>2324</v>
      </c>
      <c r="H233" s="237">
        <v>0.09</v>
      </c>
      <c r="I233" s="236"/>
      <c r="L233" s="235"/>
      <c r="M233" s="234"/>
      <c r="T233" s="233"/>
      <c r="AT233" s="232" t="s">
        <v>133</v>
      </c>
      <c r="AU233" s="232" t="s">
        <v>238</v>
      </c>
      <c r="AV233" s="231" t="s">
        <v>523</v>
      </c>
      <c r="AW233" s="231" t="s">
        <v>1496</v>
      </c>
      <c r="AX233" s="231" t="s">
        <v>1498</v>
      </c>
      <c r="AY233" s="232" t="s">
        <v>1476</v>
      </c>
    </row>
    <row r="234" spans="2:51" s="272" customFormat="1">
      <c r="B234" s="276"/>
      <c r="D234" s="239" t="s">
        <v>133</v>
      </c>
      <c r="E234" s="273" t="s">
        <v>117</v>
      </c>
      <c r="F234" s="278" t="s">
        <v>2323</v>
      </c>
      <c r="H234" s="273" t="s">
        <v>117</v>
      </c>
      <c r="I234" s="277"/>
      <c r="L234" s="276"/>
      <c r="M234" s="275"/>
      <c r="T234" s="274"/>
      <c r="AT234" s="273" t="s">
        <v>133</v>
      </c>
      <c r="AU234" s="273" t="s">
        <v>238</v>
      </c>
      <c r="AV234" s="272" t="s">
        <v>238</v>
      </c>
      <c r="AW234" s="272" t="s">
        <v>1496</v>
      </c>
      <c r="AX234" s="272" t="s">
        <v>1498</v>
      </c>
      <c r="AY234" s="273" t="s">
        <v>1476</v>
      </c>
    </row>
    <row r="235" spans="2:51" s="231" customFormat="1">
      <c r="B235" s="235"/>
      <c r="D235" s="239" t="s">
        <v>133</v>
      </c>
      <c r="E235" s="232" t="s">
        <v>117</v>
      </c>
      <c r="F235" s="238" t="s">
        <v>2319</v>
      </c>
      <c r="H235" s="237">
        <v>0.01</v>
      </c>
      <c r="I235" s="236"/>
      <c r="L235" s="235"/>
      <c r="M235" s="234"/>
      <c r="T235" s="233"/>
      <c r="AT235" s="232" t="s">
        <v>133</v>
      </c>
      <c r="AU235" s="232" t="s">
        <v>238</v>
      </c>
      <c r="AV235" s="231" t="s">
        <v>523</v>
      </c>
      <c r="AW235" s="231" t="s">
        <v>1496</v>
      </c>
      <c r="AX235" s="231" t="s">
        <v>1498</v>
      </c>
      <c r="AY235" s="232" t="s">
        <v>1476</v>
      </c>
    </row>
    <row r="236" spans="2:51" s="272" customFormat="1">
      <c r="B236" s="276"/>
      <c r="D236" s="239" t="s">
        <v>133</v>
      </c>
      <c r="E236" s="273" t="s">
        <v>117</v>
      </c>
      <c r="F236" s="278" t="s">
        <v>2322</v>
      </c>
      <c r="H236" s="273" t="s">
        <v>117</v>
      </c>
      <c r="I236" s="277"/>
      <c r="L236" s="276"/>
      <c r="M236" s="275"/>
      <c r="T236" s="274"/>
      <c r="AT236" s="273" t="s">
        <v>133</v>
      </c>
      <c r="AU236" s="273" t="s">
        <v>238</v>
      </c>
      <c r="AV236" s="272" t="s">
        <v>238</v>
      </c>
      <c r="AW236" s="272" t="s">
        <v>1496</v>
      </c>
      <c r="AX236" s="272" t="s">
        <v>1498</v>
      </c>
      <c r="AY236" s="273" t="s">
        <v>1476</v>
      </c>
    </row>
    <row r="237" spans="2:51" s="231" customFormat="1">
      <c r="B237" s="235"/>
      <c r="D237" s="239" t="s">
        <v>133</v>
      </c>
      <c r="E237" s="232" t="s">
        <v>117</v>
      </c>
      <c r="F237" s="238" t="s">
        <v>2300</v>
      </c>
      <c r="H237" s="237">
        <v>0.04</v>
      </c>
      <c r="I237" s="236"/>
      <c r="L237" s="235"/>
      <c r="M237" s="234"/>
      <c r="T237" s="233"/>
      <c r="AT237" s="232" t="s">
        <v>133</v>
      </c>
      <c r="AU237" s="232" t="s">
        <v>238</v>
      </c>
      <c r="AV237" s="231" t="s">
        <v>523</v>
      </c>
      <c r="AW237" s="231" t="s">
        <v>1496</v>
      </c>
      <c r="AX237" s="231" t="s">
        <v>1498</v>
      </c>
      <c r="AY237" s="232" t="s">
        <v>1476</v>
      </c>
    </row>
    <row r="238" spans="2:51" s="272" customFormat="1">
      <c r="B238" s="276"/>
      <c r="D238" s="239" t="s">
        <v>133</v>
      </c>
      <c r="E238" s="273" t="s">
        <v>117</v>
      </c>
      <c r="F238" s="278" t="s">
        <v>2321</v>
      </c>
      <c r="H238" s="273" t="s">
        <v>117</v>
      </c>
      <c r="I238" s="277"/>
      <c r="L238" s="276"/>
      <c r="M238" s="275"/>
      <c r="T238" s="274"/>
      <c r="AT238" s="273" t="s">
        <v>133</v>
      </c>
      <c r="AU238" s="273" t="s">
        <v>238</v>
      </c>
      <c r="AV238" s="272" t="s">
        <v>238</v>
      </c>
      <c r="AW238" s="272" t="s">
        <v>1496</v>
      </c>
      <c r="AX238" s="272" t="s">
        <v>1498</v>
      </c>
      <c r="AY238" s="273" t="s">
        <v>1476</v>
      </c>
    </row>
    <row r="239" spans="2:51" s="231" customFormat="1">
      <c r="B239" s="235"/>
      <c r="D239" s="239" t="s">
        <v>133</v>
      </c>
      <c r="E239" s="232" t="s">
        <v>117</v>
      </c>
      <c r="F239" s="238" t="s">
        <v>2319</v>
      </c>
      <c r="H239" s="237">
        <v>0.01</v>
      </c>
      <c r="I239" s="236"/>
      <c r="L239" s="235"/>
      <c r="M239" s="234"/>
      <c r="T239" s="233"/>
      <c r="AT239" s="232" t="s">
        <v>133</v>
      </c>
      <c r="AU239" s="232" t="s">
        <v>238</v>
      </c>
      <c r="AV239" s="231" t="s">
        <v>523</v>
      </c>
      <c r="AW239" s="231" t="s">
        <v>1496</v>
      </c>
      <c r="AX239" s="231" t="s">
        <v>1498</v>
      </c>
      <c r="AY239" s="232" t="s">
        <v>1476</v>
      </c>
    </row>
    <row r="240" spans="2:51" s="272" customFormat="1">
      <c r="B240" s="276"/>
      <c r="D240" s="239" t="s">
        <v>133</v>
      </c>
      <c r="E240" s="273" t="s">
        <v>117</v>
      </c>
      <c r="F240" s="278" t="s">
        <v>2320</v>
      </c>
      <c r="H240" s="273" t="s">
        <v>117</v>
      </c>
      <c r="I240" s="277"/>
      <c r="L240" s="276"/>
      <c r="M240" s="275"/>
      <c r="T240" s="274"/>
      <c r="AT240" s="273" t="s">
        <v>133</v>
      </c>
      <c r="AU240" s="273" t="s">
        <v>238</v>
      </c>
      <c r="AV240" s="272" t="s">
        <v>238</v>
      </c>
      <c r="AW240" s="272" t="s">
        <v>1496</v>
      </c>
      <c r="AX240" s="272" t="s">
        <v>1498</v>
      </c>
      <c r="AY240" s="273" t="s">
        <v>1476</v>
      </c>
    </row>
    <row r="241" spans="2:51" s="231" customFormat="1">
      <c r="B241" s="235"/>
      <c r="D241" s="239" t="s">
        <v>133</v>
      </c>
      <c r="E241" s="232" t="s">
        <v>117</v>
      </c>
      <c r="F241" s="238" t="s">
        <v>2319</v>
      </c>
      <c r="H241" s="237">
        <v>0.01</v>
      </c>
      <c r="I241" s="236"/>
      <c r="L241" s="235"/>
      <c r="M241" s="234"/>
      <c r="T241" s="233"/>
      <c r="AT241" s="232" t="s">
        <v>133</v>
      </c>
      <c r="AU241" s="232" t="s">
        <v>238</v>
      </c>
      <c r="AV241" s="231" t="s">
        <v>523</v>
      </c>
      <c r="AW241" s="231" t="s">
        <v>1496</v>
      </c>
      <c r="AX241" s="231" t="s">
        <v>1498</v>
      </c>
      <c r="AY241" s="232" t="s">
        <v>1476</v>
      </c>
    </row>
    <row r="242" spans="2:51" s="272" customFormat="1">
      <c r="B242" s="276"/>
      <c r="D242" s="239" t="s">
        <v>133</v>
      </c>
      <c r="E242" s="273" t="s">
        <v>117</v>
      </c>
      <c r="F242" s="278" t="s">
        <v>2318</v>
      </c>
      <c r="H242" s="273" t="s">
        <v>117</v>
      </c>
      <c r="I242" s="277"/>
      <c r="L242" s="276"/>
      <c r="M242" s="275"/>
      <c r="T242" s="274"/>
      <c r="AT242" s="273" t="s">
        <v>133</v>
      </c>
      <c r="AU242" s="273" t="s">
        <v>238</v>
      </c>
      <c r="AV242" s="272" t="s">
        <v>238</v>
      </c>
      <c r="AW242" s="272" t="s">
        <v>1496</v>
      </c>
      <c r="AX242" s="272" t="s">
        <v>1498</v>
      </c>
      <c r="AY242" s="273" t="s">
        <v>1476</v>
      </c>
    </row>
    <row r="243" spans="2:51" s="231" customFormat="1">
      <c r="B243" s="235"/>
      <c r="D243" s="239" t="s">
        <v>133</v>
      </c>
      <c r="E243" s="232" t="s">
        <v>117</v>
      </c>
      <c r="F243" s="238" t="s">
        <v>2317</v>
      </c>
      <c r="H243" s="237">
        <v>0.02</v>
      </c>
      <c r="I243" s="236"/>
      <c r="L243" s="235"/>
      <c r="M243" s="234"/>
      <c r="T243" s="233"/>
      <c r="AT243" s="232" t="s">
        <v>133</v>
      </c>
      <c r="AU243" s="232" t="s">
        <v>238</v>
      </c>
      <c r="AV243" s="231" t="s">
        <v>523</v>
      </c>
      <c r="AW243" s="231" t="s">
        <v>1496</v>
      </c>
      <c r="AX243" s="231" t="s">
        <v>1498</v>
      </c>
      <c r="AY243" s="232" t="s">
        <v>1476</v>
      </c>
    </row>
    <row r="244" spans="2:51" s="272" customFormat="1">
      <c r="B244" s="276"/>
      <c r="D244" s="239" t="s">
        <v>133</v>
      </c>
      <c r="E244" s="273" t="s">
        <v>117</v>
      </c>
      <c r="F244" s="278" t="s">
        <v>2316</v>
      </c>
      <c r="H244" s="273" t="s">
        <v>117</v>
      </c>
      <c r="I244" s="277"/>
      <c r="L244" s="276"/>
      <c r="M244" s="275"/>
      <c r="T244" s="274"/>
      <c r="AT244" s="273" t="s">
        <v>133</v>
      </c>
      <c r="AU244" s="273" t="s">
        <v>238</v>
      </c>
      <c r="AV244" s="272" t="s">
        <v>238</v>
      </c>
      <c r="AW244" s="272" t="s">
        <v>1496</v>
      </c>
      <c r="AX244" s="272" t="s">
        <v>1498</v>
      </c>
      <c r="AY244" s="273" t="s">
        <v>1476</v>
      </c>
    </row>
    <row r="245" spans="2:51" s="231" customFormat="1">
      <c r="B245" s="235"/>
      <c r="D245" s="239" t="s">
        <v>133</v>
      </c>
      <c r="E245" s="232" t="s">
        <v>117</v>
      </c>
      <c r="F245" s="238" t="s">
        <v>2315</v>
      </c>
      <c r="H245" s="237">
        <v>0</v>
      </c>
      <c r="I245" s="236"/>
      <c r="L245" s="235"/>
      <c r="M245" s="234"/>
      <c r="T245" s="233"/>
      <c r="AT245" s="232" t="s">
        <v>133</v>
      </c>
      <c r="AU245" s="232" t="s">
        <v>238</v>
      </c>
      <c r="AV245" s="231" t="s">
        <v>523</v>
      </c>
      <c r="AW245" s="231" t="s">
        <v>1496</v>
      </c>
      <c r="AX245" s="231" t="s">
        <v>1498</v>
      </c>
      <c r="AY245" s="232" t="s">
        <v>1476</v>
      </c>
    </row>
    <row r="246" spans="2:51" s="272" customFormat="1">
      <c r="B246" s="276"/>
      <c r="D246" s="239" t="s">
        <v>133</v>
      </c>
      <c r="E246" s="273" t="s">
        <v>117</v>
      </c>
      <c r="F246" s="278" t="s">
        <v>2314</v>
      </c>
      <c r="H246" s="273" t="s">
        <v>117</v>
      </c>
      <c r="I246" s="277"/>
      <c r="L246" s="276"/>
      <c r="M246" s="275"/>
      <c r="T246" s="274"/>
      <c r="AT246" s="273" t="s">
        <v>133</v>
      </c>
      <c r="AU246" s="273" t="s">
        <v>238</v>
      </c>
      <c r="AV246" s="272" t="s">
        <v>238</v>
      </c>
      <c r="AW246" s="272" t="s">
        <v>1496</v>
      </c>
      <c r="AX246" s="272" t="s">
        <v>1498</v>
      </c>
      <c r="AY246" s="273" t="s">
        <v>1476</v>
      </c>
    </row>
    <row r="247" spans="2:51" s="231" customFormat="1">
      <c r="B247" s="235"/>
      <c r="D247" s="239" t="s">
        <v>133</v>
      </c>
      <c r="E247" s="232" t="s">
        <v>117</v>
      </c>
      <c r="F247" s="238" t="s">
        <v>2302</v>
      </c>
      <c r="H247" s="237">
        <v>0.06</v>
      </c>
      <c r="I247" s="236"/>
      <c r="L247" s="235"/>
      <c r="M247" s="234"/>
      <c r="T247" s="233"/>
      <c r="AT247" s="232" t="s">
        <v>133</v>
      </c>
      <c r="AU247" s="232" t="s">
        <v>238</v>
      </c>
      <c r="AV247" s="231" t="s">
        <v>523</v>
      </c>
      <c r="AW247" s="231" t="s">
        <v>1496</v>
      </c>
      <c r="AX247" s="231" t="s">
        <v>1498</v>
      </c>
      <c r="AY247" s="232" t="s">
        <v>1476</v>
      </c>
    </row>
    <row r="248" spans="2:51" s="272" customFormat="1">
      <c r="B248" s="276"/>
      <c r="D248" s="239" t="s">
        <v>133</v>
      </c>
      <c r="E248" s="273" t="s">
        <v>117</v>
      </c>
      <c r="F248" s="278" t="s">
        <v>2313</v>
      </c>
      <c r="H248" s="273" t="s">
        <v>117</v>
      </c>
      <c r="I248" s="277"/>
      <c r="L248" s="276"/>
      <c r="M248" s="275"/>
      <c r="T248" s="274"/>
      <c r="AT248" s="273" t="s">
        <v>133</v>
      </c>
      <c r="AU248" s="273" t="s">
        <v>238</v>
      </c>
      <c r="AV248" s="272" t="s">
        <v>238</v>
      </c>
      <c r="AW248" s="272" t="s">
        <v>1496</v>
      </c>
      <c r="AX248" s="272" t="s">
        <v>1498</v>
      </c>
      <c r="AY248" s="273" t="s">
        <v>1476</v>
      </c>
    </row>
    <row r="249" spans="2:51" s="231" customFormat="1">
      <c r="B249" s="235"/>
      <c r="D249" s="239" t="s">
        <v>133</v>
      </c>
      <c r="E249" s="232" t="s">
        <v>117</v>
      </c>
      <c r="F249" s="238" t="s">
        <v>2280</v>
      </c>
      <c r="H249" s="237">
        <v>0.13</v>
      </c>
      <c r="I249" s="236"/>
      <c r="L249" s="235"/>
      <c r="M249" s="234"/>
      <c r="T249" s="233"/>
      <c r="AT249" s="232" t="s">
        <v>133</v>
      </c>
      <c r="AU249" s="232" t="s">
        <v>238</v>
      </c>
      <c r="AV249" s="231" t="s">
        <v>523</v>
      </c>
      <c r="AW249" s="231" t="s">
        <v>1496</v>
      </c>
      <c r="AX249" s="231" t="s">
        <v>1498</v>
      </c>
      <c r="AY249" s="232" t="s">
        <v>1476</v>
      </c>
    </row>
    <row r="250" spans="2:51" s="272" customFormat="1">
      <c r="B250" s="276"/>
      <c r="D250" s="239" t="s">
        <v>133</v>
      </c>
      <c r="E250" s="273" t="s">
        <v>117</v>
      </c>
      <c r="F250" s="278" t="s">
        <v>2312</v>
      </c>
      <c r="H250" s="273" t="s">
        <v>117</v>
      </c>
      <c r="I250" s="277"/>
      <c r="L250" s="276"/>
      <c r="M250" s="275"/>
      <c r="T250" s="274"/>
      <c r="AT250" s="273" t="s">
        <v>133</v>
      </c>
      <c r="AU250" s="273" t="s">
        <v>238</v>
      </c>
      <c r="AV250" s="272" t="s">
        <v>238</v>
      </c>
      <c r="AW250" s="272" t="s">
        <v>1496</v>
      </c>
      <c r="AX250" s="272" t="s">
        <v>1498</v>
      </c>
      <c r="AY250" s="273" t="s">
        <v>1476</v>
      </c>
    </row>
    <row r="251" spans="2:51" s="231" customFormat="1">
      <c r="B251" s="235"/>
      <c r="D251" s="239" t="s">
        <v>133</v>
      </c>
      <c r="E251" s="232" t="s">
        <v>117</v>
      </c>
      <c r="F251" s="238" t="s">
        <v>2311</v>
      </c>
      <c r="H251" s="237">
        <v>0.16</v>
      </c>
      <c r="I251" s="236"/>
      <c r="L251" s="235"/>
      <c r="M251" s="234"/>
      <c r="T251" s="233"/>
      <c r="AT251" s="232" t="s">
        <v>133</v>
      </c>
      <c r="AU251" s="232" t="s">
        <v>238</v>
      </c>
      <c r="AV251" s="231" t="s">
        <v>523</v>
      </c>
      <c r="AW251" s="231" t="s">
        <v>1496</v>
      </c>
      <c r="AX251" s="231" t="s">
        <v>1498</v>
      </c>
      <c r="AY251" s="232" t="s">
        <v>1476</v>
      </c>
    </row>
    <row r="252" spans="2:51" s="272" customFormat="1">
      <c r="B252" s="276"/>
      <c r="D252" s="239" t="s">
        <v>133</v>
      </c>
      <c r="E252" s="273" t="s">
        <v>117</v>
      </c>
      <c r="F252" s="278" t="s">
        <v>2310</v>
      </c>
      <c r="H252" s="273" t="s">
        <v>117</v>
      </c>
      <c r="I252" s="277"/>
      <c r="L252" s="276"/>
      <c r="M252" s="275"/>
      <c r="T252" s="274"/>
      <c r="AT252" s="273" t="s">
        <v>133</v>
      </c>
      <c r="AU252" s="273" t="s">
        <v>238</v>
      </c>
      <c r="AV252" s="272" t="s">
        <v>238</v>
      </c>
      <c r="AW252" s="272" t="s">
        <v>1496</v>
      </c>
      <c r="AX252" s="272" t="s">
        <v>1498</v>
      </c>
      <c r="AY252" s="273" t="s">
        <v>1476</v>
      </c>
    </row>
    <row r="253" spans="2:51" s="231" customFormat="1">
      <c r="B253" s="235"/>
      <c r="D253" s="239" t="s">
        <v>133</v>
      </c>
      <c r="E253" s="232" t="s">
        <v>117</v>
      </c>
      <c r="F253" s="238" t="s">
        <v>2300</v>
      </c>
      <c r="H253" s="237">
        <v>0.04</v>
      </c>
      <c r="I253" s="236"/>
      <c r="L253" s="235"/>
      <c r="M253" s="234"/>
      <c r="T253" s="233"/>
      <c r="AT253" s="232" t="s">
        <v>133</v>
      </c>
      <c r="AU253" s="232" t="s">
        <v>238</v>
      </c>
      <c r="AV253" s="231" t="s">
        <v>523</v>
      </c>
      <c r="AW253" s="231" t="s">
        <v>1496</v>
      </c>
      <c r="AX253" s="231" t="s">
        <v>1498</v>
      </c>
      <c r="AY253" s="232" t="s">
        <v>1476</v>
      </c>
    </row>
    <row r="254" spans="2:51" s="272" customFormat="1">
      <c r="B254" s="276"/>
      <c r="D254" s="239" t="s">
        <v>133</v>
      </c>
      <c r="E254" s="273" t="s">
        <v>117</v>
      </c>
      <c r="F254" s="278" t="s">
        <v>2309</v>
      </c>
      <c r="H254" s="273" t="s">
        <v>117</v>
      </c>
      <c r="I254" s="277"/>
      <c r="L254" s="276"/>
      <c r="M254" s="275"/>
      <c r="T254" s="274"/>
      <c r="AT254" s="273" t="s">
        <v>133</v>
      </c>
      <c r="AU254" s="273" t="s">
        <v>238</v>
      </c>
      <c r="AV254" s="272" t="s">
        <v>238</v>
      </c>
      <c r="AW254" s="272" t="s">
        <v>1496</v>
      </c>
      <c r="AX254" s="272" t="s">
        <v>1498</v>
      </c>
      <c r="AY254" s="273" t="s">
        <v>1476</v>
      </c>
    </row>
    <row r="255" spans="2:51" s="231" customFormat="1">
      <c r="B255" s="235"/>
      <c r="D255" s="239" t="s">
        <v>133</v>
      </c>
      <c r="E255" s="232" t="s">
        <v>117</v>
      </c>
      <c r="F255" s="238" t="s">
        <v>2300</v>
      </c>
      <c r="H255" s="237">
        <v>0.04</v>
      </c>
      <c r="I255" s="236"/>
      <c r="L255" s="235"/>
      <c r="M255" s="234"/>
      <c r="T255" s="233"/>
      <c r="AT255" s="232" t="s">
        <v>133</v>
      </c>
      <c r="AU255" s="232" t="s">
        <v>238</v>
      </c>
      <c r="AV255" s="231" t="s">
        <v>523</v>
      </c>
      <c r="AW255" s="231" t="s">
        <v>1496</v>
      </c>
      <c r="AX255" s="231" t="s">
        <v>1498</v>
      </c>
      <c r="AY255" s="232" t="s">
        <v>1476</v>
      </c>
    </row>
    <row r="256" spans="2:51" s="272" customFormat="1">
      <c r="B256" s="276"/>
      <c r="D256" s="239" t="s">
        <v>133</v>
      </c>
      <c r="E256" s="273" t="s">
        <v>117</v>
      </c>
      <c r="F256" s="278" t="s">
        <v>2308</v>
      </c>
      <c r="H256" s="273" t="s">
        <v>117</v>
      </c>
      <c r="I256" s="277"/>
      <c r="L256" s="276"/>
      <c r="M256" s="275"/>
      <c r="T256" s="274"/>
      <c r="AT256" s="273" t="s">
        <v>133</v>
      </c>
      <c r="AU256" s="273" t="s">
        <v>238</v>
      </c>
      <c r="AV256" s="272" t="s">
        <v>238</v>
      </c>
      <c r="AW256" s="272" t="s">
        <v>1496</v>
      </c>
      <c r="AX256" s="272" t="s">
        <v>1498</v>
      </c>
      <c r="AY256" s="273" t="s">
        <v>1476</v>
      </c>
    </row>
    <row r="257" spans="2:51" s="231" customFormat="1">
      <c r="B257" s="235"/>
      <c r="D257" s="239" t="s">
        <v>133</v>
      </c>
      <c r="E257" s="232" t="s">
        <v>117</v>
      </c>
      <c r="F257" s="238" t="s">
        <v>2307</v>
      </c>
      <c r="H257" s="237">
        <v>0.23</v>
      </c>
      <c r="I257" s="236"/>
      <c r="L257" s="235"/>
      <c r="M257" s="234"/>
      <c r="T257" s="233"/>
      <c r="AT257" s="232" t="s">
        <v>133</v>
      </c>
      <c r="AU257" s="232" t="s">
        <v>238</v>
      </c>
      <c r="AV257" s="231" t="s">
        <v>523</v>
      </c>
      <c r="AW257" s="231" t="s">
        <v>1496</v>
      </c>
      <c r="AX257" s="231" t="s">
        <v>1498</v>
      </c>
      <c r="AY257" s="232" t="s">
        <v>1476</v>
      </c>
    </row>
    <row r="258" spans="2:51" s="272" customFormat="1">
      <c r="B258" s="276"/>
      <c r="D258" s="239" t="s">
        <v>133</v>
      </c>
      <c r="E258" s="273" t="s">
        <v>117</v>
      </c>
      <c r="F258" s="278" t="s">
        <v>2306</v>
      </c>
      <c r="H258" s="273" t="s">
        <v>117</v>
      </c>
      <c r="I258" s="277"/>
      <c r="L258" s="276"/>
      <c r="M258" s="275"/>
      <c r="T258" s="274"/>
      <c r="AT258" s="273" t="s">
        <v>133</v>
      </c>
      <c r="AU258" s="273" t="s">
        <v>238</v>
      </c>
      <c r="AV258" s="272" t="s">
        <v>238</v>
      </c>
      <c r="AW258" s="272" t="s">
        <v>1496</v>
      </c>
      <c r="AX258" s="272" t="s">
        <v>1498</v>
      </c>
      <c r="AY258" s="273" t="s">
        <v>1476</v>
      </c>
    </row>
    <row r="259" spans="2:51" s="231" customFormat="1">
      <c r="B259" s="235"/>
      <c r="D259" s="239" t="s">
        <v>133</v>
      </c>
      <c r="E259" s="232" t="s">
        <v>117</v>
      </c>
      <c r="F259" s="238" t="s">
        <v>2304</v>
      </c>
      <c r="H259" s="237">
        <v>0.1</v>
      </c>
      <c r="I259" s="236"/>
      <c r="L259" s="235"/>
      <c r="M259" s="234"/>
      <c r="T259" s="233"/>
      <c r="AT259" s="232" t="s">
        <v>133</v>
      </c>
      <c r="AU259" s="232" t="s">
        <v>238</v>
      </c>
      <c r="AV259" s="231" t="s">
        <v>523</v>
      </c>
      <c r="AW259" s="231" t="s">
        <v>1496</v>
      </c>
      <c r="AX259" s="231" t="s">
        <v>1498</v>
      </c>
      <c r="AY259" s="232" t="s">
        <v>1476</v>
      </c>
    </row>
    <row r="260" spans="2:51" s="272" customFormat="1">
      <c r="B260" s="276"/>
      <c r="D260" s="239" t="s">
        <v>133</v>
      </c>
      <c r="E260" s="273" t="s">
        <v>117</v>
      </c>
      <c r="F260" s="278" t="s">
        <v>2305</v>
      </c>
      <c r="H260" s="273" t="s">
        <v>117</v>
      </c>
      <c r="I260" s="277"/>
      <c r="L260" s="276"/>
      <c r="M260" s="275"/>
      <c r="T260" s="274"/>
      <c r="AT260" s="273" t="s">
        <v>133</v>
      </c>
      <c r="AU260" s="273" t="s">
        <v>238</v>
      </c>
      <c r="AV260" s="272" t="s">
        <v>238</v>
      </c>
      <c r="AW260" s="272" t="s">
        <v>1496</v>
      </c>
      <c r="AX260" s="272" t="s">
        <v>1498</v>
      </c>
      <c r="AY260" s="273" t="s">
        <v>1476</v>
      </c>
    </row>
    <row r="261" spans="2:51" s="231" customFormat="1">
      <c r="B261" s="235"/>
      <c r="D261" s="239" t="s">
        <v>133</v>
      </c>
      <c r="E261" s="232" t="s">
        <v>117</v>
      </c>
      <c r="F261" s="238" t="s">
        <v>2304</v>
      </c>
      <c r="H261" s="237">
        <v>0.1</v>
      </c>
      <c r="I261" s="236"/>
      <c r="L261" s="235"/>
      <c r="M261" s="234"/>
      <c r="T261" s="233"/>
      <c r="AT261" s="232" t="s">
        <v>133</v>
      </c>
      <c r="AU261" s="232" t="s">
        <v>238</v>
      </c>
      <c r="AV261" s="231" t="s">
        <v>523</v>
      </c>
      <c r="AW261" s="231" t="s">
        <v>1496</v>
      </c>
      <c r="AX261" s="231" t="s">
        <v>1498</v>
      </c>
      <c r="AY261" s="232" t="s">
        <v>1476</v>
      </c>
    </row>
    <row r="262" spans="2:51" s="272" customFormat="1">
      <c r="B262" s="276"/>
      <c r="D262" s="239" t="s">
        <v>133</v>
      </c>
      <c r="E262" s="273" t="s">
        <v>117</v>
      </c>
      <c r="F262" s="278" t="s">
        <v>2303</v>
      </c>
      <c r="H262" s="273" t="s">
        <v>117</v>
      </c>
      <c r="I262" s="277"/>
      <c r="L262" s="276"/>
      <c r="M262" s="275"/>
      <c r="T262" s="274"/>
      <c r="AT262" s="273" t="s">
        <v>133</v>
      </c>
      <c r="AU262" s="273" t="s">
        <v>238</v>
      </c>
      <c r="AV262" s="272" t="s">
        <v>238</v>
      </c>
      <c r="AW262" s="272" t="s">
        <v>1496</v>
      </c>
      <c r="AX262" s="272" t="s">
        <v>1498</v>
      </c>
      <c r="AY262" s="273" t="s">
        <v>1476</v>
      </c>
    </row>
    <row r="263" spans="2:51" s="231" customFormat="1">
      <c r="B263" s="235"/>
      <c r="D263" s="239" t="s">
        <v>133</v>
      </c>
      <c r="E263" s="232" t="s">
        <v>117</v>
      </c>
      <c r="F263" s="238" t="s">
        <v>2302</v>
      </c>
      <c r="H263" s="237">
        <v>0.06</v>
      </c>
      <c r="I263" s="236"/>
      <c r="L263" s="235"/>
      <c r="M263" s="234"/>
      <c r="T263" s="233"/>
      <c r="AT263" s="232" t="s">
        <v>133</v>
      </c>
      <c r="AU263" s="232" t="s">
        <v>238</v>
      </c>
      <c r="AV263" s="231" t="s">
        <v>523</v>
      </c>
      <c r="AW263" s="231" t="s">
        <v>1496</v>
      </c>
      <c r="AX263" s="231" t="s">
        <v>1498</v>
      </c>
      <c r="AY263" s="232" t="s">
        <v>1476</v>
      </c>
    </row>
    <row r="264" spans="2:51" s="272" customFormat="1">
      <c r="B264" s="276"/>
      <c r="D264" s="239" t="s">
        <v>133</v>
      </c>
      <c r="E264" s="273" t="s">
        <v>117</v>
      </c>
      <c r="F264" s="278" t="s">
        <v>2301</v>
      </c>
      <c r="H264" s="273" t="s">
        <v>117</v>
      </c>
      <c r="I264" s="277"/>
      <c r="L264" s="276"/>
      <c r="M264" s="275"/>
      <c r="T264" s="274"/>
      <c r="AT264" s="273" t="s">
        <v>133</v>
      </c>
      <c r="AU264" s="273" t="s">
        <v>238</v>
      </c>
      <c r="AV264" s="272" t="s">
        <v>238</v>
      </c>
      <c r="AW264" s="272" t="s">
        <v>1496</v>
      </c>
      <c r="AX264" s="272" t="s">
        <v>1498</v>
      </c>
      <c r="AY264" s="273" t="s">
        <v>1476</v>
      </c>
    </row>
    <row r="265" spans="2:51" s="231" customFormat="1">
      <c r="B265" s="235"/>
      <c r="D265" s="239" t="s">
        <v>133</v>
      </c>
      <c r="E265" s="232" t="s">
        <v>117</v>
      </c>
      <c r="F265" s="238" t="s">
        <v>2300</v>
      </c>
      <c r="H265" s="237">
        <v>0.04</v>
      </c>
      <c r="I265" s="236"/>
      <c r="L265" s="235"/>
      <c r="M265" s="234"/>
      <c r="T265" s="233"/>
      <c r="AT265" s="232" t="s">
        <v>133</v>
      </c>
      <c r="AU265" s="232" t="s">
        <v>238</v>
      </c>
      <c r="AV265" s="231" t="s">
        <v>523</v>
      </c>
      <c r="AW265" s="231" t="s">
        <v>1496</v>
      </c>
      <c r="AX265" s="231" t="s">
        <v>1498</v>
      </c>
      <c r="AY265" s="232" t="s">
        <v>1476</v>
      </c>
    </row>
    <row r="266" spans="2:51" s="272" customFormat="1">
      <c r="B266" s="276"/>
      <c r="D266" s="239" t="s">
        <v>133</v>
      </c>
      <c r="E266" s="273" t="s">
        <v>117</v>
      </c>
      <c r="F266" s="278" t="s">
        <v>2299</v>
      </c>
      <c r="H266" s="273" t="s">
        <v>117</v>
      </c>
      <c r="I266" s="277"/>
      <c r="L266" s="276"/>
      <c r="M266" s="275"/>
      <c r="T266" s="274"/>
      <c r="AT266" s="273" t="s">
        <v>133</v>
      </c>
      <c r="AU266" s="273" t="s">
        <v>238</v>
      </c>
      <c r="AV266" s="272" t="s">
        <v>238</v>
      </c>
      <c r="AW266" s="272" t="s">
        <v>1496</v>
      </c>
      <c r="AX266" s="272" t="s">
        <v>1498</v>
      </c>
      <c r="AY266" s="273" t="s">
        <v>1476</v>
      </c>
    </row>
    <row r="267" spans="2:51" s="231" customFormat="1">
      <c r="B267" s="235"/>
      <c r="D267" s="239" t="s">
        <v>133</v>
      </c>
      <c r="E267" s="232" t="s">
        <v>117</v>
      </c>
      <c r="F267" s="238" t="s">
        <v>2278</v>
      </c>
      <c r="H267" s="237">
        <v>0.17</v>
      </c>
      <c r="I267" s="236"/>
      <c r="L267" s="235"/>
      <c r="M267" s="234"/>
      <c r="T267" s="233"/>
      <c r="AT267" s="232" t="s">
        <v>133</v>
      </c>
      <c r="AU267" s="232" t="s">
        <v>238</v>
      </c>
      <c r="AV267" s="231" t="s">
        <v>523</v>
      </c>
      <c r="AW267" s="231" t="s">
        <v>1496</v>
      </c>
      <c r="AX267" s="231" t="s">
        <v>1498</v>
      </c>
      <c r="AY267" s="232" t="s">
        <v>1476</v>
      </c>
    </row>
    <row r="268" spans="2:51" s="272" customFormat="1">
      <c r="B268" s="276"/>
      <c r="D268" s="239" t="s">
        <v>133</v>
      </c>
      <c r="E268" s="273" t="s">
        <v>117</v>
      </c>
      <c r="F268" s="278" t="s">
        <v>2298</v>
      </c>
      <c r="H268" s="273" t="s">
        <v>117</v>
      </c>
      <c r="I268" s="277"/>
      <c r="L268" s="276"/>
      <c r="M268" s="275"/>
      <c r="T268" s="274"/>
      <c r="AT268" s="273" t="s">
        <v>133</v>
      </c>
      <c r="AU268" s="273" t="s">
        <v>238</v>
      </c>
      <c r="AV268" s="272" t="s">
        <v>238</v>
      </c>
      <c r="AW268" s="272" t="s">
        <v>1496</v>
      </c>
      <c r="AX268" s="272" t="s">
        <v>1498</v>
      </c>
      <c r="AY268" s="273" t="s">
        <v>1476</v>
      </c>
    </row>
    <row r="269" spans="2:51" s="231" customFormat="1">
      <c r="B269" s="235"/>
      <c r="D269" s="239" t="s">
        <v>133</v>
      </c>
      <c r="E269" s="232" t="s">
        <v>117</v>
      </c>
      <c r="F269" s="238" t="s">
        <v>2297</v>
      </c>
      <c r="H269" s="237">
        <v>0.32</v>
      </c>
      <c r="I269" s="236"/>
      <c r="L269" s="235"/>
      <c r="M269" s="234"/>
      <c r="T269" s="233"/>
      <c r="AT269" s="232" t="s">
        <v>133</v>
      </c>
      <c r="AU269" s="232" t="s">
        <v>238</v>
      </c>
      <c r="AV269" s="231" t="s">
        <v>523</v>
      </c>
      <c r="AW269" s="231" t="s">
        <v>1496</v>
      </c>
      <c r="AX269" s="231" t="s">
        <v>1498</v>
      </c>
      <c r="AY269" s="232" t="s">
        <v>1476</v>
      </c>
    </row>
    <row r="270" spans="2:51" s="272" customFormat="1">
      <c r="B270" s="276"/>
      <c r="D270" s="239" t="s">
        <v>133</v>
      </c>
      <c r="E270" s="273" t="s">
        <v>117</v>
      </c>
      <c r="F270" s="278" t="s">
        <v>2296</v>
      </c>
      <c r="H270" s="273" t="s">
        <v>117</v>
      </c>
      <c r="I270" s="277"/>
      <c r="L270" s="276"/>
      <c r="M270" s="275"/>
      <c r="T270" s="274"/>
      <c r="AT270" s="273" t="s">
        <v>133</v>
      </c>
      <c r="AU270" s="273" t="s">
        <v>238</v>
      </c>
      <c r="AV270" s="272" t="s">
        <v>238</v>
      </c>
      <c r="AW270" s="272" t="s">
        <v>1496</v>
      </c>
      <c r="AX270" s="272" t="s">
        <v>1498</v>
      </c>
      <c r="AY270" s="273" t="s">
        <v>1476</v>
      </c>
    </row>
    <row r="271" spans="2:51" s="231" customFormat="1">
      <c r="B271" s="235"/>
      <c r="D271" s="239" t="s">
        <v>133</v>
      </c>
      <c r="E271" s="232" t="s">
        <v>117</v>
      </c>
      <c r="F271" s="238" t="s">
        <v>2295</v>
      </c>
      <c r="H271" s="237">
        <v>7.0000000000000007E-2</v>
      </c>
      <c r="I271" s="236"/>
      <c r="L271" s="235"/>
      <c r="M271" s="234"/>
      <c r="T271" s="233"/>
      <c r="AT271" s="232" t="s">
        <v>133</v>
      </c>
      <c r="AU271" s="232" t="s">
        <v>238</v>
      </c>
      <c r="AV271" s="231" t="s">
        <v>523</v>
      </c>
      <c r="AW271" s="231" t="s">
        <v>1496</v>
      </c>
      <c r="AX271" s="231" t="s">
        <v>1498</v>
      </c>
      <c r="AY271" s="232" t="s">
        <v>1476</v>
      </c>
    </row>
    <row r="272" spans="2:51" s="272" customFormat="1">
      <c r="B272" s="276"/>
      <c r="D272" s="239" t="s">
        <v>133</v>
      </c>
      <c r="E272" s="273" t="s">
        <v>117</v>
      </c>
      <c r="F272" s="278" t="s">
        <v>2294</v>
      </c>
      <c r="H272" s="273" t="s">
        <v>117</v>
      </c>
      <c r="I272" s="277"/>
      <c r="L272" s="276"/>
      <c r="M272" s="275"/>
      <c r="T272" s="274"/>
      <c r="AT272" s="273" t="s">
        <v>133</v>
      </c>
      <c r="AU272" s="273" t="s">
        <v>238</v>
      </c>
      <c r="AV272" s="272" t="s">
        <v>238</v>
      </c>
      <c r="AW272" s="272" t="s">
        <v>1496</v>
      </c>
      <c r="AX272" s="272" t="s">
        <v>1498</v>
      </c>
      <c r="AY272" s="273" t="s">
        <v>1476</v>
      </c>
    </row>
    <row r="273" spans="2:51" s="231" customFormat="1">
      <c r="B273" s="235"/>
      <c r="D273" s="239" t="s">
        <v>133</v>
      </c>
      <c r="E273" s="232" t="s">
        <v>117</v>
      </c>
      <c r="F273" s="238" t="s">
        <v>2293</v>
      </c>
      <c r="H273" s="237">
        <v>1.37</v>
      </c>
      <c r="I273" s="236"/>
      <c r="L273" s="235"/>
      <c r="M273" s="234"/>
      <c r="T273" s="233"/>
      <c r="AT273" s="232" t="s">
        <v>133</v>
      </c>
      <c r="AU273" s="232" t="s">
        <v>238</v>
      </c>
      <c r="AV273" s="231" t="s">
        <v>523</v>
      </c>
      <c r="AW273" s="231" t="s">
        <v>1496</v>
      </c>
      <c r="AX273" s="231" t="s">
        <v>1498</v>
      </c>
      <c r="AY273" s="232" t="s">
        <v>1476</v>
      </c>
    </row>
    <row r="274" spans="2:51" s="272" customFormat="1">
      <c r="B274" s="276"/>
      <c r="D274" s="239" t="s">
        <v>133</v>
      </c>
      <c r="E274" s="273" t="s">
        <v>117</v>
      </c>
      <c r="F274" s="278" t="s">
        <v>2292</v>
      </c>
      <c r="H274" s="273" t="s">
        <v>117</v>
      </c>
      <c r="I274" s="277"/>
      <c r="L274" s="276"/>
      <c r="M274" s="275"/>
      <c r="T274" s="274"/>
      <c r="AT274" s="273" t="s">
        <v>133</v>
      </c>
      <c r="AU274" s="273" t="s">
        <v>238</v>
      </c>
      <c r="AV274" s="272" t="s">
        <v>238</v>
      </c>
      <c r="AW274" s="272" t="s">
        <v>1496</v>
      </c>
      <c r="AX274" s="272" t="s">
        <v>1498</v>
      </c>
      <c r="AY274" s="273" t="s">
        <v>1476</v>
      </c>
    </row>
    <row r="275" spans="2:51" s="231" customFormat="1">
      <c r="B275" s="235"/>
      <c r="D275" s="239" t="s">
        <v>133</v>
      </c>
      <c r="E275" s="232" t="s">
        <v>117</v>
      </c>
      <c r="F275" s="238" t="s">
        <v>2291</v>
      </c>
      <c r="H275" s="237">
        <v>0.33</v>
      </c>
      <c r="I275" s="236"/>
      <c r="L275" s="235"/>
      <c r="M275" s="234"/>
      <c r="T275" s="233"/>
      <c r="AT275" s="232" t="s">
        <v>133</v>
      </c>
      <c r="AU275" s="232" t="s">
        <v>238</v>
      </c>
      <c r="AV275" s="231" t="s">
        <v>523</v>
      </c>
      <c r="AW275" s="231" t="s">
        <v>1496</v>
      </c>
      <c r="AX275" s="231" t="s">
        <v>1498</v>
      </c>
      <c r="AY275" s="232" t="s">
        <v>1476</v>
      </c>
    </row>
    <row r="276" spans="2:51" s="272" customFormat="1">
      <c r="B276" s="276"/>
      <c r="D276" s="239" t="s">
        <v>133</v>
      </c>
      <c r="E276" s="273" t="s">
        <v>117</v>
      </c>
      <c r="F276" s="278" t="s">
        <v>2290</v>
      </c>
      <c r="H276" s="273" t="s">
        <v>117</v>
      </c>
      <c r="I276" s="277"/>
      <c r="L276" s="276"/>
      <c r="M276" s="275"/>
      <c r="T276" s="274"/>
      <c r="AT276" s="273" t="s">
        <v>133</v>
      </c>
      <c r="AU276" s="273" t="s">
        <v>238</v>
      </c>
      <c r="AV276" s="272" t="s">
        <v>238</v>
      </c>
      <c r="AW276" s="272" t="s">
        <v>1496</v>
      </c>
      <c r="AX276" s="272" t="s">
        <v>1498</v>
      </c>
      <c r="AY276" s="273" t="s">
        <v>1476</v>
      </c>
    </row>
    <row r="277" spans="2:51" s="231" customFormat="1">
      <c r="B277" s="235"/>
      <c r="D277" s="239" t="s">
        <v>133</v>
      </c>
      <c r="E277" s="232" t="s">
        <v>117</v>
      </c>
      <c r="F277" s="238" t="s">
        <v>2286</v>
      </c>
      <c r="H277" s="237">
        <v>0.27</v>
      </c>
      <c r="I277" s="236"/>
      <c r="L277" s="235"/>
      <c r="M277" s="234"/>
      <c r="T277" s="233"/>
      <c r="AT277" s="232" t="s">
        <v>133</v>
      </c>
      <c r="AU277" s="232" t="s">
        <v>238</v>
      </c>
      <c r="AV277" s="231" t="s">
        <v>523</v>
      </c>
      <c r="AW277" s="231" t="s">
        <v>1496</v>
      </c>
      <c r="AX277" s="231" t="s">
        <v>1498</v>
      </c>
      <c r="AY277" s="232" t="s">
        <v>1476</v>
      </c>
    </row>
    <row r="278" spans="2:51" s="272" customFormat="1">
      <c r="B278" s="276"/>
      <c r="D278" s="239" t="s">
        <v>133</v>
      </c>
      <c r="E278" s="273" t="s">
        <v>117</v>
      </c>
      <c r="F278" s="278" t="s">
        <v>2289</v>
      </c>
      <c r="H278" s="273" t="s">
        <v>117</v>
      </c>
      <c r="I278" s="277"/>
      <c r="L278" s="276"/>
      <c r="M278" s="275"/>
      <c r="T278" s="274"/>
      <c r="AT278" s="273" t="s">
        <v>133</v>
      </c>
      <c r="AU278" s="273" t="s">
        <v>238</v>
      </c>
      <c r="AV278" s="272" t="s">
        <v>238</v>
      </c>
      <c r="AW278" s="272" t="s">
        <v>1496</v>
      </c>
      <c r="AX278" s="272" t="s">
        <v>1498</v>
      </c>
      <c r="AY278" s="273" t="s">
        <v>1476</v>
      </c>
    </row>
    <row r="279" spans="2:51" s="231" customFormat="1">
      <c r="B279" s="235"/>
      <c r="D279" s="239" t="s">
        <v>133</v>
      </c>
      <c r="E279" s="232" t="s">
        <v>117</v>
      </c>
      <c r="F279" s="238" t="s">
        <v>2288</v>
      </c>
      <c r="H279" s="237">
        <v>0.36</v>
      </c>
      <c r="I279" s="236"/>
      <c r="L279" s="235"/>
      <c r="M279" s="234"/>
      <c r="T279" s="233"/>
      <c r="AT279" s="232" t="s">
        <v>133</v>
      </c>
      <c r="AU279" s="232" t="s">
        <v>238</v>
      </c>
      <c r="AV279" s="231" t="s">
        <v>523</v>
      </c>
      <c r="AW279" s="231" t="s">
        <v>1496</v>
      </c>
      <c r="AX279" s="231" t="s">
        <v>1498</v>
      </c>
      <c r="AY279" s="232" t="s">
        <v>1476</v>
      </c>
    </row>
    <row r="280" spans="2:51" s="272" customFormat="1">
      <c r="B280" s="276"/>
      <c r="D280" s="239" t="s">
        <v>133</v>
      </c>
      <c r="E280" s="273" t="s">
        <v>117</v>
      </c>
      <c r="F280" s="278" t="s">
        <v>2287</v>
      </c>
      <c r="H280" s="273" t="s">
        <v>117</v>
      </c>
      <c r="I280" s="277"/>
      <c r="L280" s="276"/>
      <c r="M280" s="275"/>
      <c r="T280" s="274"/>
      <c r="AT280" s="273" t="s">
        <v>133</v>
      </c>
      <c r="AU280" s="273" t="s">
        <v>238</v>
      </c>
      <c r="AV280" s="272" t="s">
        <v>238</v>
      </c>
      <c r="AW280" s="272" t="s">
        <v>1496</v>
      </c>
      <c r="AX280" s="272" t="s">
        <v>1498</v>
      </c>
      <c r="AY280" s="273" t="s">
        <v>1476</v>
      </c>
    </row>
    <row r="281" spans="2:51" s="231" customFormat="1">
      <c r="B281" s="235"/>
      <c r="D281" s="239" t="s">
        <v>133</v>
      </c>
      <c r="E281" s="232" t="s">
        <v>117</v>
      </c>
      <c r="F281" s="238" t="s">
        <v>2286</v>
      </c>
      <c r="H281" s="237">
        <v>0.27</v>
      </c>
      <c r="I281" s="236"/>
      <c r="L281" s="235"/>
      <c r="M281" s="234"/>
      <c r="T281" s="233"/>
      <c r="AT281" s="232" t="s">
        <v>133</v>
      </c>
      <c r="AU281" s="232" t="s">
        <v>238</v>
      </c>
      <c r="AV281" s="231" t="s">
        <v>523</v>
      </c>
      <c r="AW281" s="231" t="s">
        <v>1496</v>
      </c>
      <c r="AX281" s="231" t="s">
        <v>1498</v>
      </c>
      <c r="AY281" s="232" t="s">
        <v>1476</v>
      </c>
    </row>
    <row r="282" spans="2:51" s="272" customFormat="1">
      <c r="B282" s="276"/>
      <c r="D282" s="239" t="s">
        <v>133</v>
      </c>
      <c r="E282" s="273" t="s">
        <v>117</v>
      </c>
      <c r="F282" s="278" t="s">
        <v>2285</v>
      </c>
      <c r="H282" s="273" t="s">
        <v>117</v>
      </c>
      <c r="I282" s="277"/>
      <c r="L282" s="276"/>
      <c r="M282" s="275"/>
      <c r="T282" s="274"/>
      <c r="AT282" s="273" t="s">
        <v>133</v>
      </c>
      <c r="AU282" s="273" t="s">
        <v>238</v>
      </c>
      <c r="AV282" s="272" t="s">
        <v>238</v>
      </c>
      <c r="AW282" s="272" t="s">
        <v>1496</v>
      </c>
      <c r="AX282" s="272" t="s">
        <v>1498</v>
      </c>
      <c r="AY282" s="273" t="s">
        <v>1476</v>
      </c>
    </row>
    <row r="283" spans="2:51" s="231" customFormat="1">
      <c r="B283" s="235"/>
      <c r="D283" s="239" t="s">
        <v>133</v>
      </c>
      <c r="E283" s="232" t="s">
        <v>117</v>
      </c>
      <c r="F283" s="238" t="s">
        <v>2284</v>
      </c>
      <c r="H283" s="237">
        <v>0.54</v>
      </c>
      <c r="I283" s="236"/>
      <c r="L283" s="235"/>
      <c r="M283" s="234"/>
      <c r="T283" s="233"/>
      <c r="AT283" s="232" t="s">
        <v>133</v>
      </c>
      <c r="AU283" s="232" t="s">
        <v>238</v>
      </c>
      <c r="AV283" s="231" t="s">
        <v>523</v>
      </c>
      <c r="AW283" s="231" t="s">
        <v>1496</v>
      </c>
      <c r="AX283" s="231" t="s">
        <v>1498</v>
      </c>
      <c r="AY283" s="232" t="s">
        <v>1476</v>
      </c>
    </row>
    <row r="284" spans="2:51" s="272" customFormat="1">
      <c r="B284" s="276"/>
      <c r="D284" s="239" t="s">
        <v>133</v>
      </c>
      <c r="E284" s="273" t="s">
        <v>117</v>
      </c>
      <c r="F284" s="278" t="s">
        <v>2283</v>
      </c>
      <c r="H284" s="273" t="s">
        <v>117</v>
      </c>
      <c r="I284" s="277"/>
      <c r="L284" s="276"/>
      <c r="M284" s="275"/>
      <c r="T284" s="274"/>
      <c r="AT284" s="273" t="s">
        <v>133</v>
      </c>
      <c r="AU284" s="273" t="s">
        <v>238</v>
      </c>
      <c r="AV284" s="272" t="s">
        <v>238</v>
      </c>
      <c r="AW284" s="272" t="s">
        <v>1496</v>
      </c>
      <c r="AX284" s="272" t="s">
        <v>1498</v>
      </c>
      <c r="AY284" s="273" t="s">
        <v>1476</v>
      </c>
    </row>
    <row r="285" spans="2:51" s="231" customFormat="1">
      <c r="B285" s="235"/>
      <c r="D285" s="239" t="s">
        <v>133</v>
      </c>
      <c r="E285" s="232" t="s">
        <v>117</v>
      </c>
      <c r="F285" s="238" t="s">
        <v>2282</v>
      </c>
      <c r="H285" s="237">
        <v>0.44</v>
      </c>
      <c r="I285" s="236"/>
      <c r="L285" s="235"/>
      <c r="M285" s="234"/>
      <c r="T285" s="233"/>
      <c r="AT285" s="232" t="s">
        <v>133</v>
      </c>
      <c r="AU285" s="232" t="s">
        <v>238</v>
      </c>
      <c r="AV285" s="231" t="s">
        <v>523</v>
      </c>
      <c r="AW285" s="231" t="s">
        <v>1496</v>
      </c>
      <c r="AX285" s="231" t="s">
        <v>1498</v>
      </c>
      <c r="AY285" s="232" t="s">
        <v>1476</v>
      </c>
    </row>
    <row r="286" spans="2:51" s="272" customFormat="1">
      <c r="B286" s="276"/>
      <c r="D286" s="239" t="s">
        <v>133</v>
      </c>
      <c r="E286" s="273" t="s">
        <v>117</v>
      </c>
      <c r="F286" s="278" t="s">
        <v>2281</v>
      </c>
      <c r="H286" s="273" t="s">
        <v>117</v>
      </c>
      <c r="I286" s="277"/>
      <c r="L286" s="276"/>
      <c r="M286" s="275"/>
      <c r="T286" s="274"/>
      <c r="AT286" s="273" t="s">
        <v>133</v>
      </c>
      <c r="AU286" s="273" t="s">
        <v>238</v>
      </c>
      <c r="AV286" s="272" t="s">
        <v>238</v>
      </c>
      <c r="AW286" s="272" t="s">
        <v>1496</v>
      </c>
      <c r="AX286" s="272" t="s">
        <v>1498</v>
      </c>
      <c r="AY286" s="273" t="s">
        <v>1476</v>
      </c>
    </row>
    <row r="287" spans="2:51" s="231" customFormat="1">
      <c r="B287" s="235"/>
      <c r="D287" s="239" t="s">
        <v>133</v>
      </c>
      <c r="E287" s="232" t="s">
        <v>117</v>
      </c>
      <c r="F287" s="238" t="s">
        <v>2280</v>
      </c>
      <c r="H287" s="237">
        <v>0.13</v>
      </c>
      <c r="I287" s="236"/>
      <c r="L287" s="235"/>
      <c r="M287" s="234"/>
      <c r="T287" s="233"/>
      <c r="AT287" s="232" t="s">
        <v>133</v>
      </c>
      <c r="AU287" s="232" t="s">
        <v>238</v>
      </c>
      <c r="AV287" s="231" t="s">
        <v>523</v>
      </c>
      <c r="AW287" s="231" t="s">
        <v>1496</v>
      </c>
      <c r="AX287" s="231" t="s">
        <v>1498</v>
      </c>
      <c r="AY287" s="232" t="s">
        <v>1476</v>
      </c>
    </row>
    <row r="288" spans="2:51" s="272" customFormat="1">
      <c r="B288" s="276"/>
      <c r="D288" s="239" t="s">
        <v>133</v>
      </c>
      <c r="E288" s="273" t="s">
        <v>117</v>
      </c>
      <c r="F288" s="278" t="s">
        <v>2279</v>
      </c>
      <c r="H288" s="273" t="s">
        <v>117</v>
      </c>
      <c r="I288" s="277"/>
      <c r="L288" s="276"/>
      <c r="M288" s="275"/>
      <c r="T288" s="274"/>
      <c r="AT288" s="273" t="s">
        <v>133</v>
      </c>
      <c r="AU288" s="273" t="s">
        <v>238</v>
      </c>
      <c r="AV288" s="272" t="s">
        <v>238</v>
      </c>
      <c r="AW288" s="272" t="s">
        <v>1496</v>
      </c>
      <c r="AX288" s="272" t="s">
        <v>1498</v>
      </c>
      <c r="AY288" s="273" t="s">
        <v>1476</v>
      </c>
    </row>
    <row r="289" spans="2:65" s="231" customFormat="1">
      <c r="B289" s="235"/>
      <c r="D289" s="239" t="s">
        <v>133</v>
      </c>
      <c r="E289" s="232" t="s">
        <v>117</v>
      </c>
      <c r="F289" s="238" t="s">
        <v>2278</v>
      </c>
      <c r="H289" s="237">
        <v>0.17</v>
      </c>
      <c r="I289" s="236"/>
      <c r="L289" s="235"/>
      <c r="M289" s="234"/>
      <c r="T289" s="233"/>
      <c r="AT289" s="232" t="s">
        <v>133</v>
      </c>
      <c r="AU289" s="232" t="s">
        <v>238</v>
      </c>
      <c r="AV289" s="231" t="s">
        <v>523</v>
      </c>
      <c r="AW289" s="231" t="s">
        <v>1496</v>
      </c>
      <c r="AX289" s="231" t="s">
        <v>1498</v>
      </c>
      <c r="AY289" s="232" t="s">
        <v>1476</v>
      </c>
    </row>
    <row r="290" spans="2:65" s="272" customFormat="1">
      <c r="B290" s="276"/>
      <c r="D290" s="239" t="s">
        <v>133</v>
      </c>
      <c r="E290" s="273" t="s">
        <v>117</v>
      </c>
      <c r="F290" s="278" t="s">
        <v>2277</v>
      </c>
      <c r="H290" s="273" t="s">
        <v>117</v>
      </c>
      <c r="I290" s="277"/>
      <c r="L290" s="276"/>
      <c r="M290" s="275"/>
      <c r="T290" s="274"/>
      <c r="AT290" s="273" t="s">
        <v>133</v>
      </c>
      <c r="AU290" s="273" t="s">
        <v>238</v>
      </c>
      <c r="AV290" s="272" t="s">
        <v>238</v>
      </c>
      <c r="AW290" s="272" t="s">
        <v>1496</v>
      </c>
      <c r="AX290" s="272" t="s">
        <v>1498</v>
      </c>
      <c r="AY290" s="273" t="s">
        <v>1476</v>
      </c>
    </row>
    <row r="291" spans="2:65" s="231" customFormat="1">
      <c r="B291" s="235"/>
      <c r="D291" s="239" t="s">
        <v>133</v>
      </c>
      <c r="E291" s="232" t="s">
        <v>117</v>
      </c>
      <c r="F291" s="238" t="s">
        <v>2276</v>
      </c>
      <c r="H291" s="237">
        <v>0.21</v>
      </c>
      <c r="I291" s="236"/>
      <c r="L291" s="235"/>
      <c r="M291" s="234"/>
      <c r="T291" s="233"/>
      <c r="AT291" s="232" t="s">
        <v>133</v>
      </c>
      <c r="AU291" s="232" t="s">
        <v>238</v>
      </c>
      <c r="AV291" s="231" t="s">
        <v>523</v>
      </c>
      <c r="AW291" s="231" t="s">
        <v>1496</v>
      </c>
      <c r="AX291" s="231" t="s">
        <v>1498</v>
      </c>
      <c r="AY291" s="232" t="s">
        <v>1476</v>
      </c>
    </row>
    <row r="292" spans="2:65" s="272" customFormat="1">
      <c r="B292" s="276"/>
      <c r="D292" s="239" t="s">
        <v>133</v>
      </c>
      <c r="E292" s="273" t="s">
        <v>117</v>
      </c>
      <c r="F292" s="278" t="s">
        <v>2275</v>
      </c>
      <c r="H292" s="273" t="s">
        <v>117</v>
      </c>
      <c r="I292" s="277"/>
      <c r="L292" s="276"/>
      <c r="M292" s="275"/>
      <c r="T292" s="274"/>
      <c r="AT292" s="273" t="s">
        <v>133</v>
      </c>
      <c r="AU292" s="273" t="s">
        <v>238</v>
      </c>
      <c r="AV292" s="272" t="s">
        <v>238</v>
      </c>
      <c r="AW292" s="272" t="s">
        <v>1496</v>
      </c>
      <c r="AX292" s="272" t="s">
        <v>1498</v>
      </c>
      <c r="AY292" s="273" t="s">
        <v>1476</v>
      </c>
    </row>
    <row r="293" spans="2:65" s="231" customFormat="1">
      <c r="B293" s="235"/>
      <c r="D293" s="239" t="s">
        <v>133</v>
      </c>
      <c r="E293" s="232" t="s">
        <v>117</v>
      </c>
      <c r="F293" s="238" t="s">
        <v>2274</v>
      </c>
      <c r="H293" s="237">
        <v>1</v>
      </c>
      <c r="I293" s="236"/>
      <c r="L293" s="235"/>
      <c r="M293" s="234"/>
      <c r="T293" s="233"/>
      <c r="AT293" s="232" t="s">
        <v>133</v>
      </c>
      <c r="AU293" s="232" t="s">
        <v>238</v>
      </c>
      <c r="AV293" s="231" t="s">
        <v>523</v>
      </c>
      <c r="AW293" s="231" t="s">
        <v>1496</v>
      </c>
      <c r="AX293" s="231" t="s">
        <v>1498</v>
      </c>
      <c r="AY293" s="232" t="s">
        <v>1476</v>
      </c>
    </row>
    <row r="294" spans="2:65" s="252" customFormat="1">
      <c r="B294" s="256"/>
      <c r="D294" s="239" t="s">
        <v>133</v>
      </c>
      <c r="E294" s="253" t="s">
        <v>117</v>
      </c>
      <c r="F294" s="259" t="s">
        <v>1497</v>
      </c>
      <c r="H294" s="258">
        <v>12.564</v>
      </c>
      <c r="I294" s="257"/>
      <c r="L294" s="256"/>
      <c r="M294" s="255"/>
      <c r="T294" s="254"/>
      <c r="AT294" s="253" t="s">
        <v>133</v>
      </c>
      <c r="AU294" s="253" t="s">
        <v>238</v>
      </c>
      <c r="AV294" s="252" t="s">
        <v>728</v>
      </c>
      <c r="AW294" s="252" t="s">
        <v>1496</v>
      </c>
      <c r="AX294" s="252" t="s">
        <v>238</v>
      </c>
      <c r="AY294" s="253" t="s">
        <v>1476</v>
      </c>
    </row>
    <row r="295" spans="2:65" s="261" customFormat="1" ht="25.9" customHeight="1">
      <c r="B295" s="268"/>
      <c r="D295" s="263" t="s">
        <v>1540</v>
      </c>
      <c r="E295" s="271" t="s">
        <v>2273</v>
      </c>
      <c r="F295" s="271" t="s">
        <v>2272</v>
      </c>
      <c r="I295" s="270"/>
      <c r="J295" s="269">
        <f>BK295</f>
        <v>0</v>
      </c>
      <c r="L295" s="268"/>
      <c r="M295" s="267"/>
      <c r="P295" s="266">
        <f>SUM(P296:P301)</f>
        <v>0</v>
      </c>
      <c r="R295" s="266">
        <f>SUM(R296:R301)</f>
        <v>4.4437499999999996</v>
      </c>
      <c r="T295" s="265">
        <f>SUM(T296:T301)</f>
        <v>0</v>
      </c>
      <c r="AR295" s="263" t="s">
        <v>728</v>
      </c>
      <c r="AT295" s="264" t="s">
        <v>1540</v>
      </c>
      <c r="AU295" s="264" t="s">
        <v>1498</v>
      </c>
      <c r="AY295" s="263" t="s">
        <v>1476</v>
      </c>
      <c r="BK295" s="262">
        <f>SUM(BK296:BK301)</f>
        <v>0</v>
      </c>
    </row>
    <row r="296" spans="2:65" s="207" customFormat="1" ht="21.75" customHeight="1">
      <c r="B296" s="208"/>
      <c r="C296" s="230" t="s">
        <v>2271</v>
      </c>
      <c r="D296" s="230" t="s">
        <v>1477</v>
      </c>
      <c r="E296" s="229" t="s">
        <v>2270</v>
      </c>
      <c r="F296" s="224" t="s">
        <v>2269</v>
      </c>
      <c r="G296" s="228" t="s">
        <v>258</v>
      </c>
      <c r="H296" s="227">
        <v>395</v>
      </c>
      <c r="I296" s="226"/>
      <c r="J296" s="225">
        <f>ROUND(I296*H296,2)</f>
        <v>0</v>
      </c>
      <c r="K296" s="224" t="s">
        <v>1479</v>
      </c>
      <c r="L296" s="208"/>
      <c r="M296" s="223" t="s">
        <v>117</v>
      </c>
      <c r="N296" s="222" t="s">
        <v>1478</v>
      </c>
      <c r="P296" s="221">
        <f>O296*H296</f>
        <v>0</v>
      </c>
      <c r="Q296" s="221">
        <v>1.125E-2</v>
      </c>
      <c r="R296" s="221">
        <f>Q296*H296</f>
        <v>4.4437499999999996</v>
      </c>
      <c r="S296" s="221">
        <v>0</v>
      </c>
      <c r="T296" s="220">
        <f>S296*H296</f>
        <v>0</v>
      </c>
      <c r="AR296" s="218" t="s">
        <v>2254</v>
      </c>
      <c r="AT296" s="218" t="s">
        <v>1477</v>
      </c>
      <c r="AU296" s="218" t="s">
        <v>238</v>
      </c>
      <c r="AY296" s="211" t="s">
        <v>1476</v>
      </c>
      <c r="BE296" s="219">
        <f>IF(N296="základní",J296,0)</f>
        <v>0</v>
      </c>
      <c r="BF296" s="219">
        <f>IF(N296="snížená",J296,0)</f>
        <v>0</v>
      </c>
      <c r="BG296" s="219">
        <f>IF(N296="zákl. přenesená",J296,0)</f>
        <v>0</v>
      </c>
      <c r="BH296" s="219">
        <f>IF(N296="sníž. přenesená",J296,0)</f>
        <v>0</v>
      </c>
      <c r="BI296" s="219">
        <f>IF(N296="nulová",J296,0)</f>
        <v>0</v>
      </c>
      <c r="BJ296" s="211" t="s">
        <v>238</v>
      </c>
      <c r="BK296" s="219">
        <f>ROUND(I296*H296,2)</f>
        <v>0</v>
      </c>
      <c r="BL296" s="211" t="s">
        <v>2254</v>
      </c>
      <c r="BM296" s="218" t="s">
        <v>2268</v>
      </c>
    </row>
    <row r="297" spans="2:65" s="207" customFormat="1">
      <c r="B297" s="208"/>
      <c r="D297" s="217" t="s">
        <v>1473</v>
      </c>
      <c r="F297" s="216" t="s">
        <v>2267</v>
      </c>
      <c r="I297" s="215"/>
      <c r="L297" s="208"/>
      <c r="M297" s="251"/>
      <c r="T297" s="250"/>
      <c r="AT297" s="211" t="s">
        <v>1473</v>
      </c>
      <c r="AU297" s="211" t="s">
        <v>238</v>
      </c>
    </row>
    <row r="298" spans="2:65" s="207" customFormat="1" ht="24.2" customHeight="1">
      <c r="B298" s="208"/>
      <c r="C298" s="230" t="s">
        <v>2266</v>
      </c>
      <c r="D298" s="230" t="s">
        <v>1477</v>
      </c>
      <c r="E298" s="229" t="s">
        <v>2265</v>
      </c>
      <c r="F298" s="224" t="s">
        <v>2264</v>
      </c>
      <c r="G298" s="228" t="s">
        <v>258</v>
      </c>
      <c r="H298" s="227">
        <v>395</v>
      </c>
      <c r="I298" s="226"/>
      <c r="J298" s="225">
        <f>ROUND(I298*H298,2)</f>
        <v>0</v>
      </c>
      <c r="K298" s="224" t="s">
        <v>1479</v>
      </c>
      <c r="L298" s="208"/>
      <c r="M298" s="223" t="s">
        <v>117</v>
      </c>
      <c r="N298" s="222" t="s">
        <v>1478</v>
      </c>
      <c r="P298" s="221">
        <f>O298*H298</f>
        <v>0</v>
      </c>
      <c r="Q298" s="221">
        <v>0</v>
      </c>
      <c r="R298" s="221">
        <f>Q298*H298</f>
        <v>0</v>
      </c>
      <c r="S298" s="221">
        <v>0</v>
      </c>
      <c r="T298" s="220">
        <f>S298*H298</f>
        <v>0</v>
      </c>
      <c r="AR298" s="218" t="s">
        <v>2254</v>
      </c>
      <c r="AT298" s="218" t="s">
        <v>1477</v>
      </c>
      <c r="AU298" s="218" t="s">
        <v>238</v>
      </c>
      <c r="AY298" s="211" t="s">
        <v>1476</v>
      </c>
      <c r="BE298" s="219">
        <f>IF(N298="základní",J298,0)</f>
        <v>0</v>
      </c>
      <c r="BF298" s="219">
        <f>IF(N298="snížená",J298,0)</f>
        <v>0</v>
      </c>
      <c r="BG298" s="219">
        <f>IF(N298="zákl. přenesená",J298,0)</f>
        <v>0</v>
      </c>
      <c r="BH298" s="219">
        <f>IF(N298="sníž. přenesená",J298,0)</f>
        <v>0</v>
      </c>
      <c r="BI298" s="219">
        <f>IF(N298="nulová",J298,0)</f>
        <v>0</v>
      </c>
      <c r="BJ298" s="211" t="s">
        <v>238</v>
      </c>
      <c r="BK298" s="219">
        <f>ROUND(I298*H298,2)</f>
        <v>0</v>
      </c>
      <c r="BL298" s="211" t="s">
        <v>2254</v>
      </c>
      <c r="BM298" s="218" t="s">
        <v>2263</v>
      </c>
    </row>
    <row r="299" spans="2:65" s="207" customFormat="1">
      <c r="B299" s="208"/>
      <c r="D299" s="217" t="s">
        <v>1473</v>
      </c>
      <c r="F299" s="216" t="s">
        <v>2262</v>
      </c>
      <c r="I299" s="215"/>
      <c r="L299" s="208"/>
      <c r="M299" s="251"/>
      <c r="T299" s="250"/>
      <c r="AT299" s="211" t="s">
        <v>1473</v>
      </c>
      <c r="AU299" s="211" t="s">
        <v>238</v>
      </c>
    </row>
    <row r="300" spans="2:65" s="207" customFormat="1" ht="16.5" customHeight="1">
      <c r="B300" s="208"/>
      <c r="C300" s="230" t="s">
        <v>2261</v>
      </c>
      <c r="D300" s="230" t="s">
        <v>1477</v>
      </c>
      <c r="E300" s="229" t="s">
        <v>1481</v>
      </c>
      <c r="F300" s="224" t="s">
        <v>1480</v>
      </c>
      <c r="G300" s="228" t="s">
        <v>197</v>
      </c>
      <c r="H300" s="227">
        <v>4.444</v>
      </c>
      <c r="I300" s="226"/>
      <c r="J300" s="225">
        <f>ROUND(I300*H300,2)</f>
        <v>0</v>
      </c>
      <c r="K300" s="224" t="s">
        <v>1479</v>
      </c>
      <c r="L300" s="208"/>
      <c r="M300" s="223" t="s">
        <v>117</v>
      </c>
      <c r="N300" s="222" t="s">
        <v>1478</v>
      </c>
      <c r="P300" s="221">
        <f>O300*H300</f>
        <v>0</v>
      </c>
      <c r="Q300" s="221">
        <v>0</v>
      </c>
      <c r="R300" s="221">
        <f>Q300*H300</f>
        <v>0</v>
      </c>
      <c r="S300" s="221">
        <v>0</v>
      </c>
      <c r="T300" s="220">
        <f>S300*H300</f>
        <v>0</v>
      </c>
      <c r="AR300" s="218" t="s">
        <v>2254</v>
      </c>
      <c r="AT300" s="218" t="s">
        <v>1477</v>
      </c>
      <c r="AU300" s="218" t="s">
        <v>238</v>
      </c>
      <c r="AY300" s="211" t="s">
        <v>1476</v>
      </c>
      <c r="BE300" s="219">
        <f>IF(N300="základní",J300,0)</f>
        <v>0</v>
      </c>
      <c r="BF300" s="219">
        <f>IF(N300="snížená",J300,0)</f>
        <v>0</v>
      </c>
      <c r="BG300" s="219">
        <f>IF(N300="zákl. přenesená",J300,0)</f>
        <v>0</v>
      </c>
      <c r="BH300" s="219">
        <f>IF(N300="sníž. přenesená",J300,0)</f>
        <v>0</v>
      </c>
      <c r="BI300" s="219">
        <f>IF(N300="nulová",J300,0)</f>
        <v>0</v>
      </c>
      <c r="BJ300" s="211" t="s">
        <v>238</v>
      </c>
      <c r="BK300" s="219">
        <f>ROUND(I300*H300,2)</f>
        <v>0</v>
      </c>
      <c r="BL300" s="211" t="s">
        <v>2254</v>
      </c>
      <c r="BM300" s="218" t="s">
        <v>2260</v>
      </c>
    </row>
    <row r="301" spans="2:65" s="207" customFormat="1">
      <c r="B301" s="208"/>
      <c r="D301" s="217" t="s">
        <v>1473</v>
      </c>
      <c r="F301" s="216" t="s">
        <v>1474</v>
      </c>
      <c r="I301" s="215"/>
      <c r="L301" s="208"/>
      <c r="M301" s="251"/>
      <c r="T301" s="250"/>
      <c r="AT301" s="211" t="s">
        <v>1473</v>
      </c>
      <c r="AU301" s="211" t="s">
        <v>238</v>
      </c>
    </row>
    <row r="302" spans="2:65" s="261" customFormat="1" ht="25.9" customHeight="1">
      <c r="B302" s="268"/>
      <c r="D302" s="263" t="s">
        <v>1540</v>
      </c>
      <c r="E302" s="271" t="s">
        <v>2259</v>
      </c>
      <c r="F302" s="271" t="s">
        <v>2258</v>
      </c>
      <c r="I302" s="270"/>
      <c r="J302" s="269">
        <f>BK302</f>
        <v>0</v>
      </c>
      <c r="L302" s="268"/>
      <c r="M302" s="267"/>
      <c r="P302" s="266">
        <f>SUM(P303:P332)</f>
        <v>0</v>
      </c>
      <c r="R302" s="266">
        <f>SUM(R303:R332)</f>
        <v>0</v>
      </c>
      <c r="T302" s="265">
        <f>SUM(T303:T332)</f>
        <v>0</v>
      </c>
      <c r="AR302" s="263" t="s">
        <v>728</v>
      </c>
      <c r="AT302" s="264" t="s">
        <v>1540</v>
      </c>
      <c r="AU302" s="264" t="s">
        <v>1498</v>
      </c>
      <c r="AY302" s="263" t="s">
        <v>1476</v>
      </c>
      <c r="BK302" s="262">
        <f>SUM(BK303:BK332)</f>
        <v>0</v>
      </c>
    </row>
    <row r="303" spans="2:65" s="207" customFormat="1" ht="16.5" customHeight="1">
      <c r="B303" s="208"/>
      <c r="C303" s="230" t="s">
        <v>2257</v>
      </c>
      <c r="D303" s="230" t="s">
        <v>1477</v>
      </c>
      <c r="E303" s="229" t="s">
        <v>2256</v>
      </c>
      <c r="F303" s="224" t="s">
        <v>2255</v>
      </c>
      <c r="G303" s="228" t="s">
        <v>226</v>
      </c>
      <c r="H303" s="227">
        <v>5886</v>
      </c>
      <c r="I303" s="226"/>
      <c r="J303" s="225">
        <f>ROUND(I303*H303,2)</f>
        <v>0</v>
      </c>
      <c r="K303" s="224" t="s">
        <v>1479</v>
      </c>
      <c r="L303" s="208"/>
      <c r="M303" s="223" t="s">
        <v>117</v>
      </c>
      <c r="N303" s="222" t="s">
        <v>1478</v>
      </c>
      <c r="P303" s="221">
        <f>O303*H303</f>
        <v>0</v>
      </c>
      <c r="Q303" s="221">
        <v>0</v>
      </c>
      <c r="R303" s="221">
        <f>Q303*H303</f>
        <v>0</v>
      </c>
      <c r="S303" s="221">
        <v>0</v>
      </c>
      <c r="T303" s="220">
        <f>S303*H303</f>
        <v>0</v>
      </c>
      <c r="AR303" s="218" t="s">
        <v>2254</v>
      </c>
      <c r="AT303" s="218" t="s">
        <v>1477</v>
      </c>
      <c r="AU303" s="218" t="s">
        <v>238</v>
      </c>
      <c r="AY303" s="211" t="s">
        <v>1476</v>
      </c>
      <c r="BE303" s="219">
        <f>IF(N303="základní",J303,0)</f>
        <v>0</v>
      </c>
      <c r="BF303" s="219">
        <f>IF(N303="snížená",J303,0)</f>
        <v>0</v>
      </c>
      <c r="BG303" s="219">
        <f>IF(N303="zákl. přenesená",J303,0)</f>
        <v>0</v>
      </c>
      <c r="BH303" s="219">
        <f>IF(N303="sníž. přenesená",J303,0)</f>
        <v>0</v>
      </c>
      <c r="BI303" s="219">
        <f>IF(N303="nulová",J303,0)</f>
        <v>0</v>
      </c>
      <c r="BJ303" s="211" t="s">
        <v>238</v>
      </c>
      <c r="BK303" s="219">
        <f>ROUND(I303*H303,2)</f>
        <v>0</v>
      </c>
      <c r="BL303" s="211" t="s">
        <v>2254</v>
      </c>
      <c r="BM303" s="218" t="s">
        <v>2253</v>
      </c>
    </row>
    <row r="304" spans="2:65" s="207" customFormat="1">
      <c r="B304" s="208"/>
      <c r="D304" s="217" t="s">
        <v>1473</v>
      </c>
      <c r="F304" s="216" t="s">
        <v>2252</v>
      </c>
      <c r="I304" s="215"/>
      <c r="L304" s="208"/>
      <c r="M304" s="251"/>
      <c r="T304" s="250"/>
      <c r="AT304" s="211" t="s">
        <v>1473</v>
      </c>
      <c r="AU304" s="211" t="s">
        <v>238</v>
      </c>
    </row>
    <row r="305" spans="2:65" s="272" customFormat="1">
      <c r="B305" s="276"/>
      <c r="D305" s="239" t="s">
        <v>133</v>
      </c>
      <c r="E305" s="273" t="s">
        <v>117</v>
      </c>
      <c r="F305" s="278" t="s">
        <v>2251</v>
      </c>
      <c r="H305" s="273" t="s">
        <v>117</v>
      </c>
      <c r="I305" s="277"/>
      <c r="L305" s="276"/>
      <c r="M305" s="275"/>
      <c r="T305" s="274"/>
      <c r="AT305" s="273" t="s">
        <v>133</v>
      </c>
      <c r="AU305" s="273" t="s">
        <v>238</v>
      </c>
      <c r="AV305" s="272" t="s">
        <v>238</v>
      </c>
      <c r="AW305" s="272" t="s">
        <v>1496</v>
      </c>
      <c r="AX305" s="272" t="s">
        <v>1498</v>
      </c>
      <c r="AY305" s="273" t="s">
        <v>1476</v>
      </c>
    </row>
    <row r="306" spans="2:65" s="231" customFormat="1">
      <c r="B306" s="235"/>
      <c r="D306" s="239" t="s">
        <v>133</v>
      </c>
      <c r="E306" s="232" t="s">
        <v>117</v>
      </c>
      <c r="F306" s="238" t="s">
        <v>2250</v>
      </c>
      <c r="H306" s="237">
        <v>4861</v>
      </c>
      <c r="I306" s="236"/>
      <c r="L306" s="235"/>
      <c r="M306" s="234"/>
      <c r="T306" s="233"/>
      <c r="AT306" s="232" t="s">
        <v>133</v>
      </c>
      <c r="AU306" s="232" t="s">
        <v>238</v>
      </c>
      <c r="AV306" s="231" t="s">
        <v>523</v>
      </c>
      <c r="AW306" s="231" t="s">
        <v>1496</v>
      </c>
      <c r="AX306" s="231" t="s">
        <v>1498</v>
      </c>
      <c r="AY306" s="232" t="s">
        <v>1476</v>
      </c>
    </row>
    <row r="307" spans="2:65" s="272" customFormat="1">
      <c r="B307" s="276"/>
      <c r="D307" s="239" t="s">
        <v>133</v>
      </c>
      <c r="E307" s="273" t="s">
        <v>117</v>
      </c>
      <c r="F307" s="278" t="s">
        <v>2249</v>
      </c>
      <c r="H307" s="273" t="s">
        <v>117</v>
      </c>
      <c r="I307" s="277"/>
      <c r="L307" s="276"/>
      <c r="M307" s="275"/>
      <c r="T307" s="274"/>
      <c r="AT307" s="273" t="s">
        <v>133</v>
      </c>
      <c r="AU307" s="273" t="s">
        <v>238</v>
      </c>
      <c r="AV307" s="272" t="s">
        <v>238</v>
      </c>
      <c r="AW307" s="272" t="s">
        <v>1496</v>
      </c>
      <c r="AX307" s="272" t="s">
        <v>1498</v>
      </c>
      <c r="AY307" s="273" t="s">
        <v>1476</v>
      </c>
    </row>
    <row r="308" spans="2:65" s="231" customFormat="1">
      <c r="B308" s="235"/>
      <c r="D308" s="239" t="s">
        <v>133</v>
      </c>
      <c r="E308" s="232" t="s">
        <v>117</v>
      </c>
      <c r="F308" s="238" t="s">
        <v>2248</v>
      </c>
      <c r="H308" s="237">
        <v>1825</v>
      </c>
      <c r="I308" s="236"/>
      <c r="L308" s="235"/>
      <c r="M308" s="234"/>
      <c r="T308" s="233"/>
      <c r="AT308" s="232" t="s">
        <v>133</v>
      </c>
      <c r="AU308" s="232" t="s">
        <v>238</v>
      </c>
      <c r="AV308" s="231" t="s">
        <v>523</v>
      </c>
      <c r="AW308" s="231" t="s">
        <v>1496</v>
      </c>
      <c r="AX308" s="231" t="s">
        <v>1498</v>
      </c>
      <c r="AY308" s="232" t="s">
        <v>1476</v>
      </c>
    </row>
    <row r="309" spans="2:65" s="272" customFormat="1">
      <c r="B309" s="276"/>
      <c r="D309" s="239" t="s">
        <v>133</v>
      </c>
      <c r="E309" s="273" t="s">
        <v>117</v>
      </c>
      <c r="F309" s="278" t="s">
        <v>2247</v>
      </c>
      <c r="H309" s="273" t="s">
        <v>117</v>
      </c>
      <c r="I309" s="277"/>
      <c r="L309" s="276"/>
      <c r="M309" s="275"/>
      <c r="T309" s="274"/>
      <c r="AT309" s="273" t="s">
        <v>133</v>
      </c>
      <c r="AU309" s="273" t="s">
        <v>238</v>
      </c>
      <c r="AV309" s="272" t="s">
        <v>238</v>
      </c>
      <c r="AW309" s="272" t="s">
        <v>1496</v>
      </c>
      <c r="AX309" s="272" t="s">
        <v>1498</v>
      </c>
      <c r="AY309" s="273" t="s">
        <v>1476</v>
      </c>
    </row>
    <row r="310" spans="2:65" s="231" customFormat="1">
      <c r="B310" s="235"/>
      <c r="D310" s="239" t="s">
        <v>133</v>
      </c>
      <c r="E310" s="232" t="s">
        <v>117</v>
      </c>
      <c r="F310" s="238" t="s">
        <v>2246</v>
      </c>
      <c r="H310" s="237">
        <v>-800</v>
      </c>
      <c r="I310" s="236"/>
      <c r="L310" s="235"/>
      <c r="M310" s="234"/>
      <c r="T310" s="233"/>
      <c r="AT310" s="232" t="s">
        <v>133</v>
      </c>
      <c r="AU310" s="232" t="s">
        <v>238</v>
      </c>
      <c r="AV310" s="231" t="s">
        <v>523</v>
      </c>
      <c r="AW310" s="231" t="s">
        <v>1496</v>
      </c>
      <c r="AX310" s="231" t="s">
        <v>1498</v>
      </c>
      <c r="AY310" s="232" t="s">
        <v>1476</v>
      </c>
    </row>
    <row r="311" spans="2:65" s="252" customFormat="1">
      <c r="B311" s="256"/>
      <c r="D311" s="239" t="s">
        <v>133</v>
      </c>
      <c r="E311" s="253" t="s">
        <v>117</v>
      </c>
      <c r="F311" s="259" t="s">
        <v>1497</v>
      </c>
      <c r="H311" s="258">
        <v>5886</v>
      </c>
      <c r="I311" s="257"/>
      <c r="L311" s="256"/>
      <c r="M311" s="255"/>
      <c r="T311" s="254"/>
      <c r="AT311" s="253" t="s">
        <v>133</v>
      </c>
      <c r="AU311" s="253" t="s">
        <v>238</v>
      </c>
      <c r="AV311" s="252" t="s">
        <v>728</v>
      </c>
      <c r="AW311" s="252" t="s">
        <v>1496</v>
      </c>
      <c r="AX311" s="252" t="s">
        <v>238</v>
      </c>
      <c r="AY311" s="253" t="s">
        <v>1476</v>
      </c>
    </row>
    <row r="312" spans="2:65" s="207" customFormat="1" ht="16.5" customHeight="1">
      <c r="B312" s="208"/>
      <c r="C312" s="230" t="s">
        <v>2245</v>
      </c>
      <c r="D312" s="230" t="s">
        <v>1477</v>
      </c>
      <c r="E312" s="229" t="s">
        <v>2244</v>
      </c>
      <c r="F312" s="224" t="s">
        <v>2243</v>
      </c>
      <c r="G312" s="228" t="s">
        <v>226</v>
      </c>
      <c r="H312" s="227">
        <v>191</v>
      </c>
      <c r="I312" s="226"/>
      <c r="J312" s="225">
        <f>ROUND(I312*H312,2)</f>
        <v>0</v>
      </c>
      <c r="K312" s="224" t="s">
        <v>1479</v>
      </c>
      <c r="L312" s="208"/>
      <c r="M312" s="223" t="s">
        <v>117</v>
      </c>
      <c r="N312" s="222" t="s">
        <v>1478</v>
      </c>
      <c r="P312" s="221">
        <f>O312*H312</f>
        <v>0</v>
      </c>
      <c r="Q312" s="221">
        <v>0</v>
      </c>
      <c r="R312" s="221">
        <f>Q312*H312</f>
        <v>0</v>
      </c>
      <c r="S312" s="221">
        <v>0</v>
      </c>
      <c r="T312" s="220">
        <f>S312*H312</f>
        <v>0</v>
      </c>
      <c r="AR312" s="218" t="s">
        <v>728</v>
      </c>
      <c r="AT312" s="218" t="s">
        <v>1477</v>
      </c>
      <c r="AU312" s="218" t="s">
        <v>238</v>
      </c>
      <c r="AY312" s="211" t="s">
        <v>1476</v>
      </c>
      <c r="BE312" s="219">
        <f>IF(N312="základní",J312,0)</f>
        <v>0</v>
      </c>
      <c r="BF312" s="219">
        <f>IF(N312="snížená",J312,0)</f>
        <v>0</v>
      </c>
      <c r="BG312" s="219">
        <f>IF(N312="zákl. přenesená",J312,0)</f>
        <v>0</v>
      </c>
      <c r="BH312" s="219">
        <f>IF(N312="sníž. přenesená",J312,0)</f>
        <v>0</v>
      </c>
      <c r="BI312" s="219">
        <f>IF(N312="nulová",J312,0)</f>
        <v>0</v>
      </c>
      <c r="BJ312" s="211" t="s">
        <v>238</v>
      </c>
      <c r="BK312" s="219">
        <f>ROUND(I312*H312,2)</f>
        <v>0</v>
      </c>
      <c r="BL312" s="211" t="s">
        <v>728</v>
      </c>
      <c r="BM312" s="218" t="s">
        <v>2242</v>
      </c>
    </row>
    <row r="313" spans="2:65" s="207" customFormat="1">
      <c r="B313" s="208"/>
      <c r="D313" s="217" t="s">
        <v>1473</v>
      </c>
      <c r="F313" s="216" t="s">
        <v>2241</v>
      </c>
      <c r="I313" s="215"/>
      <c r="L313" s="208"/>
      <c r="M313" s="251"/>
      <c r="T313" s="250"/>
      <c r="AT313" s="211" t="s">
        <v>1473</v>
      </c>
      <c r="AU313" s="211" t="s">
        <v>238</v>
      </c>
    </row>
    <row r="314" spans="2:65" s="272" customFormat="1">
      <c r="B314" s="276"/>
      <c r="D314" s="239" t="s">
        <v>133</v>
      </c>
      <c r="E314" s="273" t="s">
        <v>117</v>
      </c>
      <c r="F314" s="278" t="s">
        <v>2240</v>
      </c>
      <c r="H314" s="273" t="s">
        <v>117</v>
      </c>
      <c r="I314" s="277"/>
      <c r="L314" s="276"/>
      <c r="M314" s="275"/>
      <c r="T314" s="274"/>
      <c r="AT314" s="273" t="s">
        <v>133</v>
      </c>
      <c r="AU314" s="273" t="s">
        <v>238</v>
      </c>
      <c r="AV314" s="272" t="s">
        <v>238</v>
      </c>
      <c r="AW314" s="272" t="s">
        <v>1496</v>
      </c>
      <c r="AX314" s="272" t="s">
        <v>1498</v>
      </c>
      <c r="AY314" s="273" t="s">
        <v>1476</v>
      </c>
    </row>
    <row r="315" spans="2:65" s="231" customFormat="1">
      <c r="B315" s="235"/>
      <c r="D315" s="239" t="s">
        <v>133</v>
      </c>
      <c r="E315" s="232" t="s">
        <v>117</v>
      </c>
      <c r="F315" s="238" t="s">
        <v>2239</v>
      </c>
      <c r="H315" s="237">
        <v>191</v>
      </c>
      <c r="I315" s="236"/>
      <c r="L315" s="235"/>
      <c r="M315" s="234"/>
      <c r="T315" s="233"/>
      <c r="AT315" s="232" t="s">
        <v>133</v>
      </c>
      <c r="AU315" s="232" t="s">
        <v>238</v>
      </c>
      <c r="AV315" s="231" t="s">
        <v>523</v>
      </c>
      <c r="AW315" s="231" t="s">
        <v>1496</v>
      </c>
      <c r="AX315" s="231" t="s">
        <v>1498</v>
      </c>
      <c r="AY315" s="232" t="s">
        <v>1476</v>
      </c>
    </row>
    <row r="316" spans="2:65" s="252" customFormat="1">
      <c r="B316" s="256"/>
      <c r="D316" s="239" t="s">
        <v>133</v>
      </c>
      <c r="E316" s="253" t="s">
        <v>117</v>
      </c>
      <c r="F316" s="259" t="s">
        <v>1497</v>
      </c>
      <c r="H316" s="258">
        <v>191</v>
      </c>
      <c r="I316" s="257"/>
      <c r="L316" s="256"/>
      <c r="M316" s="255"/>
      <c r="T316" s="254"/>
      <c r="AT316" s="253" t="s">
        <v>133</v>
      </c>
      <c r="AU316" s="253" t="s">
        <v>238</v>
      </c>
      <c r="AV316" s="252" t="s">
        <v>728</v>
      </c>
      <c r="AW316" s="252" t="s">
        <v>1496</v>
      </c>
      <c r="AX316" s="252" t="s">
        <v>238</v>
      </c>
      <c r="AY316" s="253" t="s">
        <v>1476</v>
      </c>
    </row>
    <row r="317" spans="2:65" s="207" customFormat="1" ht="16.5" customHeight="1">
      <c r="B317" s="208"/>
      <c r="C317" s="230" t="s">
        <v>2238</v>
      </c>
      <c r="D317" s="230" t="s">
        <v>1477</v>
      </c>
      <c r="E317" s="229" t="s">
        <v>2237</v>
      </c>
      <c r="F317" s="224" t="s">
        <v>2236</v>
      </c>
      <c r="G317" s="228" t="s">
        <v>226</v>
      </c>
      <c r="H317" s="227">
        <v>500</v>
      </c>
      <c r="I317" s="226"/>
      <c r="J317" s="225">
        <f>ROUND(I317*H317,2)</f>
        <v>0</v>
      </c>
      <c r="K317" s="224" t="s">
        <v>1479</v>
      </c>
      <c r="L317" s="208"/>
      <c r="M317" s="223" t="s">
        <v>117</v>
      </c>
      <c r="N317" s="222" t="s">
        <v>1478</v>
      </c>
      <c r="P317" s="221">
        <f>O317*H317</f>
        <v>0</v>
      </c>
      <c r="Q317" s="221">
        <v>0</v>
      </c>
      <c r="R317" s="221">
        <f>Q317*H317</f>
        <v>0</v>
      </c>
      <c r="S317" s="221">
        <v>0</v>
      </c>
      <c r="T317" s="220">
        <f>S317*H317</f>
        <v>0</v>
      </c>
      <c r="AR317" s="218" t="s">
        <v>728</v>
      </c>
      <c r="AT317" s="218" t="s">
        <v>1477</v>
      </c>
      <c r="AU317" s="218" t="s">
        <v>238</v>
      </c>
      <c r="AY317" s="211" t="s">
        <v>1476</v>
      </c>
      <c r="BE317" s="219">
        <f>IF(N317="základní",J317,0)</f>
        <v>0</v>
      </c>
      <c r="BF317" s="219">
        <f>IF(N317="snížená",J317,0)</f>
        <v>0</v>
      </c>
      <c r="BG317" s="219">
        <f>IF(N317="zákl. přenesená",J317,0)</f>
        <v>0</v>
      </c>
      <c r="BH317" s="219">
        <f>IF(N317="sníž. přenesená",J317,0)</f>
        <v>0</v>
      </c>
      <c r="BI317" s="219">
        <f>IF(N317="nulová",J317,0)</f>
        <v>0</v>
      </c>
      <c r="BJ317" s="211" t="s">
        <v>238</v>
      </c>
      <c r="BK317" s="219">
        <f>ROUND(I317*H317,2)</f>
        <v>0</v>
      </c>
      <c r="BL317" s="211" t="s">
        <v>728</v>
      </c>
      <c r="BM317" s="218" t="s">
        <v>2235</v>
      </c>
    </row>
    <row r="318" spans="2:65" s="207" customFormat="1">
      <c r="B318" s="208"/>
      <c r="D318" s="217" t="s">
        <v>1473</v>
      </c>
      <c r="F318" s="216" t="s">
        <v>2234</v>
      </c>
      <c r="I318" s="215"/>
      <c r="L318" s="208"/>
      <c r="M318" s="251"/>
      <c r="T318" s="250"/>
      <c r="AT318" s="211" t="s">
        <v>1473</v>
      </c>
      <c r="AU318" s="211" t="s">
        <v>238</v>
      </c>
    </row>
    <row r="319" spans="2:65" s="272" customFormat="1">
      <c r="B319" s="276"/>
      <c r="D319" s="239" t="s">
        <v>133</v>
      </c>
      <c r="E319" s="273" t="s">
        <v>117</v>
      </c>
      <c r="F319" s="278" t="s">
        <v>1941</v>
      </c>
      <c r="H319" s="273" t="s">
        <v>117</v>
      </c>
      <c r="I319" s="277"/>
      <c r="L319" s="276"/>
      <c r="M319" s="275"/>
      <c r="T319" s="274"/>
      <c r="AT319" s="273" t="s">
        <v>133</v>
      </c>
      <c r="AU319" s="273" t="s">
        <v>238</v>
      </c>
      <c r="AV319" s="272" t="s">
        <v>238</v>
      </c>
      <c r="AW319" s="272" t="s">
        <v>1496</v>
      </c>
      <c r="AX319" s="272" t="s">
        <v>1498</v>
      </c>
      <c r="AY319" s="273" t="s">
        <v>1476</v>
      </c>
    </row>
    <row r="320" spans="2:65" s="231" customFormat="1">
      <c r="B320" s="235"/>
      <c r="D320" s="239" t="s">
        <v>133</v>
      </c>
      <c r="E320" s="232" t="s">
        <v>117</v>
      </c>
      <c r="F320" s="238" t="s">
        <v>2233</v>
      </c>
      <c r="H320" s="237">
        <v>500</v>
      </c>
      <c r="I320" s="236"/>
      <c r="L320" s="235"/>
      <c r="M320" s="234"/>
      <c r="T320" s="233"/>
      <c r="AT320" s="232" t="s">
        <v>133</v>
      </c>
      <c r="AU320" s="232" t="s">
        <v>238</v>
      </c>
      <c r="AV320" s="231" t="s">
        <v>523</v>
      </c>
      <c r="AW320" s="231" t="s">
        <v>1496</v>
      </c>
      <c r="AX320" s="231" t="s">
        <v>1498</v>
      </c>
      <c r="AY320" s="232" t="s">
        <v>1476</v>
      </c>
    </row>
    <row r="321" spans="2:65" s="252" customFormat="1">
      <c r="B321" s="256"/>
      <c r="D321" s="239" t="s">
        <v>133</v>
      </c>
      <c r="E321" s="253" t="s">
        <v>117</v>
      </c>
      <c r="F321" s="259" t="s">
        <v>1497</v>
      </c>
      <c r="H321" s="258">
        <v>500</v>
      </c>
      <c r="I321" s="257"/>
      <c r="L321" s="256"/>
      <c r="M321" s="255"/>
      <c r="T321" s="254"/>
      <c r="AT321" s="253" t="s">
        <v>133</v>
      </c>
      <c r="AU321" s="253" t="s">
        <v>238</v>
      </c>
      <c r="AV321" s="252" t="s">
        <v>728</v>
      </c>
      <c r="AW321" s="252" t="s">
        <v>1496</v>
      </c>
      <c r="AX321" s="252" t="s">
        <v>238</v>
      </c>
      <c r="AY321" s="253" t="s">
        <v>1476</v>
      </c>
    </row>
    <row r="322" spans="2:65" s="207" customFormat="1" ht="24.2" customHeight="1">
      <c r="B322" s="208"/>
      <c r="C322" s="230" t="s">
        <v>2232</v>
      </c>
      <c r="D322" s="230" t="s">
        <v>1477</v>
      </c>
      <c r="E322" s="229" t="s">
        <v>2231</v>
      </c>
      <c r="F322" s="224" t="s">
        <v>2230</v>
      </c>
      <c r="G322" s="228" t="s">
        <v>226</v>
      </c>
      <c r="H322" s="227">
        <v>800</v>
      </c>
      <c r="I322" s="226"/>
      <c r="J322" s="225">
        <f>ROUND(I322*H322,2)</f>
        <v>0</v>
      </c>
      <c r="K322" s="224" t="s">
        <v>1503</v>
      </c>
      <c r="L322" s="208"/>
      <c r="M322" s="223" t="s">
        <v>117</v>
      </c>
      <c r="N322" s="222" t="s">
        <v>1478</v>
      </c>
      <c r="P322" s="221">
        <f>O322*H322</f>
        <v>0</v>
      </c>
      <c r="Q322" s="221">
        <v>0</v>
      </c>
      <c r="R322" s="221">
        <f>Q322*H322</f>
        <v>0</v>
      </c>
      <c r="S322" s="221">
        <v>0</v>
      </c>
      <c r="T322" s="220">
        <f>S322*H322</f>
        <v>0</v>
      </c>
      <c r="AR322" s="218" t="s">
        <v>728</v>
      </c>
      <c r="AT322" s="218" t="s">
        <v>1477</v>
      </c>
      <c r="AU322" s="218" t="s">
        <v>238</v>
      </c>
      <c r="AY322" s="211" t="s">
        <v>1476</v>
      </c>
      <c r="BE322" s="219">
        <f>IF(N322="základní",J322,0)</f>
        <v>0</v>
      </c>
      <c r="BF322" s="219">
        <f>IF(N322="snížená",J322,0)</f>
        <v>0</v>
      </c>
      <c r="BG322" s="219">
        <f>IF(N322="zákl. přenesená",J322,0)</f>
        <v>0</v>
      </c>
      <c r="BH322" s="219">
        <f>IF(N322="sníž. přenesená",J322,0)</f>
        <v>0</v>
      </c>
      <c r="BI322" s="219">
        <f>IF(N322="nulová",J322,0)</f>
        <v>0</v>
      </c>
      <c r="BJ322" s="211" t="s">
        <v>238</v>
      </c>
      <c r="BK322" s="219">
        <f>ROUND(I322*H322,2)</f>
        <v>0</v>
      </c>
      <c r="BL322" s="211" t="s">
        <v>728</v>
      </c>
      <c r="BM322" s="218" t="s">
        <v>2229</v>
      </c>
    </row>
    <row r="323" spans="2:65" s="272" customFormat="1">
      <c r="B323" s="276"/>
      <c r="D323" s="239" t="s">
        <v>133</v>
      </c>
      <c r="E323" s="273" t="s">
        <v>117</v>
      </c>
      <c r="F323" s="278" t="s">
        <v>2228</v>
      </c>
      <c r="H323" s="273" t="s">
        <v>117</v>
      </c>
      <c r="I323" s="277"/>
      <c r="L323" s="276"/>
      <c r="M323" s="275"/>
      <c r="T323" s="274"/>
      <c r="AT323" s="273" t="s">
        <v>133</v>
      </c>
      <c r="AU323" s="273" t="s">
        <v>238</v>
      </c>
      <c r="AV323" s="272" t="s">
        <v>238</v>
      </c>
      <c r="AW323" s="272" t="s">
        <v>1496</v>
      </c>
      <c r="AX323" s="272" t="s">
        <v>1498</v>
      </c>
      <c r="AY323" s="273" t="s">
        <v>1476</v>
      </c>
    </row>
    <row r="324" spans="2:65" s="231" customFormat="1">
      <c r="B324" s="235"/>
      <c r="D324" s="239" t="s">
        <v>133</v>
      </c>
      <c r="E324" s="232" t="s">
        <v>117</v>
      </c>
      <c r="F324" s="238" t="s">
        <v>2227</v>
      </c>
      <c r="H324" s="237">
        <v>800</v>
      </c>
      <c r="I324" s="236"/>
      <c r="L324" s="235"/>
      <c r="M324" s="234"/>
      <c r="T324" s="233"/>
      <c r="AT324" s="232" t="s">
        <v>133</v>
      </c>
      <c r="AU324" s="232" t="s">
        <v>238</v>
      </c>
      <c r="AV324" s="231" t="s">
        <v>523</v>
      </c>
      <c r="AW324" s="231" t="s">
        <v>1496</v>
      </c>
      <c r="AX324" s="231" t="s">
        <v>1498</v>
      </c>
      <c r="AY324" s="232" t="s">
        <v>1476</v>
      </c>
    </row>
    <row r="325" spans="2:65" s="252" customFormat="1">
      <c r="B325" s="256"/>
      <c r="D325" s="239" t="s">
        <v>133</v>
      </c>
      <c r="E325" s="253" t="s">
        <v>117</v>
      </c>
      <c r="F325" s="259" t="s">
        <v>1497</v>
      </c>
      <c r="H325" s="258">
        <v>800</v>
      </c>
      <c r="I325" s="257"/>
      <c r="L325" s="256"/>
      <c r="M325" s="255"/>
      <c r="T325" s="254"/>
      <c r="AT325" s="253" t="s">
        <v>133</v>
      </c>
      <c r="AU325" s="253" t="s">
        <v>238</v>
      </c>
      <c r="AV325" s="252" t="s">
        <v>728</v>
      </c>
      <c r="AW325" s="252" t="s">
        <v>1496</v>
      </c>
      <c r="AX325" s="252" t="s">
        <v>238</v>
      </c>
      <c r="AY325" s="253" t="s">
        <v>1476</v>
      </c>
    </row>
    <row r="326" spans="2:65" s="207" customFormat="1" ht="24.2" customHeight="1">
      <c r="B326" s="208"/>
      <c r="C326" s="230" t="s">
        <v>2226</v>
      </c>
      <c r="D326" s="230" t="s">
        <v>1477</v>
      </c>
      <c r="E326" s="229" t="s">
        <v>2225</v>
      </c>
      <c r="F326" s="224" t="s">
        <v>2224</v>
      </c>
      <c r="G326" s="228" t="s">
        <v>213</v>
      </c>
      <c r="H326" s="227">
        <v>585</v>
      </c>
      <c r="I326" s="226"/>
      <c r="J326" s="225">
        <f>ROUND(I326*H326,2)</f>
        <v>0</v>
      </c>
      <c r="K326" s="224" t="s">
        <v>1479</v>
      </c>
      <c r="L326" s="208"/>
      <c r="M326" s="223" t="s">
        <v>117</v>
      </c>
      <c r="N326" s="222" t="s">
        <v>1478</v>
      </c>
      <c r="P326" s="221">
        <f>O326*H326</f>
        <v>0</v>
      </c>
      <c r="Q326" s="221">
        <v>0</v>
      </c>
      <c r="R326" s="221">
        <f>Q326*H326</f>
        <v>0</v>
      </c>
      <c r="S326" s="221">
        <v>0</v>
      </c>
      <c r="T326" s="220">
        <f>S326*H326</f>
        <v>0</v>
      </c>
      <c r="AR326" s="218" t="s">
        <v>728</v>
      </c>
      <c r="AT326" s="218" t="s">
        <v>1477</v>
      </c>
      <c r="AU326" s="218" t="s">
        <v>238</v>
      </c>
      <c r="AY326" s="211" t="s">
        <v>1476</v>
      </c>
      <c r="BE326" s="219">
        <f>IF(N326="základní",J326,0)</f>
        <v>0</v>
      </c>
      <c r="BF326" s="219">
        <f>IF(N326="snížená",J326,0)</f>
        <v>0</v>
      </c>
      <c r="BG326" s="219">
        <f>IF(N326="zákl. přenesená",J326,0)</f>
        <v>0</v>
      </c>
      <c r="BH326" s="219">
        <f>IF(N326="sníž. přenesená",J326,0)</f>
        <v>0</v>
      </c>
      <c r="BI326" s="219">
        <f>IF(N326="nulová",J326,0)</f>
        <v>0</v>
      </c>
      <c r="BJ326" s="211" t="s">
        <v>238</v>
      </c>
      <c r="BK326" s="219">
        <f>ROUND(I326*H326,2)</f>
        <v>0</v>
      </c>
      <c r="BL326" s="211" t="s">
        <v>728</v>
      </c>
      <c r="BM326" s="218" t="s">
        <v>2223</v>
      </c>
    </row>
    <row r="327" spans="2:65" s="207" customFormat="1">
      <c r="B327" s="208"/>
      <c r="D327" s="217" t="s">
        <v>1473</v>
      </c>
      <c r="F327" s="216" t="s">
        <v>2222</v>
      </c>
      <c r="I327" s="215"/>
      <c r="L327" s="208"/>
      <c r="M327" s="251"/>
      <c r="T327" s="250"/>
      <c r="AT327" s="211" t="s">
        <v>1473</v>
      </c>
      <c r="AU327" s="211" t="s">
        <v>238</v>
      </c>
    </row>
    <row r="328" spans="2:65" s="272" customFormat="1">
      <c r="B328" s="276"/>
      <c r="D328" s="239" t="s">
        <v>133</v>
      </c>
      <c r="E328" s="273" t="s">
        <v>117</v>
      </c>
      <c r="F328" s="278" t="s">
        <v>2221</v>
      </c>
      <c r="H328" s="273" t="s">
        <v>117</v>
      </c>
      <c r="I328" s="277"/>
      <c r="L328" s="276"/>
      <c r="M328" s="275"/>
      <c r="T328" s="274"/>
      <c r="AT328" s="273" t="s">
        <v>133</v>
      </c>
      <c r="AU328" s="273" t="s">
        <v>238</v>
      </c>
      <c r="AV328" s="272" t="s">
        <v>238</v>
      </c>
      <c r="AW328" s="272" t="s">
        <v>1496</v>
      </c>
      <c r="AX328" s="272" t="s">
        <v>1498</v>
      </c>
      <c r="AY328" s="273" t="s">
        <v>1476</v>
      </c>
    </row>
    <row r="329" spans="2:65" s="231" customFormat="1">
      <c r="B329" s="235"/>
      <c r="D329" s="239" t="s">
        <v>133</v>
      </c>
      <c r="E329" s="232" t="s">
        <v>117</v>
      </c>
      <c r="F329" s="238" t="s">
        <v>2220</v>
      </c>
      <c r="H329" s="237">
        <v>585</v>
      </c>
      <c r="I329" s="236"/>
      <c r="L329" s="235"/>
      <c r="M329" s="234"/>
      <c r="T329" s="233"/>
      <c r="AT329" s="232" t="s">
        <v>133</v>
      </c>
      <c r="AU329" s="232" t="s">
        <v>238</v>
      </c>
      <c r="AV329" s="231" t="s">
        <v>523</v>
      </c>
      <c r="AW329" s="231" t="s">
        <v>1496</v>
      </c>
      <c r="AX329" s="231" t="s">
        <v>1498</v>
      </c>
      <c r="AY329" s="232" t="s">
        <v>1476</v>
      </c>
    </row>
    <row r="330" spans="2:65" s="252" customFormat="1">
      <c r="B330" s="256"/>
      <c r="D330" s="239" t="s">
        <v>133</v>
      </c>
      <c r="E330" s="253" t="s">
        <v>117</v>
      </c>
      <c r="F330" s="259" t="s">
        <v>1497</v>
      </c>
      <c r="H330" s="258">
        <v>585</v>
      </c>
      <c r="I330" s="257"/>
      <c r="L330" s="256"/>
      <c r="M330" s="255"/>
      <c r="T330" s="254"/>
      <c r="AT330" s="253" t="s">
        <v>133</v>
      </c>
      <c r="AU330" s="253" t="s">
        <v>238</v>
      </c>
      <c r="AV330" s="252" t="s">
        <v>728</v>
      </c>
      <c r="AW330" s="252" t="s">
        <v>1496</v>
      </c>
      <c r="AX330" s="252" t="s">
        <v>238</v>
      </c>
      <c r="AY330" s="253" t="s">
        <v>1476</v>
      </c>
    </row>
    <row r="331" spans="2:65" s="207" customFormat="1" ht="37.9" customHeight="1">
      <c r="B331" s="208"/>
      <c r="C331" s="230" t="s">
        <v>2134</v>
      </c>
      <c r="D331" s="230" t="s">
        <v>1477</v>
      </c>
      <c r="E331" s="229" t="s">
        <v>2219</v>
      </c>
      <c r="F331" s="224" t="s">
        <v>2218</v>
      </c>
      <c r="G331" s="228" t="s">
        <v>213</v>
      </c>
      <c r="H331" s="227">
        <v>585</v>
      </c>
      <c r="I331" s="226"/>
      <c r="J331" s="225">
        <f>ROUND(I331*H331,2)</f>
        <v>0</v>
      </c>
      <c r="K331" s="224" t="s">
        <v>1479</v>
      </c>
      <c r="L331" s="208"/>
      <c r="M331" s="223" t="s">
        <v>117</v>
      </c>
      <c r="N331" s="222" t="s">
        <v>1478</v>
      </c>
      <c r="P331" s="221">
        <f>O331*H331</f>
        <v>0</v>
      </c>
      <c r="Q331" s="221">
        <v>0</v>
      </c>
      <c r="R331" s="221">
        <f>Q331*H331</f>
        <v>0</v>
      </c>
      <c r="S331" s="221">
        <v>0</v>
      </c>
      <c r="T331" s="220">
        <f>S331*H331</f>
        <v>0</v>
      </c>
      <c r="AR331" s="218" t="s">
        <v>728</v>
      </c>
      <c r="AT331" s="218" t="s">
        <v>1477</v>
      </c>
      <c r="AU331" s="218" t="s">
        <v>238</v>
      </c>
      <c r="AY331" s="211" t="s">
        <v>1476</v>
      </c>
      <c r="BE331" s="219">
        <f>IF(N331="základní",J331,0)</f>
        <v>0</v>
      </c>
      <c r="BF331" s="219">
        <f>IF(N331="snížená",J331,0)</f>
        <v>0</v>
      </c>
      <c r="BG331" s="219">
        <f>IF(N331="zákl. přenesená",J331,0)</f>
        <v>0</v>
      </c>
      <c r="BH331" s="219">
        <f>IF(N331="sníž. přenesená",J331,0)</f>
        <v>0</v>
      </c>
      <c r="BI331" s="219">
        <f>IF(N331="nulová",J331,0)</f>
        <v>0</v>
      </c>
      <c r="BJ331" s="211" t="s">
        <v>238</v>
      </c>
      <c r="BK331" s="219">
        <f>ROUND(I331*H331,2)</f>
        <v>0</v>
      </c>
      <c r="BL331" s="211" t="s">
        <v>728</v>
      </c>
      <c r="BM331" s="218" t="s">
        <v>2217</v>
      </c>
    </row>
    <row r="332" spans="2:65" s="207" customFormat="1">
      <c r="B332" s="208"/>
      <c r="D332" s="217" t="s">
        <v>1473</v>
      </c>
      <c r="F332" s="216" t="s">
        <v>2216</v>
      </c>
      <c r="I332" s="215"/>
      <c r="L332" s="208"/>
      <c r="M332" s="251"/>
      <c r="T332" s="250"/>
      <c r="AT332" s="211" t="s">
        <v>1473</v>
      </c>
      <c r="AU332" s="211" t="s">
        <v>238</v>
      </c>
    </row>
    <row r="333" spans="2:65" s="261" customFormat="1" ht="25.9" customHeight="1">
      <c r="B333" s="268"/>
      <c r="D333" s="263" t="s">
        <v>1540</v>
      </c>
      <c r="E333" s="271" t="s">
        <v>2215</v>
      </c>
      <c r="F333" s="271" t="s">
        <v>2214</v>
      </c>
      <c r="I333" s="270"/>
      <c r="J333" s="269">
        <f>BK333</f>
        <v>0</v>
      </c>
      <c r="L333" s="268"/>
      <c r="M333" s="267"/>
      <c r="P333" s="266">
        <f>SUM(P334:P390)</f>
        <v>0</v>
      </c>
      <c r="R333" s="266">
        <f>SUM(R334:R390)</f>
        <v>8.9999999999999993E-3</v>
      </c>
      <c r="T333" s="265">
        <f>SUM(T334:T390)</f>
        <v>0</v>
      </c>
      <c r="AR333" s="263" t="s">
        <v>238</v>
      </c>
      <c r="AT333" s="264" t="s">
        <v>1540</v>
      </c>
      <c r="AU333" s="264" t="s">
        <v>1498</v>
      </c>
      <c r="AY333" s="263" t="s">
        <v>1476</v>
      </c>
      <c r="BK333" s="262">
        <f>SUM(BK334:BK390)</f>
        <v>0</v>
      </c>
    </row>
    <row r="334" spans="2:65" s="207" customFormat="1" ht="16.5" customHeight="1">
      <c r="B334" s="208"/>
      <c r="C334" s="230" t="s">
        <v>2213</v>
      </c>
      <c r="D334" s="230" t="s">
        <v>1477</v>
      </c>
      <c r="E334" s="229" t="s">
        <v>2212</v>
      </c>
      <c r="F334" s="224" t="s">
        <v>2211</v>
      </c>
      <c r="G334" s="228" t="s">
        <v>267</v>
      </c>
      <c r="H334" s="227">
        <v>3</v>
      </c>
      <c r="I334" s="226"/>
      <c r="J334" s="225">
        <f>ROUND(I334*H334,2)</f>
        <v>0</v>
      </c>
      <c r="K334" s="224" t="s">
        <v>1479</v>
      </c>
      <c r="L334" s="208"/>
      <c r="M334" s="223" t="s">
        <v>117</v>
      </c>
      <c r="N334" s="222" t="s">
        <v>1478</v>
      </c>
      <c r="P334" s="221">
        <f>O334*H334</f>
        <v>0</v>
      </c>
      <c r="Q334" s="221">
        <v>0</v>
      </c>
      <c r="R334" s="221">
        <f>Q334*H334</f>
        <v>0</v>
      </c>
      <c r="S334" s="221">
        <v>0</v>
      </c>
      <c r="T334" s="220">
        <f>S334*H334</f>
        <v>0</v>
      </c>
      <c r="AR334" s="218" t="s">
        <v>728</v>
      </c>
      <c r="AT334" s="218" t="s">
        <v>1477</v>
      </c>
      <c r="AU334" s="218" t="s">
        <v>238</v>
      </c>
      <c r="AY334" s="211" t="s">
        <v>1476</v>
      </c>
      <c r="BE334" s="219">
        <f>IF(N334="základní",J334,0)</f>
        <v>0</v>
      </c>
      <c r="BF334" s="219">
        <f>IF(N334="snížená",J334,0)</f>
        <v>0</v>
      </c>
      <c r="BG334" s="219">
        <f>IF(N334="zákl. přenesená",J334,0)</f>
        <v>0</v>
      </c>
      <c r="BH334" s="219">
        <f>IF(N334="sníž. přenesená",J334,0)</f>
        <v>0</v>
      </c>
      <c r="BI334" s="219">
        <f>IF(N334="nulová",J334,0)</f>
        <v>0</v>
      </c>
      <c r="BJ334" s="211" t="s">
        <v>238</v>
      </c>
      <c r="BK334" s="219">
        <f>ROUND(I334*H334,2)</f>
        <v>0</v>
      </c>
      <c r="BL334" s="211" t="s">
        <v>728</v>
      </c>
      <c r="BM334" s="218" t="s">
        <v>2210</v>
      </c>
    </row>
    <row r="335" spans="2:65" s="207" customFormat="1">
      <c r="B335" s="208"/>
      <c r="D335" s="217" t="s">
        <v>1473</v>
      </c>
      <c r="F335" s="216" t="s">
        <v>2209</v>
      </c>
      <c r="I335" s="215"/>
      <c r="L335" s="208"/>
      <c r="M335" s="251"/>
      <c r="T335" s="250"/>
      <c r="AT335" s="211" t="s">
        <v>1473</v>
      </c>
      <c r="AU335" s="211" t="s">
        <v>238</v>
      </c>
    </row>
    <row r="336" spans="2:65" s="207" customFormat="1" ht="16.5" customHeight="1">
      <c r="B336" s="208"/>
      <c r="C336" s="230" t="s">
        <v>2208</v>
      </c>
      <c r="D336" s="230" t="s">
        <v>1477</v>
      </c>
      <c r="E336" s="229" t="s">
        <v>2207</v>
      </c>
      <c r="F336" s="224" t="s">
        <v>2206</v>
      </c>
      <c r="G336" s="228" t="s">
        <v>267</v>
      </c>
      <c r="H336" s="227">
        <v>1</v>
      </c>
      <c r="I336" s="226"/>
      <c r="J336" s="225">
        <f>ROUND(I336*H336,2)</f>
        <v>0</v>
      </c>
      <c r="K336" s="224" t="s">
        <v>1479</v>
      </c>
      <c r="L336" s="208"/>
      <c r="M336" s="223" t="s">
        <v>117</v>
      </c>
      <c r="N336" s="222" t="s">
        <v>1478</v>
      </c>
      <c r="P336" s="221">
        <f>O336*H336</f>
        <v>0</v>
      </c>
      <c r="Q336" s="221">
        <v>0</v>
      </c>
      <c r="R336" s="221">
        <f>Q336*H336</f>
        <v>0</v>
      </c>
      <c r="S336" s="221">
        <v>0</v>
      </c>
      <c r="T336" s="220">
        <f>S336*H336</f>
        <v>0</v>
      </c>
      <c r="AR336" s="218" t="s">
        <v>728</v>
      </c>
      <c r="AT336" s="218" t="s">
        <v>1477</v>
      </c>
      <c r="AU336" s="218" t="s">
        <v>238</v>
      </c>
      <c r="AY336" s="211" t="s">
        <v>1476</v>
      </c>
      <c r="BE336" s="219">
        <f>IF(N336="základní",J336,0)</f>
        <v>0</v>
      </c>
      <c r="BF336" s="219">
        <f>IF(N336="snížená",J336,0)</f>
        <v>0</v>
      </c>
      <c r="BG336" s="219">
        <f>IF(N336="zákl. přenesená",J336,0)</f>
        <v>0</v>
      </c>
      <c r="BH336" s="219">
        <f>IF(N336="sníž. přenesená",J336,0)</f>
        <v>0</v>
      </c>
      <c r="BI336" s="219">
        <f>IF(N336="nulová",J336,0)</f>
        <v>0</v>
      </c>
      <c r="BJ336" s="211" t="s">
        <v>238</v>
      </c>
      <c r="BK336" s="219">
        <f>ROUND(I336*H336,2)</f>
        <v>0</v>
      </c>
      <c r="BL336" s="211" t="s">
        <v>728</v>
      </c>
      <c r="BM336" s="218" t="s">
        <v>2205</v>
      </c>
    </row>
    <row r="337" spans="2:65" s="207" customFormat="1">
      <c r="B337" s="208"/>
      <c r="D337" s="217" t="s">
        <v>1473</v>
      </c>
      <c r="F337" s="216" t="s">
        <v>2204</v>
      </c>
      <c r="I337" s="215"/>
      <c r="L337" s="208"/>
      <c r="M337" s="251"/>
      <c r="T337" s="250"/>
      <c r="AT337" s="211" t="s">
        <v>1473</v>
      </c>
      <c r="AU337" s="211" t="s">
        <v>238</v>
      </c>
    </row>
    <row r="338" spans="2:65" s="207" customFormat="1" ht="16.5" customHeight="1">
      <c r="B338" s="208"/>
      <c r="C338" s="230" t="s">
        <v>2203</v>
      </c>
      <c r="D338" s="230" t="s">
        <v>1477</v>
      </c>
      <c r="E338" s="229" t="s">
        <v>2202</v>
      </c>
      <c r="F338" s="224" t="s">
        <v>2201</v>
      </c>
      <c r="G338" s="228" t="s">
        <v>267</v>
      </c>
      <c r="H338" s="227">
        <v>3</v>
      </c>
      <c r="I338" s="226"/>
      <c r="J338" s="225">
        <f>ROUND(I338*H338,2)</f>
        <v>0</v>
      </c>
      <c r="K338" s="224" t="s">
        <v>1479</v>
      </c>
      <c r="L338" s="208"/>
      <c r="M338" s="223" t="s">
        <v>117</v>
      </c>
      <c r="N338" s="222" t="s">
        <v>1478</v>
      </c>
      <c r="P338" s="221">
        <f>O338*H338</f>
        <v>0</v>
      </c>
      <c r="Q338" s="221">
        <v>0</v>
      </c>
      <c r="R338" s="221">
        <f>Q338*H338</f>
        <v>0</v>
      </c>
      <c r="S338" s="221">
        <v>0</v>
      </c>
      <c r="T338" s="220">
        <f>S338*H338</f>
        <v>0</v>
      </c>
      <c r="AR338" s="218" t="s">
        <v>728</v>
      </c>
      <c r="AT338" s="218" t="s">
        <v>1477</v>
      </c>
      <c r="AU338" s="218" t="s">
        <v>238</v>
      </c>
      <c r="AY338" s="211" t="s">
        <v>1476</v>
      </c>
      <c r="BE338" s="219">
        <f>IF(N338="základní",J338,0)</f>
        <v>0</v>
      </c>
      <c r="BF338" s="219">
        <f>IF(N338="snížená",J338,0)</f>
        <v>0</v>
      </c>
      <c r="BG338" s="219">
        <f>IF(N338="zákl. přenesená",J338,0)</f>
        <v>0</v>
      </c>
      <c r="BH338" s="219">
        <f>IF(N338="sníž. přenesená",J338,0)</f>
        <v>0</v>
      </c>
      <c r="BI338" s="219">
        <f>IF(N338="nulová",J338,0)</f>
        <v>0</v>
      </c>
      <c r="BJ338" s="211" t="s">
        <v>238</v>
      </c>
      <c r="BK338" s="219">
        <f>ROUND(I338*H338,2)</f>
        <v>0</v>
      </c>
      <c r="BL338" s="211" t="s">
        <v>728</v>
      </c>
      <c r="BM338" s="218" t="s">
        <v>2200</v>
      </c>
    </row>
    <row r="339" spans="2:65" s="207" customFormat="1">
      <c r="B339" s="208"/>
      <c r="D339" s="217" t="s">
        <v>1473</v>
      </c>
      <c r="F339" s="216" t="s">
        <v>2199</v>
      </c>
      <c r="I339" s="215"/>
      <c r="L339" s="208"/>
      <c r="M339" s="251"/>
      <c r="T339" s="250"/>
      <c r="AT339" s="211" t="s">
        <v>1473</v>
      </c>
      <c r="AU339" s="211" t="s">
        <v>238</v>
      </c>
    </row>
    <row r="340" spans="2:65" s="207" customFormat="1" ht="16.5" customHeight="1">
      <c r="B340" s="208"/>
      <c r="C340" s="230" t="s">
        <v>2198</v>
      </c>
      <c r="D340" s="230" t="s">
        <v>1477</v>
      </c>
      <c r="E340" s="229" t="s">
        <v>2197</v>
      </c>
      <c r="F340" s="224" t="s">
        <v>2196</v>
      </c>
      <c r="G340" s="228" t="s">
        <v>267</v>
      </c>
      <c r="H340" s="227">
        <v>1</v>
      </c>
      <c r="I340" s="226"/>
      <c r="J340" s="225">
        <f>ROUND(I340*H340,2)</f>
        <v>0</v>
      </c>
      <c r="K340" s="224" t="s">
        <v>1479</v>
      </c>
      <c r="L340" s="208"/>
      <c r="M340" s="223" t="s">
        <v>117</v>
      </c>
      <c r="N340" s="222" t="s">
        <v>1478</v>
      </c>
      <c r="P340" s="221">
        <f>O340*H340</f>
        <v>0</v>
      </c>
      <c r="Q340" s="221">
        <v>0</v>
      </c>
      <c r="R340" s="221">
        <f>Q340*H340</f>
        <v>0</v>
      </c>
      <c r="S340" s="221">
        <v>0</v>
      </c>
      <c r="T340" s="220">
        <f>S340*H340</f>
        <v>0</v>
      </c>
      <c r="AR340" s="218" t="s">
        <v>728</v>
      </c>
      <c r="AT340" s="218" t="s">
        <v>1477</v>
      </c>
      <c r="AU340" s="218" t="s">
        <v>238</v>
      </c>
      <c r="AY340" s="211" t="s">
        <v>1476</v>
      </c>
      <c r="BE340" s="219">
        <f>IF(N340="základní",J340,0)</f>
        <v>0</v>
      </c>
      <c r="BF340" s="219">
        <f>IF(N340="snížená",J340,0)</f>
        <v>0</v>
      </c>
      <c r="BG340" s="219">
        <f>IF(N340="zákl. přenesená",J340,0)</f>
        <v>0</v>
      </c>
      <c r="BH340" s="219">
        <f>IF(N340="sníž. přenesená",J340,0)</f>
        <v>0</v>
      </c>
      <c r="BI340" s="219">
        <f>IF(N340="nulová",J340,0)</f>
        <v>0</v>
      </c>
      <c r="BJ340" s="211" t="s">
        <v>238</v>
      </c>
      <c r="BK340" s="219">
        <f>ROUND(I340*H340,2)</f>
        <v>0</v>
      </c>
      <c r="BL340" s="211" t="s">
        <v>728</v>
      </c>
      <c r="BM340" s="218" t="s">
        <v>2195</v>
      </c>
    </row>
    <row r="341" spans="2:65" s="207" customFormat="1">
      <c r="B341" s="208"/>
      <c r="D341" s="217" t="s">
        <v>1473</v>
      </c>
      <c r="F341" s="216" t="s">
        <v>2194</v>
      </c>
      <c r="I341" s="215"/>
      <c r="L341" s="208"/>
      <c r="M341" s="251"/>
      <c r="T341" s="250"/>
      <c r="AT341" s="211" t="s">
        <v>1473</v>
      </c>
      <c r="AU341" s="211" t="s">
        <v>238</v>
      </c>
    </row>
    <row r="342" spans="2:65" s="207" customFormat="1" ht="21.75" customHeight="1">
      <c r="B342" s="208"/>
      <c r="C342" s="230" t="s">
        <v>2193</v>
      </c>
      <c r="D342" s="230" t="s">
        <v>1477</v>
      </c>
      <c r="E342" s="229" t="s">
        <v>2192</v>
      </c>
      <c r="F342" s="224" t="s">
        <v>2191</v>
      </c>
      <c r="G342" s="228" t="s">
        <v>267</v>
      </c>
      <c r="H342" s="227">
        <v>8</v>
      </c>
      <c r="I342" s="226"/>
      <c r="J342" s="225">
        <f>ROUND(I342*H342,2)</f>
        <v>0</v>
      </c>
      <c r="K342" s="224" t="s">
        <v>1479</v>
      </c>
      <c r="L342" s="208"/>
      <c r="M342" s="223" t="s">
        <v>117</v>
      </c>
      <c r="N342" s="222" t="s">
        <v>1478</v>
      </c>
      <c r="P342" s="221">
        <f>O342*H342</f>
        <v>0</v>
      </c>
      <c r="Q342" s="221">
        <v>0</v>
      </c>
      <c r="R342" s="221">
        <f>Q342*H342</f>
        <v>0</v>
      </c>
      <c r="S342" s="221">
        <v>0</v>
      </c>
      <c r="T342" s="220">
        <f>S342*H342</f>
        <v>0</v>
      </c>
      <c r="AR342" s="218" t="s">
        <v>728</v>
      </c>
      <c r="AT342" s="218" t="s">
        <v>1477</v>
      </c>
      <c r="AU342" s="218" t="s">
        <v>238</v>
      </c>
      <c r="AY342" s="211" t="s">
        <v>1476</v>
      </c>
      <c r="BE342" s="219">
        <f>IF(N342="základní",J342,0)</f>
        <v>0</v>
      </c>
      <c r="BF342" s="219">
        <f>IF(N342="snížená",J342,0)</f>
        <v>0</v>
      </c>
      <c r="BG342" s="219">
        <f>IF(N342="zákl. přenesená",J342,0)</f>
        <v>0</v>
      </c>
      <c r="BH342" s="219">
        <f>IF(N342="sníž. přenesená",J342,0)</f>
        <v>0</v>
      </c>
      <c r="BI342" s="219">
        <f>IF(N342="nulová",J342,0)</f>
        <v>0</v>
      </c>
      <c r="BJ342" s="211" t="s">
        <v>238</v>
      </c>
      <c r="BK342" s="219">
        <f>ROUND(I342*H342,2)</f>
        <v>0</v>
      </c>
      <c r="BL342" s="211" t="s">
        <v>728</v>
      </c>
      <c r="BM342" s="218" t="s">
        <v>2190</v>
      </c>
    </row>
    <row r="343" spans="2:65" s="207" customFormat="1">
      <c r="B343" s="208"/>
      <c r="D343" s="217" t="s">
        <v>1473</v>
      </c>
      <c r="F343" s="216" t="s">
        <v>2189</v>
      </c>
      <c r="I343" s="215"/>
      <c r="L343" s="208"/>
      <c r="M343" s="251"/>
      <c r="T343" s="250"/>
      <c r="AT343" s="211" t="s">
        <v>1473</v>
      </c>
      <c r="AU343" s="211" t="s">
        <v>238</v>
      </c>
    </row>
    <row r="344" spans="2:65" s="207" customFormat="1" ht="24.2" customHeight="1">
      <c r="B344" s="208"/>
      <c r="C344" s="230" t="s">
        <v>2188</v>
      </c>
      <c r="D344" s="230" t="s">
        <v>1477</v>
      </c>
      <c r="E344" s="229" t="s">
        <v>2187</v>
      </c>
      <c r="F344" s="224" t="s">
        <v>2186</v>
      </c>
      <c r="G344" s="228" t="s">
        <v>267</v>
      </c>
      <c r="H344" s="227">
        <v>3</v>
      </c>
      <c r="I344" s="226"/>
      <c r="J344" s="225">
        <f t="shared" ref="J344:J350" si="0">ROUND(I344*H344,2)</f>
        <v>0</v>
      </c>
      <c r="K344" s="224" t="s">
        <v>1503</v>
      </c>
      <c r="L344" s="208"/>
      <c r="M344" s="223" t="s">
        <v>117</v>
      </c>
      <c r="N344" s="222" t="s">
        <v>1478</v>
      </c>
      <c r="P344" s="221">
        <f t="shared" ref="P344:P350" si="1">O344*H344</f>
        <v>0</v>
      </c>
      <c r="Q344" s="221">
        <v>0</v>
      </c>
      <c r="R344" s="221">
        <f t="shared" ref="R344:R350" si="2">Q344*H344</f>
        <v>0</v>
      </c>
      <c r="S344" s="221">
        <v>0</v>
      </c>
      <c r="T344" s="220">
        <f t="shared" ref="T344:T350" si="3">S344*H344</f>
        <v>0</v>
      </c>
      <c r="AR344" s="218" t="s">
        <v>728</v>
      </c>
      <c r="AT344" s="218" t="s">
        <v>1477</v>
      </c>
      <c r="AU344" s="218" t="s">
        <v>238</v>
      </c>
      <c r="AY344" s="211" t="s">
        <v>1476</v>
      </c>
      <c r="BE344" s="219">
        <f t="shared" ref="BE344:BE350" si="4">IF(N344="základní",J344,0)</f>
        <v>0</v>
      </c>
      <c r="BF344" s="219">
        <f t="shared" ref="BF344:BF350" si="5">IF(N344="snížená",J344,0)</f>
        <v>0</v>
      </c>
      <c r="BG344" s="219">
        <f t="shared" ref="BG344:BG350" si="6">IF(N344="zákl. přenesená",J344,0)</f>
        <v>0</v>
      </c>
      <c r="BH344" s="219">
        <f t="shared" ref="BH344:BH350" si="7">IF(N344="sníž. přenesená",J344,0)</f>
        <v>0</v>
      </c>
      <c r="BI344" s="219">
        <f t="shared" ref="BI344:BI350" si="8">IF(N344="nulová",J344,0)</f>
        <v>0</v>
      </c>
      <c r="BJ344" s="211" t="s">
        <v>238</v>
      </c>
      <c r="BK344" s="219">
        <f t="shared" ref="BK344:BK350" si="9">ROUND(I344*H344,2)</f>
        <v>0</v>
      </c>
      <c r="BL344" s="211" t="s">
        <v>728</v>
      </c>
      <c r="BM344" s="218" t="s">
        <v>2185</v>
      </c>
    </row>
    <row r="345" spans="2:65" s="207" customFormat="1" ht="24.2" customHeight="1">
      <c r="B345" s="208"/>
      <c r="C345" s="230" t="s">
        <v>2184</v>
      </c>
      <c r="D345" s="230" t="s">
        <v>1477</v>
      </c>
      <c r="E345" s="229" t="s">
        <v>2183</v>
      </c>
      <c r="F345" s="224" t="s">
        <v>2182</v>
      </c>
      <c r="G345" s="228" t="s">
        <v>267</v>
      </c>
      <c r="H345" s="227">
        <v>1</v>
      </c>
      <c r="I345" s="226"/>
      <c r="J345" s="225">
        <f t="shared" si="0"/>
        <v>0</v>
      </c>
      <c r="K345" s="224" t="s">
        <v>1503</v>
      </c>
      <c r="L345" s="208"/>
      <c r="M345" s="223" t="s">
        <v>117</v>
      </c>
      <c r="N345" s="222" t="s">
        <v>1478</v>
      </c>
      <c r="P345" s="221">
        <f t="shared" si="1"/>
        <v>0</v>
      </c>
      <c r="Q345" s="221">
        <v>0</v>
      </c>
      <c r="R345" s="221">
        <f t="shared" si="2"/>
        <v>0</v>
      </c>
      <c r="S345" s="221">
        <v>0</v>
      </c>
      <c r="T345" s="220">
        <f t="shared" si="3"/>
        <v>0</v>
      </c>
      <c r="AR345" s="218" t="s">
        <v>728</v>
      </c>
      <c r="AT345" s="218" t="s">
        <v>1477</v>
      </c>
      <c r="AU345" s="218" t="s">
        <v>238</v>
      </c>
      <c r="AY345" s="211" t="s">
        <v>1476</v>
      </c>
      <c r="BE345" s="219">
        <f t="shared" si="4"/>
        <v>0</v>
      </c>
      <c r="BF345" s="219">
        <f t="shared" si="5"/>
        <v>0</v>
      </c>
      <c r="BG345" s="219">
        <f t="shared" si="6"/>
        <v>0</v>
      </c>
      <c r="BH345" s="219">
        <f t="shared" si="7"/>
        <v>0</v>
      </c>
      <c r="BI345" s="219">
        <f t="shared" si="8"/>
        <v>0</v>
      </c>
      <c r="BJ345" s="211" t="s">
        <v>238</v>
      </c>
      <c r="BK345" s="219">
        <f t="shared" si="9"/>
        <v>0</v>
      </c>
      <c r="BL345" s="211" t="s">
        <v>728</v>
      </c>
      <c r="BM345" s="218" t="s">
        <v>2181</v>
      </c>
    </row>
    <row r="346" spans="2:65" s="207" customFormat="1" ht="24.2" customHeight="1">
      <c r="B346" s="208"/>
      <c r="C346" s="230" t="s">
        <v>2180</v>
      </c>
      <c r="D346" s="230" t="s">
        <v>1477</v>
      </c>
      <c r="E346" s="229" t="s">
        <v>2179</v>
      </c>
      <c r="F346" s="224" t="s">
        <v>2178</v>
      </c>
      <c r="G346" s="228" t="s">
        <v>267</v>
      </c>
      <c r="H346" s="227">
        <v>1</v>
      </c>
      <c r="I346" s="226"/>
      <c r="J346" s="225">
        <f t="shared" si="0"/>
        <v>0</v>
      </c>
      <c r="K346" s="224" t="s">
        <v>1503</v>
      </c>
      <c r="L346" s="208"/>
      <c r="M346" s="223" t="s">
        <v>117</v>
      </c>
      <c r="N346" s="222" t="s">
        <v>1478</v>
      </c>
      <c r="P346" s="221">
        <f t="shared" si="1"/>
        <v>0</v>
      </c>
      <c r="Q346" s="221">
        <v>0</v>
      </c>
      <c r="R346" s="221">
        <f t="shared" si="2"/>
        <v>0</v>
      </c>
      <c r="S346" s="221">
        <v>0</v>
      </c>
      <c r="T346" s="220">
        <f t="shared" si="3"/>
        <v>0</v>
      </c>
      <c r="AR346" s="218" t="s">
        <v>728</v>
      </c>
      <c r="AT346" s="218" t="s">
        <v>1477</v>
      </c>
      <c r="AU346" s="218" t="s">
        <v>238</v>
      </c>
      <c r="AY346" s="211" t="s">
        <v>1476</v>
      </c>
      <c r="BE346" s="219">
        <f t="shared" si="4"/>
        <v>0</v>
      </c>
      <c r="BF346" s="219">
        <f t="shared" si="5"/>
        <v>0</v>
      </c>
      <c r="BG346" s="219">
        <f t="shared" si="6"/>
        <v>0</v>
      </c>
      <c r="BH346" s="219">
        <f t="shared" si="7"/>
        <v>0</v>
      </c>
      <c r="BI346" s="219">
        <f t="shared" si="8"/>
        <v>0</v>
      </c>
      <c r="BJ346" s="211" t="s">
        <v>238</v>
      </c>
      <c r="BK346" s="219">
        <f t="shared" si="9"/>
        <v>0</v>
      </c>
      <c r="BL346" s="211" t="s">
        <v>728</v>
      </c>
      <c r="BM346" s="218" t="s">
        <v>2177</v>
      </c>
    </row>
    <row r="347" spans="2:65" s="207" customFormat="1" ht="24.2" customHeight="1">
      <c r="B347" s="208"/>
      <c r="C347" s="230" t="s">
        <v>2129</v>
      </c>
      <c r="D347" s="230" t="s">
        <v>1477</v>
      </c>
      <c r="E347" s="229" t="s">
        <v>2176</v>
      </c>
      <c r="F347" s="224" t="s">
        <v>2175</v>
      </c>
      <c r="G347" s="228" t="s">
        <v>267</v>
      </c>
      <c r="H347" s="227">
        <v>3</v>
      </c>
      <c r="I347" s="226"/>
      <c r="J347" s="225">
        <f t="shared" si="0"/>
        <v>0</v>
      </c>
      <c r="K347" s="224" t="s">
        <v>1503</v>
      </c>
      <c r="L347" s="208"/>
      <c r="M347" s="223" t="s">
        <v>117</v>
      </c>
      <c r="N347" s="222" t="s">
        <v>1478</v>
      </c>
      <c r="P347" s="221">
        <f t="shared" si="1"/>
        <v>0</v>
      </c>
      <c r="Q347" s="221">
        <v>0</v>
      </c>
      <c r="R347" s="221">
        <f t="shared" si="2"/>
        <v>0</v>
      </c>
      <c r="S347" s="221">
        <v>0</v>
      </c>
      <c r="T347" s="220">
        <f t="shared" si="3"/>
        <v>0</v>
      </c>
      <c r="AR347" s="218" t="s">
        <v>728</v>
      </c>
      <c r="AT347" s="218" t="s">
        <v>1477</v>
      </c>
      <c r="AU347" s="218" t="s">
        <v>238</v>
      </c>
      <c r="AY347" s="211" t="s">
        <v>1476</v>
      </c>
      <c r="BE347" s="219">
        <f t="shared" si="4"/>
        <v>0</v>
      </c>
      <c r="BF347" s="219">
        <f t="shared" si="5"/>
        <v>0</v>
      </c>
      <c r="BG347" s="219">
        <f t="shared" si="6"/>
        <v>0</v>
      </c>
      <c r="BH347" s="219">
        <f t="shared" si="7"/>
        <v>0</v>
      </c>
      <c r="BI347" s="219">
        <f t="shared" si="8"/>
        <v>0</v>
      </c>
      <c r="BJ347" s="211" t="s">
        <v>238</v>
      </c>
      <c r="BK347" s="219">
        <f t="shared" si="9"/>
        <v>0</v>
      </c>
      <c r="BL347" s="211" t="s">
        <v>728</v>
      </c>
      <c r="BM347" s="218" t="s">
        <v>2174</v>
      </c>
    </row>
    <row r="348" spans="2:65" s="207" customFormat="1" ht="24.2" customHeight="1">
      <c r="B348" s="208"/>
      <c r="C348" s="230" t="s">
        <v>2173</v>
      </c>
      <c r="D348" s="230" t="s">
        <v>1477</v>
      </c>
      <c r="E348" s="229" t="s">
        <v>2172</v>
      </c>
      <c r="F348" s="224" t="s">
        <v>2171</v>
      </c>
      <c r="G348" s="228" t="s">
        <v>267</v>
      </c>
      <c r="H348" s="227">
        <v>1</v>
      </c>
      <c r="I348" s="226"/>
      <c r="J348" s="225">
        <f t="shared" si="0"/>
        <v>0</v>
      </c>
      <c r="K348" s="224" t="s">
        <v>1503</v>
      </c>
      <c r="L348" s="208"/>
      <c r="M348" s="223" t="s">
        <v>117</v>
      </c>
      <c r="N348" s="222" t="s">
        <v>1478</v>
      </c>
      <c r="P348" s="221">
        <f t="shared" si="1"/>
        <v>0</v>
      </c>
      <c r="Q348" s="221">
        <v>0</v>
      </c>
      <c r="R348" s="221">
        <f t="shared" si="2"/>
        <v>0</v>
      </c>
      <c r="S348" s="221">
        <v>0</v>
      </c>
      <c r="T348" s="220">
        <f t="shared" si="3"/>
        <v>0</v>
      </c>
      <c r="AR348" s="218" t="s">
        <v>728</v>
      </c>
      <c r="AT348" s="218" t="s">
        <v>1477</v>
      </c>
      <c r="AU348" s="218" t="s">
        <v>238</v>
      </c>
      <c r="AY348" s="211" t="s">
        <v>1476</v>
      </c>
      <c r="BE348" s="219">
        <f t="shared" si="4"/>
        <v>0</v>
      </c>
      <c r="BF348" s="219">
        <f t="shared" si="5"/>
        <v>0</v>
      </c>
      <c r="BG348" s="219">
        <f t="shared" si="6"/>
        <v>0</v>
      </c>
      <c r="BH348" s="219">
        <f t="shared" si="7"/>
        <v>0</v>
      </c>
      <c r="BI348" s="219">
        <f t="shared" si="8"/>
        <v>0</v>
      </c>
      <c r="BJ348" s="211" t="s">
        <v>238</v>
      </c>
      <c r="BK348" s="219">
        <f t="shared" si="9"/>
        <v>0</v>
      </c>
      <c r="BL348" s="211" t="s">
        <v>728</v>
      </c>
      <c r="BM348" s="218" t="s">
        <v>2170</v>
      </c>
    </row>
    <row r="349" spans="2:65" s="207" customFormat="1" ht="24.2" customHeight="1">
      <c r="B349" s="208"/>
      <c r="C349" s="230" t="s">
        <v>2169</v>
      </c>
      <c r="D349" s="230" t="s">
        <v>1477</v>
      </c>
      <c r="E349" s="229" t="s">
        <v>2168</v>
      </c>
      <c r="F349" s="224" t="s">
        <v>2167</v>
      </c>
      <c r="G349" s="228" t="s">
        <v>267</v>
      </c>
      <c r="H349" s="227">
        <v>1</v>
      </c>
      <c r="I349" s="226"/>
      <c r="J349" s="225">
        <f t="shared" si="0"/>
        <v>0</v>
      </c>
      <c r="K349" s="224" t="s">
        <v>1503</v>
      </c>
      <c r="L349" s="208"/>
      <c r="M349" s="223" t="s">
        <v>117</v>
      </c>
      <c r="N349" s="222" t="s">
        <v>1478</v>
      </c>
      <c r="P349" s="221">
        <f t="shared" si="1"/>
        <v>0</v>
      </c>
      <c r="Q349" s="221">
        <v>0</v>
      </c>
      <c r="R349" s="221">
        <f t="shared" si="2"/>
        <v>0</v>
      </c>
      <c r="S349" s="221">
        <v>0</v>
      </c>
      <c r="T349" s="220">
        <f t="shared" si="3"/>
        <v>0</v>
      </c>
      <c r="AR349" s="218" t="s">
        <v>728</v>
      </c>
      <c r="AT349" s="218" t="s">
        <v>1477</v>
      </c>
      <c r="AU349" s="218" t="s">
        <v>238</v>
      </c>
      <c r="AY349" s="211" t="s">
        <v>1476</v>
      </c>
      <c r="BE349" s="219">
        <f t="shared" si="4"/>
        <v>0</v>
      </c>
      <c r="BF349" s="219">
        <f t="shared" si="5"/>
        <v>0</v>
      </c>
      <c r="BG349" s="219">
        <f t="shared" si="6"/>
        <v>0</v>
      </c>
      <c r="BH349" s="219">
        <f t="shared" si="7"/>
        <v>0</v>
      </c>
      <c r="BI349" s="219">
        <f t="shared" si="8"/>
        <v>0</v>
      </c>
      <c r="BJ349" s="211" t="s">
        <v>238</v>
      </c>
      <c r="BK349" s="219">
        <f t="shared" si="9"/>
        <v>0</v>
      </c>
      <c r="BL349" s="211" t="s">
        <v>728</v>
      </c>
      <c r="BM349" s="218" t="s">
        <v>2166</v>
      </c>
    </row>
    <row r="350" spans="2:65" s="207" customFormat="1" ht="21.75" customHeight="1">
      <c r="B350" s="208"/>
      <c r="C350" s="230" t="s">
        <v>2165</v>
      </c>
      <c r="D350" s="230" t="s">
        <v>1477</v>
      </c>
      <c r="E350" s="229" t="s">
        <v>2164</v>
      </c>
      <c r="F350" s="224" t="s">
        <v>2163</v>
      </c>
      <c r="G350" s="228" t="s">
        <v>267</v>
      </c>
      <c r="H350" s="227">
        <v>1</v>
      </c>
      <c r="I350" s="226"/>
      <c r="J350" s="225">
        <f t="shared" si="0"/>
        <v>0</v>
      </c>
      <c r="K350" s="224" t="s">
        <v>1479</v>
      </c>
      <c r="L350" s="208"/>
      <c r="M350" s="223" t="s">
        <v>117</v>
      </c>
      <c r="N350" s="222" t="s">
        <v>1478</v>
      </c>
      <c r="P350" s="221">
        <f t="shared" si="1"/>
        <v>0</v>
      </c>
      <c r="Q350" s="221">
        <v>0</v>
      </c>
      <c r="R350" s="221">
        <f t="shared" si="2"/>
        <v>0</v>
      </c>
      <c r="S350" s="221">
        <v>0</v>
      </c>
      <c r="T350" s="220">
        <f t="shared" si="3"/>
        <v>0</v>
      </c>
      <c r="AR350" s="218" t="s">
        <v>728</v>
      </c>
      <c r="AT350" s="218" t="s">
        <v>1477</v>
      </c>
      <c r="AU350" s="218" t="s">
        <v>238</v>
      </c>
      <c r="AY350" s="211" t="s">
        <v>1476</v>
      </c>
      <c r="BE350" s="219">
        <f t="shared" si="4"/>
        <v>0</v>
      </c>
      <c r="BF350" s="219">
        <f t="shared" si="5"/>
        <v>0</v>
      </c>
      <c r="BG350" s="219">
        <f t="shared" si="6"/>
        <v>0</v>
      </c>
      <c r="BH350" s="219">
        <f t="shared" si="7"/>
        <v>0</v>
      </c>
      <c r="BI350" s="219">
        <f t="shared" si="8"/>
        <v>0</v>
      </c>
      <c r="BJ350" s="211" t="s">
        <v>238</v>
      </c>
      <c r="BK350" s="219">
        <f t="shared" si="9"/>
        <v>0</v>
      </c>
      <c r="BL350" s="211" t="s">
        <v>728</v>
      </c>
      <c r="BM350" s="218" t="s">
        <v>2162</v>
      </c>
    </row>
    <row r="351" spans="2:65" s="207" customFormat="1">
      <c r="B351" s="208"/>
      <c r="D351" s="217" t="s">
        <v>1473</v>
      </c>
      <c r="F351" s="216" t="s">
        <v>2161</v>
      </c>
      <c r="I351" s="215"/>
      <c r="L351" s="208"/>
      <c r="M351" s="251"/>
      <c r="T351" s="250"/>
      <c r="AT351" s="211" t="s">
        <v>1473</v>
      </c>
      <c r="AU351" s="211" t="s">
        <v>238</v>
      </c>
    </row>
    <row r="352" spans="2:65" s="207" customFormat="1" ht="16.5" customHeight="1">
      <c r="B352" s="208"/>
      <c r="C352" s="230" t="s">
        <v>2160</v>
      </c>
      <c r="D352" s="230" t="s">
        <v>1477</v>
      </c>
      <c r="E352" s="229" t="s">
        <v>2159</v>
      </c>
      <c r="F352" s="224" t="s">
        <v>2158</v>
      </c>
      <c r="G352" s="228" t="s">
        <v>267</v>
      </c>
      <c r="H352" s="227">
        <v>1</v>
      </c>
      <c r="I352" s="226"/>
      <c r="J352" s="225">
        <f>ROUND(I352*H352,2)</f>
        <v>0</v>
      </c>
      <c r="K352" s="224" t="s">
        <v>1479</v>
      </c>
      <c r="L352" s="208"/>
      <c r="M352" s="223" t="s">
        <v>117</v>
      </c>
      <c r="N352" s="222" t="s">
        <v>1478</v>
      </c>
      <c r="P352" s="221">
        <f>O352*H352</f>
        <v>0</v>
      </c>
      <c r="Q352" s="221">
        <v>0</v>
      </c>
      <c r="R352" s="221">
        <f>Q352*H352</f>
        <v>0</v>
      </c>
      <c r="S352" s="221">
        <v>0</v>
      </c>
      <c r="T352" s="220">
        <f>S352*H352</f>
        <v>0</v>
      </c>
      <c r="AR352" s="218" t="s">
        <v>728</v>
      </c>
      <c r="AT352" s="218" t="s">
        <v>1477</v>
      </c>
      <c r="AU352" s="218" t="s">
        <v>238</v>
      </c>
      <c r="AY352" s="211" t="s">
        <v>1476</v>
      </c>
      <c r="BE352" s="219">
        <f>IF(N352="základní",J352,0)</f>
        <v>0</v>
      </c>
      <c r="BF352" s="219">
        <f>IF(N352="snížená",J352,0)</f>
        <v>0</v>
      </c>
      <c r="BG352" s="219">
        <f>IF(N352="zákl. přenesená",J352,0)</f>
        <v>0</v>
      </c>
      <c r="BH352" s="219">
        <f>IF(N352="sníž. přenesená",J352,0)</f>
        <v>0</v>
      </c>
      <c r="BI352" s="219">
        <f>IF(N352="nulová",J352,0)</f>
        <v>0</v>
      </c>
      <c r="BJ352" s="211" t="s">
        <v>238</v>
      </c>
      <c r="BK352" s="219">
        <f>ROUND(I352*H352,2)</f>
        <v>0</v>
      </c>
      <c r="BL352" s="211" t="s">
        <v>728</v>
      </c>
      <c r="BM352" s="218" t="s">
        <v>2157</v>
      </c>
    </row>
    <row r="353" spans="2:65" s="207" customFormat="1">
      <c r="B353" s="208"/>
      <c r="D353" s="217" t="s">
        <v>1473</v>
      </c>
      <c r="F353" s="216" t="s">
        <v>2156</v>
      </c>
      <c r="I353" s="215"/>
      <c r="L353" s="208"/>
      <c r="M353" s="251"/>
      <c r="T353" s="250"/>
      <c r="AT353" s="211" t="s">
        <v>1473</v>
      </c>
      <c r="AU353" s="211" t="s">
        <v>238</v>
      </c>
    </row>
    <row r="354" spans="2:65" s="207" customFormat="1" ht="16.5" customHeight="1">
      <c r="B354" s="208"/>
      <c r="C354" s="249" t="s">
        <v>2131</v>
      </c>
      <c r="D354" s="249" t="s">
        <v>1486</v>
      </c>
      <c r="E354" s="248" t="s">
        <v>2155</v>
      </c>
      <c r="F354" s="243" t="s">
        <v>2154</v>
      </c>
      <c r="G354" s="247" t="s">
        <v>2153</v>
      </c>
      <c r="H354" s="246">
        <v>1</v>
      </c>
      <c r="I354" s="245"/>
      <c r="J354" s="244">
        <f>ROUND(I354*H354,2)</f>
        <v>0</v>
      </c>
      <c r="K354" s="243" t="s">
        <v>1479</v>
      </c>
      <c r="L354" s="242"/>
      <c r="M354" s="241" t="s">
        <v>117</v>
      </c>
      <c r="N354" s="240" t="s">
        <v>1478</v>
      </c>
      <c r="P354" s="221">
        <f>O354*H354</f>
        <v>0</v>
      </c>
      <c r="Q354" s="221">
        <v>8.9999999999999993E-3</v>
      </c>
      <c r="R354" s="221">
        <f>Q354*H354</f>
        <v>8.9999999999999993E-3</v>
      </c>
      <c r="S354" s="221">
        <v>0</v>
      </c>
      <c r="T354" s="220">
        <f>S354*H354</f>
        <v>0</v>
      </c>
      <c r="AR354" s="218" t="s">
        <v>421</v>
      </c>
      <c r="AT354" s="218" t="s">
        <v>1486</v>
      </c>
      <c r="AU354" s="218" t="s">
        <v>238</v>
      </c>
      <c r="AY354" s="211" t="s">
        <v>1476</v>
      </c>
      <c r="BE354" s="219">
        <f>IF(N354="základní",J354,0)</f>
        <v>0</v>
      </c>
      <c r="BF354" s="219">
        <f>IF(N354="snížená",J354,0)</f>
        <v>0</v>
      </c>
      <c r="BG354" s="219">
        <f>IF(N354="zákl. přenesená",J354,0)</f>
        <v>0</v>
      </c>
      <c r="BH354" s="219">
        <f>IF(N354="sníž. přenesená",J354,0)</f>
        <v>0</v>
      </c>
      <c r="BI354" s="219">
        <f>IF(N354="nulová",J354,0)</f>
        <v>0</v>
      </c>
      <c r="BJ354" s="211" t="s">
        <v>238</v>
      </c>
      <c r="BK354" s="219">
        <f>ROUND(I354*H354,2)</f>
        <v>0</v>
      </c>
      <c r="BL354" s="211" t="s">
        <v>728</v>
      </c>
      <c r="BM354" s="218" t="s">
        <v>2152</v>
      </c>
    </row>
    <row r="355" spans="2:65" s="207" customFormat="1" ht="24.2" customHeight="1">
      <c r="B355" s="208"/>
      <c r="C355" s="230" t="s">
        <v>2151</v>
      </c>
      <c r="D355" s="230" t="s">
        <v>1477</v>
      </c>
      <c r="E355" s="229" t="s">
        <v>2150</v>
      </c>
      <c r="F355" s="224" t="s">
        <v>2149</v>
      </c>
      <c r="G355" s="228" t="s">
        <v>267</v>
      </c>
      <c r="H355" s="227">
        <v>1</v>
      </c>
      <c r="I355" s="226"/>
      <c r="J355" s="225">
        <f>ROUND(I355*H355,2)</f>
        <v>0</v>
      </c>
      <c r="K355" s="224" t="s">
        <v>1479</v>
      </c>
      <c r="L355" s="208"/>
      <c r="M355" s="223" t="s">
        <v>117</v>
      </c>
      <c r="N355" s="222" t="s">
        <v>1478</v>
      </c>
      <c r="P355" s="221">
        <f>O355*H355</f>
        <v>0</v>
      </c>
      <c r="Q355" s="221">
        <v>0</v>
      </c>
      <c r="R355" s="221">
        <f>Q355*H355</f>
        <v>0</v>
      </c>
      <c r="S355" s="221">
        <v>0</v>
      </c>
      <c r="T355" s="220">
        <f>S355*H355</f>
        <v>0</v>
      </c>
      <c r="AR355" s="218" t="s">
        <v>728</v>
      </c>
      <c r="AT355" s="218" t="s">
        <v>1477</v>
      </c>
      <c r="AU355" s="218" t="s">
        <v>238</v>
      </c>
      <c r="AY355" s="211" t="s">
        <v>1476</v>
      </c>
      <c r="BE355" s="219">
        <f>IF(N355="základní",J355,0)</f>
        <v>0</v>
      </c>
      <c r="BF355" s="219">
        <f>IF(N355="snížená",J355,0)</f>
        <v>0</v>
      </c>
      <c r="BG355" s="219">
        <f>IF(N355="zákl. přenesená",J355,0)</f>
        <v>0</v>
      </c>
      <c r="BH355" s="219">
        <f>IF(N355="sníž. přenesená",J355,0)</f>
        <v>0</v>
      </c>
      <c r="BI355" s="219">
        <f>IF(N355="nulová",J355,0)</f>
        <v>0</v>
      </c>
      <c r="BJ355" s="211" t="s">
        <v>238</v>
      </c>
      <c r="BK355" s="219">
        <f>ROUND(I355*H355,2)</f>
        <v>0</v>
      </c>
      <c r="BL355" s="211" t="s">
        <v>728</v>
      </c>
      <c r="BM355" s="218" t="s">
        <v>2148</v>
      </c>
    </row>
    <row r="356" spans="2:65" s="207" customFormat="1">
      <c r="B356" s="208"/>
      <c r="D356" s="217" t="s">
        <v>1473</v>
      </c>
      <c r="F356" s="216" t="s">
        <v>2147</v>
      </c>
      <c r="I356" s="215"/>
      <c r="L356" s="208"/>
      <c r="M356" s="251"/>
      <c r="T356" s="250"/>
      <c r="AT356" s="211" t="s">
        <v>1473</v>
      </c>
      <c r="AU356" s="211" t="s">
        <v>238</v>
      </c>
    </row>
    <row r="357" spans="2:65" s="207" customFormat="1" ht="21.75" customHeight="1">
      <c r="B357" s="208"/>
      <c r="C357" s="230" t="s">
        <v>2146</v>
      </c>
      <c r="D357" s="230" t="s">
        <v>1477</v>
      </c>
      <c r="E357" s="229" t="s">
        <v>2145</v>
      </c>
      <c r="F357" s="224" t="s">
        <v>2144</v>
      </c>
      <c r="G357" s="228" t="s">
        <v>226</v>
      </c>
      <c r="H357" s="227">
        <v>1950</v>
      </c>
      <c r="I357" s="226"/>
      <c r="J357" s="225">
        <f>ROUND(I357*H357,2)</f>
        <v>0</v>
      </c>
      <c r="K357" s="224" t="s">
        <v>1503</v>
      </c>
      <c r="L357" s="208"/>
      <c r="M357" s="223" t="s">
        <v>117</v>
      </c>
      <c r="N357" s="222" t="s">
        <v>1478</v>
      </c>
      <c r="P357" s="221">
        <f>O357*H357</f>
        <v>0</v>
      </c>
      <c r="Q357" s="221">
        <v>0</v>
      </c>
      <c r="R357" s="221">
        <f>Q357*H357</f>
        <v>0</v>
      </c>
      <c r="S357" s="221">
        <v>0</v>
      </c>
      <c r="T357" s="220">
        <f>S357*H357</f>
        <v>0</v>
      </c>
      <c r="AR357" s="218" t="s">
        <v>728</v>
      </c>
      <c r="AT357" s="218" t="s">
        <v>1477</v>
      </c>
      <c r="AU357" s="218" t="s">
        <v>238</v>
      </c>
      <c r="AY357" s="211" t="s">
        <v>1476</v>
      </c>
      <c r="BE357" s="219">
        <f>IF(N357="základní",J357,0)</f>
        <v>0</v>
      </c>
      <c r="BF357" s="219">
        <f>IF(N357="snížená",J357,0)</f>
        <v>0</v>
      </c>
      <c r="BG357" s="219">
        <f>IF(N357="zákl. přenesená",J357,0)</f>
        <v>0</v>
      </c>
      <c r="BH357" s="219">
        <f>IF(N357="sníž. přenesená",J357,0)</f>
        <v>0</v>
      </c>
      <c r="BI357" s="219">
        <f>IF(N357="nulová",J357,0)</f>
        <v>0</v>
      </c>
      <c r="BJ357" s="211" t="s">
        <v>238</v>
      </c>
      <c r="BK357" s="219">
        <f>ROUND(I357*H357,2)</f>
        <v>0</v>
      </c>
      <c r="BL357" s="211" t="s">
        <v>728</v>
      </c>
      <c r="BM357" s="218" t="s">
        <v>2143</v>
      </c>
    </row>
    <row r="358" spans="2:65" s="272" customFormat="1">
      <c r="B358" s="276"/>
      <c r="D358" s="239" t="s">
        <v>133</v>
      </c>
      <c r="E358" s="273" t="s">
        <v>117</v>
      </c>
      <c r="F358" s="278" t="s">
        <v>2142</v>
      </c>
      <c r="H358" s="273" t="s">
        <v>117</v>
      </c>
      <c r="I358" s="277"/>
      <c r="L358" s="276"/>
      <c r="M358" s="275"/>
      <c r="T358" s="274"/>
      <c r="AT358" s="273" t="s">
        <v>133</v>
      </c>
      <c r="AU358" s="273" t="s">
        <v>238</v>
      </c>
      <c r="AV358" s="272" t="s">
        <v>238</v>
      </c>
      <c r="AW358" s="272" t="s">
        <v>1496</v>
      </c>
      <c r="AX358" s="272" t="s">
        <v>1498</v>
      </c>
      <c r="AY358" s="273" t="s">
        <v>1476</v>
      </c>
    </row>
    <row r="359" spans="2:65" s="231" customFormat="1">
      <c r="B359" s="235"/>
      <c r="D359" s="239" t="s">
        <v>133</v>
      </c>
      <c r="E359" s="232" t="s">
        <v>117</v>
      </c>
      <c r="F359" s="238" t="s">
        <v>2141</v>
      </c>
      <c r="H359" s="237">
        <v>1950</v>
      </c>
      <c r="I359" s="236"/>
      <c r="L359" s="235"/>
      <c r="M359" s="234"/>
      <c r="T359" s="233"/>
      <c r="AT359" s="232" t="s">
        <v>133</v>
      </c>
      <c r="AU359" s="232" t="s">
        <v>238</v>
      </c>
      <c r="AV359" s="231" t="s">
        <v>523</v>
      </c>
      <c r="AW359" s="231" t="s">
        <v>1496</v>
      </c>
      <c r="AX359" s="231" t="s">
        <v>1498</v>
      </c>
      <c r="AY359" s="232" t="s">
        <v>1476</v>
      </c>
    </row>
    <row r="360" spans="2:65" s="252" customFormat="1">
      <c r="B360" s="256"/>
      <c r="D360" s="239" t="s">
        <v>133</v>
      </c>
      <c r="E360" s="253" t="s">
        <v>117</v>
      </c>
      <c r="F360" s="259" t="s">
        <v>1497</v>
      </c>
      <c r="H360" s="258">
        <v>1950</v>
      </c>
      <c r="I360" s="257"/>
      <c r="L360" s="256"/>
      <c r="M360" s="255"/>
      <c r="T360" s="254"/>
      <c r="AT360" s="253" t="s">
        <v>133</v>
      </c>
      <c r="AU360" s="253" t="s">
        <v>238</v>
      </c>
      <c r="AV360" s="252" t="s">
        <v>728</v>
      </c>
      <c r="AW360" s="252" t="s">
        <v>1496</v>
      </c>
      <c r="AX360" s="252" t="s">
        <v>238</v>
      </c>
      <c r="AY360" s="253" t="s">
        <v>1476</v>
      </c>
    </row>
    <row r="361" spans="2:65" s="207" customFormat="1" ht="16.5" customHeight="1">
      <c r="B361" s="208"/>
      <c r="C361" s="230" t="s">
        <v>2140</v>
      </c>
      <c r="D361" s="230" t="s">
        <v>1477</v>
      </c>
      <c r="E361" s="229" t="s">
        <v>2139</v>
      </c>
      <c r="F361" s="224" t="s">
        <v>2138</v>
      </c>
      <c r="G361" s="228" t="s">
        <v>267</v>
      </c>
      <c r="H361" s="227">
        <v>134</v>
      </c>
      <c r="I361" s="226"/>
      <c r="J361" s="225">
        <f>ROUND(I361*H361,2)</f>
        <v>0</v>
      </c>
      <c r="K361" s="224" t="s">
        <v>1503</v>
      </c>
      <c r="L361" s="208"/>
      <c r="M361" s="223" t="s">
        <v>117</v>
      </c>
      <c r="N361" s="222" t="s">
        <v>1478</v>
      </c>
      <c r="P361" s="221">
        <f>O361*H361</f>
        <v>0</v>
      </c>
      <c r="Q361" s="221">
        <v>0</v>
      </c>
      <c r="R361" s="221">
        <f>Q361*H361</f>
        <v>0</v>
      </c>
      <c r="S361" s="221">
        <v>0</v>
      </c>
      <c r="T361" s="220">
        <f>S361*H361</f>
        <v>0</v>
      </c>
      <c r="AR361" s="218" t="s">
        <v>728</v>
      </c>
      <c r="AT361" s="218" t="s">
        <v>1477</v>
      </c>
      <c r="AU361" s="218" t="s">
        <v>238</v>
      </c>
      <c r="AY361" s="211" t="s">
        <v>1476</v>
      </c>
      <c r="BE361" s="219">
        <f>IF(N361="základní",J361,0)</f>
        <v>0</v>
      </c>
      <c r="BF361" s="219">
        <f>IF(N361="snížená",J361,0)</f>
        <v>0</v>
      </c>
      <c r="BG361" s="219">
        <f>IF(N361="zákl. přenesená",J361,0)</f>
        <v>0</v>
      </c>
      <c r="BH361" s="219">
        <f>IF(N361="sníž. přenesená",J361,0)</f>
        <v>0</v>
      </c>
      <c r="BI361" s="219">
        <f>IF(N361="nulová",J361,0)</f>
        <v>0</v>
      </c>
      <c r="BJ361" s="211" t="s">
        <v>238</v>
      </c>
      <c r="BK361" s="219">
        <f>ROUND(I361*H361,2)</f>
        <v>0</v>
      </c>
      <c r="BL361" s="211" t="s">
        <v>728</v>
      </c>
      <c r="BM361" s="218" t="s">
        <v>2137</v>
      </c>
    </row>
    <row r="362" spans="2:65" s="272" customFormat="1">
      <c r="B362" s="276"/>
      <c r="D362" s="239" t="s">
        <v>133</v>
      </c>
      <c r="E362" s="273" t="s">
        <v>117</v>
      </c>
      <c r="F362" s="278" t="s">
        <v>2136</v>
      </c>
      <c r="H362" s="273" t="s">
        <v>117</v>
      </c>
      <c r="I362" s="277"/>
      <c r="L362" s="276"/>
      <c r="M362" s="275"/>
      <c r="T362" s="274"/>
      <c r="AT362" s="273" t="s">
        <v>133</v>
      </c>
      <c r="AU362" s="273" t="s">
        <v>238</v>
      </c>
      <c r="AV362" s="272" t="s">
        <v>238</v>
      </c>
      <c r="AW362" s="272" t="s">
        <v>1496</v>
      </c>
      <c r="AX362" s="272" t="s">
        <v>1498</v>
      </c>
      <c r="AY362" s="273" t="s">
        <v>1476</v>
      </c>
    </row>
    <row r="363" spans="2:65" s="231" customFormat="1">
      <c r="B363" s="235"/>
      <c r="D363" s="239" t="s">
        <v>133</v>
      </c>
      <c r="E363" s="232" t="s">
        <v>117</v>
      </c>
      <c r="F363" s="238" t="s">
        <v>728</v>
      </c>
      <c r="H363" s="237">
        <v>4</v>
      </c>
      <c r="I363" s="236"/>
      <c r="L363" s="235"/>
      <c r="M363" s="234"/>
      <c r="T363" s="233"/>
      <c r="AT363" s="232" t="s">
        <v>133</v>
      </c>
      <c r="AU363" s="232" t="s">
        <v>238</v>
      </c>
      <c r="AV363" s="231" t="s">
        <v>523</v>
      </c>
      <c r="AW363" s="231" t="s">
        <v>1496</v>
      </c>
      <c r="AX363" s="231" t="s">
        <v>1498</v>
      </c>
      <c r="AY363" s="232" t="s">
        <v>1476</v>
      </c>
    </row>
    <row r="364" spans="2:65" s="272" customFormat="1">
      <c r="B364" s="276"/>
      <c r="D364" s="239" t="s">
        <v>133</v>
      </c>
      <c r="E364" s="273" t="s">
        <v>117</v>
      </c>
      <c r="F364" s="278" t="s">
        <v>2135</v>
      </c>
      <c r="H364" s="273" t="s">
        <v>117</v>
      </c>
      <c r="I364" s="277"/>
      <c r="L364" s="276"/>
      <c r="M364" s="275"/>
      <c r="T364" s="274"/>
      <c r="AT364" s="273" t="s">
        <v>133</v>
      </c>
      <c r="AU364" s="273" t="s">
        <v>238</v>
      </c>
      <c r="AV364" s="272" t="s">
        <v>238</v>
      </c>
      <c r="AW364" s="272" t="s">
        <v>1496</v>
      </c>
      <c r="AX364" s="272" t="s">
        <v>1498</v>
      </c>
      <c r="AY364" s="273" t="s">
        <v>1476</v>
      </c>
    </row>
    <row r="365" spans="2:65" s="231" customFormat="1">
      <c r="B365" s="235"/>
      <c r="D365" s="239" t="s">
        <v>133</v>
      </c>
      <c r="E365" s="232" t="s">
        <v>117</v>
      </c>
      <c r="F365" s="238" t="s">
        <v>2134</v>
      </c>
      <c r="H365" s="237">
        <v>31</v>
      </c>
      <c r="I365" s="236"/>
      <c r="L365" s="235"/>
      <c r="M365" s="234"/>
      <c r="T365" s="233"/>
      <c r="AT365" s="232" t="s">
        <v>133</v>
      </c>
      <c r="AU365" s="232" t="s">
        <v>238</v>
      </c>
      <c r="AV365" s="231" t="s">
        <v>523</v>
      </c>
      <c r="AW365" s="231" t="s">
        <v>1496</v>
      </c>
      <c r="AX365" s="231" t="s">
        <v>1498</v>
      </c>
      <c r="AY365" s="232" t="s">
        <v>1476</v>
      </c>
    </row>
    <row r="366" spans="2:65" s="272" customFormat="1">
      <c r="B366" s="276"/>
      <c r="D366" s="239" t="s">
        <v>133</v>
      </c>
      <c r="E366" s="273" t="s">
        <v>117</v>
      </c>
      <c r="F366" s="278" t="s">
        <v>2133</v>
      </c>
      <c r="H366" s="273" t="s">
        <v>117</v>
      </c>
      <c r="I366" s="277"/>
      <c r="L366" s="276"/>
      <c r="M366" s="275"/>
      <c r="T366" s="274"/>
      <c r="AT366" s="273" t="s">
        <v>133</v>
      </c>
      <c r="AU366" s="273" t="s">
        <v>238</v>
      </c>
      <c r="AV366" s="272" t="s">
        <v>238</v>
      </c>
      <c r="AW366" s="272" t="s">
        <v>1496</v>
      </c>
      <c r="AX366" s="272" t="s">
        <v>1498</v>
      </c>
      <c r="AY366" s="273" t="s">
        <v>1476</v>
      </c>
    </row>
    <row r="367" spans="2:65" s="231" customFormat="1">
      <c r="B367" s="235"/>
      <c r="D367" s="239" t="s">
        <v>133</v>
      </c>
      <c r="E367" s="232" t="s">
        <v>117</v>
      </c>
      <c r="F367" s="238" t="s">
        <v>728</v>
      </c>
      <c r="H367" s="237">
        <v>4</v>
      </c>
      <c r="I367" s="236"/>
      <c r="L367" s="235"/>
      <c r="M367" s="234"/>
      <c r="T367" s="233"/>
      <c r="AT367" s="232" t="s">
        <v>133</v>
      </c>
      <c r="AU367" s="232" t="s">
        <v>238</v>
      </c>
      <c r="AV367" s="231" t="s">
        <v>523</v>
      </c>
      <c r="AW367" s="231" t="s">
        <v>1496</v>
      </c>
      <c r="AX367" s="231" t="s">
        <v>1498</v>
      </c>
      <c r="AY367" s="232" t="s">
        <v>1476</v>
      </c>
    </row>
    <row r="368" spans="2:65" s="272" customFormat="1">
      <c r="B368" s="276"/>
      <c r="D368" s="239" t="s">
        <v>133</v>
      </c>
      <c r="E368" s="273" t="s">
        <v>117</v>
      </c>
      <c r="F368" s="278" t="s">
        <v>2132</v>
      </c>
      <c r="H368" s="273" t="s">
        <v>117</v>
      </c>
      <c r="I368" s="277"/>
      <c r="L368" s="276"/>
      <c r="M368" s="275"/>
      <c r="T368" s="274"/>
      <c r="AT368" s="273" t="s">
        <v>133</v>
      </c>
      <c r="AU368" s="273" t="s">
        <v>238</v>
      </c>
      <c r="AV368" s="272" t="s">
        <v>238</v>
      </c>
      <c r="AW368" s="272" t="s">
        <v>1496</v>
      </c>
      <c r="AX368" s="272" t="s">
        <v>1498</v>
      </c>
      <c r="AY368" s="273" t="s">
        <v>1476</v>
      </c>
    </row>
    <row r="369" spans="2:65" s="231" customFormat="1">
      <c r="B369" s="235"/>
      <c r="D369" s="239" t="s">
        <v>133</v>
      </c>
      <c r="E369" s="232" t="s">
        <v>117</v>
      </c>
      <c r="F369" s="238" t="s">
        <v>2131</v>
      </c>
      <c r="H369" s="237">
        <v>45</v>
      </c>
      <c r="I369" s="236"/>
      <c r="L369" s="235"/>
      <c r="M369" s="234"/>
      <c r="T369" s="233"/>
      <c r="AT369" s="232" t="s">
        <v>133</v>
      </c>
      <c r="AU369" s="232" t="s">
        <v>238</v>
      </c>
      <c r="AV369" s="231" t="s">
        <v>523</v>
      </c>
      <c r="AW369" s="231" t="s">
        <v>1496</v>
      </c>
      <c r="AX369" s="231" t="s">
        <v>1498</v>
      </c>
      <c r="AY369" s="232" t="s">
        <v>1476</v>
      </c>
    </row>
    <row r="370" spans="2:65" s="272" customFormat="1">
      <c r="B370" s="276"/>
      <c r="D370" s="239" t="s">
        <v>133</v>
      </c>
      <c r="E370" s="273" t="s">
        <v>117</v>
      </c>
      <c r="F370" s="278" t="s">
        <v>2130</v>
      </c>
      <c r="H370" s="273" t="s">
        <v>117</v>
      </c>
      <c r="I370" s="277"/>
      <c r="L370" s="276"/>
      <c r="M370" s="275"/>
      <c r="T370" s="274"/>
      <c r="AT370" s="273" t="s">
        <v>133</v>
      </c>
      <c r="AU370" s="273" t="s">
        <v>238</v>
      </c>
      <c r="AV370" s="272" t="s">
        <v>238</v>
      </c>
      <c r="AW370" s="272" t="s">
        <v>1496</v>
      </c>
      <c r="AX370" s="272" t="s">
        <v>1498</v>
      </c>
      <c r="AY370" s="273" t="s">
        <v>1476</v>
      </c>
    </row>
    <row r="371" spans="2:65" s="231" customFormat="1">
      <c r="B371" s="235"/>
      <c r="D371" s="239" t="s">
        <v>133</v>
      </c>
      <c r="E371" s="232" t="s">
        <v>117</v>
      </c>
      <c r="F371" s="238" t="s">
        <v>2129</v>
      </c>
      <c r="H371" s="237">
        <v>40</v>
      </c>
      <c r="I371" s="236"/>
      <c r="L371" s="235"/>
      <c r="M371" s="234"/>
      <c r="T371" s="233"/>
      <c r="AT371" s="232" t="s">
        <v>133</v>
      </c>
      <c r="AU371" s="232" t="s">
        <v>238</v>
      </c>
      <c r="AV371" s="231" t="s">
        <v>523</v>
      </c>
      <c r="AW371" s="231" t="s">
        <v>1496</v>
      </c>
      <c r="AX371" s="231" t="s">
        <v>1498</v>
      </c>
      <c r="AY371" s="232" t="s">
        <v>1476</v>
      </c>
    </row>
    <row r="372" spans="2:65" s="272" customFormat="1">
      <c r="B372" s="276"/>
      <c r="D372" s="239" t="s">
        <v>133</v>
      </c>
      <c r="E372" s="273" t="s">
        <v>117</v>
      </c>
      <c r="F372" s="278" t="s">
        <v>2128</v>
      </c>
      <c r="H372" s="273" t="s">
        <v>117</v>
      </c>
      <c r="I372" s="277"/>
      <c r="L372" s="276"/>
      <c r="M372" s="275"/>
      <c r="T372" s="274"/>
      <c r="AT372" s="273" t="s">
        <v>133</v>
      </c>
      <c r="AU372" s="273" t="s">
        <v>238</v>
      </c>
      <c r="AV372" s="272" t="s">
        <v>238</v>
      </c>
      <c r="AW372" s="272" t="s">
        <v>1496</v>
      </c>
      <c r="AX372" s="272" t="s">
        <v>1498</v>
      </c>
      <c r="AY372" s="273" t="s">
        <v>1476</v>
      </c>
    </row>
    <row r="373" spans="2:65" s="231" customFormat="1">
      <c r="B373" s="235"/>
      <c r="D373" s="239" t="s">
        <v>133</v>
      </c>
      <c r="E373" s="232" t="s">
        <v>117</v>
      </c>
      <c r="F373" s="238" t="s">
        <v>1239</v>
      </c>
      <c r="H373" s="237">
        <v>10</v>
      </c>
      <c r="I373" s="236"/>
      <c r="L373" s="235"/>
      <c r="M373" s="234"/>
      <c r="T373" s="233"/>
      <c r="AT373" s="232" t="s">
        <v>133</v>
      </c>
      <c r="AU373" s="232" t="s">
        <v>238</v>
      </c>
      <c r="AV373" s="231" t="s">
        <v>523</v>
      </c>
      <c r="AW373" s="231" t="s">
        <v>1496</v>
      </c>
      <c r="AX373" s="231" t="s">
        <v>1498</v>
      </c>
      <c r="AY373" s="232" t="s">
        <v>1476</v>
      </c>
    </row>
    <row r="374" spans="2:65" s="252" customFormat="1">
      <c r="B374" s="256"/>
      <c r="D374" s="239" t="s">
        <v>133</v>
      </c>
      <c r="E374" s="253" t="s">
        <v>117</v>
      </c>
      <c r="F374" s="259" t="s">
        <v>1497</v>
      </c>
      <c r="H374" s="258">
        <v>134</v>
      </c>
      <c r="I374" s="257"/>
      <c r="L374" s="256"/>
      <c r="M374" s="255"/>
      <c r="T374" s="254"/>
      <c r="AT374" s="253" t="s">
        <v>133</v>
      </c>
      <c r="AU374" s="253" t="s">
        <v>238</v>
      </c>
      <c r="AV374" s="252" t="s">
        <v>728</v>
      </c>
      <c r="AW374" s="252" t="s">
        <v>1496</v>
      </c>
      <c r="AX374" s="252" t="s">
        <v>238</v>
      </c>
      <c r="AY374" s="253" t="s">
        <v>1476</v>
      </c>
    </row>
    <row r="375" spans="2:65" s="207" customFormat="1" ht="16.5" customHeight="1">
      <c r="B375" s="208"/>
      <c r="C375" s="230" t="s">
        <v>2127</v>
      </c>
      <c r="D375" s="230" t="s">
        <v>1477</v>
      </c>
      <c r="E375" s="229" t="s">
        <v>2126</v>
      </c>
      <c r="F375" s="224" t="s">
        <v>2125</v>
      </c>
      <c r="G375" s="228" t="s">
        <v>226</v>
      </c>
      <c r="H375" s="227">
        <v>10</v>
      </c>
      <c r="I375" s="226"/>
      <c r="J375" s="225">
        <f>ROUND(I375*H375,2)</f>
        <v>0</v>
      </c>
      <c r="K375" s="224" t="s">
        <v>1479</v>
      </c>
      <c r="L375" s="208"/>
      <c r="M375" s="223" t="s">
        <v>117</v>
      </c>
      <c r="N375" s="222" t="s">
        <v>1478</v>
      </c>
      <c r="P375" s="221">
        <f>O375*H375</f>
        <v>0</v>
      </c>
      <c r="Q375" s="221">
        <v>0</v>
      </c>
      <c r="R375" s="221">
        <f>Q375*H375</f>
        <v>0</v>
      </c>
      <c r="S375" s="221">
        <v>0</v>
      </c>
      <c r="T375" s="220">
        <f>S375*H375</f>
        <v>0</v>
      </c>
      <c r="AR375" s="218" t="s">
        <v>728</v>
      </c>
      <c r="AT375" s="218" t="s">
        <v>1477</v>
      </c>
      <c r="AU375" s="218" t="s">
        <v>238</v>
      </c>
      <c r="AY375" s="211" t="s">
        <v>1476</v>
      </c>
      <c r="BE375" s="219">
        <f>IF(N375="základní",J375,0)</f>
        <v>0</v>
      </c>
      <c r="BF375" s="219">
        <f>IF(N375="snížená",J375,0)</f>
        <v>0</v>
      </c>
      <c r="BG375" s="219">
        <f>IF(N375="zákl. přenesená",J375,0)</f>
        <v>0</v>
      </c>
      <c r="BH375" s="219">
        <f>IF(N375="sníž. přenesená",J375,0)</f>
        <v>0</v>
      </c>
      <c r="BI375" s="219">
        <f>IF(N375="nulová",J375,0)</f>
        <v>0</v>
      </c>
      <c r="BJ375" s="211" t="s">
        <v>238</v>
      </c>
      <c r="BK375" s="219">
        <f>ROUND(I375*H375,2)</f>
        <v>0</v>
      </c>
      <c r="BL375" s="211" t="s">
        <v>728</v>
      </c>
      <c r="BM375" s="218" t="s">
        <v>2124</v>
      </c>
    </row>
    <row r="376" spans="2:65" s="207" customFormat="1">
      <c r="B376" s="208"/>
      <c r="D376" s="217" t="s">
        <v>1473</v>
      </c>
      <c r="F376" s="216" t="s">
        <v>2123</v>
      </c>
      <c r="I376" s="215"/>
      <c r="L376" s="208"/>
      <c r="M376" s="251"/>
      <c r="T376" s="250"/>
      <c r="AT376" s="211" t="s">
        <v>1473</v>
      </c>
      <c r="AU376" s="211" t="s">
        <v>238</v>
      </c>
    </row>
    <row r="377" spans="2:65" s="272" customFormat="1">
      <c r="B377" s="276"/>
      <c r="D377" s="239" t="s">
        <v>133</v>
      </c>
      <c r="E377" s="273" t="s">
        <v>117</v>
      </c>
      <c r="F377" s="278" t="s">
        <v>2122</v>
      </c>
      <c r="H377" s="273" t="s">
        <v>117</v>
      </c>
      <c r="I377" s="277"/>
      <c r="L377" s="276"/>
      <c r="M377" s="275"/>
      <c r="T377" s="274"/>
      <c r="AT377" s="273" t="s">
        <v>133</v>
      </c>
      <c r="AU377" s="273" t="s">
        <v>238</v>
      </c>
      <c r="AV377" s="272" t="s">
        <v>238</v>
      </c>
      <c r="AW377" s="272" t="s">
        <v>1496</v>
      </c>
      <c r="AX377" s="272" t="s">
        <v>1498</v>
      </c>
      <c r="AY377" s="273" t="s">
        <v>1476</v>
      </c>
    </row>
    <row r="378" spans="2:65" s="231" customFormat="1">
      <c r="B378" s="235"/>
      <c r="D378" s="239" t="s">
        <v>133</v>
      </c>
      <c r="E378" s="232" t="s">
        <v>117</v>
      </c>
      <c r="F378" s="238" t="s">
        <v>2121</v>
      </c>
      <c r="H378" s="237">
        <v>10</v>
      </c>
      <c r="I378" s="236"/>
      <c r="L378" s="235"/>
      <c r="M378" s="234"/>
      <c r="T378" s="233"/>
      <c r="AT378" s="232" t="s">
        <v>133</v>
      </c>
      <c r="AU378" s="232" t="s">
        <v>238</v>
      </c>
      <c r="AV378" s="231" t="s">
        <v>523</v>
      </c>
      <c r="AW378" s="231" t="s">
        <v>1496</v>
      </c>
      <c r="AX378" s="231" t="s">
        <v>1498</v>
      </c>
      <c r="AY378" s="232" t="s">
        <v>1476</v>
      </c>
    </row>
    <row r="379" spans="2:65" s="252" customFormat="1">
      <c r="B379" s="256"/>
      <c r="D379" s="239" t="s">
        <v>133</v>
      </c>
      <c r="E379" s="253" t="s">
        <v>117</v>
      </c>
      <c r="F379" s="259" t="s">
        <v>1497</v>
      </c>
      <c r="H379" s="258">
        <v>10</v>
      </c>
      <c r="I379" s="257"/>
      <c r="L379" s="256"/>
      <c r="M379" s="255"/>
      <c r="T379" s="254"/>
      <c r="AT379" s="253" t="s">
        <v>133</v>
      </c>
      <c r="AU379" s="253" t="s">
        <v>238</v>
      </c>
      <c r="AV379" s="252" t="s">
        <v>728</v>
      </c>
      <c r="AW379" s="252" t="s">
        <v>1496</v>
      </c>
      <c r="AX379" s="252" t="s">
        <v>238</v>
      </c>
      <c r="AY379" s="253" t="s">
        <v>1476</v>
      </c>
    </row>
    <row r="380" spans="2:65" s="207" customFormat="1" ht="24.2" customHeight="1">
      <c r="B380" s="208"/>
      <c r="C380" s="230" t="s">
        <v>2120</v>
      </c>
      <c r="D380" s="230" t="s">
        <v>1477</v>
      </c>
      <c r="E380" s="229" t="s">
        <v>2119</v>
      </c>
      <c r="F380" s="224" t="s">
        <v>2118</v>
      </c>
      <c r="G380" s="228" t="s">
        <v>226</v>
      </c>
      <c r="H380" s="227">
        <v>19</v>
      </c>
      <c r="I380" s="226"/>
      <c r="J380" s="225">
        <f>ROUND(I380*H380,2)</f>
        <v>0</v>
      </c>
      <c r="K380" s="224" t="s">
        <v>1479</v>
      </c>
      <c r="L380" s="208"/>
      <c r="M380" s="223" t="s">
        <v>117</v>
      </c>
      <c r="N380" s="222" t="s">
        <v>1478</v>
      </c>
      <c r="P380" s="221">
        <f>O380*H380</f>
        <v>0</v>
      </c>
      <c r="Q380" s="221">
        <v>0</v>
      </c>
      <c r="R380" s="221">
        <f>Q380*H380</f>
        <v>0</v>
      </c>
      <c r="S380" s="221">
        <v>0</v>
      </c>
      <c r="T380" s="220">
        <f>S380*H380</f>
        <v>0</v>
      </c>
      <c r="AR380" s="218" t="s">
        <v>728</v>
      </c>
      <c r="AT380" s="218" t="s">
        <v>1477</v>
      </c>
      <c r="AU380" s="218" t="s">
        <v>238</v>
      </c>
      <c r="AY380" s="211" t="s">
        <v>1476</v>
      </c>
      <c r="BE380" s="219">
        <f>IF(N380="základní",J380,0)</f>
        <v>0</v>
      </c>
      <c r="BF380" s="219">
        <f>IF(N380="snížená",J380,0)</f>
        <v>0</v>
      </c>
      <c r="BG380" s="219">
        <f>IF(N380="zákl. přenesená",J380,0)</f>
        <v>0</v>
      </c>
      <c r="BH380" s="219">
        <f>IF(N380="sníž. přenesená",J380,0)</f>
        <v>0</v>
      </c>
      <c r="BI380" s="219">
        <f>IF(N380="nulová",J380,0)</f>
        <v>0</v>
      </c>
      <c r="BJ380" s="211" t="s">
        <v>238</v>
      </c>
      <c r="BK380" s="219">
        <f>ROUND(I380*H380,2)</f>
        <v>0</v>
      </c>
      <c r="BL380" s="211" t="s">
        <v>728</v>
      </c>
      <c r="BM380" s="218" t="s">
        <v>2117</v>
      </c>
    </row>
    <row r="381" spans="2:65" s="207" customFormat="1">
      <c r="B381" s="208"/>
      <c r="D381" s="217" t="s">
        <v>1473</v>
      </c>
      <c r="F381" s="216" t="s">
        <v>2116</v>
      </c>
      <c r="I381" s="215"/>
      <c r="L381" s="208"/>
      <c r="M381" s="251"/>
      <c r="T381" s="250"/>
      <c r="AT381" s="211" t="s">
        <v>1473</v>
      </c>
      <c r="AU381" s="211" t="s">
        <v>238</v>
      </c>
    </row>
    <row r="382" spans="2:65" s="272" customFormat="1">
      <c r="B382" s="276"/>
      <c r="D382" s="239" t="s">
        <v>133</v>
      </c>
      <c r="E382" s="273" t="s">
        <v>117</v>
      </c>
      <c r="F382" s="278" t="s">
        <v>2115</v>
      </c>
      <c r="H382" s="273" t="s">
        <v>117</v>
      </c>
      <c r="I382" s="277"/>
      <c r="L382" s="276"/>
      <c r="M382" s="275"/>
      <c r="T382" s="274"/>
      <c r="AT382" s="273" t="s">
        <v>133</v>
      </c>
      <c r="AU382" s="273" t="s">
        <v>238</v>
      </c>
      <c r="AV382" s="272" t="s">
        <v>238</v>
      </c>
      <c r="AW382" s="272" t="s">
        <v>1496</v>
      </c>
      <c r="AX382" s="272" t="s">
        <v>1498</v>
      </c>
      <c r="AY382" s="273" t="s">
        <v>1476</v>
      </c>
    </row>
    <row r="383" spans="2:65" s="231" customFormat="1">
      <c r="B383" s="235"/>
      <c r="D383" s="239" t="s">
        <v>133</v>
      </c>
      <c r="E383" s="232" t="s">
        <v>117</v>
      </c>
      <c r="F383" s="238" t="s">
        <v>2114</v>
      </c>
      <c r="H383" s="237">
        <v>19</v>
      </c>
      <c r="I383" s="236"/>
      <c r="L383" s="235"/>
      <c r="M383" s="234"/>
      <c r="T383" s="233"/>
      <c r="AT383" s="232" t="s">
        <v>133</v>
      </c>
      <c r="AU383" s="232" t="s">
        <v>238</v>
      </c>
      <c r="AV383" s="231" t="s">
        <v>523</v>
      </c>
      <c r="AW383" s="231" t="s">
        <v>1496</v>
      </c>
      <c r="AX383" s="231" t="s">
        <v>1498</v>
      </c>
      <c r="AY383" s="232" t="s">
        <v>1476</v>
      </c>
    </row>
    <row r="384" spans="2:65" s="252" customFormat="1">
      <c r="B384" s="256"/>
      <c r="D384" s="239" t="s">
        <v>133</v>
      </c>
      <c r="E384" s="253" t="s">
        <v>117</v>
      </c>
      <c r="F384" s="259" t="s">
        <v>1497</v>
      </c>
      <c r="H384" s="258">
        <v>19</v>
      </c>
      <c r="I384" s="257"/>
      <c r="L384" s="256"/>
      <c r="M384" s="255"/>
      <c r="T384" s="254"/>
      <c r="AT384" s="253" t="s">
        <v>133</v>
      </c>
      <c r="AU384" s="253" t="s">
        <v>238</v>
      </c>
      <c r="AV384" s="252" t="s">
        <v>728</v>
      </c>
      <c r="AW384" s="252" t="s">
        <v>1496</v>
      </c>
      <c r="AX384" s="252" t="s">
        <v>238</v>
      </c>
      <c r="AY384" s="253" t="s">
        <v>1476</v>
      </c>
    </row>
    <row r="385" spans="2:65" s="207" customFormat="1" ht="21.75" customHeight="1">
      <c r="B385" s="208"/>
      <c r="C385" s="230" t="s">
        <v>2113</v>
      </c>
      <c r="D385" s="230" t="s">
        <v>1477</v>
      </c>
      <c r="E385" s="229" t="s">
        <v>2112</v>
      </c>
      <c r="F385" s="224" t="s">
        <v>2111</v>
      </c>
      <c r="G385" s="228" t="s">
        <v>226</v>
      </c>
      <c r="H385" s="227">
        <v>224</v>
      </c>
      <c r="I385" s="226"/>
      <c r="J385" s="225">
        <f>ROUND(I385*H385,2)</f>
        <v>0</v>
      </c>
      <c r="K385" s="224" t="s">
        <v>1479</v>
      </c>
      <c r="L385" s="208"/>
      <c r="M385" s="223" t="s">
        <v>117</v>
      </c>
      <c r="N385" s="222" t="s">
        <v>1478</v>
      </c>
      <c r="P385" s="221">
        <f>O385*H385</f>
        <v>0</v>
      </c>
      <c r="Q385" s="221">
        <v>0</v>
      </c>
      <c r="R385" s="221">
        <f>Q385*H385</f>
        <v>0</v>
      </c>
      <c r="S385" s="221">
        <v>0</v>
      </c>
      <c r="T385" s="220">
        <f>S385*H385</f>
        <v>0</v>
      </c>
      <c r="AR385" s="218" t="s">
        <v>728</v>
      </c>
      <c r="AT385" s="218" t="s">
        <v>1477</v>
      </c>
      <c r="AU385" s="218" t="s">
        <v>238</v>
      </c>
      <c r="AY385" s="211" t="s">
        <v>1476</v>
      </c>
      <c r="BE385" s="219">
        <f>IF(N385="základní",J385,0)</f>
        <v>0</v>
      </c>
      <c r="BF385" s="219">
        <f>IF(N385="snížená",J385,0)</f>
        <v>0</v>
      </c>
      <c r="BG385" s="219">
        <f>IF(N385="zákl. přenesená",J385,0)</f>
        <v>0</v>
      </c>
      <c r="BH385" s="219">
        <f>IF(N385="sníž. přenesená",J385,0)</f>
        <v>0</v>
      </c>
      <c r="BI385" s="219">
        <f>IF(N385="nulová",J385,0)</f>
        <v>0</v>
      </c>
      <c r="BJ385" s="211" t="s">
        <v>238</v>
      </c>
      <c r="BK385" s="219">
        <f>ROUND(I385*H385,2)</f>
        <v>0</v>
      </c>
      <c r="BL385" s="211" t="s">
        <v>728</v>
      </c>
      <c r="BM385" s="218" t="s">
        <v>2110</v>
      </c>
    </row>
    <row r="386" spans="2:65" s="207" customFormat="1">
      <c r="B386" s="208"/>
      <c r="D386" s="217" t="s">
        <v>1473</v>
      </c>
      <c r="F386" s="216" t="s">
        <v>2109</v>
      </c>
      <c r="I386" s="215"/>
      <c r="L386" s="208"/>
      <c r="M386" s="251"/>
      <c r="T386" s="250"/>
      <c r="AT386" s="211" t="s">
        <v>1473</v>
      </c>
      <c r="AU386" s="211" t="s">
        <v>238</v>
      </c>
    </row>
    <row r="387" spans="2:65" s="207" customFormat="1" ht="24.2" customHeight="1">
      <c r="B387" s="208"/>
      <c r="C387" s="230" t="s">
        <v>2108</v>
      </c>
      <c r="D387" s="230" t="s">
        <v>1477</v>
      </c>
      <c r="E387" s="229" t="s">
        <v>2107</v>
      </c>
      <c r="F387" s="224" t="s">
        <v>2106</v>
      </c>
      <c r="G387" s="228" t="s">
        <v>267</v>
      </c>
      <c r="H387" s="227">
        <v>28</v>
      </c>
      <c r="I387" s="226"/>
      <c r="J387" s="225">
        <f>ROUND(I387*H387,2)</f>
        <v>0</v>
      </c>
      <c r="K387" s="224" t="s">
        <v>1479</v>
      </c>
      <c r="L387" s="208"/>
      <c r="M387" s="223" t="s">
        <v>117</v>
      </c>
      <c r="N387" s="222" t="s">
        <v>1478</v>
      </c>
      <c r="P387" s="221">
        <f>O387*H387</f>
        <v>0</v>
      </c>
      <c r="Q387" s="221">
        <v>0</v>
      </c>
      <c r="R387" s="221">
        <f>Q387*H387</f>
        <v>0</v>
      </c>
      <c r="S387" s="221">
        <v>0</v>
      </c>
      <c r="T387" s="220">
        <f>S387*H387</f>
        <v>0</v>
      </c>
      <c r="AR387" s="218" t="s">
        <v>728</v>
      </c>
      <c r="AT387" s="218" t="s">
        <v>1477</v>
      </c>
      <c r="AU387" s="218" t="s">
        <v>238</v>
      </c>
      <c r="AY387" s="211" t="s">
        <v>1476</v>
      </c>
      <c r="BE387" s="219">
        <f>IF(N387="základní",J387,0)</f>
        <v>0</v>
      </c>
      <c r="BF387" s="219">
        <f>IF(N387="snížená",J387,0)</f>
        <v>0</v>
      </c>
      <c r="BG387" s="219">
        <f>IF(N387="zákl. přenesená",J387,0)</f>
        <v>0</v>
      </c>
      <c r="BH387" s="219">
        <f>IF(N387="sníž. přenesená",J387,0)</f>
        <v>0</v>
      </c>
      <c r="BI387" s="219">
        <f>IF(N387="nulová",J387,0)</f>
        <v>0</v>
      </c>
      <c r="BJ387" s="211" t="s">
        <v>238</v>
      </c>
      <c r="BK387" s="219">
        <f>ROUND(I387*H387,2)</f>
        <v>0</v>
      </c>
      <c r="BL387" s="211" t="s">
        <v>728</v>
      </c>
      <c r="BM387" s="218" t="s">
        <v>2105</v>
      </c>
    </row>
    <row r="388" spans="2:65" s="207" customFormat="1">
      <c r="B388" s="208"/>
      <c r="D388" s="217" t="s">
        <v>1473</v>
      </c>
      <c r="F388" s="216" t="s">
        <v>2104</v>
      </c>
      <c r="I388" s="215"/>
      <c r="L388" s="208"/>
      <c r="M388" s="251"/>
      <c r="T388" s="250"/>
      <c r="AT388" s="211" t="s">
        <v>1473</v>
      </c>
      <c r="AU388" s="211" t="s">
        <v>238</v>
      </c>
    </row>
    <row r="389" spans="2:65" s="207" customFormat="1" ht="24.2" customHeight="1">
      <c r="B389" s="208"/>
      <c r="C389" s="230" t="s">
        <v>2103</v>
      </c>
      <c r="D389" s="230" t="s">
        <v>1477</v>
      </c>
      <c r="E389" s="229" t="s">
        <v>2102</v>
      </c>
      <c r="F389" s="224" t="s">
        <v>2101</v>
      </c>
      <c r="G389" s="228" t="s">
        <v>197</v>
      </c>
      <c r="H389" s="227">
        <v>1.5</v>
      </c>
      <c r="I389" s="226"/>
      <c r="J389" s="225">
        <f>ROUND(I389*H389,2)</f>
        <v>0</v>
      </c>
      <c r="K389" s="224" t="s">
        <v>1479</v>
      </c>
      <c r="L389" s="208"/>
      <c r="M389" s="223" t="s">
        <v>117</v>
      </c>
      <c r="N389" s="222" t="s">
        <v>1478</v>
      </c>
      <c r="P389" s="221">
        <f>O389*H389</f>
        <v>0</v>
      </c>
      <c r="Q389" s="221">
        <v>0</v>
      </c>
      <c r="R389" s="221">
        <f>Q389*H389</f>
        <v>0</v>
      </c>
      <c r="S389" s="221">
        <v>0</v>
      </c>
      <c r="T389" s="220">
        <f>S389*H389</f>
        <v>0</v>
      </c>
      <c r="AR389" s="218" t="s">
        <v>728</v>
      </c>
      <c r="AT389" s="218" t="s">
        <v>1477</v>
      </c>
      <c r="AU389" s="218" t="s">
        <v>238</v>
      </c>
      <c r="AY389" s="211" t="s">
        <v>1476</v>
      </c>
      <c r="BE389" s="219">
        <f>IF(N389="základní",J389,0)</f>
        <v>0</v>
      </c>
      <c r="BF389" s="219">
        <f>IF(N389="snížená",J389,0)</f>
        <v>0</v>
      </c>
      <c r="BG389" s="219">
        <f>IF(N389="zákl. přenesená",J389,0)</f>
        <v>0</v>
      </c>
      <c r="BH389" s="219">
        <f>IF(N389="sníž. přenesená",J389,0)</f>
        <v>0</v>
      </c>
      <c r="BI389" s="219">
        <f>IF(N389="nulová",J389,0)</f>
        <v>0</v>
      </c>
      <c r="BJ389" s="211" t="s">
        <v>238</v>
      </c>
      <c r="BK389" s="219">
        <f>ROUND(I389*H389,2)</f>
        <v>0</v>
      </c>
      <c r="BL389" s="211" t="s">
        <v>728</v>
      </c>
      <c r="BM389" s="218" t="s">
        <v>2100</v>
      </c>
    </row>
    <row r="390" spans="2:65" s="207" customFormat="1">
      <c r="B390" s="208"/>
      <c r="D390" s="217" t="s">
        <v>1473</v>
      </c>
      <c r="F390" s="216" t="s">
        <v>2099</v>
      </c>
      <c r="I390" s="215"/>
      <c r="L390" s="208"/>
      <c r="M390" s="251"/>
      <c r="T390" s="250"/>
      <c r="AT390" s="211" t="s">
        <v>1473</v>
      </c>
      <c r="AU390" s="211" t="s">
        <v>238</v>
      </c>
    </row>
    <row r="391" spans="2:65" s="261" customFormat="1" ht="25.9" customHeight="1">
      <c r="B391" s="268"/>
      <c r="D391" s="263" t="s">
        <v>1540</v>
      </c>
      <c r="E391" s="271" t="s">
        <v>2098</v>
      </c>
      <c r="F391" s="271" t="s">
        <v>2097</v>
      </c>
      <c r="I391" s="270"/>
      <c r="J391" s="269">
        <f>BK391</f>
        <v>0</v>
      </c>
      <c r="L391" s="268"/>
      <c r="M391" s="267"/>
      <c r="P391" s="266">
        <f>SUM(P392:P466)</f>
        <v>0</v>
      </c>
      <c r="R391" s="266">
        <f>SUM(R392:R466)</f>
        <v>14.252439999999996</v>
      </c>
      <c r="T391" s="265">
        <f>SUM(T392:T466)</f>
        <v>0</v>
      </c>
      <c r="AR391" s="263" t="s">
        <v>728</v>
      </c>
      <c r="AT391" s="264" t="s">
        <v>1540</v>
      </c>
      <c r="AU391" s="264" t="s">
        <v>1498</v>
      </c>
      <c r="AY391" s="263" t="s">
        <v>1476</v>
      </c>
      <c r="BK391" s="262">
        <f>SUM(BK392:BK466)</f>
        <v>0</v>
      </c>
    </row>
    <row r="392" spans="2:65" s="207" customFormat="1" ht="16.5" customHeight="1">
      <c r="B392" s="208"/>
      <c r="C392" s="230" t="s">
        <v>2096</v>
      </c>
      <c r="D392" s="230" t="s">
        <v>1477</v>
      </c>
      <c r="E392" s="229" t="s">
        <v>2095</v>
      </c>
      <c r="F392" s="224" t="s">
        <v>2094</v>
      </c>
      <c r="G392" s="228" t="s">
        <v>267</v>
      </c>
      <c r="H392" s="227">
        <v>63</v>
      </c>
      <c r="I392" s="226"/>
      <c r="J392" s="225">
        <f>ROUND(I392*H392,2)</f>
        <v>0</v>
      </c>
      <c r="K392" s="224" t="s">
        <v>1479</v>
      </c>
      <c r="L392" s="208"/>
      <c r="M392" s="223" t="s">
        <v>117</v>
      </c>
      <c r="N392" s="222" t="s">
        <v>1478</v>
      </c>
      <c r="P392" s="221">
        <f>O392*H392</f>
        <v>0</v>
      </c>
      <c r="Q392" s="221">
        <v>0</v>
      </c>
      <c r="R392" s="221">
        <f>Q392*H392</f>
        <v>0</v>
      </c>
      <c r="S392" s="221">
        <v>0</v>
      </c>
      <c r="T392" s="220">
        <f>S392*H392</f>
        <v>0</v>
      </c>
      <c r="AR392" s="218" t="s">
        <v>728</v>
      </c>
      <c r="AT392" s="218" t="s">
        <v>1477</v>
      </c>
      <c r="AU392" s="218" t="s">
        <v>238</v>
      </c>
      <c r="AY392" s="211" t="s">
        <v>1476</v>
      </c>
      <c r="BE392" s="219">
        <f>IF(N392="základní",J392,0)</f>
        <v>0</v>
      </c>
      <c r="BF392" s="219">
        <f>IF(N392="snížená",J392,0)</f>
        <v>0</v>
      </c>
      <c r="BG392" s="219">
        <f>IF(N392="zákl. přenesená",J392,0)</f>
        <v>0</v>
      </c>
      <c r="BH392" s="219">
        <f>IF(N392="sníž. přenesená",J392,0)</f>
        <v>0</v>
      </c>
      <c r="BI392" s="219">
        <f>IF(N392="nulová",J392,0)</f>
        <v>0</v>
      </c>
      <c r="BJ392" s="211" t="s">
        <v>238</v>
      </c>
      <c r="BK392" s="219">
        <f>ROUND(I392*H392,2)</f>
        <v>0</v>
      </c>
      <c r="BL392" s="211" t="s">
        <v>728</v>
      </c>
      <c r="BM392" s="218" t="s">
        <v>2093</v>
      </c>
    </row>
    <row r="393" spans="2:65" s="207" customFormat="1">
      <c r="B393" s="208"/>
      <c r="D393" s="217" t="s">
        <v>1473</v>
      </c>
      <c r="F393" s="216" t="s">
        <v>2092</v>
      </c>
      <c r="I393" s="215"/>
      <c r="L393" s="208"/>
      <c r="M393" s="251"/>
      <c r="T393" s="250"/>
      <c r="AT393" s="211" t="s">
        <v>1473</v>
      </c>
      <c r="AU393" s="211" t="s">
        <v>238</v>
      </c>
    </row>
    <row r="394" spans="2:65" s="207" customFormat="1" ht="24.2" customHeight="1">
      <c r="B394" s="208"/>
      <c r="C394" s="230" t="s">
        <v>2091</v>
      </c>
      <c r="D394" s="230" t="s">
        <v>1477</v>
      </c>
      <c r="E394" s="229" t="s">
        <v>2090</v>
      </c>
      <c r="F394" s="224" t="s">
        <v>2089</v>
      </c>
      <c r="G394" s="228" t="s">
        <v>267</v>
      </c>
      <c r="H394" s="227">
        <v>63</v>
      </c>
      <c r="I394" s="226"/>
      <c r="J394" s="225">
        <f>ROUND(I394*H394,2)</f>
        <v>0</v>
      </c>
      <c r="K394" s="224" t="s">
        <v>1479</v>
      </c>
      <c r="L394" s="208"/>
      <c r="M394" s="223" t="s">
        <v>117</v>
      </c>
      <c r="N394" s="222" t="s">
        <v>1478</v>
      </c>
      <c r="P394" s="221">
        <f>O394*H394</f>
        <v>0</v>
      </c>
      <c r="Q394" s="221">
        <v>0</v>
      </c>
      <c r="R394" s="221">
        <f>Q394*H394</f>
        <v>0</v>
      </c>
      <c r="S394" s="221">
        <v>0</v>
      </c>
      <c r="T394" s="220">
        <f>S394*H394</f>
        <v>0</v>
      </c>
      <c r="AR394" s="218" t="s">
        <v>728</v>
      </c>
      <c r="AT394" s="218" t="s">
        <v>1477</v>
      </c>
      <c r="AU394" s="218" t="s">
        <v>238</v>
      </c>
      <c r="AY394" s="211" t="s">
        <v>1476</v>
      </c>
      <c r="BE394" s="219">
        <f>IF(N394="základní",J394,0)</f>
        <v>0</v>
      </c>
      <c r="BF394" s="219">
        <f>IF(N394="snížená",J394,0)</f>
        <v>0</v>
      </c>
      <c r="BG394" s="219">
        <f>IF(N394="zákl. přenesená",J394,0)</f>
        <v>0</v>
      </c>
      <c r="BH394" s="219">
        <f>IF(N394="sníž. přenesená",J394,0)</f>
        <v>0</v>
      </c>
      <c r="BI394" s="219">
        <f>IF(N394="nulová",J394,0)</f>
        <v>0</v>
      </c>
      <c r="BJ394" s="211" t="s">
        <v>238</v>
      </c>
      <c r="BK394" s="219">
        <f>ROUND(I394*H394,2)</f>
        <v>0</v>
      </c>
      <c r="BL394" s="211" t="s">
        <v>728</v>
      </c>
      <c r="BM394" s="218" t="s">
        <v>2088</v>
      </c>
    </row>
    <row r="395" spans="2:65" s="207" customFormat="1">
      <c r="B395" s="208"/>
      <c r="D395" s="217" t="s">
        <v>1473</v>
      </c>
      <c r="F395" s="216" t="s">
        <v>2087</v>
      </c>
      <c r="I395" s="215"/>
      <c r="L395" s="208"/>
      <c r="M395" s="251"/>
      <c r="T395" s="250"/>
      <c r="AT395" s="211" t="s">
        <v>1473</v>
      </c>
      <c r="AU395" s="211" t="s">
        <v>238</v>
      </c>
    </row>
    <row r="396" spans="2:65" s="207" customFormat="1" ht="16.5" customHeight="1">
      <c r="B396" s="208"/>
      <c r="C396" s="230" t="s">
        <v>2086</v>
      </c>
      <c r="D396" s="230" t="s">
        <v>1477</v>
      </c>
      <c r="E396" s="229" t="s">
        <v>2085</v>
      </c>
      <c r="F396" s="224" t="s">
        <v>2084</v>
      </c>
      <c r="G396" s="228" t="s">
        <v>213</v>
      </c>
      <c r="H396" s="227">
        <v>19</v>
      </c>
      <c r="I396" s="226"/>
      <c r="J396" s="225">
        <f>ROUND(I396*H396,2)</f>
        <v>0</v>
      </c>
      <c r="K396" s="224" t="s">
        <v>1479</v>
      </c>
      <c r="L396" s="208"/>
      <c r="M396" s="223" t="s">
        <v>117</v>
      </c>
      <c r="N396" s="222" t="s">
        <v>1478</v>
      </c>
      <c r="P396" s="221">
        <f>O396*H396</f>
        <v>0</v>
      </c>
      <c r="Q396" s="221">
        <v>0</v>
      </c>
      <c r="R396" s="221">
        <f>Q396*H396</f>
        <v>0</v>
      </c>
      <c r="S396" s="221">
        <v>0</v>
      </c>
      <c r="T396" s="220">
        <f>S396*H396</f>
        <v>0</v>
      </c>
      <c r="AR396" s="218" t="s">
        <v>728</v>
      </c>
      <c r="AT396" s="218" t="s">
        <v>1477</v>
      </c>
      <c r="AU396" s="218" t="s">
        <v>238</v>
      </c>
      <c r="AY396" s="211" t="s">
        <v>1476</v>
      </c>
      <c r="BE396" s="219">
        <f>IF(N396="základní",J396,0)</f>
        <v>0</v>
      </c>
      <c r="BF396" s="219">
        <f>IF(N396="snížená",J396,0)</f>
        <v>0</v>
      </c>
      <c r="BG396" s="219">
        <f>IF(N396="zákl. přenesená",J396,0)</f>
        <v>0</v>
      </c>
      <c r="BH396" s="219">
        <f>IF(N396="sníž. přenesená",J396,0)</f>
        <v>0</v>
      </c>
      <c r="BI396" s="219">
        <f>IF(N396="nulová",J396,0)</f>
        <v>0</v>
      </c>
      <c r="BJ396" s="211" t="s">
        <v>238</v>
      </c>
      <c r="BK396" s="219">
        <f>ROUND(I396*H396,2)</f>
        <v>0</v>
      </c>
      <c r="BL396" s="211" t="s">
        <v>728</v>
      </c>
      <c r="BM396" s="218" t="s">
        <v>2083</v>
      </c>
    </row>
    <row r="397" spans="2:65" s="207" customFormat="1">
      <c r="B397" s="208"/>
      <c r="D397" s="217" t="s">
        <v>1473</v>
      </c>
      <c r="F397" s="216" t="s">
        <v>2082</v>
      </c>
      <c r="I397" s="215"/>
      <c r="L397" s="208"/>
      <c r="M397" s="251"/>
      <c r="T397" s="250"/>
      <c r="AT397" s="211" t="s">
        <v>1473</v>
      </c>
      <c r="AU397" s="211" t="s">
        <v>238</v>
      </c>
    </row>
    <row r="398" spans="2:65" s="207" customFormat="1" ht="16.5" customHeight="1">
      <c r="B398" s="208"/>
      <c r="C398" s="249" t="s">
        <v>2081</v>
      </c>
      <c r="D398" s="249" t="s">
        <v>1486</v>
      </c>
      <c r="E398" s="248" t="s">
        <v>2080</v>
      </c>
      <c r="F398" s="243" t="s">
        <v>2079</v>
      </c>
      <c r="G398" s="247" t="s">
        <v>213</v>
      </c>
      <c r="H398" s="246">
        <v>5.7</v>
      </c>
      <c r="I398" s="245"/>
      <c r="J398" s="244">
        <f>ROUND(I398*H398,2)</f>
        <v>0</v>
      </c>
      <c r="K398" s="243" t="s">
        <v>1503</v>
      </c>
      <c r="L398" s="242"/>
      <c r="M398" s="241" t="s">
        <v>117</v>
      </c>
      <c r="N398" s="240" t="s">
        <v>1478</v>
      </c>
      <c r="P398" s="221">
        <f>O398*H398</f>
        <v>0</v>
      </c>
      <c r="Q398" s="221">
        <v>0.9</v>
      </c>
      <c r="R398" s="221">
        <f>Q398*H398</f>
        <v>5.13</v>
      </c>
      <c r="S398" s="221">
        <v>0</v>
      </c>
      <c r="T398" s="220">
        <f>S398*H398</f>
        <v>0</v>
      </c>
      <c r="AR398" s="218" t="s">
        <v>421</v>
      </c>
      <c r="AT398" s="218" t="s">
        <v>1486</v>
      </c>
      <c r="AU398" s="218" t="s">
        <v>238</v>
      </c>
      <c r="AY398" s="211" t="s">
        <v>1476</v>
      </c>
      <c r="BE398" s="219">
        <f>IF(N398="základní",J398,0)</f>
        <v>0</v>
      </c>
      <c r="BF398" s="219">
        <f>IF(N398="snížená",J398,0)</f>
        <v>0</v>
      </c>
      <c r="BG398" s="219">
        <f>IF(N398="zákl. přenesená",J398,0)</f>
        <v>0</v>
      </c>
      <c r="BH398" s="219">
        <f>IF(N398="sníž. přenesená",J398,0)</f>
        <v>0</v>
      </c>
      <c r="BI398" s="219">
        <f>IF(N398="nulová",J398,0)</f>
        <v>0</v>
      </c>
      <c r="BJ398" s="211" t="s">
        <v>238</v>
      </c>
      <c r="BK398" s="219">
        <f>ROUND(I398*H398,2)</f>
        <v>0</v>
      </c>
      <c r="BL398" s="211" t="s">
        <v>728</v>
      </c>
      <c r="BM398" s="218" t="s">
        <v>2078</v>
      </c>
    </row>
    <row r="399" spans="2:65" s="231" customFormat="1">
      <c r="B399" s="235"/>
      <c r="D399" s="239" t="s">
        <v>133</v>
      </c>
      <c r="F399" s="238" t="s">
        <v>2077</v>
      </c>
      <c r="H399" s="237">
        <v>5.7</v>
      </c>
      <c r="I399" s="236"/>
      <c r="L399" s="235"/>
      <c r="M399" s="234"/>
      <c r="T399" s="233"/>
      <c r="AT399" s="232" t="s">
        <v>133</v>
      </c>
      <c r="AU399" s="232" t="s">
        <v>238</v>
      </c>
      <c r="AV399" s="231" t="s">
        <v>523</v>
      </c>
      <c r="AW399" s="231" t="s">
        <v>1483</v>
      </c>
      <c r="AX399" s="231" t="s">
        <v>238</v>
      </c>
      <c r="AY399" s="232" t="s">
        <v>1476</v>
      </c>
    </row>
    <row r="400" spans="2:65" s="207" customFormat="1" ht="16.5" customHeight="1">
      <c r="B400" s="208"/>
      <c r="C400" s="249" t="s">
        <v>2076</v>
      </c>
      <c r="D400" s="249" t="s">
        <v>1486</v>
      </c>
      <c r="E400" s="248" t="s">
        <v>2075</v>
      </c>
      <c r="F400" s="243" t="s">
        <v>2074</v>
      </c>
      <c r="G400" s="247" t="s">
        <v>2073</v>
      </c>
      <c r="H400" s="246">
        <v>28.35</v>
      </c>
      <c r="I400" s="245"/>
      <c r="J400" s="244">
        <f>ROUND(I400*H400,2)</f>
        <v>0</v>
      </c>
      <c r="K400" s="243" t="s">
        <v>1503</v>
      </c>
      <c r="L400" s="242"/>
      <c r="M400" s="241" t="s">
        <v>117</v>
      </c>
      <c r="N400" s="240" t="s">
        <v>1478</v>
      </c>
      <c r="P400" s="221">
        <f>O400*H400</f>
        <v>0</v>
      </c>
      <c r="Q400" s="221">
        <v>1E-3</v>
      </c>
      <c r="R400" s="221">
        <f>Q400*H400</f>
        <v>2.8350000000000004E-2</v>
      </c>
      <c r="S400" s="221">
        <v>0</v>
      </c>
      <c r="T400" s="220">
        <f>S400*H400</f>
        <v>0</v>
      </c>
      <c r="AR400" s="218" t="s">
        <v>421</v>
      </c>
      <c r="AT400" s="218" t="s">
        <v>1486</v>
      </c>
      <c r="AU400" s="218" t="s">
        <v>238</v>
      </c>
      <c r="AY400" s="211" t="s">
        <v>1476</v>
      </c>
      <c r="BE400" s="219">
        <f>IF(N400="základní",J400,0)</f>
        <v>0</v>
      </c>
      <c r="BF400" s="219">
        <f>IF(N400="snížená",J400,0)</f>
        <v>0</v>
      </c>
      <c r="BG400" s="219">
        <f>IF(N400="zákl. přenesená",J400,0)</f>
        <v>0</v>
      </c>
      <c r="BH400" s="219">
        <f>IF(N400="sníž. přenesená",J400,0)</f>
        <v>0</v>
      </c>
      <c r="BI400" s="219">
        <f>IF(N400="nulová",J400,0)</f>
        <v>0</v>
      </c>
      <c r="BJ400" s="211" t="s">
        <v>238</v>
      </c>
      <c r="BK400" s="219">
        <f>ROUND(I400*H400,2)</f>
        <v>0</v>
      </c>
      <c r="BL400" s="211" t="s">
        <v>728</v>
      </c>
      <c r="BM400" s="218" t="s">
        <v>2072</v>
      </c>
    </row>
    <row r="401" spans="2:65" s="231" customFormat="1">
      <c r="B401" s="235"/>
      <c r="D401" s="239" t="s">
        <v>133</v>
      </c>
      <c r="F401" s="238" t="s">
        <v>2071</v>
      </c>
      <c r="H401" s="237">
        <v>28.35</v>
      </c>
      <c r="I401" s="236"/>
      <c r="L401" s="235"/>
      <c r="M401" s="234"/>
      <c r="T401" s="233"/>
      <c r="AT401" s="232" t="s">
        <v>133</v>
      </c>
      <c r="AU401" s="232" t="s">
        <v>238</v>
      </c>
      <c r="AV401" s="231" t="s">
        <v>523</v>
      </c>
      <c r="AW401" s="231" t="s">
        <v>1483</v>
      </c>
      <c r="AX401" s="231" t="s">
        <v>238</v>
      </c>
      <c r="AY401" s="232" t="s">
        <v>1476</v>
      </c>
    </row>
    <row r="402" spans="2:65" s="207" customFormat="1" ht="24.2" customHeight="1">
      <c r="B402" s="208"/>
      <c r="C402" s="230" t="s">
        <v>2070</v>
      </c>
      <c r="D402" s="230" t="s">
        <v>1477</v>
      </c>
      <c r="E402" s="229" t="s">
        <v>2069</v>
      </c>
      <c r="F402" s="224" t="s">
        <v>2068</v>
      </c>
      <c r="G402" s="228" t="s">
        <v>267</v>
      </c>
      <c r="H402" s="227">
        <v>63</v>
      </c>
      <c r="I402" s="226"/>
      <c r="J402" s="225">
        <f>ROUND(I402*H402,2)</f>
        <v>0</v>
      </c>
      <c r="K402" s="224" t="s">
        <v>1479</v>
      </c>
      <c r="L402" s="208"/>
      <c r="M402" s="223" t="s">
        <v>117</v>
      </c>
      <c r="N402" s="222" t="s">
        <v>1478</v>
      </c>
      <c r="P402" s="221">
        <f>O402*H402</f>
        <v>0</v>
      </c>
      <c r="Q402" s="221">
        <v>0</v>
      </c>
      <c r="R402" s="221">
        <f>Q402*H402</f>
        <v>0</v>
      </c>
      <c r="S402" s="221">
        <v>0</v>
      </c>
      <c r="T402" s="220">
        <f>S402*H402</f>
        <v>0</v>
      </c>
      <c r="AR402" s="218" t="s">
        <v>728</v>
      </c>
      <c r="AT402" s="218" t="s">
        <v>1477</v>
      </c>
      <c r="AU402" s="218" t="s">
        <v>238</v>
      </c>
      <c r="AY402" s="211" t="s">
        <v>1476</v>
      </c>
      <c r="BE402" s="219">
        <f>IF(N402="základní",J402,0)</f>
        <v>0</v>
      </c>
      <c r="BF402" s="219">
        <f>IF(N402="snížená",J402,0)</f>
        <v>0</v>
      </c>
      <c r="BG402" s="219">
        <f>IF(N402="zákl. přenesená",J402,0)</f>
        <v>0</v>
      </c>
      <c r="BH402" s="219">
        <f>IF(N402="sníž. přenesená",J402,0)</f>
        <v>0</v>
      </c>
      <c r="BI402" s="219">
        <f>IF(N402="nulová",J402,0)</f>
        <v>0</v>
      </c>
      <c r="BJ402" s="211" t="s">
        <v>238</v>
      </c>
      <c r="BK402" s="219">
        <f>ROUND(I402*H402,2)</f>
        <v>0</v>
      </c>
      <c r="BL402" s="211" t="s">
        <v>728</v>
      </c>
      <c r="BM402" s="218" t="s">
        <v>2067</v>
      </c>
    </row>
    <row r="403" spans="2:65" s="207" customFormat="1">
      <c r="B403" s="208"/>
      <c r="D403" s="217" t="s">
        <v>1473</v>
      </c>
      <c r="F403" s="216" t="s">
        <v>2066</v>
      </c>
      <c r="I403" s="215"/>
      <c r="L403" s="208"/>
      <c r="M403" s="251"/>
      <c r="T403" s="250"/>
      <c r="AT403" s="211" t="s">
        <v>1473</v>
      </c>
      <c r="AU403" s="211" t="s">
        <v>238</v>
      </c>
    </row>
    <row r="404" spans="2:65" s="207" customFormat="1" ht="16.5" customHeight="1">
      <c r="B404" s="208"/>
      <c r="C404" s="249" t="s">
        <v>2065</v>
      </c>
      <c r="D404" s="249" t="s">
        <v>1486</v>
      </c>
      <c r="E404" s="248" t="s">
        <v>2064</v>
      </c>
      <c r="F404" s="243" t="s">
        <v>2063</v>
      </c>
      <c r="G404" s="247" t="s">
        <v>267</v>
      </c>
      <c r="H404" s="246">
        <v>17</v>
      </c>
      <c r="I404" s="245"/>
      <c r="J404" s="244">
        <f t="shared" ref="J404:J417" si="10">ROUND(I404*H404,2)</f>
        <v>0</v>
      </c>
      <c r="K404" s="243" t="s">
        <v>1503</v>
      </c>
      <c r="L404" s="242"/>
      <c r="M404" s="241" t="s">
        <v>117</v>
      </c>
      <c r="N404" s="240" t="s">
        <v>1478</v>
      </c>
      <c r="P404" s="221">
        <f t="shared" ref="P404:P417" si="11">O404*H404</f>
        <v>0</v>
      </c>
      <c r="Q404" s="221">
        <v>0.1</v>
      </c>
      <c r="R404" s="221">
        <f t="shared" ref="R404:R417" si="12">Q404*H404</f>
        <v>1.7000000000000002</v>
      </c>
      <c r="S404" s="221">
        <v>0</v>
      </c>
      <c r="T404" s="220">
        <f t="shared" ref="T404:T417" si="13">S404*H404</f>
        <v>0</v>
      </c>
      <c r="AR404" s="218" t="s">
        <v>421</v>
      </c>
      <c r="AT404" s="218" t="s">
        <v>1486</v>
      </c>
      <c r="AU404" s="218" t="s">
        <v>238</v>
      </c>
      <c r="AY404" s="211" t="s">
        <v>1476</v>
      </c>
      <c r="BE404" s="219">
        <f t="shared" ref="BE404:BE417" si="14">IF(N404="základní",J404,0)</f>
        <v>0</v>
      </c>
      <c r="BF404" s="219">
        <f t="shared" ref="BF404:BF417" si="15">IF(N404="snížená",J404,0)</f>
        <v>0</v>
      </c>
      <c r="BG404" s="219">
        <f t="shared" ref="BG404:BG417" si="16">IF(N404="zákl. přenesená",J404,0)</f>
        <v>0</v>
      </c>
      <c r="BH404" s="219">
        <f t="shared" ref="BH404:BH417" si="17">IF(N404="sníž. přenesená",J404,0)</f>
        <v>0</v>
      </c>
      <c r="BI404" s="219">
        <f t="shared" ref="BI404:BI417" si="18">IF(N404="nulová",J404,0)</f>
        <v>0</v>
      </c>
      <c r="BJ404" s="211" t="s">
        <v>238</v>
      </c>
      <c r="BK404" s="219">
        <f t="shared" ref="BK404:BK417" si="19">ROUND(I404*H404,2)</f>
        <v>0</v>
      </c>
      <c r="BL404" s="211" t="s">
        <v>728</v>
      </c>
      <c r="BM404" s="218" t="s">
        <v>2062</v>
      </c>
    </row>
    <row r="405" spans="2:65" s="207" customFormat="1" ht="16.5" customHeight="1">
      <c r="B405" s="208"/>
      <c r="C405" s="249" t="s">
        <v>2061</v>
      </c>
      <c r="D405" s="249" t="s">
        <v>1486</v>
      </c>
      <c r="E405" s="248" t="s">
        <v>2060</v>
      </c>
      <c r="F405" s="243" t="s">
        <v>2059</v>
      </c>
      <c r="G405" s="247" t="s">
        <v>267</v>
      </c>
      <c r="H405" s="246">
        <v>13</v>
      </c>
      <c r="I405" s="245"/>
      <c r="J405" s="244">
        <f t="shared" si="10"/>
        <v>0</v>
      </c>
      <c r="K405" s="243" t="s">
        <v>1503</v>
      </c>
      <c r="L405" s="242"/>
      <c r="M405" s="241" t="s">
        <v>117</v>
      </c>
      <c r="N405" s="240" t="s">
        <v>1478</v>
      </c>
      <c r="P405" s="221">
        <f t="shared" si="11"/>
        <v>0</v>
      </c>
      <c r="Q405" s="221">
        <v>0.1</v>
      </c>
      <c r="R405" s="221">
        <f t="shared" si="12"/>
        <v>1.3</v>
      </c>
      <c r="S405" s="221">
        <v>0</v>
      </c>
      <c r="T405" s="220">
        <f t="shared" si="13"/>
        <v>0</v>
      </c>
      <c r="AR405" s="218" t="s">
        <v>421</v>
      </c>
      <c r="AT405" s="218" t="s">
        <v>1486</v>
      </c>
      <c r="AU405" s="218" t="s">
        <v>238</v>
      </c>
      <c r="AY405" s="211" t="s">
        <v>1476</v>
      </c>
      <c r="BE405" s="219">
        <f t="shared" si="14"/>
        <v>0</v>
      </c>
      <c r="BF405" s="219">
        <f t="shared" si="15"/>
        <v>0</v>
      </c>
      <c r="BG405" s="219">
        <f t="shared" si="16"/>
        <v>0</v>
      </c>
      <c r="BH405" s="219">
        <f t="shared" si="17"/>
        <v>0</v>
      </c>
      <c r="BI405" s="219">
        <f t="shared" si="18"/>
        <v>0</v>
      </c>
      <c r="BJ405" s="211" t="s">
        <v>238</v>
      </c>
      <c r="BK405" s="219">
        <f t="shared" si="19"/>
        <v>0</v>
      </c>
      <c r="BL405" s="211" t="s">
        <v>728</v>
      </c>
      <c r="BM405" s="218" t="s">
        <v>2058</v>
      </c>
    </row>
    <row r="406" spans="2:65" s="207" customFormat="1" ht="16.5" customHeight="1">
      <c r="B406" s="208"/>
      <c r="C406" s="249" t="s">
        <v>2057</v>
      </c>
      <c r="D406" s="249" t="s">
        <v>1486</v>
      </c>
      <c r="E406" s="248" t="s">
        <v>2056</v>
      </c>
      <c r="F406" s="243" t="s">
        <v>2055</v>
      </c>
      <c r="G406" s="247" t="s">
        <v>267</v>
      </c>
      <c r="H406" s="246">
        <v>1</v>
      </c>
      <c r="I406" s="245"/>
      <c r="J406" s="244">
        <f t="shared" si="10"/>
        <v>0</v>
      </c>
      <c r="K406" s="243" t="s">
        <v>1503</v>
      </c>
      <c r="L406" s="242"/>
      <c r="M406" s="241" t="s">
        <v>117</v>
      </c>
      <c r="N406" s="240" t="s">
        <v>1478</v>
      </c>
      <c r="P406" s="221">
        <f t="shared" si="11"/>
        <v>0</v>
      </c>
      <c r="Q406" s="221">
        <v>0.1</v>
      </c>
      <c r="R406" s="221">
        <f t="shared" si="12"/>
        <v>0.1</v>
      </c>
      <c r="S406" s="221">
        <v>0</v>
      </c>
      <c r="T406" s="220">
        <f t="shared" si="13"/>
        <v>0</v>
      </c>
      <c r="AR406" s="218" t="s">
        <v>421</v>
      </c>
      <c r="AT406" s="218" t="s">
        <v>1486</v>
      </c>
      <c r="AU406" s="218" t="s">
        <v>238</v>
      </c>
      <c r="AY406" s="211" t="s">
        <v>1476</v>
      </c>
      <c r="BE406" s="219">
        <f t="shared" si="14"/>
        <v>0</v>
      </c>
      <c r="BF406" s="219">
        <f t="shared" si="15"/>
        <v>0</v>
      </c>
      <c r="BG406" s="219">
        <f t="shared" si="16"/>
        <v>0</v>
      </c>
      <c r="BH406" s="219">
        <f t="shared" si="17"/>
        <v>0</v>
      </c>
      <c r="BI406" s="219">
        <f t="shared" si="18"/>
        <v>0</v>
      </c>
      <c r="BJ406" s="211" t="s">
        <v>238</v>
      </c>
      <c r="BK406" s="219">
        <f t="shared" si="19"/>
        <v>0</v>
      </c>
      <c r="BL406" s="211" t="s">
        <v>728</v>
      </c>
      <c r="BM406" s="218" t="s">
        <v>2054</v>
      </c>
    </row>
    <row r="407" spans="2:65" s="207" customFormat="1" ht="16.5" customHeight="1">
      <c r="B407" s="208"/>
      <c r="C407" s="249" t="s">
        <v>2053</v>
      </c>
      <c r="D407" s="249" t="s">
        <v>1486</v>
      </c>
      <c r="E407" s="248" t="s">
        <v>2052</v>
      </c>
      <c r="F407" s="243" t="s">
        <v>2051</v>
      </c>
      <c r="G407" s="247" t="s">
        <v>267</v>
      </c>
      <c r="H407" s="246">
        <v>9</v>
      </c>
      <c r="I407" s="245"/>
      <c r="J407" s="244">
        <f t="shared" si="10"/>
        <v>0</v>
      </c>
      <c r="K407" s="243" t="s">
        <v>1503</v>
      </c>
      <c r="L407" s="242"/>
      <c r="M407" s="241" t="s">
        <v>117</v>
      </c>
      <c r="N407" s="240" t="s">
        <v>1478</v>
      </c>
      <c r="P407" s="221">
        <f t="shared" si="11"/>
        <v>0</v>
      </c>
      <c r="Q407" s="221">
        <v>0.1</v>
      </c>
      <c r="R407" s="221">
        <f t="shared" si="12"/>
        <v>0.9</v>
      </c>
      <c r="S407" s="221">
        <v>0</v>
      </c>
      <c r="T407" s="220">
        <f t="shared" si="13"/>
        <v>0</v>
      </c>
      <c r="AR407" s="218" t="s">
        <v>421</v>
      </c>
      <c r="AT407" s="218" t="s">
        <v>1486</v>
      </c>
      <c r="AU407" s="218" t="s">
        <v>238</v>
      </c>
      <c r="AY407" s="211" t="s">
        <v>1476</v>
      </c>
      <c r="BE407" s="219">
        <f t="shared" si="14"/>
        <v>0</v>
      </c>
      <c r="BF407" s="219">
        <f t="shared" si="15"/>
        <v>0</v>
      </c>
      <c r="BG407" s="219">
        <f t="shared" si="16"/>
        <v>0</v>
      </c>
      <c r="BH407" s="219">
        <f t="shared" si="17"/>
        <v>0</v>
      </c>
      <c r="BI407" s="219">
        <f t="shared" si="18"/>
        <v>0</v>
      </c>
      <c r="BJ407" s="211" t="s">
        <v>238</v>
      </c>
      <c r="BK407" s="219">
        <f t="shared" si="19"/>
        <v>0</v>
      </c>
      <c r="BL407" s="211" t="s">
        <v>728</v>
      </c>
      <c r="BM407" s="218" t="s">
        <v>2050</v>
      </c>
    </row>
    <row r="408" spans="2:65" s="207" customFormat="1" ht="16.5" customHeight="1">
      <c r="B408" s="208"/>
      <c r="C408" s="249" t="s">
        <v>2049</v>
      </c>
      <c r="D408" s="249" t="s">
        <v>1486</v>
      </c>
      <c r="E408" s="248" t="s">
        <v>2048</v>
      </c>
      <c r="F408" s="243" t="s">
        <v>2047</v>
      </c>
      <c r="G408" s="247" t="s">
        <v>267</v>
      </c>
      <c r="H408" s="246">
        <v>1</v>
      </c>
      <c r="I408" s="245"/>
      <c r="J408" s="244">
        <f t="shared" si="10"/>
        <v>0</v>
      </c>
      <c r="K408" s="243" t="s">
        <v>1503</v>
      </c>
      <c r="L408" s="242"/>
      <c r="M408" s="241" t="s">
        <v>117</v>
      </c>
      <c r="N408" s="240" t="s">
        <v>1478</v>
      </c>
      <c r="P408" s="221">
        <f t="shared" si="11"/>
        <v>0</v>
      </c>
      <c r="Q408" s="221">
        <v>0.1</v>
      </c>
      <c r="R408" s="221">
        <f t="shared" si="12"/>
        <v>0.1</v>
      </c>
      <c r="S408" s="221">
        <v>0</v>
      </c>
      <c r="T408" s="220">
        <f t="shared" si="13"/>
        <v>0</v>
      </c>
      <c r="AR408" s="218" t="s">
        <v>421</v>
      </c>
      <c r="AT408" s="218" t="s">
        <v>1486</v>
      </c>
      <c r="AU408" s="218" t="s">
        <v>238</v>
      </c>
      <c r="AY408" s="211" t="s">
        <v>1476</v>
      </c>
      <c r="BE408" s="219">
        <f t="shared" si="14"/>
        <v>0</v>
      </c>
      <c r="BF408" s="219">
        <f t="shared" si="15"/>
        <v>0</v>
      </c>
      <c r="BG408" s="219">
        <f t="shared" si="16"/>
        <v>0</v>
      </c>
      <c r="BH408" s="219">
        <f t="shared" si="17"/>
        <v>0</v>
      </c>
      <c r="BI408" s="219">
        <f t="shared" si="18"/>
        <v>0</v>
      </c>
      <c r="BJ408" s="211" t="s">
        <v>238</v>
      </c>
      <c r="BK408" s="219">
        <f t="shared" si="19"/>
        <v>0</v>
      </c>
      <c r="BL408" s="211" t="s">
        <v>728</v>
      </c>
      <c r="BM408" s="218" t="s">
        <v>2046</v>
      </c>
    </row>
    <row r="409" spans="2:65" s="207" customFormat="1" ht="16.5" customHeight="1">
      <c r="B409" s="208"/>
      <c r="C409" s="249" t="s">
        <v>2045</v>
      </c>
      <c r="D409" s="249" t="s">
        <v>1486</v>
      </c>
      <c r="E409" s="248" t="s">
        <v>2044</v>
      </c>
      <c r="F409" s="243" t="s">
        <v>2043</v>
      </c>
      <c r="G409" s="247" t="s">
        <v>267</v>
      </c>
      <c r="H409" s="246">
        <v>1</v>
      </c>
      <c r="I409" s="245"/>
      <c r="J409" s="244">
        <f t="shared" si="10"/>
        <v>0</v>
      </c>
      <c r="K409" s="243" t="s">
        <v>1503</v>
      </c>
      <c r="L409" s="242"/>
      <c r="M409" s="241" t="s">
        <v>117</v>
      </c>
      <c r="N409" s="240" t="s">
        <v>1478</v>
      </c>
      <c r="P409" s="221">
        <f t="shared" si="11"/>
        <v>0</v>
      </c>
      <c r="Q409" s="221">
        <v>0.1</v>
      </c>
      <c r="R409" s="221">
        <f t="shared" si="12"/>
        <v>0.1</v>
      </c>
      <c r="S409" s="221">
        <v>0</v>
      </c>
      <c r="T409" s="220">
        <f t="shared" si="13"/>
        <v>0</v>
      </c>
      <c r="AR409" s="218" t="s">
        <v>421</v>
      </c>
      <c r="AT409" s="218" t="s">
        <v>1486</v>
      </c>
      <c r="AU409" s="218" t="s">
        <v>238</v>
      </c>
      <c r="AY409" s="211" t="s">
        <v>1476</v>
      </c>
      <c r="BE409" s="219">
        <f t="shared" si="14"/>
        <v>0</v>
      </c>
      <c r="BF409" s="219">
        <f t="shared" si="15"/>
        <v>0</v>
      </c>
      <c r="BG409" s="219">
        <f t="shared" si="16"/>
        <v>0</v>
      </c>
      <c r="BH409" s="219">
        <f t="shared" si="17"/>
        <v>0</v>
      </c>
      <c r="BI409" s="219">
        <f t="shared" si="18"/>
        <v>0</v>
      </c>
      <c r="BJ409" s="211" t="s">
        <v>238</v>
      </c>
      <c r="BK409" s="219">
        <f t="shared" si="19"/>
        <v>0</v>
      </c>
      <c r="BL409" s="211" t="s">
        <v>728</v>
      </c>
      <c r="BM409" s="218" t="s">
        <v>2042</v>
      </c>
    </row>
    <row r="410" spans="2:65" s="207" customFormat="1" ht="16.5" customHeight="1">
      <c r="B410" s="208"/>
      <c r="C410" s="249" t="s">
        <v>2041</v>
      </c>
      <c r="D410" s="249" t="s">
        <v>1486</v>
      </c>
      <c r="E410" s="248" t="s">
        <v>2040</v>
      </c>
      <c r="F410" s="243" t="s">
        <v>2039</v>
      </c>
      <c r="G410" s="247" t="s">
        <v>267</v>
      </c>
      <c r="H410" s="246">
        <v>1</v>
      </c>
      <c r="I410" s="245"/>
      <c r="J410" s="244">
        <f t="shared" si="10"/>
        <v>0</v>
      </c>
      <c r="K410" s="243" t="s">
        <v>1503</v>
      </c>
      <c r="L410" s="242"/>
      <c r="M410" s="241" t="s">
        <v>117</v>
      </c>
      <c r="N410" s="240" t="s">
        <v>1478</v>
      </c>
      <c r="P410" s="221">
        <f t="shared" si="11"/>
        <v>0</v>
      </c>
      <c r="Q410" s="221">
        <v>0.1</v>
      </c>
      <c r="R410" s="221">
        <f t="shared" si="12"/>
        <v>0.1</v>
      </c>
      <c r="S410" s="221">
        <v>0</v>
      </c>
      <c r="T410" s="220">
        <f t="shared" si="13"/>
        <v>0</v>
      </c>
      <c r="AR410" s="218" t="s">
        <v>421</v>
      </c>
      <c r="AT410" s="218" t="s">
        <v>1486</v>
      </c>
      <c r="AU410" s="218" t="s">
        <v>238</v>
      </c>
      <c r="AY410" s="211" t="s">
        <v>1476</v>
      </c>
      <c r="BE410" s="219">
        <f t="shared" si="14"/>
        <v>0</v>
      </c>
      <c r="BF410" s="219">
        <f t="shared" si="15"/>
        <v>0</v>
      </c>
      <c r="BG410" s="219">
        <f t="shared" si="16"/>
        <v>0</v>
      </c>
      <c r="BH410" s="219">
        <f t="shared" si="17"/>
        <v>0</v>
      </c>
      <c r="BI410" s="219">
        <f t="shared" si="18"/>
        <v>0</v>
      </c>
      <c r="BJ410" s="211" t="s">
        <v>238</v>
      </c>
      <c r="BK410" s="219">
        <f t="shared" si="19"/>
        <v>0</v>
      </c>
      <c r="BL410" s="211" t="s">
        <v>728</v>
      </c>
      <c r="BM410" s="218" t="s">
        <v>2038</v>
      </c>
    </row>
    <row r="411" spans="2:65" s="207" customFormat="1" ht="16.5" customHeight="1">
      <c r="B411" s="208"/>
      <c r="C411" s="249" t="s">
        <v>2037</v>
      </c>
      <c r="D411" s="249" t="s">
        <v>1486</v>
      </c>
      <c r="E411" s="248" t="s">
        <v>2036</v>
      </c>
      <c r="F411" s="243" t="s">
        <v>2035</v>
      </c>
      <c r="G411" s="247" t="s">
        <v>267</v>
      </c>
      <c r="H411" s="246">
        <v>1</v>
      </c>
      <c r="I411" s="245"/>
      <c r="J411" s="244">
        <f t="shared" si="10"/>
        <v>0</v>
      </c>
      <c r="K411" s="243" t="s">
        <v>1503</v>
      </c>
      <c r="L411" s="242"/>
      <c r="M411" s="241" t="s">
        <v>117</v>
      </c>
      <c r="N411" s="240" t="s">
        <v>1478</v>
      </c>
      <c r="P411" s="221">
        <f t="shared" si="11"/>
        <v>0</v>
      </c>
      <c r="Q411" s="221">
        <v>0.1</v>
      </c>
      <c r="R411" s="221">
        <f t="shared" si="12"/>
        <v>0.1</v>
      </c>
      <c r="S411" s="221">
        <v>0</v>
      </c>
      <c r="T411" s="220">
        <f t="shared" si="13"/>
        <v>0</v>
      </c>
      <c r="AR411" s="218" t="s">
        <v>421</v>
      </c>
      <c r="AT411" s="218" t="s">
        <v>1486</v>
      </c>
      <c r="AU411" s="218" t="s">
        <v>238</v>
      </c>
      <c r="AY411" s="211" t="s">
        <v>1476</v>
      </c>
      <c r="BE411" s="219">
        <f t="shared" si="14"/>
        <v>0</v>
      </c>
      <c r="BF411" s="219">
        <f t="shared" si="15"/>
        <v>0</v>
      </c>
      <c r="BG411" s="219">
        <f t="shared" si="16"/>
        <v>0</v>
      </c>
      <c r="BH411" s="219">
        <f t="shared" si="17"/>
        <v>0</v>
      </c>
      <c r="BI411" s="219">
        <f t="shared" si="18"/>
        <v>0</v>
      </c>
      <c r="BJ411" s="211" t="s">
        <v>238</v>
      </c>
      <c r="BK411" s="219">
        <f t="shared" si="19"/>
        <v>0</v>
      </c>
      <c r="BL411" s="211" t="s">
        <v>728</v>
      </c>
      <c r="BM411" s="218" t="s">
        <v>2034</v>
      </c>
    </row>
    <row r="412" spans="2:65" s="207" customFormat="1" ht="16.5" customHeight="1">
      <c r="B412" s="208"/>
      <c r="C412" s="249" t="s">
        <v>2033</v>
      </c>
      <c r="D412" s="249" t="s">
        <v>1486</v>
      </c>
      <c r="E412" s="248" t="s">
        <v>2032</v>
      </c>
      <c r="F412" s="243" t="s">
        <v>2031</v>
      </c>
      <c r="G412" s="247" t="s">
        <v>267</v>
      </c>
      <c r="H412" s="246">
        <v>1</v>
      </c>
      <c r="I412" s="245"/>
      <c r="J412" s="244">
        <f t="shared" si="10"/>
        <v>0</v>
      </c>
      <c r="K412" s="243" t="s">
        <v>1503</v>
      </c>
      <c r="L412" s="242"/>
      <c r="M412" s="241" t="s">
        <v>117</v>
      </c>
      <c r="N412" s="240" t="s">
        <v>1478</v>
      </c>
      <c r="P412" s="221">
        <f t="shared" si="11"/>
        <v>0</v>
      </c>
      <c r="Q412" s="221">
        <v>0.1</v>
      </c>
      <c r="R412" s="221">
        <f t="shared" si="12"/>
        <v>0.1</v>
      </c>
      <c r="S412" s="221">
        <v>0</v>
      </c>
      <c r="T412" s="220">
        <f t="shared" si="13"/>
        <v>0</v>
      </c>
      <c r="AR412" s="218" t="s">
        <v>421</v>
      </c>
      <c r="AT412" s="218" t="s">
        <v>1486</v>
      </c>
      <c r="AU412" s="218" t="s">
        <v>238</v>
      </c>
      <c r="AY412" s="211" t="s">
        <v>1476</v>
      </c>
      <c r="BE412" s="219">
        <f t="shared" si="14"/>
        <v>0</v>
      </c>
      <c r="BF412" s="219">
        <f t="shared" si="15"/>
        <v>0</v>
      </c>
      <c r="BG412" s="219">
        <f t="shared" si="16"/>
        <v>0</v>
      </c>
      <c r="BH412" s="219">
        <f t="shared" si="17"/>
        <v>0</v>
      </c>
      <c r="BI412" s="219">
        <f t="shared" si="18"/>
        <v>0</v>
      </c>
      <c r="BJ412" s="211" t="s">
        <v>238</v>
      </c>
      <c r="BK412" s="219">
        <f t="shared" si="19"/>
        <v>0</v>
      </c>
      <c r="BL412" s="211" t="s">
        <v>728</v>
      </c>
      <c r="BM412" s="218" t="s">
        <v>2030</v>
      </c>
    </row>
    <row r="413" spans="2:65" s="207" customFormat="1" ht="16.5" customHeight="1">
      <c r="B413" s="208"/>
      <c r="C413" s="249" t="s">
        <v>2029</v>
      </c>
      <c r="D413" s="249" t="s">
        <v>1486</v>
      </c>
      <c r="E413" s="248" t="s">
        <v>2028</v>
      </c>
      <c r="F413" s="243" t="s">
        <v>2027</v>
      </c>
      <c r="G413" s="247" t="s">
        <v>267</v>
      </c>
      <c r="H413" s="246">
        <v>4</v>
      </c>
      <c r="I413" s="245"/>
      <c r="J413" s="244">
        <f t="shared" si="10"/>
        <v>0</v>
      </c>
      <c r="K413" s="243" t="s">
        <v>1503</v>
      </c>
      <c r="L413" s="242"/>
      <c r="M413" s="241" t="s">
        <v>117</v>
      </c>
      <c r="N413" s="240" t="s">
        <v>1478</v>
      </c>
      <c r="P413" s="221">
        <f t="shared" si="11"/>
        <v>0</v>
      </c>
      <c r="Q413" s="221">
        <v>0.1</v>
      </c>
      <c r="R413" s="221">
        <f t="shared" si="12"/>
        <v>0.4</v>
      </c>
      <c r="S413" s="221">
        <v>0</v>
      </c>
      <c r="T413" s="220">
        <f t="shared" si="13"/>
        <v>0</v>
      </c>
      <c r="AR413" s="218" t="s">
        <v>421</v>
      </c>
      <c r="AT413" s="218" t="s">
        <v>1486</v>
      </c>
      <c r="AU413" s="218" t="s">
        <v>238</v>
      </c>
      <c r="AY413" s="211" t="s">
        <v>1476</v>
      </c>
      <c r="BE413" s="219">
        <f t="shared" si="14"/>
        <v>0</v>
      </c>
      <c r="BF413" s="219">
        <f t="shared" si="15"/>
        <v>0</v>
      </c>
      <c r="BG413" s="219">
        <f t="shared" si="16"/>
        <v>0</v>
      </c>
      <c r="BH413" s="219">
        <f t="shared" si="17"/>
        <v>0</v>
      </c>
      <c r="BI413" s="219">
        <f t="shared" si="18"/>
        <v>0</v>
      </c>
      <c r="BJ413" s="211" t="s">
        <v>238</v>
      </c>
      <c r="BK413" s="219">
        <f t="shared" si="19"/>
        <v>0</v>
      </c>
      <c r="BL413" s="211" t="s">
        <v>728</v>
      </c>
      <c r="BM413" s="218" t="s">
        <v>2026</v>
      </c>
    </row>
    <row r="414" spans="2:65" s="207" customFormat="1" ht="16.5" customHeight="1">
      <c r="B414" s="208"/>
      <c r="C414" s="249" t="s">
        <v>2025</v>
      </c>
      <c r="D414" s="249" t="s">
        <v>1486</v>
      </c>
      <c r="E414" s="248" t="s">
        <v>2024</v>
      </c>
      <c r="F414" s="243" t="s">
        <v>2023</v>
      </c>
      <c r="G414" s="247" t="s">
        <v>267</v>
      </c>
      <c r="H414" s="246">
        <v>6</v>
      </c>
      <c r="I414" s="245"/>
      <c r="J414" s="244">
        <f t="shared" si="10"/>
        <v>0</v>
      </c>
      <c r="K414" s="243" t="s">
        <v>1503</v>
      </c>
      <c r="L414" s="242"/>
      <c r="M414" s="241" t="s">
        <v>117</v>
      </c>
      <c r="N414" s="240" t="s">
        <v>1478</v>
      </c>
      <c r="P414" s="221">
        <f t="shared" si="11"/>
        <v>0</v>
      </c>
      <c r="Q414" s="221">
        <v>0.1</v>
      </c>
      <c r="R414" s="221">
        <f t="shared" si="12"/>
        <v>0.60000000000000009</v>
      </c>
      <c r="S414" s="221">
        <v>0</v>
      </c>
      <c r="T414" s="220">
        <f t="shared" si="13"/>
        <v>0</v>
      </c>
      <c r="AR414" s="218" t="s">
        <v>421</v>
      </c>
      <c r="AT414" s="218" t="s">
        <v>1486</v>
      </c>
      <c r="AU414" s="218" t="s">
        <v>238</v>
      </c>
      <c r="AY414" s="211" t="s">
        <v>1476</v>
      </c>
      <c r="BE414" s="219">
        <f t="shared" si="14"/>
        <v>0</v>
      </c>
      <c r="BF414" s="219">
        <f t="shared" si="15"/>
        <v>0</v>
      </c>
      <c r="BG414" s="219">
        <f t="shared" si="16"/>
        <v>0</v>
      </c>
      <c r="BH414" s="219">
        <f t="shared" si="17"/>
        <v>0</v>
      </c>
      <c r="BI414" s="219">
        <f t="shared" si="18"/>
        <v>0</v>
      </c>
      <c r="BJ414" s="211" t="s">
        <v>238</v>
      </c>
      <c r="BK414" s="219">
        <f t="shared" si="19"/>
        <v>0</v>
      </c>
      <c r="BL414" s="211" t="s">
        <v>728</v>
      </c>
      <c r="BM414" s="218" t="s">
        <v>2022</v>
      </c>
    </row>
    <row r="415" spans="2:65" s="207" customFormat="1" ht="16.5" customHeight="1">
      <c r="B415" s="208"/>
      <c r="C415" s="249" t="s">
        <v>2021</v>
      </c>
      <c r="D415" s="249" t="s">
        <v>1486</v>
      </c>
      <c r="E415" s="248" t="s">
        <v>2020</v>
      </c>
      <c r="F415" s="243" t="s">
        <v>2019</v>
      </c>
      <c r="G415" s="247" t="s">
        <v>267</v>
      </c>
      <c r="H415" s="246">
        <v>6</v>
      </c>
      <c r="I415" s="245"/>
      <c r="J415" s="244">
        <f t="shared" si="10"/>
        <v>0</v>
      </c>
      <c r="K415" s="243" t="s">
        <v>1503</v>
      </c>
      <c r="L415" s="242"/>
      <c r="M415" s="241" t="s">
        <v>117</v>
      </c>
      <c r="N415" s="240" t="s">
        <v>1478</v>
      </c>
      <c r="P415" s="221">
        <f t="shared" si="11"/>
        <v>0</v>
      </c>
      <c r="Q415" s="221">
        <v>0.1</v>
      </c>
      <c r="R415" s="221">
        <f t="shared" si="12"/>
        <v>0.60000000000000009</v>
      </c>
      <c r="S415" s="221">
        <v>0</v>
      </c>
      <c r="T415" s="220">
        <f t="shared" si="13"/>
        <v>0</v>
      </c>
      <c r="AR415" s="218" t="s">
        <v>421</v>
      </c>
      <c r="AT415" s="218" t="s">
        <v>1486</v>
      </c>
      <c r="AU415" s="218" t="s">
        <v>238</v>
      </c>
      <c r="AY415" s="211" t="s">
        <v>1476</v>
      </c>
      <c r="BE415" s="219">
        <f t="shared" si="14"/>
        <v>0</v>
      </c>
      <c r="BF415" s="219">
        <f t="shared" si="15"/>
        <v>0</v>
      </c>
      <c r="BG415" s="219">
        <f t="shared" si="16"/>
        <v>0</v>
      </c>
      <c r="BH415" s="219">
        <f t="shared" si="17"/>
        <v>0</v>
      </c>
      <c r="BI415" s="219">
        <f t="shared" si="18"/>
        <v>0</v>
      </c>
      <c r="BJ415" s="211" t="s">
        <v>238</v>
      </c>
      <c r="BK415" s="219">
        <f t="shared" si="19"/>
        <v>0</v>
      </c>
      <c r="BL415" s="211" t="s">
        <v>728</v>
      </c>
      <c r="BM415" s="218" t="s">
        <v>2018</v>
      </c>
    </row>
    <row r="416" spans="2:65" s="207" customFormat="1" ht="16.5" customHeight="1">
      <c r="B416" s="208"/>
      <c r="C416" s="249" t="s">
        <v>2017</v>
      </c>
      <c r="D416" s="249" t="s">
        <v>1486</v>
      </c>
      <c r="E416" s="248" t="s">
        <v>2016</v>
      </c>
      <c r="F416" s="243" t="s">
        <v>2015</v>
      </c>
      <c r="G416" s="247" t="s">
        <v>267</v>
      </c>
      <c r="H416" s="246">
        <v>2</v>
      </c>
      <c r="I416" s="245"/>
      <c r="J416" s="244">
        <f t="shared" si="10"/>
        <v>0</v>
      </c>
      <c r="K416" s="243" t="s">
        <v>1503</v>
      </c>
      <c r="L416" s="242"/>
      <c r="M416" s="241" t="s">
        <v>117</v>
      </c>
      <c r="N416" s="240" t="s">
        <v>1478</v>
      </c>
      <c r="P416" s="221">
        <f t="shared" si="11"/>
        <v>0</v>
      </c>
      <c r="Q416" s="221">
        <v>0.1</v>
      </c>
      <c r="R416" s="221">
        <f t="shared" si="12"/>
        <v>0.2</v>
      </c>
      <c r="S416" s="221">
        <v>0</v>
      </c>
      <c r="T416" s="220">
        <f t="shared" si="13"/>
        <v>0</v>
      </c>
      <c r="AR416" s="218" t="s">
        <v>421</v>
      </c>
      <c r="AT416" s="218" t="s">
        <v>1486</v>
      </c>
      <c r="AU416" s="218" t="s">
        <v>238</v>
      </c>
      <c r="AY416" s="211" t="s">
        <v>1476</v>
      </c>
      <c r="BE416" s="219">
        <f t="shared" si="14"/>
        <v>0</v>
      </c>
      <c r="BF416" s="219">
        <f t="shared" si="15"/>
        <v>0</v>
      </c>
      <c r="BG416" s="219">
        <f t="shared" si="16"/>
        <v>0</v>
      </c>
      <c r="BH416" s="219">
        <f t="shared" si="17"/>
        <v>0</v>
      </c>
      <c r="BI416" s="219">
        <f t="shared" si="18"/>
        <v>0</v>
      </c>
      <c r="BJ416" s="211" t="s">
        <v>238</v>
      </c>
      <c r="BK416" s="219">
        <f t="shared" si="19"/>
        <v>0</v>
      </c>
      <c r="BL416" s="211" t="s">
        <v>728</v>
      </c>
      <c r="BM416" s="218" t="s">
        <v>2014</v>
      </c>
    </row>
    <row r="417" spans="2:65" s="207" customFormat="1" ht="16.5" customHeight="1">
      <c r="B417" s="208"/>
      <c r="C417" s="230" t="s">
        <v>2013</v>
      </c>
      <c r="D417" s="230" t="s">
        <v>1477</v>
      </c>
      <c r="E417" s="229" t="s">
        <v>2012</v>
      </c>
      <c r="F417" s="224" t="s">
        <v>2011</v>
      </c>
      <c r="G417" s="228" t="s">
        <v>267</v>
      </c>
      <c r="H417" s="227">
        <v>63</v>
      </c>
      <c r="I417" s="226"/>
      <c r="J417" s="225">
        <f t="shared" si="10"/>
        <v>0</v>
      </c>
      <c r="K417" s="224" t="s">
        <v>1479</v>
      </c>
      <c r="L417" s="208"/>
      <c r="M417" s="223" t="s">
        <v>117</v>
      </c>
      <c r="N417" s="222" t="s">
        <v>1478</v>
      </c>
      <c r="P417" s="221">
        <f t="shared" si="11"/>
        <v>0</v>
      </c>
      <c r="Q417" s="221">
        <v>0</v>
      </c>
      <c r="R417" s="221">
        <f t="shared" si="12"/>
        <v>0</v>
      </c>
      <c r="S417" s="221">
        <v>0</v>
      </c>
      <c r="T417" s="220">
        <f t="shared" si="13"/>
        <v>0</v>
      </c>
      <c r="AR417" s="218" t="s">
        <v>728</v>
      </c>
      <c r="AT417" s="218" t="s">
        <v>1477</v>
      </c>
      <c r="AU417" s="218" t="s">
        <v>238</v>
      </c>
      <c r="AY417" s="211" t="s">
        <v>1476</v>
      </c>
      <c r="BE417" s="219">
        <f t="shared" si="14"/>
        <v>0</v>
      </c>
      <c r="BF417" s="219">
        <f t="shared" si="15"/>
        <v>0</v>
      </c>
      <c r="BG417" s="219">
        <f t="shared" si="16"/>
        <v>0</v>
      </c>
      <c r="BH417" s="219">
        <f t="shared" si="17"/>
        <v>0</v>
      </c>
      <c r="BI417" s="219">
        <f t="shared" si="18"/>
        <v>0</v>
      </c>
      <c r="BJ417" s="211" t="s">
        <v>238</v>
      </c>
      <c r="BK417" s="219">
        <f t="shared" si="19"/>
        <v>0</v>
      </c>
      <c r="BL417" s="211" t="s">
        <v>728</v>
      </c>
      <c r="BM417" s="218" t="s">
        <v>2010</v>
      </c>
    </row>
    <row r="418" spans="2:65" s="207" customFormat="1">
      <c r="B418" s="208"/>
      <c r="D418" s="217" t="s">
        <v>1473</v>
      </c>
      <c r="F418" s="216" t="s">
        <v>2009</v>
      </c>
      <c r="I418" s="215"/>
      <c r="L418" s="208"/>
      <c r="M418" s="251"/>
      <c r="T418" s="250"/>
      <c r="AT418" s="211" t="s">
        <v>1473</v>
      </c>
      <c r="AU418" s="211" t="s">
        <v>238</v>
      </c>
    </row>
    <row r="419" spans="2:65" s="207" customFormat="1" ht="16.5" customHeight="1">
      <c r="B419" s="208"/>
      <c r="C419" s="230" t="s">
        <v>2008</v>
      </c>
      <c r="D419" s="230" t="s">
        <v>1477</v>
      </c>
      <c r="E419" s="229" t="s">
        <v>2007</v>
      </c>
      <c r="F419" s="224" t="s">
        <v>2006</v>
      </c>
      <c r="G419" s="228" t="s">
        <v>267</v>
      </c>
      <c r="H419" s="227">
        <v>63</v>
      </c>
      <c r="I419" s="226"/>
      <c r="J419" s="225">
        <f>ROUND(I419*H419,2)</f>
        <v>0</v>
      </c>
      <c r="K419" s="224" t="s">
        <v>1503</v>
      </c>
      <c r="L419" s="208"/>
      <c r="M419" s="223" t="s">
        <v>117</v>
      </c>
      <c r="N419" s="222" t="s">
        <v>1478</v>
      </c>
      <c r="P419" s="221">
        <f>O419*H419</f>
        <v>0</v>
      </c>
      <c r="Q419" s="221">
        <v>0</v>
      </c>
      <c r="R419" s="221">
        <f>Q419*H419</f>
        <v>0</v>
      </c>
      <c r="S419" s="221">
        <v>0</v>
      </c>
      <c r="T419" s="220">
        <f>S419*H419</f>
        <v>0</v>
      </c>
      <c r="AR419" s="218" t="s">
        <v>728</v>
      </c>
      <c r="AT419" s="218" t="s">
        <v>1477</v>
      </c>
      <c r="AU419" s="218" t="s">
        <v>238</v>
      </c>
      <c r="AY419" s="211" t="s">
        <v>1476</v>
      </c>
      <c r="BE419" s="219">
        <f>IF(N419="základní",J419,0)</f>
        <v>0</v>
      </c>
      <c r="BF419" s="219">
        <f>IF(N419="snížená",J419,0)</f>
        <v>0</v>
      </c>
      <c r="BG419" s="219">
        <f>IF(N419="zákl. přenesená",J419,0)</f>
        <v>0</v>
      </c>
      <c r="BH419" s="219">
        <f>IF(N419="sníž. přenesená",J419,0)</f>
        <v>0</v>
      </c>
      <c r="BI419" s="219">
        <f>IF(N419="nulová",J419,0)</f>
        <v>0</v>
      </c>
      <c r="BJ419" s="211" t="s">
        <v>238</v>
      </c>
      <c r="BK419" s="219">
        <f>ROUND(I419*H419,2)</f>
        <v>0</v>
      </c>
      <c r="BL419" s="211" t="s">
        <v>728</v>
      </c>
      <c r="BM419" s="218" t="s">
        <v>2005</v>
      </c>
    </row>
    <row r="420" spans="2:65" s="207" customFormat="1" ht="16.5" customHeight="1">
      <c r="B420" s="208"/>
      <c r="C420" s="230" t="s">
        <v>2004</v>
      </c>
      <c r="D420" s="230" t="s">
        <v>1477</v>
      </c>
      <c r="E420" s="229" t="s">
        <v>2003</v>
      </c>
      <c r="F420" s="224" t="s">
        <v>2002</v>
      </c>
      <c r="G420" s="228" t="s">
        <v>267</v>
      </c>
      <c r="H420" s="227">
        <v>63</v>
      </c>
      <c r="I420" s="226"/>
      <c r="J420" s="225">
        <f>ROUND(I420*H420,2)</f>
        <v>0</v>
      </c>
      <c r="K420" s="224" t="s">
        <v>1479</v>
      </c>
      <c r="L420" s="208"/>
      <c r="M420" s="223" t="s">
        <v>117</v>
      </c>
      <c r="N420" s="222" t="s">
        <v>1478</v>
      </c>
      <c r="P420" s="221">
        <f>O420*H420</f>
        <v>0</v>
      </c>
      <c r="Q420" s="221">
        <v>0</v>
      </c>
      <c r="R420" s="221">
        <f>Q420*H420</f>
        <v>0</v>
      </c>
      <c r="S420" s="221">
        <v>0</v>
      </c>
      <c r="T420" s="220">
        <f>S420*H420</f>
        <v>0</v>
      </c>
      <c r="AR420" s="218" t="s">
        <v>728</v>
      </c>
      <c r="AT420" s="218" t="s">
        <v>1477</v>
      </c>
      <c r="AU420" s="218" t="s">
        <v>238</v>
      </c>
      <c r="AY420" s="211" t="s">
        <v>1476</v>
      </c>
      <c r="BE420" s="219">
        <f>IF(N420="základní",J420,0)</f>
        <v>0</v>
      </c>
      <c r="BF420" s="219">
        <f>IF(N420="snížená",J420,0)</f>
        <v>0</v>
      </c>
      <c r="BG420" s="219">
        <f>IF(N420="zákl. přenesená",J420,0)</f>
        <v>0</v>
      </c>
      <c r="BH420" s="219">
        <f>IF(N420="sníž. přenesená",J420,0)</f>
        <v>0</v>
      </c>
      <c r="BI420" s="219">
        <f>IF(N420="nulová",J420,0)</f>
        <v>0</v>
      </c>
      <c r="BJ420" s="211" t="s">
        <v>238</v>
      </c>
      <c r="BK420" s="219">
        <f>ROUND(I420*H420,2)</f>
        <v>0</v>
      </c>
      <c r="BL420" s="211" t="s">
        <v>728</v>
      </c>
      <c r="BM420" s="218" t="s">
        <v>2001</v>
      </c>
    </row>
    <row r="421" spans="2:65" s="207" customFormat="1">
      <c r="B421" s="208"/>
      <c r="D421" s="217" t="s">
        <v>1473</v>
      </c>
      <c r="F421" s="216" t="s">
        <v>2000</v>
      </c>
      <c r="I421" s="215"/>
      <c r="L421" s="208"/>
      <c r="M421" s="251"/>
      <c r="T421" s="250"/>
      <c r="AT421" s="211" t="s">
        <v>1473</v>
      </c>
      <c r="AU421" s="211" t="s">
        <v>238</v>
      </c>
    </row>
    <row r="422" spans="2:65" s="207" customFormat="1" ht="16.5" customHeight="1">
      <c r="B422" s="208"/>
      <c r="C422" s="249" t="s">
        <v>1999</v>
      </c>
      <c r="D422" s="249" t="s">
        <v>1486</v>
      </c>
      <c r="E422" s="248" t="s">
        <v>1998</v>
      </c>
      <c r="F422" s="243" t="s">
        <v>1997</v>
      </c>
      <c r="G422" s="247" t="s">
        <v>267</v>
      </c>
      <c r="H422" s="246">
        <v>63</v>
      </c>
      <c r="I422" s="245"/>
      <c r="J422" s="244">
        <f>ROUND(I422*H422,2)</f>
        <v>0</v>
      </c>
      <c r="K422" s="243" t="s">
        <v>1479</v>
      </c>
      <c r="L422" s="242"/>
      <c r="M422" s="241" t="s">
        <v>117</v>
      </c>
      <c r="N422" s="240" t="s">
        <v>1478</v>
      </c>
      <c r="P422" s="221">
        <f>O422*H422</f>
        <v>0</v>
      </c>
      <c r="Q422" s="221">
        <v>6.9999999999999999E-4</v>
      </c>
      <c r="R422" s="221">
        <f>Q422*H422</f>
        <v>4.41E-2</v>
      </c>
      <c r="S422" s="221">
        <v>0</v>
      </c>
      <c r="T422" s="220">
        <f>S422*H422</f>
        <v>0</v>
      </c>
      <c r="AR422" s="218" t="s">
        <v>421</v>
      </c>
      <c r="AT422" s="218" t="s">
        <v>1486</v>
      </c>
      <c r="AU422" s="218" t="s">
        <v>238</v>
      </c>
      <c r="AY422" s="211" t="s">
        <v>1476</v>
      </c>
      <c r="BE422" s="219">
        <f>IF(N422="základní",J422,0)</f>
        <v>0</v>
      </c>
      <c r="BF422" s="219">
        <f>IF(N422="snížená",J422,0)</f>
        <v>0</v>
      </c>
      <c r="BG422" s="219">
        <f>IF(N422="zákl. přenesená",J422,0)</f>
        <v>0</v>
      </c>
      <c r="BH422" s="219">
        <f>IF(N422="sníž. přenesená",J422,0)</f>
        <v>0</v>
      </c>
      <c r="BI422" s="219">
        <f>IF(N422="nulová",J422,0)</f>
        <v>0</v>
      </c>
      <c r="BJ422" s="211" t="s">
        <v>238</v>
      </c>
      <c r="BK422" s="219">
        <f>ROUND(I422*H422,2)</f>
        <v>0</v>
      </c>
      <c r="BL422" s="211" t="s">
        <v>728</v>
      </c>
      <c r="BM422" s="218" t="s">
        <v>1996</v>
      </c>
    </row>
    <row r="423" spans="2:65" s="207" customFormat="1" ht="16.5" customHeight="1">
      <c r="B423" s="208"/>
      <c r="C423" s="230" t="s">
        <v>1995</v>
      </c>
      <c r="D423" s="230" t="s">
        <v>1477</v>
      </c>
      <c r="E423" s="229" t="s">
        <v>1994</v>
      </c>
      <c r="F423" s="224" t="s">
        <v>1993</v>
      </c>
      <c r="G423" s="228" t="s">
        <v>267</v>
      </c>
      <c r="H423" s="227">
        <v>63</v>
      </c>
      <c r="I423" s="226"/>
      <c r="J423" s="225">
        <f>ROUND(I423*H423,2)</f>
        <v>0</v>
      </c>
      <c r="K423" s="224" t="s">
        <v>1479</v>
      </c>
      <c r="L423" s="208"/>
      <c r="M423" s="223" t="s">
        <v>117</v>
      </c>
      <c r="N423" s="222" t="s">
        <v>1478</v>
      </c>
      <c r="P423" s="221">
        <f>O423*H423</f>
        <v>0</v>
      </c>
      <c r="Q423" s="221">
        <v>5.0000000000000002E-5</v>
      </c>
      <c r="R423" s="221">
        <f>Q423*H423</f>
        <v>3.15E-3</v>
      </c>
      <c r="S423" s="221">
        <v>0</v>
      </c>
      <c r="T423" s="220">
        <f>S423*H423</f>
        <v>0</v>
      </c>
      <c r="AR423" s="218" t="s">
        <v>728</v>
      </c>
      <c r="AT423" s="218" t="s">
        <v>1477</v>
      </c>
      <c r="AU423" s="218" t="s">
        <v>238</v>
      </c>
      <c r="AY423" s="211" t="s">
        <v>1476</v>
      </c>
      <c r="BE423" s="219">
        <f>IF(N423="základní",J423,0)</f>
        <v>0</v>
      </c>
      <c r="BF423" s="219">
        <f>IF(N423="snížená",J423,0)</f>
        <v>0</v>
      </c>
      <c r="BG423" s="219">
        <f>IF(N423="zákl. přenesená",J423,0)</f>
        <v>0</v>
      </c>
      <c r="BH423" s="219">
        <f>IF(N423="sníž. přenesená",J423,0)</f>
        <v>0</v>
      </c>
      <c r="BI423" s="219">
        <f>IF(N423="nulová",J423,0)</f>
        <v>0</v>
      </c>
      <c r="BJ423" s="211" t="s">
        <v>238</v>
      </c>
      <c r="BK423" s="219">
        <f>ROUND(I423*H423,2)</f>
        <v>0</v>
      </c>
      <c r="BL423" s="211" t="s">
        <v>728</v>
      </c>
      <c r="BM423" s="218" t="s">
        <v>1992</v>
      </c>
    </row>
    <row r="424" spans="2:65" s="207" customFormat="1">
      <c r="B424" s="208"/>
      <c r="D424" s="217" t="s">
        <v>1473</v>
      </c>
      <c r="F424" s="216" t="s">
        <v>1991</v>
      </c>
      <c r="I424" s="215"/>
      <c r="L424" s="208"/>
      <c r="M424" s="251"/>
      <c r="T424" s="250"/>
      <c r="AT424" s="211" t="s">
        <v>1473</v>
      </c>
      <c r="AU424" s="211" t="s">
        <v>238</v>
      </c>
    </row>
    <row r="425" spans="2:65" s="207" customFormat="1" ht="16.5" customHeight="1">
      <c r="B425" s="208"/>
      <c r="C425" s="249" t="s">
        <v>1990</v>
      </c>
      <c r="D425" s="249" t="s">
        <v>1486</v>
      </c>
      <c r="E425" s="248" t="s">
        <v>1989</v>
      </c>
      <c r="F425" s="243" t="s">
        <v>1988</v>
      </c>
      <c r="G425" s="247" t="s">
        <v>267</v>
      </c>
      <c r="H425" s="246">
        <v>189</v>
      </c>
      <c r="I425" s="245"/>
      <c r="J425" s="244">
        <f>ROUND(I425*H425,2)</f>
        <v>0</v>
      </c>
      <c r="K425" s="243" t="s">
        <v>1479</v>
      </c>
      <c r="L425" s="242"/>
      <c r="M425" s="241" t="s">
        <v>117</v>
      </c>
      <c r="N425" s="240" t="s">
        <v>1478</v>
      </c>
      <c r="P425" s="221">
        <f>O425*H425</f>
        <v>0</v>
      </c>
      <c r="Q425" s="221">
        <v>4.7200000000000002E-3</v>
      </c>
      <c r="R425" s="221">
        <f>Q425*H425</f>
        <v>0.8920800000000001</v>
      </c>
      <c r="S425" s="221">
        <v>0</v>
      </c>
      <c r="T425" s="220">
        <f>S425*H425</f>
        <v>0</v>
      </c>
      <c r="AR425" s="218" t="s">
        <v>421</v>
      </c>
      <c r="AT425" s="218" t="s">
        <v>1486</v>
      </c>
      <c r="AU425" s="218" t="s">
        <v>238</v>
      </c>
      <c r="AY425" s="211" t="s">
        <v>1476</v>
      </c>
      <c r="BE425" s="219">
        <f>IF(N425="základní",J425,0)</f>
        <v>0</v>
      </c>
      <c r="BF425" s="219">
        <f>IF(N425="snížená",J425,0)</f>
        <v>0</v>
      </c>
      <c r="BG425" s="219">
        <f>IF(N425="zákl. přenesená",J425,0)</f>
        <v>0</v>
      </c>
      <c r="BH425" s="219">
        <f>IF(N425="sníž. přenesená",J425,0)</f>
        <v>0</v>
      </c>
      <c r="BI425" s="219">
        <f>IF(N425="nulová",J425,0)</f>
        <v>0</v>
      </c>
      <c r="BJ425" s="211" t="s">
        <v>238</v>
      </c>
      <c r="BK425" s="219">
        <f>ROUND(I425*H425,2)</f>
        <v>0</v>
      </c>
      <c r="BL425" s="211" t="s">
        <v>728</v>
      </c>
      <c r="BM425" s="218" t="s">
        <v>1987</v>
      </c>
    </row>
    <row r="426" spans="2:65" s="231" customFormat="1">
      <c r="B426" s="235"/>
      <c r="D426" s="239" t="s">
        <v>133</v>
      </c>
      <c r="F426" s="238" t="s">
        <v>1986</v>
      </c>
      <c r="H426" s="237">
        <v>189</v>
      </c>
      <c r="I426" s="236"/>
      <c r="L426" s="235"/>
      <c r="M426" s="234"/>
      <c r="T426" s="233"/>
      <c r="AT426" s="232" t="s">
        <v>133</v>
      </c>
      <c r="AU426" s="232" t="s">
        <v>238</v>
      </c>
      <c r="AV426" s="231" t="s">
        <v>523</v>
      </c>
      <c r="AW426" s="231" t="s">
        <v>1483</v>
      </c>
      <c r="AX426" s="231" t="s">
        <v>238</v>
      </c>
      <c r="AY426" s="232" t="s">
        <v>1476</v>
      </c>
    </row>
    <row r="427" spans="2:65" s="207" customFormat="1" ht="16.5" customHeight="1">
      <c r="B427" s="208"/>
      <c r="C427" s="249" t="s">
        <v>1985</v>
      </c>
      <c r="D427" s="249" t="s">
        <v>1486</v>
      </c>
      <c r="E427" s="248" t="s">
        <v>1984</v>
      </c>
      <c r="F427" s="243" t="s">
        <v>1983</v>
      </c>
      <c r="G427" s="247" t="s">
        <v>267</v>
      </c>
      <c r="H427" s="246">
        <v>63</v>
      </c>
      <c r="I427" s="245"/>
      <c r="J427" s="244">
        <f>ROUND(I427*H427,2)</f>
        <v>0</v>
      </c>
      <c r="K427" s="243" t="s">
        <v>1503</v>
      </c>
      <c r="L427" s="242"/>
      <c r="M427" s="241" t="s">
        <v>117</v>
      </c>
      <c r="N427" s="240" t="s">
        <v>1478</v>
      </c>
      <c r="P427" s="221">
        <f>O427*H427</f>
        <v>0</v>
      </c>
      <c r="Q427" s="221">
        <v>4.7200000000000002E-3</v>
      </c>
      <c r="R427" s="221">
        <f>Q427*H427</f>
        <v>0.29736000000000001</v>
      </c>
      <c r="S427" s="221">
        <v>0</v>
      </c>
      <c r="T427" s="220">
        <f>S427*H427</f>
        <v>0</v>
      </c>
      <c r="AR427" s="218" t="s">
        <v>421</v>
      </c>
      <c r="AT427" s="218" t="s">
        <v>1486</v>
      </c>
      <c r="AU427" s="218" t="s">
        <v>238</v>
      </c>
      <c r="AY427" s="211" t="s">
        <v>1476</v>
      </c>
      <c r="BE427" s="219">
        <f>IF(N427="základní",J427,0)</f>
        <v>0</v>
      </c>
      <c r="BF427" s="219">
        <f>IF(N427="snížená",J427,0)</f>
        <v>0</v>
      </c>
      <c r="BG427" s="219">
        <f>IF(N427="zákl. přenesená",J427,0)</f>
        <v>0</v>
      </c>
      <c r="BH427" s="219">
        <f>IF(N427="sníž. přenesená",J427,0)</f>
        <v>0</v>
      </c>
      <c r="BI427" s="219">
        <f>IF(N427="nulová",J427,0)</f>
        <v>0</v>
      </c>
      <c r="BJ427" s="211" t="s">
        <v>238</v>
      </c>
      <c r="BK427" s="219">
        <f>ROUND(I427*H427,2)</f>
        <v>0</v>
      </c>
      <c r="BL427" s="211" t="s">
        <v>728</v>
      </c>
      <c r="BM427" s="218" t="s">
        <v>1982</v>
      </c>
    </row>
    <row r="428" spans="2:65" s="207" customFormat="1" ht="16.5" customHeight="1">
      <c r="B428" s="208"/>
      <c r="C428" s="230" t="s">
        <v>1981</v>
      </c>
      <c r="D428" s="230" t="s">
        <v>1477</v>
      </c>
      <c r="E428" s="229" t="s">
        <v>1505</v>
      </c>
      <c r="F428" s="224" t="s">
        <v>1504</v>
      </c>
      <c r="G428" s="228" t="s">
        <v>213</v>
      </c>
      <c r="H428" s="227">
        <v>30.96</v>
      </c>
      <c r="I428" s="226"/>
      <c r="J428" s="225">
        <f>ROUND(I428*H428,2)</f>
        <v>0</v>
      </c>
      <c r="K428" s="224" t="s">
        <v>1503</v>
      </c>
      <c r="L428" s="208"/>
      <c r="M428" s="223" t="s">
        <v>117</v>
      </c>
      <c r="N428" s="222" t="s">
        <v>1478</v>
      </c>
      <c r="P428" s="221">
        <f>O428*H428</f>
        <v>0</v>
      </c>
      <c r="Q428" s="221">
        <v>0</v>
      </c>
      <c r="R428" s="221">
        <f>Q428*H428</f>
        <v>0</v>
      </c>
      <c r="S428" s="221">
        <v>0</v>
      </c>
      <c r="T428" s="220">
        <f>S428*H428</f>
        <v>0</v>
      </c>
      <c r="AR428" s="218" t="s">
        <v>728</v>
      </c>
      <c r="AT428" s="218" t="s">
        <v>1477</v>
      </c>
      <c r="AU428" s="218" t="s">
        <v>238</v>
      </c>
      <c r="AY428" s="211" t="s">
        <v>1476</v>
      </c>
      <c r="BE428" s="219">
        <f>IF(N428="základní",J428,0)</f>
        <v>0</v>
      </c>
      <c r="BF428" s="219">
        <f>IF(N428="snížená",J428,0)</f>
        <v>0</v>
      </c>
      <c r="BG428" s="219">
        <f>IF(N428="zákl. přenesená",J428,0)</f>
        <v>0</v>
      </c>
      <c r="BH428" s="219">
        <f>IF(N428="sníž. přenesená",J428,0)</f>
        <v>0</v>
      </c>
      <c r="BI428" s="219">
        <f>IF(N428="nulová",J428,0)</f>
        <v>0</v>
      </c>
      <c r="BJ428" s="211" t="s">
        <v>238</v>
      </c>
      <c r="BK428" s="219">
        <f>ROUND(I428*H428,2)</f>
        <v>0</v>
      </c>
      <c r="BL428" s="211" t="s">
        <v>728</v>
      </c>
      <c r="BM428" s="218" t="s">
        <v>1980</v>
      </c>
    </row>
    <row r="429" spans="2:65" s="207" customFormat="1" ht="19.5">
      <c r="B429" s="208"/>
      <c r="D429" s="239" t="s">
        <v>1500</v>
      </c>
      <c r="F429" s="260" t="s">
        <v>1501</v>
      </c>
      <c r="I429" s="215"/>
      <c r="L429" s="208"/>
      <c r="M429" s="251"/>
      <c r="T429" s="250"/>
      <c r="AT429" s="211" t="s">
        <v>1500</v>
      </c>
      <c r="AU429" s="211" t="s">
        <v>238</v>
      </c>
    </row>
    <row r="430" spans="2:65" s="272" customFormat="1">
      <c r="B430" s="276"/>
      <c r="D430" s="239" t="s">
        <v>133</v>
      </c>
      <c r="E430" s="273" t="s">
        <v>117</v>
      </c>
      <c r="F430" s="278" t="s">
        <v>1979</v>
      </c>
      <c r="H430" s="273" t="s">
        <v>117</v>
      </c>
      <c r="I430" s="277"/>
      <c r="L430" s="276"/>
      <c r="M430" s="275"/>
      <c r="T430" s="274"/>
      <c r="AT430" s="273" t="s">
        <v>133</v>
      </c>
      <c r="AU430" s="273" t="s">
        <v>238</v>
      </c>
      <c r="AV430" s="272" t="s">
        <v>238</v>
      </c>
      <c r="AW430" s="272" t="s">
        <v>1496</v>
      </c>
      <c r="AX430" s="272" t="s">
        <v>1498</v>
      </c>
      <c r="AY430" s="273" t="s">
        <v>1476</v>
      </c>
    </row>
    <row r="431" spans="2:65" s="231" customFormat="1">
      <c r="B431" s="235"/>
      <c r="D431" s="239" t="s">
        <v>133</v>
      </c>
      <c r="E431" s="232" t="s">
        <v>117</v>
      </c>
      <c r="F431" s="238" t="s">
        <v>1978</v>
      </c>
      <c r="H431" s="237">
        <v>1.02</v>
      </c>
      <c r="I431" s="236"/>
      <c r="L431" s="235"/>
      <c r="M431" s="234"/>
      <c r="T431" s="233"/>
      <c r="AT431" s="232" t="s">
        <v>133</v>
      </c>
      <c r="AU431" s="232" t="s">
        <v>238</v>
      </c>
      <c r="AV431" s="231" t="s">
        <v>523</v>
      </c>
      <c r="AW431" s="231" t="s">
        <v>1496</v>
      </c>
      <c r="AX431" s="231" t="s">
        <v>1498</v>
      </c>
      <c r="AY431" s="232" t="s">
        <v>1476</v>
      </c>
    </row>
    <row r="432" spans="2:65" s="272" customFormat="1">
      <c r="B432" s="276"/>
      <c r="D432" s="239" t="s">
        <v>133</v>
      </c>
      <c r="E432" s="273" t="s">
        <v>117</v>
      </c>
      <c r="F432" s="278" t="s">
        <v>1977</v>
      </c>
      <c r="H432" s="273" t="s">
        <v>117</v>
      </c>
      <c r="I432" s="277"/>
      <c r="L432" s="276"/>
      <c r="M432" s="275"/>
      <c r="T432" s="274"/>
      <c r="AT432" s="273" t="s">
        <v>133</v>
      </c>
      <c r="AU432" s="273" t="s">
        <v>238</v>
      </c>
      <c r="AV432" s="272" t="s">
        <v>238</v>
      </c>
      <c r="AW432" s="272" t="s">
        <v>1496</v>
      </c>
      <c r="AX432" s="272" t="s">
        <v>1498</v>
      </c>
      <c r="AY432" s="273" t="s">
        <v>1476</v>
      </c>
    </row>
    <row r="433" spans="2:51" s="231" customFormat="1">
      <c r="B433" s="235"/>
      <c r="D433" s="239" t="s">
        <v>133</v>
      </c>
      <c r="E433" s="232" t="s">
        <v>117</v>
      </c>
      <c r="F433" s="238" t="s">
        <v>1976</v>
      </c>
      <c r="H433" s="237">
        <v>0.78</v>
      </c>
      <c r="I433" s="236"/>
      <c r="L433" s="235"/>
      <c r="M433" s="234"/>
      <c r="T433" s="233"/>
      <c r="AT433" s="232" t="s">
        <v>133</v>
      </c>
      <c r="AU433" s="232" t="s">
        <v>238</v>
      </c>
      <c r="AV433" s="231" t="s">
        <v>523</v>
      </c>
      <c r="AW433" s="231" t="s">
        <v>1496</v>
      </c>
      <c r="AX433" s="231" t="s">
        <v>1498</v>
      </c>
      <c r="AY433" s="232" t="s">
        <v>1476</v>
      </c>
    </row>
    <row r="434" spans="2:51" s="272" customFormat="1">
      <c r="B434" s="276"/>
      <c r="D434" s="239" t="s">
        <v>133</v>
      </c>
      <c r="E434" s="273" t="s">
        <v>117</v>
      </c>
      <c r="F434" s="278" t="s">
        <v>1975</v>
      </c>
      <c r="H434" s="273" t="s">
        <v>117</v>
      </c>
      <c r="I434" s="277"/>
      <c r="L434" s="276"/>
      <c r="M434" s="275"/>
      <c r="T434" s="274"/>
      <c r="AT434" s="273" t="s">
        <v>133</v>
      </c>
      <c r="AU434" s="273" t="s">
        <v>238</v>
      </c>
      <c r="AV434" s="272" t="s">
        <v>238</v>
      </c>
      <c r="AW434" s="272" t="s">
        <v>1496</v>
      </c>
      <c r="AX434" s="272" t="s">
        <v>1498</v>
      </c>
      <c r="AY434" s="273" t="s">
        <v>1476</v>
      </c>
    </row>
    <row r="435" spans="2:51" s="231" customFormat="1">
      <c r="B435" s="235"/>
      <c r="D435" s="239" t="s">
        <v>133</v>
      </c>
      <c r="E435" s="232" t="s">
        <v>117</v>
      </c>
      <c r="F435" s="238" t="s">
        <v>1966</v>
      </c>
      <c r="H435" s="237">
        <v>0.06</v>
      </c>
      <c r="I435" s="236"/>
      <c r="L435" s="235"/>
      <c r="M435" s="234"/>
      <c r="T435" s="233"/>
      <c r="AT435" s="232" t="s">
        <v>133</v>
      </c>
      <c r="AU435" s="232" t="s">
        <v>238</v>
      </c>
      <c r="AV435" s="231" t="s">
        <v>523</v>
      </c>
      <c r="AW435" s="231" t="s">
        <v>1496</v>
      </c>
      <c r="AX435" s="231" t="s">
        <v>1498</v>
      </c>
      <c r="AY435" s="232" t="s">
        <v>1476</v>
      </c>
    </row>
    <row r="436" spans="2:51" s="272" customFormat="1">
      <c r="B436" s="276"/>
      <c r="D436" s="239" t="s">
        <v>133</v>
      </c>
      <c r="E436" s="273" t="s">
        <v>117</v>
      </c>
      <c r="F436" s="278" t="s">
        <v>1974</v>
      </c>
      <c r="H436" s="273" t="s">
        <v>117</v>
      </c>
      <c r="I436" s="277"/>
      <c r="L436" s="276"/>
      <c r="M436" s="275"/>
      <c r="T436" s="274"/>
      <c r="AT436" s="273" t="s">
        <v>133</v>
      </c>
      <c r="AU436" s="273" t="s">
        <v>238</v>
      </c>
      <c r="AV436" s="272" t="s">
        <v>238</v>
      </c>
      <c r="AW436" s="272" t="s">
        <v>1496</v>
      </c>
      <c r="AX436" s="272" t="s">
        <v>1498</v>
      </c>
      <c r="AY436" s="273" t="s">
        <v>1476</v>
      </c>
    </row>
    <row r="437" spans="2:51" s="231" customFormat="1">
      <c r="B437" s="235"/>
      <c r="D437" s="239" t="s">
        <v>133</v>
      </c>
      <c r="E437" s="232" t="s">
        <v>117</v>
      </c>
      <c r="F437" s="238" t="s">
        <v>1973</v>
      </c>
      <c r="H437" s="237">
        <v>0.54</v>
      </c>
      <c r="I437" s="236"/>
      <c r="L437" s="235"/>
      <c r="M437" s="234"/>
      <c r="T437" s="233"/>
      <c r="AT437" s="232" t="s">
        <v>133</v>
      </c>
      <c r="AU437" s="232" t="s">
        <v>238</v>
      </c>
      <c r="AV437" s="231" t="s">
        <v>523</v>
      </c>
      <c r="AW437" s="231" t="s">
        <v>1496</v>
      </c>
      <c r="AX437" s="231" t="s">
        <v>1498</v>
      </c>
      <c r="AY437" s="232" t="s">
        <v>1476</v>
      </c>
    </row>
    <row r="438" spans="2:51" s="272" customFormat="1">
      <c r="B438" s="276"/>
      <c r="D438" s="239" t="s">
        <v>133</v>
      </c>
      <c r="E438" s="273" t="s">
        <v>117</v>
      </c>
      <c r="F438" s="278" t="s">
        <v>1972</v>
      </c>
      <c r="H438" s="273" t="s">
        <v>117</v>
      </c>
      <c r="I438" s="277"/>
      <c r="L438" s="276"/>
      <c r="M438" s="275"/>
      <c r="T438" s="274"/>
      <c r="AT438" s="273" t="s">
        <v>133</v>
      </c>
      <c r="AU438" s="273" t="s">
        <v>238</v>
      </c>
      <c r="AV438" s="272" t="s">
        <v>238</v>
      </c>
      <c r="AW438" s="272" t="s">
        <v>1496</v>
      </c>
      <c r="AX438" s="272" t="s">
        <v>1498</v>
      </c>
      <c r="AY438" s="273" t="s">
        <v>1476</v>
      </c>
    </row>
    <row r="439" spans="2:51" s="231" customFormat="1">
      <c r="B439" s="235"/>
      <c r="D439" s="239" t="s">
        <v>133</v>
      </c>
      <c r="E439" s="232" t="s">
        <v>117</v>
      </c>
      <c r="F439" s="238" t="s">
        <v>1971</v>
      </c>
      <c r="H439" s="237">
        <v>0.03</v>
      </c>
      <c r="I439" s="236"/>
      <c r="L439" s="235"/>
      <c r="M439" s="234"/>
      <c r="T439" s="233"/>
      <c r="AT439" s="232" t="s">
        <v>133</v>
      </c>
      <c r="AU439" s="232" t="s">
        <v>238</v>
      </c>
      <c r="AV439" s="231" t="s">
        <v>523</v>
      </c>
      <c r="AW439" s="231" t="s">
        <v>1496</v>
      </c>
      <c r="AX439" s="231" t="s">
        <v>1498</v>
      </c>
      <c r="AY439" s="232" t="s">
        <v>1476</v>
      </c>
    </row>
    <row r="440" spans="2:51" s="272" customFormat="1">
      <c r="B440" s="276"/>
      <c r="D440" s="239" t="s">
        <v>133</v>
      </c>
      <c r="E440" s="273" t="s">
        <v>117</v>
      </c>
      <c r="F440" s="278" t="s">
        <v>1970</v>
      </c>
      <c r="H440" s="273" t="s">
        <v>117</v>
      </c>
      <c r="I440" s="277"/>
      <c r="L440" s="276"/>
      <c r="M440" s="275"/>
      <c r="T440" s="274"/>
      <c r="AT440" s="273" t="s">
        <v>133</v>
      </c>
      <c r="AU440" s="273" t="s">
        <v>238</v>
      </c>
      <c r="AV440" s="272" t="s">
        <v>238</v>
      </c>
      <c r="AW440" s="272" t="s">
        <v>1496</v>
      </c>
      <c r="AX440" s="272" t="s">
        <v>1498</v>
      </c>
      <c r="AY440" s="273" t="s">
        <v>1476</v>
      </c>
    </row>
    <row r="441" spans="2:51" s="231" customFormat="1">
      <c r="B441" s="235"/>
      <c r="D441" s="239" t="s">
        <v>133</v>
      </c>
      <c r="E441" s="232" t="s">
        <v>117</v>
      </c>
      <c r="F441" s="238" t="s">
        <v>1966</v>
      </c>
      <c r="H441" s="237">
        <v>0.06</v>
      </c>
      <c r="I441" s="236"/>
      <c r="L441" s="235"/>
      <c r="M441" s="234"/>
      <c r="T441" s="233"/>
      <c r="AT441" s="232" t="s">
        <v>133</v>
      </c>
      <c r="AU441" s="232" t="s">
        <v>238</v>
      </c>
      <c r="AV441" s="231" t="s">
        <v>523</v>
      </c>
      <c r="AW441" s="231" t="s">
        <v>1496</v>
      </c>
      <c r="AX441" s="231" t="s">
        <v>1498</v>
      </c>
      <c r="AY441" s="232" t="s">
        <v>1476</v>
      </c>
    </row>
    <row r="442" spans="2:51" s="272" customFormat="1">
      <c r="B442" s="276"/>
      <c r="D442" s="239" t="s">
        <v>133</v>
      </c>
      <c r="E442" s="273" t="s">
        <v>117</v>
      </c>
      <c r="F442" s="278" t="s">
        <v>1969</v>
      </c>
      <c r="H442" s="273" t="s">
        <v>117</v>
      </c>
      <c r="I442" s="277"/>
      <c r="L442" s="276"/>
      <c r="M442" s="275"/>
      <c r="T442" s="274"/>
      <c r="AT442" s="273" t="s">
        <v>133</v>
      </c>
      <c r="AU442" s="273" t="s">
        <v>238</v>
      </c>
      <c r="AV442" s="272" t="s">
        <v>238</v>
      </c>
      <c r="AW442" s="272" t="s">
        <v>1496</v>
      </c>
      <c r="AX442" s="272" t="s">
        <v>1498</v>
      </c>
      <c r="AY442" s="273" t="s">
        <v>1476</v>
      </c>
    </row>
    <row r="443" spans="2:51" s="231" customFormat="1">
      <c r="B443" s="235"/>
      <c r="D443" s="239" t="s">
        <v>133</v>
      </c>
      <c r="E443" s="232" t="s">
        <v>117</v>
      </c>
      <c r="F443" s="238" t="s">
        <v>1966</v>
      </c>
      <c r="H443" s="237">
        <v>0.06</v>
      </c>
      <c r="I443" s="236"/>
      <c r="L443" s="235"/>
      <c r="M443" s="234"/>
      <c r="T443" s="233"/>
      <c r="AT443" s="232" t="s">
        <v>133</v>
      </c>
      <c r="AU443" s="232" t="s">
        <v>238</v>
      </c>
      <c r="AV443" s="231" t="s">
        <v>523</v>
      </c>
      <c r="AW443" s="231" t="s">
        <v>1496</v>
      </c>
      <c r="AX443" s="231" t="s">
        <v>1498</v>
      </c>
      <c r="AY443" s="232" t="s">
        <v>1476</v>
      </c>
    </row>
    <row r="444" spans="2:51" s="272" customFormat="1">
      <c r="B444" s="276"/>
      <c r="D444" s="239" t="s">
        <v>133</v>
      </c>
      <c r="E444" s="273" t="s">
        <v>117</v>
      </c>
      <c r="F444" s="278" t="s">
        <v>1968</v>
      </c>
      <c r="H444" s="273" t="s">
        <v>117</v>
      </c>
      <c r="I444" s="277"/>
      <c r="L444" s="276"/>
      <c r="M444" s="275"/>
      <c r="T444" s="274"/>
      <c r="AT444" s="273" t="s">
        <v>133</v>
      </c>
      <c r="AU444" s="273" t="s">
        <v>238</v>
      </c>
      <c r="AV444" s="272" t="s">
        <v>238</v>
      </c>
      <c r="AW444" s="272" t="s">
        <v>1496</v>
      </c>
      <c r="AX444" s="272" t="s">
        <v>1498</v>
      </c>
      <c r="AY444" s="273" t="s">
        <v>1476</v>
      </c>
    </row>
    <row r="445" spans="2:51" s="231" customFormat="1">
      <c r="B445" s="235"/>
      <c r="D445" s="239" t="s">
        <v>133</v>
      </c>
      <c r="E445" s="232" t="s">
        <v>117</v>
      </c>
      <c r="F445" s="238" t="s">
        <v>1966</v>
      </c>
      <c r="H445" s="237">
        <v>0.06</v>
      </c>
      <c r="I445" s="236"/>
      <c r="L445" s="235"/>
      <c r="M445" s="234"/>
      <c r="T445" s="233"/>
      <c r="AT445" s="232" t="s">
        <v>133</v>
      </c>
      <c r="AU445" s="232" t="s">
        <v>238</v>
      </c>
      <c r="AV445" s="231" t="s">
        <v>523</v>
      </c>
      <c r="AW445" s="231" t="s">
        <v>1496</v>
      </c>
      <c r="AX445" s="231" t="s">
        <v>1498</v>
      </c>
      <c r="AY445" s="232" t="s">
        <v>1476</v>
      </c>
    </row>
    <row r="446" spans="2:51" s="272" customFormat="1">
      <c r="B446" s="276"/>
      <c r="D446" s="239" t="s">
        <v>133</v>
      </c>
      <c r="E446" s="273" t="s">
        <v>117</v>
      </c>
      <c r="F446" s="278" t="s">
        <v>1967</v>
      </c>
      <c r="H446" s="273" t="s">
        <v>117</v>
      </c>
      <c r="I446" s="277"/>
      <c r="L446" s="276"/>
      <c r="M446" s="275"/>
      <c r="T446" s="274"/>
      <c r="AT446" s="273" t="s">
        <v>133</v>
      </c>
      <c r="AU446" s="273" t="s">
        <v>238</v>
      </c>
      <c r="AV446" s="272" t="s">
        <v>238</v>
      </c>
      <c r="AW446" s="272" t="s">
        <v>1496</v>
      </c>
      <c r="AX446" s="272" t="s">
        <v>1498</v>
      </c>
      <c r="AY446" s="273" t="s">
        <v>1476</v>
      </c>
    </row>
    <row r="447" spans="2:51" s="231" customFormat="1">
      <c r="B447" s="235"/>
      <c r="D447" s="239" t="s">
        <v>133</v>
      </c>
      <c r="E447" s="232" t="s">
        <v>117</v>
      </c>
      <c r="F447" s="238" t="s">
        <v>1966</v>
      </c>
      <c r="H447" s="237">
        <v>0.06</v>
      </c>
      <c r="I447" s="236"/>
      <c r="L447" s="235"/>
      <c r="M447" s="234"/>
      <c r="T447" s="233"/>
      <c r="AT447" s="232" t="s">
        <v>133</v>
      </c>
      <c r="AU447" s="232" t="s">
        <v>238</v>
      </c>
      <c r="AV447" s="231" t="s">
        <v>523</v>
      </c>
      <c r="AW447" s="231" t="s">
        <v>1496</v>
      </c>
      <c r="AX447" s="231" t="s">
        <v>1498</v>
      </c>
      <c r="AY447" s="232" t="s">
        <v>1476</v>
      </c>
    </row>
    <row r="448" spans="2:51" s="272" customFormat="1">
      <c r="B448" s="276"/>
      <c r="D448" s="239" t="s">
        <v>133</v>
      </c>
      <c r="E448" s="273" t="s">
        <v>117</v>
      </c>
      <c r="F448" s="278" t="s">
        <v>1965</v>
      </c>
      <c r="H448" s="273" t="s">
        <v>117</v>
      </c>
      <c r="I448" s="277"/>
      <c r="L448" s="276"/>
      <c r="M448" s="275"/>
      <c r="T448" s="274"/>
      <c r="AT448" s="273" t="s">
        <v>133</v>
      </c>
      <c r="AU448" s="273" t="s">
        <v>238</v>
      </c>
      <c r="AV448" s="272" t="s">
        <v>238</v>
      </c>
      <c r="AW448" s="272" t="s">
        <v>1496</v>
      </c>
      <c r="AX448" s="272" t="s">
        <v>1498</v>
      </c>
      <c r="AY448" s="273" t="s">
        <v>1476</v>
      </c>
    </row>
    <row r="449" spans="2:65" s="231" customFormat="1">
      <c r="B449" s="235"/>
      <c r="D449" s="239" t="s">
        <v>133</v>
      </c>
      <c r="E449" s="232" t="s">
        <v>117</v>
      </c>
      <c r="F449" s="238" t="s">
        <v>1964</v>
      </c>
      <c r="H449" s="237">
        <v>0.32</v>
      </c>
      <c r="I449" s="236"/>
      <c r="L449" s="235"/>
      <c r="M449" s="234"/>
      <c r="T449" s="233"/>
      <c r="AT449" s="232" t="s">
        <v>133</v>
      </c>
      <c r="AU449" s="232" t="s">
        <v>238</v>
      </c>
      <c r="AV449" s="231" t="s">
        <v>523</v>
      </c>
      <c r="AW449" s="231" t="s">
        <v>1496</v>
      </c>
      <c r="AX449" s="231" t="s">
        <v>1498</v>
      </c>
      <c r="AY449" s="232" t="s">
        <v>1476</v>
      </c>
    </row>
    <row r="450" spans="2:65" s="272" customFormat="1">
      <c r="B450" s="276"/>
      <c r="D450" s="239" t="s">
        <v>133</v>
      </c>
      <c r="E450" s="273" t="s">
        <v>117</v>
      </c>
      <c r="F450" s="278" t="s">
        <v>1963</v>
      </c>
      <c r="H450" s="273" t="s">
        <v>117</v>
      </c>
      <c r="I450" s="277"/>
      <c r="L450" s="276"/>
      <c r="M450" s="275"/>
      <c r="T450" s="274"/>
      <c r="AT450" s="273" t="s">
        <v>133</v>
      </c>
      <c r="AU450" s="273" t="s">
        <v>238</v>
      </c>
      <c r="AV450" s="272" t="s">
        <v>238</v>
      </c>
      <c r="AW450" s="272" t="s">
        <v>1496</v>
      </c>
      <c r="AX450" s="272" t="s">
        <v>1498</v>
      </c>
      <c r="AY450" s="273" t="s">
        <v>1476</v>
      </c>
    </row>
    <row r="451" spans="2:65" s="231" customFormat="1">
      <c r="B451" s="235"/>
      <c r="D451" s="239" t="s">
        <v>133</v>
      </c>
      <c r="E451" s="232" t="s">
        <v>117</v>
      </c>
      <c r="F451" s="238" t="s">
        <v>1961</v>
      </c>
      <c r="H451" s="237">
        <v>0.36</v>
      </c>
      <c r="I451" s="236"/>
      <c r="L451" s="235"/>
      <c r="M451" s="234"/>
      <c r="T451" s="233"/>
      <c r="AT451" s="232" t="s">
        <v>133</v>
      </c>
      <c r="AU451" s="232" t="s">
        <v>238</v>
      </c>
      <c r="AV451" s="231" t="s">
        <v>523</v>
      </c>
      <c r="AW451" s="231" t="s">
        <v>1496</v>
      </c>
      <c r="AX451" s="231" t="s">
        <v>1498</v>
      </c>
      <c r="AY451" s="232" t="s">
        <v>1476</v>
      </c>
    </row>
    <row r="452" spans="2:65" s="272" customFormat="1">
      <c r="B452" s="276"/>
      <c r="D452" s="239" t="s">
        <v>133</v>
      </c>
      <c r="E452" s="273" t="s">
        <v>117</v>
      </c>
      <c r="F452" s="278" t="s">
        <v>1962</v>
      </c>
      <c r="H452" s="273" t="s">
        <v>117</v>
      </c>
      <c r="I452" s="277"/>
      <c r="L452" s="276"/>
      <c r="M452" s="275"/>
      <c r="T452" s="274"/>
      <c r="AT452" s="273" t="s">
        <v>133</v>
      </c>
      <c r="AU452" s="273" t="s">
        <v>238</v>
      </c>
      <c r="AV452" s="272" t="s">
        <v>238</v>
      </c>
      <c r="AW452" s="272" t="s">
        <v>1496</v>
      </c>
      <c r="AX452" s="272" t="s">
        <v>1498</v>
      </c>
      <c r="AY452" s="273" t="s">
        <v>1476</v>
      </c>
    </row>
    <row r="453" spans="2:65" s="231" customFormat="1">
      <c r="B453" s="235"/>
      <c r="D453" s="239" t="s">
        <v>133</v>
      </c>
      <c r="E453" s="232" t="s">
        <v>117</v>
      </c>
      <c r="F453" s="238" t="s">
        <v>1961</v>
      </c>
      <c r="H453" s="237">
        <v>0.36</v>
      </c>
      <c r="I453" s="236"/>
      <c r="L453" s="235"/>
      <c r="M453" s="234"/>
      <c r="T453" s="233"/>
      <c r="AT453" s="232" t="s">
        <v>133</v>
      </c>
      <c r="AU453" s="232" t="s">
        <v>238</v>
      </c>
      <c r="AV453" s="231" t="s">
        <v>523</v>
      </c>
      <c r="AW453" s="231" t="s">
        <v>1496</v>
      </c>
      <c r="AX453" s="231" t="s">
        <v>1498</v>
      </c>
      <c r="AY453" s="232" t="s">
        <v>1476</v>
      </c>
    </row>
    <row r="454" spans="2:65" s="272" customFormat="1">
      <c r="B454" s="276"/>
      <c r="D454" s="239" t="s">
        <v>133</v>
      </c>
      <c r="E454" s="273" t="s">
        <v>117</v>
      </c>
      <c r="F454" s="278" t="s">
        <v>1960</v>
      </c>
      <c r="H454" s="273" t="s">
        <v>117</v>
      </c>
      <c r="I454" s="277"/>
      <c r="L454" s="276"/>
      <c r="M454" s="275"/>
      <c r="T454" s="274"/>
      <c r="AT454" s="273" t="s">
        <v>133</v>
      </c>
      <c r="AU454" s="273" t="s">
        <v>238</v>
      </c>
      <c r="AV454" s="272" t="s">
        <v>238</v>
      </c>
      <c r="AW454" s="272" t="s">
        <v>1496</v>
      </c>
      <c r="AX454" s="272" t="s">
        <v>1498</v>
      </c>
      <c r="AY454" s="273" t="s">
        <v>1476</v>
      </c>
    </row>
    <row r="455" spans="2:65" s="231" customFormat="1">
      <c r="B455" s="235"/>
      <c r="D455" s="239" t="s">
        <v>133</v>
      </c>
      <c r="E455" s="232" t="s">
        <v>117</v>
      </c>
      <c r="F455" s="238" t="s">
        <v>1959</v>
      </c>
      <c r="H455" s="237">
        <v>0.16</v>
      </c>
      <c r="I455" s="236"/>
      <c r="L455" s="235"/>
      <c r="M455" s="234"/>
      <c r="T455" s="233"/>
      <c r="AT455" s="232" t="s">
        <v>133</v>
      </c>
      <c r="AU455" s="232" t="s">
        <v>238</v>
      </c>
      <c r="AV455" s="231" t="s">
        <v>523</v>
      </c>
      <c r="AW455" s="231" t="s">
        <v>1496</v>
      </c>
      <c r="AX455" s="231" t="s">
        <v>1498</v>
      </c>
      <c r="AY455" s="232" t="s">
        <v>1476</v>
      </c>
    </row>
    <row r="456" spans="2:65" s="252" customFormat="1">
      <c r="B456" s="256"/>
      <c r="D456" s="239" t="s">
        <v>133</v>
      </c>
      <c r="E456" s="253" t="s">
        <v>117</v>
      </c>
      <c r="F456" s="259" t="s">
        <v>1497</v>
      </c>
      <c r="H456" s="258">
        <v>3.87</v>
      </c>
      <c r="I456" s="257"/>
      <c r="L456" s="256"/>
      <c r="M456" s="255"/>
      <c r="T456" s="254"/>
      <c r="AT456" s="253" t="s">
        <v>133</v>
      </c>
      <c r="AU456" s="253" t="s">
        <v>238</v>
      </c>
      <c r="AV456" s="252" t="s">
        <v>728</v>
      </c>
      <c r="AW456" s="252" t="s">
        <v>1496</v>
      </c>
      <c r="AX456" s="252" t="s">
        <v>238</v>
      </c>
      <c r="AY456" s="253" t="s">
        <v>1476</v>
      </c>
    </row>
    <row r="457" spans="2:65" s="231" customFormat="1">
      <c r="B457" s="235"/>
      <c r="D457" s="239" t="s">
        <v>133</v>
      </c>
      <c r="F457" s="238" t="s">
        <v>1958</v>
      </c>
      <c r="H457" s="237">
        <v>30.96</v>
      </c>
      <c r="I457" s="236"/>
      <c r="L457" s="235"/>
      <c r="M457" s="234"/>
      <c r="T457" s="233"/>
      <c r="AT457" s="232" t="s">
        <v>133</v>
      </c>
      <c r="AU457" s="232" t="s">
        <v>238</v>
      </c>
      <c r="AV457" s="231" t="s">
        <v>523</v>
      </c>
      <c r="AW457" s="231" t="s">
        <v>1483</v>
      </c>
      <c r="AX457" s="231" t="s">
        <v>238</v>
      </c>
      <c r="AY457" s="232" t="s">
        <v>1476</v>
      </c>
    </row>
    <row r="458" spans="2:65" s="207" customFormat="1" ht="21.75" customHeight="1">
      <c r="B458" s="208"/>
      <c r="C458" s="230" t="s">
        <v>1957</v>
      </c>
      <c r="D458" s="230" t="s">
        <v>1477</v>
      </c>
      <c r="E458" s="229" t="s">
        <v>1956</v>
      </c>
      <c r="F458" s="224" t="s">
        <v>1955</v>
      </c>
      <c r="G458" s="228" t="s">
        <v>267</v>
      </c>
      <c r="H458" s="227">
        <v>63</v>
      </c>
      <c r="I458" s="226"/>
      <c r="J458" s="225">
        <f>ROUND(I458*H458,2)</f>
        <v>0</v>
      </c>
      <c r="K458" s="224" t="s">
        <v>1479</v>
      </c>
      <c r="L458" s="208"/>
      <c r="M458" s="223" t="s">
        <v>117</v>
      </c>
      <c r="N458" s="222" t="s">
        <v>1478</v>
      </c>
      <c r="P458" s="221">
        <f>O458*H458</f>
        <v>0</v>
      </c>
      <c r="Q458" s="221">
        <v>0</v>
      </c>
      <c r="R458" s="221">
        <f>Q458*H458</f>
        <v>0</v>
      </c>
      <c r="S458" s="221">
        <v>0</v>
      </c>
      <c r="T458" s="220">
        <f>S458*H458</f>
        <v>0</v>
      </c>
      <c r="AR458" s="218" t="s">
        <v>728</v>
      </c>
      <c r="AT458" s="218" t="s">
        <v>1477</v>
      </c>
      <c r="AU458" s="218" t="s">
        <v>238</v>
      </c>
      <c r="AY458" s="211" t="s">
        <v>1476</v>
      </c>
      <c r="BE458" s="219">
        <f>IF(N458="základní",J458,0)</f>
        <v>0</v>
      </c>
      <c r="BF458" s="219">
        <f>IF(N458="snížená",J458,0)</f>
        <v>0</v>
      </c>
      <c r="BG458" s="219">
        <f>IF(N458="zákl. přenesená",J458,0)</f>
        <v>0</v>
      </c>
      <c r="BH458" s="219">
        <f>IF(N458="sníž. přenesená",J458,0)</f>
        <v>0</v>
      </c>
      <c r="BI458" s="219">
        <f>IF(N458="nulová",J458,0)</f>
        <v>0</v>
      </c>
      <c r="BJ458" s="211" t="s">
        <v>238</v>
      </c>
      <c r="BK458" s="219">
        <f>ROUND(I458*H458,2)</f>
        <v>0</v>
      </c>
      <c r="BL458" s="211" t="s">
        <v>728</v>
      </c>
      <c r="BM458" s="218" t="s">
        <v>1954</v>
      </c>
    </row>
    <row r="459" spans="2:65" s="207" customFormat="1">
      <c r="B459" s="208"/>
      <c r="D459" s="217" t="s">
        <v>1473</v>
      </c>
      <c r="F459" s="216" t="s">
        <v>1953</v>
      </c>
      <c r="I459" s="215"/>
      <c r="L459" s="208"/>
      <c r="M459" s="251"/>
      <c r="T459" s="250"/>
      <c r="AT459" s="211" t="s">
        <v>1473</v>
      </c>
      <c r="AU459" s="211" t="s">
        <v>238</v>
      </c>
    </row>
    <row r="460" spans="2:65" s="207" customFormat="1" ht="16.5" customHeight="1">
      <c r="B460" s="208"/>
      <c r="C460" s="230" t="s">
        <v>1952</v>
      </c>
      <c r="D460" s="230" t="s">
        <v>1477</v>
      </c>
      <c r="E460" s="229" t="s">
        <v>1493</v>
      </c>
      <c r="F460" s="224" t="s">
        <v>1492</v>
      </c>
      <c r="G460" s="228" t="s">
        <v>226</v>
      </c>
      <c r="H460" s="227">
        <v>75.599999999999994</v>
      </c>
      <c r="I460" s="226"/>
      <c r="J460" s="225">
        <f>ROUND(I460*H460,2)</f>
        <v>0</v>
      </c>
      <c r="K460" s="224" t="s">
        <v>1479</v>
      </c>
      <c r="L460" s="208"/>
      <c r="M460" s="223" t="s">
        <v>117</v>
      </c>
      <c r="N460" s="222" t="s">
        <v>1478</v>
      </c>
      <c r="P460" s="221">
        <f>O460*H460</f>
        <v>0</v>
      </c>
      <c r="Q460" s="221">
        <v>0</v>
      </c>
      <c r="R460" s="221">
        <f>Q460*H460</f>
        <v>0</v>
      </c>
      <c r="S460" s="221">
        <v>0</v>
      </c>
      <c r="T460" s="220">
        <f>S460*H460</f>
        <v>0</v>
      </c>
      <c r="AR460" s="218" t="s">
        <v>728</v>
      </c>
      <c r="AT460" s="218" t="s">
        <v>1477</v>
      </c>
      <c r="AU460" s="218" t="s">
        <v>238</v>
      </c>
      <c r="AY460" s="211" t="s">
        <v>1476</v>
      </c>
      <c r="BE460" s="219">
        <f>IF(N460="základní",J460,0)</f>
        <v>0</v>
      </c>
      <c r="BF460" s="219">
        <f>IF(N460="snížená",J460,0)</f>
        <v>0</v>
      </c>
      <c r="BG460" s="219">
        <f>IF(N460="zákl. přenesená",J460,0)</f>
        <v>0</v>
      </c>
      <c r="BH460" s="219">
        <f>IF(N460="sníž. přenesená",J460,0)</f>
        <v>0</v>
      </c>
      <c r="BI460" s="219">
        <f>IF(N460="nulová",J460,0)</f>
        <v>0</v>
      </c>
      <c r="BJ460" s="211" t="s">
        <v>238</v>
      </c>
      <c r="BK460" s="219">
        <f>ROUND(I460*H460,2)</f>
        <v>0</v>
      </c>
      <c r="BL460" s="211" t="s">
        <v>728</v>
      </c>
      <c r="BM460" s="218" t="s">
        <v>1951</v>
      </c>
    </row>
    <row r="461" spans="2:65" s="207" customFormat="1">
      <c r="B461" s="208"/>
      <c r="D461" s="217" t="s">
        <v>1473</v>
      </c>
      <c r="F461" s="216" t="s">
        <v>1490</v>
      </c>
      <c r="I461" s="215"/>
      <c r="L461" s="208"/>
      <c r="M461" s="251"/>
      <c r="T461" s="250"/>
      <c r="AT461" s="211" t="s">
        <v>1473</v>
      </c>
      <c r="AU461" s="211" t="s">
        <v>238</v>
      </c>
    </row>
    <row r="462" spans="2:65" s="231" customFormat="1">
      <c r="B462" s="235"/>
      <c r="D462" s="239" t="s">
        <v>133</v>
      </c>
      <c r="F462" s="238" t="s">
        <v>1950</v>
      </c>
      <c r="H462" s="237">
        <v>75.599999999999994</v>
      </c>
      <c r="I462" s="236"/>
      <c r="L462" s="235"/>
      <c r="M462" s="234"/>
      <c r="T462" s="233"/>
      <c r="AT462" s="232" t="s">
        <v>133</v>
      </c>
      <c r="AU462" s="232" t="s">
        <v>238</v>
      </c>
      <c r="AV462" s="231" t="s">
        <v>523</v>
      </c>
      <c r="AW462" s="231" t="s">
        <v>1483</v>
      </c>
      <c r="AX462" s="231" t="s">
        <v>238</v>
      </c>
      <c r="AY462" s="232" t="s">
        <v>1476</v>
      </c>
    </row>
    <row r="463" spans="2:65" s="207" customFormat="1" ht="16.5" customHeight="1">
      <c r="B463" s="208"/>
      <c r="C463" s="249" t="s">
        <v>1949</v>
      </c>
      <c r="D463" s="249" t="s">
        <v>1486</v>
      </c>
      <c r="E463" s="248" t="s">
        <v>1948</v>
      </c>
      <c r="F463" s="243" t="s">
        <v>1947</v>
      </c>
      <c r="G463" s="247" t="s">
        <v>213</v>
      </c>
      <c r="H463" s="246">
        <v>7.7869999999999999</v>
      </c>
      <c r="I463" s="245"/>
      <c r="J463" s="244">
        <f>ROUND(I463*H463,2)</f>
        <v>0</v>
      </c>
      <c r="K463" s="243" t="s">
        <v>1503</v>
      </c>
      <c r="L463" s="242"/>
      <c r="M463" s="241" t="s">
        <v>117</v>
      </c>
      <c r="N463" s="240" t="s">
        <v>1478</v>
      </c>
      <c r="P463" s="221">
        <f>O463*H463</f>
        <v>0</v>
      </c>
      <c r="Q463" s="221">
        <v>0.2</v>
      </c>
      <c r="R463" s="221">
        <f>Q463*H463</f>
        <v>1.5574000000000001</v>
      </c>
      <c r="S463" s="221">
        <v>0</v>
      </c>
      <c r="T463" s="220">
        <f>S463*H463</f>
        <v>0</v>
      </c>
      <c r="AR463" s="218" t="s">
        <v>421</v>
      </c>
      <c r="AT463" s="218" t="s">
        <v>1486</v>
      </c>
      <c r="AU463" s="218" t="s">
        <v>238</v>
      </c>
      <c r="AY463" s="211" t="s">
        <v>1476</v>
      </c>
      <c r="BE463" s="219">
        <f>IF(N463="základní",J463,0)</f>
        <v>0</v>
      </c>
      <c r="BF463" s="219">
        <f>IF(N463="snížená",J463,0)</f>
        <v>0</v>
      </c>
      <c r="BG463" s="219">
        <f>IF(N463="zákl. přenesená",J463,0)</f>
        <v>0</v>
      </c>
      <c r="BH463" s="219">
        <f>IF(N463="sníž. přenesená",J463,0)</f>
        <v>0</v>
      </c>
      <c r="BI463" s="219">
        <f>IF(N463="nulová",J463,0)</f>
        <v>0</v>
      </c>
      <c r="BJ463" s="211" t="s">
        <v>238</v>
      </c>
      <c r="BK463" s="219">
        <f>ROUND(I463*H463,2)</f>
        <v>0</v>
      </c>
      <c r="BL463" s="211" t="s">
        <v>728</v>
      </c>
      <c r="BM463" s="218" t="s">
        <v>1946</v>
      </c>
    </row>
    <row r="464" spans="2:65" s="231" customFormat="1">
      <c r="B464" s="235"/>
      <c r="D464" s="239" t="s">
        <v>133</v>
      </c>
      <c r="F464" s="238" t="s">
        <v>1945</v>
      </c>
      <c r="H464" s="237">
        <v>7.7869999999999999</v>
      </c>
      <c r="I464" s="236"/>
      <c r="L464" s="235"/>
      <c r="M464" s="234"/>
      <c r="T464" s="233"/>
      <c r="AT464" s="232" t="s">
        <v>133</v>
      </c>
      <c r="AU464" s="232" t="s">
        <v>238</v>
      </c>
      <c r="AV464" s="231" t="s">
        <v>523</v>
      </c>
      <c r="AW464" s="231" t="s">
        <v>1483</v>
      </c>
      <c r="AX464" s="231" t="s">
        <v>238</v>
      </c>
      <c r="AY464" s="232" t="s">
        <v>1476</v>
      </c>
    </row>
    <row r="465" spans="2:65" s="207" customFormat="1" ht="16.5" customHeight="1">
      <c r="B465" s="208"/>
      <c r="C465" s="230" t="s">
        <v>1944</v>
      </c>
      <c r="D465" s="230" t="s">
        <v>1477</v>
      </c>
      <c r="E465" s="229" t="s">
        <v>1481</v>
      </c>
      <c r="F465" s="224" t="s">
        <v>1480</v>
      </c>
      <c r="G465" s="228" t="s">
        <v>197</v>
      </c>
      <c r="H465" s="227">
        <v>14.252000000000001</v>
      </c>
      <c r="I465" s="226"/>
      <c r="J465" s="225">
        <f>ROUND(I465*H465,2)</f>
        <v>0</v>
      </c>
      <c r="K465" s="224" t="s">
        <v>1479</v>
      </c>
      <c r="L465" s="208"/>
      <c r="M465" s="223" t="s">
        <v>117</v>
      </c>
      <c r="N465" s="222" t="s">
        <v>1478</v>
      </c>
      <c r="P465" s="221">
        <f>O465*H465</f>
        <v>0</v>
      </c>
      <c r="Q465" s="221">
        <v>0</v>
      </c>
      <c r="R465" s="221">
        <f>Q465*H465</f>
        <v>0</v>
      </c>
      <c r="S465" s="221">
        <v>0</v>
      </c>
      <c r="T465" s="220">
        <f>S465*H465</f>
        <v>0</v>
      </c>
      <c r="AR465" s="218" t="s">
        <v>728</v>
      </c>
      <c r="AT465" s="218" t="s">
        <v>1477</v>
      </c>
      <c r="AU465" s="218" t="s">
        <v>238</v>
      </c>
      <c r="AY465" s="211" t="s">
        <v>1476</v>
      </c>
      <c r="BE465" s="219">
        <f>IF(N465="základní",J465,0)</f>
        <v>0</v>
      </c>
      <c r="BF465" s="219">
        <f>IF(N465="snížená",J465,0)</f>
        <v>0</v>
      </c>
      <c r="BG465" s="219">
        <f>IF(N465="zákl. přenesená",J465,0)</f>
        <v>0</v>
      </c>
      <c r="BH465" s="219">
        <f>IF(N465="sníž. přenesená",J465,0)</f>
        <v>0</v>
      </c>
      <c r="BI465" s="219">
        <f>IF(N465="nulová",J465,0)</f>
        <v>0</v>
      </c>
      <c r="BJ465" s="211" t="s">
        <v>238</v>
      </c>
      <c r="BK465" s="219">
        <f>ROUND(I465*H465,2)</f>
        <v>0</v>
      </c>
      <c r="BL465" s="211" t="s">
        <v>728</v>
      </c>
      <c r="BM465" s="218" t="s">
        <v>1943</v>
      </c>
    </row>
    <row r="466" spans="2:65" s="207" customFormat="1">
      <c r="B466" s="208"/>
      <c r="D466" s="217" t="s">
        <v>1473</v>
      </c>
      <c r="F466" s="216" t="s">
        <v>1474</v>
      </c>
      <c r="I466" s="215"/>
      <c r="L466" s="208"/>
      <c r="M466" s="251"/>
      <c r="T466" s="250"/>
      <c r="AT466" s="211" t="s">
        <v>1473</v>
      </c>
      <c r="AU466" s="211" t="s">
        <v>238</v>
      </c>
    </row>
    <row r="467" spans="2:65" s="261" customFormat="1" ht="25.9" customHeight="1">
      <c r="B467" s="268"/>
      <c r="D467" s="263" t="s">
        <v>1540</v>
      </c>
      <c r="E467" s="271" t="s">
        <v>1942</v>
      </c>
      <c r="F467" s="271" t="s">
        <v>1941</v>
      </c>
      <c r="I467" s="270"/>
      <c r="J467" s="269">
        <f>BK467</f>
        <v>0</v>
      </c>
      <c r="L467" s="268"/>
      <c r="M467" s="267"/>
      <c r="P467" s="266">
        <f>SUM(P468:P503)</f>
        <v>0</v>
      </c>
      <c r="R467" s="266">
        <f>SUM(R468:R503)</f>
        <v>22.678000000000004</v>
      </c>
      <c r="T467" s="265">
        <f>SUM(T468:T503)</f>
        <v>0</v>
      </c>
      <c r="AR467" s="263" t="s">
        <v>728</v>
      </c>
      <c r="AT467" s="264" t="s">
        <v>1540</v>
      </c>
      <c r="AU467" s="264" t="s">
        <v>1498</v>
      </c>
      <c r="AY467" s="263" t="s">
        <v>1476</v>
      </c>
      <c r="BK467" s="262">
        <f>SUM(BK468:BK503)</f>
        <v>0</v>
      </c>
    </row>
    <row r="468" spans="2:65" s="207" customFormat="1" ht="21.75" customHeight="1">
      <c r="B468" s="208"/>
      <c r="C468" s="230" t="s">
        <v>1940</v>
      </c>
      <c r="D468" s="230" t="s">
        <v>1477</v>
      </c>
      <c r="E468" s="229" t="s">
        <v>1939</v>
      </c>
      <c r="F468" s="224" t="s">
        <v>1938</v>
      </c>
      <c r="G468" s="228" t="s">
        <v>226</v>
      </c>
      <c r="H468" s="227">
        <v>510</v>
      </c>
      <c r="I468" s="226"/>
      <c r="J468" s="225">
        <f>ROUND(I468*H468,2)</f>
        <v>0</v>
      </c>
      <c r="K468" s="224" t="s">
        <v>1479</v>
      </c>
      <c r="L468" s="208"/>
      <c r="M468" s="223" t="s">
        <v>117</v>
      </c>
      <c r="N468" s="222" t="s">
        <v>1478</v>
      </c>
      <c r="P468" s="221">
        <f>O468*H468</f>
        <v>0</v>
      </c>
      <c r="Q468" s="221">
        <v>0</v>
      </c>
      <c r="R468" s="221">
        <f>Q468*H468</f>
        <v>0</v>
      </c>
      <c r="S468" s="221">
        <v>0</v>
      </c>
      <c r="T468" s="220">
        <f>S468*H468</f>
        <v>0</v>
      </c>
      <c r="AR468" s="218" t="s">
        <v>728</v>
      </c>
      <c r="AT468" s="218" t="s">
        <v>1477</v>
      </c>
      <c r="AU468" s="218" t="s">
        <v>238</v>
      </c>
      <c r="AY468" s="211" t="s">
        <v>1476</v>
      </c>
      <c r="BE468" s="219">
        <f>IF(N468="základní",J468,0)</f>
        <v>0</v>
      </c>
      <c r="BF468" s="219">
        <f>IF(N468="snížená",J468,0)</f>
        <v>0</v>
      </c>
      <c r="BG468" s="219">
        <f>IF(N468="zákl. přenesená",J468,0)</f>
        <v>0</v>
      </c>
      <c r="BH468" s="219">
        <f>IF(N468="sníž. přenesená",J468,0)</f>
        <v>0</v>
      </c>
      <c r="BI468" s="219">
        <f>IF(N468="nulová",J468,0)</f>
        <v>0</v>
      </c>
      <c r="BJ468" s="211" t="s">
        <v>238</v>
      </c>
      <c r="BK468" s="219">
        <f>ROUND(I468*H468,2)</f>
        <v>0</v>
      </c>
      <c r="BL468" s="211" t="s">
        <v>728</v>
      </c>
      <c r="BM468" s="218" t="s">
        <v>1937</v>
      </c>
    </row>
    <row r="469" spans="2:65" s="207" customFormat="1">
      <c r="B469" s="208"/>
      <c r="D469" s="217" t="s">
        <v>1473</v>
      </c>
      <c r="F469" s="216" t="s">
        <v>1936</v>
      </c>
      <c r="I469" s="215"/>
      <c r="L469" s="208"/>
      <c r="M469" s="251"/>
      <c r="T469" s="250"/>
      <c r="AT469" s="211" t="s">
        <v>1473</v>
      </c>
      <c r="AU469" s="211" t="s">
        <v>238</v>
      </c>
    </row>
    <row r="470" spans="2:65" s="207" customFormat="1" ht="24.2" customHeight="1">
      <c r="B470" s="208"/>
      <c r="C470" s="230" t="s">
        <v>1935</v>
      </c>
      <c r="D470" s="230" t="s">
        <v>1477</v>
      </c>
      <c r="E470" s="229" t="s">
        <v>1647</v>
      </c>
      <c r="F470" s="224" t="s">
        <v>1646</v>
      </c>
      <c r="G470" s="228" t="s">
        <v>226</v>
      </c>
      <c r="H470" s="227">
        <v>510</v>
      </c>
      <c r="I470" s="226"/>
      <c r="J470" s="225">
        <f>ROUND(I470*H470,2)</f>
        <v>0</v>
      </c>
      <c r="K470" s="224" t="s">
        <v>1479</v>
      </c>
      <c r="L470" s="208"/>
      <c r="M470" s="223" t="s">
        <v>117</v>
      </c>
      <c r="N470" s="222" t="s">
        <v>1478</v>
      </c>
      <c r="P470" s="221">
        <f>O470*H470</f>
        <v>0</v>
      </c>
      <c r="Q470" s="221">
        <v>0</v>
      </c>
      <c r="R470" s="221">
        <f>Q470*H470</f>
        <v>0</v>
      </c>
      <c r="S470" s="221">
        <v>0</v>
      </c>
      <c r="T470" s="220">
        <f>S470*H470</f>
        <v>0</v>
      </c>
      <c r="AR470" s="218" t="s">
        <v>728</v>
      </c>
      <c r="AT470" s="218" t="s">
        <v>1477</v>
      </c>
      <c r="AU470" s="218" t="s">
        <v>238</v>
      </c>
      <c r="AY470" s="211" t="s">
        <v>1476</v>
      </c>
      <c r="BE470" s="219">
        <f>IF(N470="základní",J470,0)</f>
        <v>0</v>
      </c>
      <c r="BF470" s="219">
        <f>IF(N470="snížená",J470,0)</f>
        <v>0</v>
      </c>
      <c r="BG470" s="219">
        <f>IF(N470="zákl. přenesená",J470,0)</f>
        <v>0</v>
      </c>
      <c r="BH470" s="219">
        <f>IF(N470="sníž. přenesená",J470,0)</f>
        <v>0</v>
      </c>
      <c r="BI470" s="219">
        <f>IF(N470="nulová",J470,0)</f>
        <v>0</v>
      </c>
      <c r="BJ470" s="211" t="s">
        <v>238</v>
      </c>
      <c r="BK470" s="219">
        <f>ROUND(I470*H470,2)</f>
        <v>0</v>
      </c>
      <c r="BL470" s="211" t="s">
        <v>728</v>
      </c>
      <c r="BM470" s="218" t="s">
        <v>1934</v>
      </c>
    </row>
    <row r="471" spans="2:65" s="207" customFormat="1">
      <c r="B471" s="208"/>
      <c r="D471" s="217" t="s">
        <v>1473</v>
      </c>
      <c r="F471" s="216" t="s">
        <v>1644</v>
      </c>
      <c r="I471" s="215"/>
      <c r="L471" s="208"/>
      <c r="M471" s="251"/>
      <c r="T471" s="250"/>
      <c r="AT471" s="211" t="s">
        <v>1473</v>
      </c>
      <c r="AU471" s="211" t="s">
        <v>238</v>
      </c>
    </row>
    <row r="472" spans="2:65" s="207" customFormat="1" ht="16.5" customHeight="1">
      <c r="B472" s="208"/>
      <c r="C472" s="249" t="s">
        <v>1933</v>
      </c>
      <c r="D472" s="249" t="s">
        <v>1486</v>
      </c>
      <c r="E472" s="248" t="s">
        <v>1528</v>
      </c>
      <c r="F472" s="243" t="s">
        <v>1527</v>
      </c>
      <c r="G472" s="247" t="s">
        <v>213</v>
      </c>
      <c r="H472" s="246">
        <v>51</v>
      </c>
      <c r="I472" s="245"/>
      <c r="J472" s="244">
        <f>ROUND(I472*H472,2)</f>
        <v>0</v>
      </c>
      <c r="K472" s="243" t="s">
        <v>1479</v>
      </c>
      <c r="L472" s="242"/>
      <c r="M472" s="241" t="s">
        <v>117</v>
      </c>
      <c r="N472" s="240" t="s">
        <v>1478</v>
      </c>
      <c r="P472" s="221">
        <f>O472*H472</f>
        <v>0</v>
      </c>
      <c r="Q472" s="221">
        <v>0.22</v>
      </c>
      <c r="R472" s="221">
        <f>Q472*H472</f>
        <v>11.22</v>
      </c>
      <c r="S472" s="221">
        <v>0</v>
      </c>
      <c r="T472" s="220">
        <f>S472*H472</f>
        <v>0</v>
      </c>
      <c r="AR472" s="218" t="s">
        <v>421</v>
      </c>
      <c r="AT472" s="218" t="s">
        <v>1486</v>
      </c>
      <c r="AU472" s="218" t="s">
        <v>238</v>
      </c>
      <c r="AY472" s="211" t="s">
        <v>1476</v>
      </c>
      <c r="BE472" s="219">
        <f>IF(N472="základní",J472,0)</f>
        <v>0</v>
      </c>
      <c r="BF472" s="219">
        <f>IF(N472="snížená",J472,0)</f>
        <v>0</v>
      </c>
      <c r="BG472" s="219">
        <f>IF(N472="zákl. přenesená",J472,0)</f>
        <v>0</v>
      </c>
      <c r="BH472" s="219">
        <f>IF(N472="sníž. přenesená",J472,0)</f>
        <v>0</v>
      </c>
      <c r="BI472" s="219">
        <f>IF(N472="nulová",J472,0)</f>
        <v>0</v>
      </c>
      <c r="BJ472" s="211" t="s">
        <v>238</v>
      </c>
      <c r="BK472" s="219">
        <f>ROUND(I472*H472,2)</f>
        <v>0</v>
      </c>
      <c r="BL472" s="211" t="s">
        <v>728</v>
      </c>
      <c r="BM472" s="218" t="s">
        <v>1932</v>
      </c>
    </row>
    <row r="473" spans="2:65" s="231" customFormat="1">
      <c r="B473" s="235"/>
      <c r="D473" s="239" t="s">
        <v>133</v>
      </c>
      <c r="F473" s="238" t="s">
        <v>1931</v>
      </c>
      <c r="H473" s="237">
        <v>51</v>
      </c>
      <c r="I473" s="236"/>
      <c r="L473" s="235"/>
      <c r="M473" s="234"/>
      <c r="T473" s="233"/>
      <c r="AT473" s="232" t="s">
        <v>133</v>
      </c>
      <c r="AU473" s="232" t="s">
        <v>238</v>
      </c>
      <c r="AV473" s="231" t="s">
        <v>523</v>
      </c>
      <c r="AW473" s="231" t="s">
        <v>1483</v>
      </c>
      <c r="AX473" s="231" t="s">
        <v>238</v>
      </c>
      <c r="AY473" s="232" t="s">
        <v>1476</v>
      </c>
    </row>
    <row r="474" spans="2:65" s="207" customFormat="1" ht="24.2" customHeight="1">
      <c r="B474" s="208"/>
      <c r="C474" s="230" t="s">
        <v>1930</v>
      </c>
      <c r="D474" s="230" t="s">
        <v>1477</v>
      </c>
      <c r="E474" s="229" t="s">
        <v>1929</v>
      </c>
      <c r="F474" s="224" t="s">
        <v>1928</v>
      </c>
      <c r="G474" s="228" t="s">
        <v>267</v>
      </c>
      <c r="H474" s="227">
        <v>1258</v>
      </c>
      <c r="I474" s="226"/>
      <c r="J474" s="225">
        <f>ROUND(I474*H474,2)</f>
        <v>0</v>
      </c>
      <c r="K474" s="224" t="s">
        <v>1479</v>
      </c>
      <c r="L474" s="208"/>
      <c r="M474" s="223" t="s">
        <v>117</v>
      </c>
      <c r="N474" s="222" t="s">
        <v>1478</v>
      </c>
      <c r="P474" s="221">
        <f>O474*H474</f>
        <v>0</v>
      </c>
      <c r="Q474" s="221">
        <v>0</v>
      </c>
      <c r="R474" s="221">
        <f>Q474*H474</f>
        <v>0</v>
      </c>
      <c r="S474" s="221">
        <v>0</v>
      </c>
      <c r="T474" s="220">
        <f>S474*H474</f>
        <v>0</v>
      </c>
      <c r="AR474" s="218" t="s">
        <v>728</v>
      </c>
      <c r="AT474" s="218" t="s">
        <v>1477</v>
      </c>
      <c r="AU474" s="218" t="s">
        <v>238</v>
      </c>
      <c r="AY474" s="211" t="s">
        <v>1476</v>
      </c>
      <c r="BE474" s="219">
        <f>IF(N474="základní",J474,0)</f>
        <v>0</v>
      </c>
      <c r="BF474" s="219">
        <f>IF(N474="snížená",J474,0)</f>
        <v>0</v>
      </c>
      <c r="BG474" s="219">
        <f>IF(N474="zákl. přenesená",J474,0)</f>
        <v>0</v>
      </c>
      <c r="BH474" s="219">
        <f>IF(N474="sníž. přenesená",J474,0)</f>
        <v>0</v>
      </c>
      <c r="BI474" s="219">
        <f>IF(N474="nulová",J474,0)</f>
        <v>0</v>
      </c>
      <c r="BJ474" s="211" t="s">
        <v>238</v>
      </c>
      <c r="BK474" s="219">
        <f>ROUND(I474*H474,2)</f>
        <v>0</v>
      </c>
      <c r="BL474" s="211" t="s">
        <v>728</v>
      </c>
      <c r="BM474" s="218" t="s">
        <v>1927</v>
      </c>
    </row>
    <row r="475" spans="2:65" s="207" customFormat="1">
      <c r="B475" s="208"/>
      <c r="D475" s="217" t="s">
        <v>1473</v>
      </c>
      <c r="F475" s="216" t="s">
        <v>1926</v>
      </c>
      <c r="I475" s="215"/>
      <c r="L475" s="208"/>
      <c r="M475" s="251"/>
      <c r="T475" s="250"/>
      <c r="AT475" s="211" t="s">
        <v>1473</v>
      </c>
      <c r="AU475" s="211" t="s">
        <v>238</v>
      </c>
    </row>
    <row r="476" spans="2:65" s="207" customFormat="1" ht="24.2" customHeight="1">
      <c r="B476" s="208"/>
      <c r="C476" s="230" t="s">
        <v>1925</v>
      </c>
      <c r="D476" s="230" t="s">
        <v>1477</v>
      </c>
      <c r="E476" s="229" t="s">
        <v>1924</v>
      </c>
      <c r="F476" s="224" t="s">
        <v>1923</v>
      </c>
      <c r="G476" s="228" t="s">
        <v>267</v>
      </c>
      <c r="H476" s="227">
        <v>1258</v>
      </c>
      <c r="I476" s="226"/>
      <c r="J476" s="225">
        <f>ROUND(I476*H476,2)</f>
        <v>0</v>
      </c>
      <c r="K476" s="224" t="s">
        <v>1479</v>
      </c>
      <c r="L476" s="208"/>
      <c r="M476" s="223" t="s">
        <v>117</v>
      </c>
      <c r="N476" s="222" t="s">
        <v>1478</v>
      </c>
      <c r="P476" s="221">
        <f>O476*H476</f>
        <v>0</v>
      </c>
      <c r="Q476" s="221">
        <v>0</v>
      </c>
      <c r="R476" s="221">
        <f>Q476*H476</f>
        <v>0</v>
      </c>
      <c r="S476" s="221">
        <v>0</v>
      </c>
      <c r="T476" s="220">
        <f>S476*H476</f>
        <v>0</v>
      </c>
      <c r="AR476" s="218" t="s">
        <v>728</v>
      </c>
      <c r="AT476" s="218" t="s">
        <v>1477</v>
      </c>
      <c r="AU476" s="218" t="s">
        <v>238</v>
      </c>
      <c r="AY476" s="211" t="s">
        <v>1476</v>
      </c>
      <c r="BE476" s="219">
        <f>IF(N476="základní",J476,0)</f>
        <v>0</v>
      </c>
      <c r="BF476" s="219">
        <f>IF(N476="snížená",J476,0)</f>
        <v>0</v>
      </c>
      <c r="BG476" s="219">
        <f>IF(N476="zákl. přenesená",J476,0)</f>
        <v>0</v>
      </c>
      <c r="BH476" s="219">
        <f>IF(N476="sníž. přenesená",J476,0)</f>
        <v>0</v>
      </c>
      <c r="BI476" s="219">
        <f>IF(N476="nulová",J476,0)</f>
        <v>0</v>
      </c>
      <c r="BJ476" s="211" t="s">
        <v>238</v>
      </c>
      <c r="BK476" s="219">
        <f>ROUND(I476*H476,2)</f>
        <v>0</v>
      </c>
      <c r="BL476" s="211" t="s">
        <v>728</v>
      </c>
      <c r="BM476" s="218" t="s">
        <v>1922</v>
      </c>
    </row>
    <row r="477" spans="2:65" s="207" customFormat="1">
      <c r="B477" s="208"/>
      <c r="D477" s="217" t="s">
        <v>1473</v>
      </c>
      <c r="F477" s="216" t="s">
        <v>1921</v>
      </c>
      <c r="I477" s="215"/>
      <c r="L477" s="208"/>
      <c r="M477" s="251"/>
      <c r="T477" s="250"/>
      <c r="AT477" s="211" t="s">
        <v>1473</v>
      </c>
      <c r="AU477" s="211" t="s">
        <v>238</v>
      </c>
    </row>
    <row r="478" spans="2:65" s="207" customFormat="1" ht="16.5" customHeight="1">
      <c r="B478" s="208"/>
      <c r="C478" s="249" t="s">
        <v>1920</v>
      </c>
      <c r="D478" s="249" t="s">
        <v>1486</v>
      </c>
      <c r="E478" s="248" t="s">
        <v>1919</v>
      </c>
      <c r="F478" s="243" t="s">
        <v>1918</v>
      </c>
      <c r="G478" s="247" t="s">
        <v>267</v>
      </c>
      <c r="H478" s="246">
        <v>63</v>
      </c>
      <c r="I478" s="245"/>
      <c r="J478" s="244">
        <f t="shared" ref="J478:J492" si="20">ROUND(I478*H478,2)</f>
        <v>0</v>
      </c>
      <c r="K478" s="243" t="s">
        <v>1503</v>
      </c>
      <c r="L478" s="242"/>
      <c r="M478" s="241" t="s">
        <v>117</v>
      </c>
      <c r="N478" s="240" t="s">
        <v>1478</v>
      </c>
      <c r="P478" s="221">
        <f t="shared" ref="P478:P492" si="21">O478*H478</f>
        <v>0</v>
      </c>
      <c r="Q478" s="221">
        <v>1E-3</v>
      </c>
      <c r="R478" s="221">
        <f t="shared" ref="R478:R492" si="22">Q478*H478</f>
        <v>6.3E-2</v>
      </c>
      <c r="S478" s="221">
        <v>0</v>
      </c>
      <c r="T478" s="220">
        <f t="shared" ref="T478:T492" si="23">S478*H478</f>
        <v>0</v>
      </c>
      <c r="AR478" s="218" t="s">
        <v>421</v>
      </c>
      <c r="AT478" s="218" t="s">
        <v>1486</v>
      </c>
      <c r="AU478" s="218" t="s">
        <v>238</v>
      </c>
      <c r="AY478" s="211" t="s">
        <v>1476</v>
      </c>
      <c r="BE478" s="219">
        <f t="shared" ref="BE478:BE492" si="24">IF(N478="základní",J478,0)</f>
        <v>0</v>
      </c>
      <c r="BF478" s="219">
        <f t="shared" ref="BF478:BF492" si="25">IF(N478="snížená",J478,0)</f>
        <v>0</v>
      </c>
      <c r="BG478" s="219">
        <f t="shared" ref="BG478:BG492" si="26">IF(N478="zákl. přenesená",J478,0)</f>
        <v>0</v>
      </c>
      <c r="BH478" s="219">
        <f t="shared" ref="BH478:BH492" si="27">IF(N478="sníž. přenesená",J478,0)</f>
        <v>0</v>
      </c>
      <c r="BI478" s="219">
        <f t="shared" ref="BI478:BI492" si="28">IF(N478="nulová",J478,0)</f>
        <v>0</v>
      </c>
      <c r="BJ478" s="211" t="s">
        <v>238</v>
      </c>
      <c r="BK478" s="219">
        <f t="shared" ref="BK478:BK492" si="29">ROUND(I478*H478,2)</f>
        <v>0</v>
      </c>
      <c r="BL478" s="211" t="s">
        <v>728</v>
      </c>
      <c r="BM478" s="218" t="s">
        <v>1917</v>
      </c>
    </row>
    <row r="479" spans="2:65" s="207" customFormat="1" ht="16.5" customHeight="1">
      <c r="B479" s="208"/>
      <c r="C479" s="249" t="s">
        <v>416</v>
      </c>
      <c r="D479" s="249" t="s">
        <v>1486</v>
      </c>
      <c r="E479" s="248" t="s">
        <v>1916</v>
      </c>
      <c r="F479" s="243" t="s">
        <v>1915</v>
      </c>
      <c r="G479" s="247" t="s">
        <v>267</v>
      </c>
      <c r="H479" s="246">
        <v>72</v>
      </c>
      <c r="I479" s="245"/>
      <c r="J479" s="244">
        <f t="shared" si="20"/>
        <v>0</v>
      </c>
      <c r="K479" s="243" t="s">
        <v>1503</v>
      </c>
      <c r="L479" s="242"/>
      <c r="M479" s="241" t="s">
        <v>117</v>
      </c>
      <c r="N479" s="240" t="s">
        <v>1478</v>
      </c>
      <c r="P479" s="221">
        <f t="shared" si="21"/>
        <v>0</v>
      </c>
      <c r="Q479" s="221">
        <v>1E-3</v>
      </c>
      <c r="R479" s="221">
        <f t="shared" si="22"/>
        <v>7.2000000000000008E-2</v>
      </c>
      <c r="S479" s="221">
        <v>0</v>
      </c>
      <c r="T479" s="220">
        <f t="shared" si="23"/>
        <v>0</v>
      </c>
      <c r="AR479" s="218" t="s">
        <v>421</v>
      </c>
      <c r="AT479" s="218" t="s">
        <v>1486</v>
      </c>
      <c r="AU479" s="218" t="s">
        <v>238</v>
      </c>
      <c r="AY479" s="211" t="s">
        <v>1476</v>
      </c>
      <c r="BE479" s="219">
        <f t="shared" si="24"/>
        <v>0</v>
      </c>
      <c r="BF479" s="219">
        <f t="shared" si="25"/>
        <v>0</v>
      </c>
      <c r="BG479" s="219">
        <f t="shared" si="26"/>
        <v>0</v>
      </c>
      <c r="BH479" s="219">
        <f t="shared" si="27"/>
        <v>0</v>
      </c>
      <c r="BI479" s="219">
        <f t="shared" si="28"/>
        <v>0</v>
      </c>
      <c r="BJ479" s="211" t="s">
        <v>238</v>
      </c>
      <c r="BK479" s="219">
        <f t="shared" si="29"/>
        <v>0</v>
      </c>
      <c r="BL479" s="211" t="s">
        <v>728</v>
      </c>
      <c r="BM479" s="218" t="s">
        <v>1914</v>
      </c>
    </row>
    <row r="480" spans="2:65" s="207" customFormat="1" ht="16.5" customHeight="1">
      <c r="B480" s="208"/>
      <c r="C480" s="249" t="s">
        <v>1913</v>
      </c>
      <c r="D480" s="249" t="s">
        <v>1486</v>
      </c>
      <c r="E480" s="248" t="s">
        <v>1912</v>
      </c>
      <c r="F480" s="243" t="s">
        <v>1911</v>
      </c>
      <c r="G480" s="247" t="s">
        <v>267</v>
      </c>
      <c r="H480" s="246">
        <v>83</v>
      </c>
      <c r="I480" s="245"/>
      <c r="J480" s="244">
        <f t="shared" si="20"/>
        <v>0</v>
      </c>
      <c r="K480" s="243" t="s">
        <v>1503</v>
      </c>
      <c r="L480" s="242"/>
      <c r="M480" s="241" t="s">
        <v>117</v>
      </c>
      <c r="N480" s="240" t="s">
        <v>1478</v>
      </c>
      <c r="P480" s="221">
        <f t="shared" si="21"/>
        <v>0</v>
      </c>
      <c r="Q480" s="221">
        <v>1E-3</v>
      </c>
      <c r="R480" s="221">
        <f t="shared" si="22"/>
        <v>8.3000000000000004E-2</v>
      </c>
      <c r="S480" s="221">
        <v>0</v>
      </c>
      <c r="T480" s="220">
        <f t="shared" si="23"/>
        <v>0</v>
      </c>
      <c r="AR480" s="218" t="s">
        <v>421</v>
      </c>
      <c r="AT480" s="218" t="s">
        <v>1486</v>
      </c>
      <c r="AU480" s="218" t="s">
        <v>238</v>
      </c>
      <c r="AY480" s="211" t="s">
        <v>1476</v>
      </c>
      <c r="BE480" s="219">
        <f t="shared" si="24"/>
        <v>0</v>
      </c>
      <c r="BF480" s="219">
        <f t="shared" si="25"/>
        <v>0</v>
      </c>
      <c r="BG480" s="219">
        <f t="shared" si="26"/>
        <v>0</v>
      </c>
      <c r="BH480" s="219">
        <f t="shared" si="27"/>
        <v>0</v>
      </c>
      <c r="BI480" s="219">
        <f t="shared" si="28"/>
        <v>0</v>
      </c>
      <c r="BJ480" s="211" t="s">
        <v>238</v>
      </c>
      <c r="BK480" s="219">
        <f t="shared" si="29"/>
        <v>0</v>
      </c>
      <c r="BL480" s="211" t="s">
        <v>728</v>
      </c>
      <c r="BM480" s="218" t="s">
        <v>1910</v>
      </c>
    </row>
    <row r="481" spans="2:65" s="207" customFormat="1" ht="16.5" customHeight="1">
      <c r="B481" s="208"/>
      <c r="C481" s="249" t="s">
        <v>664</v>
      </c>
      <c r="D481" s="249" t="s">
        <v>1486</v>
      </c>
      <c r="E481" s="248" t="s">
        <v>1909</v>
      </c>
      <c r="F481" s="243" t="s">
        <v>1908</v>
      </c>
      <c r="G481" s="247" t="s">
        <v>267</v>
      </c>
      <c r="H481" s="246">
        <v>191</v>
      </c>
      <c r="I481" s="245"/>
      <c r="J481" s="244">
        <f t="shared" si="20"/>
        <v>0</v>
      </c>
      <c r="K481" s="243" t="s">
        <v>1503</v>
      </c>
      <c r="L481" s="242"/>
      <c r="M481" s="241" t="s">
        <v>117</v>
      </c>
      <c r="N481" s="240" t="s">
        <v>1478</v>
      </c>
      <c r="P481" s="221">
        <f t="shared" si="21"/>
        <v>0</v>
      </c>
      <c r="Q481" s="221">
        <v>1E-3</v>
      </c>
      <c r="R481" s="221">
        <f t="shared" si="22"/>
        <v>0.191</v>
      </c>
      <c r="S481" s="221">
        <v>0</v>
      </c>
      <c r="T481" s="220">
        <f t="shared" si="23"/>
        <v>0</v>
      </c>
      <c r="AR481" s="218" t="s">
        <v>421</v>
      </c>
      <c r="AT481" s="218" t="s">
        <v>1486</v>
      </c>
      <c r="AU481" s="218" t="s">
        <v>238</v>
      </c>
      <c r="AY481" s="211" t="s">
        <v>1476</v>
      </c>
      <c r="BE481" s="219">
        <f t="shared" si="24"/>
        <v>0</v>
      </c>
      <c r="BF481" s="219">
        <f t="shared" si="25"/>
        <v>0</v>
      </c>
      <c r="BG481" s="219">
        <f t="shared" si="26"/>
        <v>0</v>
      </c>
      <c r="BH481" s="219">
        <f t="shared" si="27"/>
        <v>0</v>
      </c>
      <c r="BI481" s="219">
        <f t="shared" si="28"/>
        <v>0</v>
      </c>
      <c r="BJ481" s="211" t="s">
        <v>238</v>
      </c>
      <c r="BK481" s="219">
        <f t="shared" si="29"/>
        <v>0</v>
      </c>
      <c r="BL481" s="211" t="s">
        <v>728</v>
      </c>
      <c r="BM481" s="218" t="s">
        <v>1907</v>
      </c>
    </row>
    <row r="482" spans="2:65" s="207" customFormat="1" ht="16.5" customHeight="1">
      <c r="B482" s="208"/>
      <c r="C482" s="249" t="s">
        <v>657</v>
      </c>
      <c r="D482" s="249" t="s">
        <v>1486</v>
      </c>
      <c r="E482" s="248" t="s">
        <v>1906</v>
      </c>
      <c r="F482" s="243" t="s">
        <v>1905</v>
      </c>
      <c r="G482" s="247" t="s">
        <v>267</v>
      </c>
      <c r="H482" s="246">
        <v>147</v>
      </c>
      <c r="I482" s="245"/>
      <c r="J482" s="244">
        <f t="shared" si="20"/>
        <v>0</v>
      </c>
      <c r="K482" s="243" t="s">
        <v>1503</v>
      </c>
      <c r="L482" s="242"/>
      <c r="M482" s="241" t="s">
        <v>117</v>
      </c>
      <c r="N482" s="240" t="s">
        <v>1478</v>
      </c>
      <c r="P482" s="221">
        <f t="shared" si="21"/>
        <v>0</v>
      </c>
      <c r="Q482" s="221">
        <v>1E-3</v>
      </c>
      <c r="R482" s="221">
        <f t="shared" si="22"/>
        <v>0.14699999999999999</v>
      </c>
      <c r="S482" s="221">
        <v>0</v>
      </c>
      <c r="T482" s="220">
        <f t="shared" si="23"/>
        <v>0</v>
      </c>
      <c r="AR482" s="218" t="s">
        <v>421</v>
      </c>
      <c r="AT482" s="218" t="s">
        <v>1486</v>
      </c>
      <c r="AU482" s="218" t="s">
        <v>238</v>
      </c>
      <c r="AY482" s="211" t="s">
        <v>1476</v>
      </c>
      <c r="BE482" s="219">
        <f t="shared" si="24"/>
        <v>0</v>
      </c>
      <c r="BF482" s="219">
        <f t="shared" si="25"/>
        <v>0</v>
      </c>
      <c r="BG482" s="219">
        <f t="shared" si="26"/>
        <v>0</v>
      </c>
      <c r="BH482" s="219">
        <f t="shared" si="27"/>
        <v>0</v>
      </c>
      <c r="BI482" s="219">
        <f t="shared" si="28"/>
        <v>0</v>
      </c>
      <c r="BJ482" s="211" t="s">
        <v>238</v>
      </c>
      <c r="BK482" s="219">
        <f t="shared" si="29"/>
        <v>0</v>
      </c>
      <c r="BL482" s="211" t="s">
        <v>728</v>
      </c>
      <c r="BM482" s="218" t="s">
        <v>1904</v>
      </c>
    </row>
    <row r="483" spans="2:65" s="207" customFormat="1" ht="16.5" customHeight="1">
      <c r="B483" s="208"/>
      <c r="C483" s="249" t="s">
        <v>347</v>
      </c>
      <c r="D483" s="249" t="s">
        <v>1486</v>
      </c>
      <c r="E483" s="248" t="s">
        <v>1903</v>
      </c>
      <c r="F483" s="243" t="s">
        <v>1902</v>
      </c>
      <c r="G483" s="247" t="s">
        <v>267</v>
      </c>
      <c r="H483" s="246">
        <v>36</v>
      </c>
      <c r="I483" s="245"/>
      <c r="J483" s="244">
        <f t="shared" si="20"/>
        <v>0</v>
      </c>
      <c r="K483" s="243" t="s">
        <v>1503</v>
      </c>
      <c r="L483" s="242"/>
      <c r="M483" s="241" t="s">
        <v>117</v>
      </c>
      <c r="N483" s="240" t="s">
        <v>1478</v>
      </c>
      <c r="P483" s="221">
        <f t="shared" si="21"/>
        <v>0</v>
      </c>
      <c r="Q483" s="221">
        <v>1E-3</v>
      </c>
      <c r="R483" s="221">
        <f t="shared" si="22"/>
        <v>3.6000000000000004E-2</v>
      </c>
      <c r="S483" s="221">
        <v>0</v>
      </c>
      <c r="T483" s="220">
        <f t="shared" si="23"/>
        <v>0</v>
      </c>
      <c r="AR483" s="218" t="s">
        <v>421</v>
      </c>
      <c r="AT483" s="218" t="s">
        <v>1486</v>
      </c>
      <c r="AU483" s="218" t="s">
        <v>238</v>
      </c>
      <c r="AY483" s="211" t="s">
        <v>1476</v>
      </c>
      <c r="BE483" s="219">
        <f t="shared" si="24"/>
        <v>0</v>
      </c>
      <c r="BF483" s="219">
        <f t="shared" si="25"/>
        <v>0</v>
      </c>
      <c r="BG483" s="219">
        <f t="shared" si="26"/>
        <v>0</v>
      </c>
      <c r="BH483" s="219">
        <f t="shared" si="27"/>
        <v>0</v>
      </c>
      <c r="BI483" s="219">
        <f t="shared" si="28"/>
        <v>0</v>
      </c>
      <c r="BJ483" s="211" t="s">
        <v>238</v>
      </c>
      <c r="BK483" s="219">
        <f t="shared" si="29"/>
        <v>0</v>
      </c>
      <c r="BL483" s="211" t="s">
        <v>728</v>
      </c>
      <c r="BM483" s="218" t="s">
        <v>1901</v>
      </c>
    </row>
    <row r="484" spans="2:65" s="207" customFormat="1" ht="16.5" customHeight="1">
      <c r="B484" s="208"/>
      <c r="C484" s="249" t="s">
        <v>340</v>
      </c>
      <c r="D484" s="249" t="s">
        <v>1486</v>
      </c>
      <c r="E484" s="248" t="s">
        <v>1900</v>
      </c>
      <c r="F484" s="243" t="s">
        <v>1899</v>
      </c>
      <c r="G484" s="247" t="s">
        <v>267</v>
      </c>
      <c r="H484" s="246">
        <v>202</v>
      </c>
      <c r="I484" s="245"/>
      <c r="J484" s="244">
        <f t="shared" si="20"/>
        <v>0</v>
      </c>
      <c r="K484" s="243" t="s">
        <v>1503</v>
      </c>
      <c r="L484" s="242"/>
      <c r="M484" s="241" t="s">
        <v>117</v>
      </c>
      <c r="N484" s="240" t="s">
        <v>1478</v>
      </c>
      <c r="P484" s="221">
        <f t="shared" si="21"/>
        <v>0</v>
      </c>
      <c r="Q484" s="221">
        <v>1E-3</v>
      </c>
      <c r="R484" s="221">
        <f t="shared" si="22"/>
        <v>0.20200000000000001</v>
      </c>
      <c r="S484" s="221">
        <v>0</v>
      </c>
      <c r="T484" s="220">
        <f t="shared" si="23"/>
        <v>0</v>
      </c>
      <c r="AR484" s="218" t="s">
        <v>421</v>
      </c>
      <c r="AT484" s="218" t="s">
        <v>1486</v>
      </c>
      <c r="AU484" s="218" t="s">
        <v>238</v>
      </c>
      <c r="AY484" s="211" t="s">
        <v>1476</v>
      </c>
      <c r="BE484" s="219">
        <f t="shared" si="24"/>
        <v>0</v>
      </c>
      <c r="BF484" s="219">
        <f t="shared" si="25"/>
        <v>0</v>
      </c>
      <c r="BG484" s="219">
        <f t="shared" si="26"/>
        <v>0</v>
      </c>
      <c r="BH484" s="219">
        <f t="shared" si="27"/>
        <v>0</v>
      </c>
      <c r="BI484" s="219">
        <f t="shared" si="28"/>
        <v>0</v>
      </c>
      <c r="BJ484" s="211" t="s">
        <v>238</v>
      </c>
      <c r="BK484" s="219">
        <f t="shared" si="29"/>
        <v>0</v>
      </c>
      <c r="BL484" s="211" t="s">
        <v>728</v>
      </c>
      <c r="BM484" s="218" t="s">
        <v>1898</v>
      </c>
    </row>
    <row r="485" spans="2:65" s="207" customFormat="1" ht="16.5" customHeight="1">
      <c r="B485" s="208"/>
      <c r="C485" s="249" t="s">
        <v>802</v>
      </c>
      <c r="D485" s="249" t="s">
        <v>1486</v>
      </c>
      <c r="E485" s="248" t="s">
        <v>1897</v>
      </c>
      <c r="F485" s="243" t="s">
        <v>1896</v>
      </c>
      <c r="G485" s="247" t="s">
        <v>267</v>
      </c>
      <c r="H485" s="246">
        <v>17</v>
      </c>
      <c r="I485" s="245"/>
      <c r="J485" s="244">
        <f t="shared" si="20"/>
        <v>0</v>
      </c>
      <c r="K485" s="243" t="s">
        <v>1503</v>
      </c>
      <c r="L485" s="242"/>
      <c r="M485" s="241" t="s">
        <v>117</v>
      </c>
      <c r="N485" s="240" t="s">
        <v>1478</v>
      </c>
      <c r="P485" s="221">
        <f t="shared" si="21"/>
        <v>0</v>
      </c>
      <c r="Q485" s="221">
        <v>1E-3</v>
      </c>
      <c r="R485" s="221">
        <f t="shared" si="22"/>
        <v>1.7000000000000001E-2</v>
      </c>
      <c r="S485" s="221">
        <v>0</v>
      </c>
      <c r="T485" s="220">
        <f t="shared" si="23"/>
        <v>0</v>
      </c>
      <c r="AR485" s="218" t="s">
        <v>421</v>
      </c>
      <c r="AT485" s="218" t="s">
        <v>1486</v>
      </c>
      <c r="AU485" s="218" t="s">
        <v>238</v>
      </c>
      <c r="AY485" s="211" t="s">
        <v>1476</v>
      </c>
      <c r="BE485" s="219">
        <f t="shared" si="24"/>
        <v>0</v>
      </c>
      <c r="BF485" s="219">
        <f t="shared" si="25"/>
        <v>0</v>
      </c>
      <c r="BG485" s="219">
        <f t="shared" si="26"/>
        <v>0</v>
      </c>
      <c r="BH485" s="219">
        <f t="shared" si="27"/>
        <v>0</v>
      </c>
      <c r="BI485" s="219">
        <f t="shared" si="28"/>
        <v>0</v>
      </c>
      <c r="BJ485" s="211" t="s">
        <v>238</v>
      </c>
      <c r="BK485" s="219">
        <f t="shared" si="29"/>
        <v>0</v>
      </c>
      <c r="BL485" s="211" t="s">
        <v>728</v>
      </c>
      <c r="BM485" s="218" t="s">
        <v>1895</v>
      </c>
    </row>
    <row r="486" spans="2:65" s="207" customFormat="1" ht="16.5" customHeight="1">
      <c r="B486" s="208"/>
      <c r="C486" s="249" t="s">
        <v>1333</v>
      </c>
      <c r="D486" s="249" t="s">
        <v>1486</v>
      </c>
      <c r="E486" s="248" t="s">
        <v>1894</v>
      </c>
      <c r="F486" s="243" t="s">
        <v>1893</v>
      </c>
      <c r="G486" s="247" t="s">
        <v>267</v>
      </c>
      <c r="H486" s="246">
        <v>137</v>
      </c>
      <c r="I486" s="245"/>
      <c r="J486" s="244">
        <f t="shared" si="20"/>
        <v>0</v>
      </c>
      <c r="K486" s="243" t="s">
        <v>1503</v>
      </c>
      <c r="L486" s="242"/>
      <c r="M486" s="241" t="s">
        <v>117</v>
      </c>
      <c r="N486" s="240" t="s">
        <v>1478</v>
      </c>
      <c r="P486" s="221">
        <f t="shared" si="21"/>
        <v>0</v>
      </c>
      <c r="Q486" s="221">
        <v>1E-3</v>
      </c>
      <c r="R486" s="221">
        <f t="shared" si="22"/>
        <v>0.13700000000000001</v>
      </c>
      <c r="S486" s="221">
        <v>0</v>
      </c>
      <c r="T486" s="220">
        <f t="shared" si="23"/>
        <v>0</v>
      </c>
      <c r="AR486" s="218" t="s">
        <v>421</v>
      </c>
      <c r="AT486" s="218" t="s">
        <v>1486</v>
      </c>
      <c r="AU486" s="218" t="s">
        <v>238</v>
      </c>
      <c r="AY486" s="211" t="s">
        <v>1476</v>
      </c>
      <c r="BE486" s="219">
        <f t="shared" si="24"/>
        <v>0</v>
      </c>
      <c r="BF486" s="219">
        <f t="shared" si="25"/>
        <v>0</v>
      </c>
      <c r="BG486" s="219">
        <f t="shared" si="26"/>
        <v>0</v>
      </c>
      <c r="BH486" s="219">
        <f t="shared" si="27"/>
        <v>0</v>
      </c>
      <c r="BI486" s="219">
        <f t="shared" si="28"/>
        <v>0</v>
      </c>
      <c r="BJ486" s="211" t="s">
        <v>238</v>
      </c>
      <c r="BK486" s="219">
        <f t="shared" si="29"/>
        <v>0</v>
      </c>
      <c r="BL486" s="211" t="s">
        <v>728</v>
      </c>
      <c r="BM486" s="218" t="s">
        <v>1892</v>
      </c>
    </row>
    <row r="487" spans="2:65" s="207" customFormat="1" ht="16.5" customHeight="1">
      <c r="B487" s="208"/>
      <c r="C487" s="249" t="s">
        <v>317</v>
      </c>
      <c r="D487" s="249" t="s">
        <v>1486</v>
      </c>
      <c r="E487" s="248" t="s">
        <v>1891</v>
      </c>
      <c r="F487" s="243" t="s">
        <v>1890</v>
      </c>
      <c r="G487" s="247" t="s">
        <v>267</v>
      </c>
      <c r="H487" s="246">
        <v>28</v>
      </c>
      <c r="I487" s="245"/>
      <c r="J487" s="244">
        <f t="shared" si="20"/>
        <v>0</v>
      </c>
      <c r="K487" s="243" t="s">
        <v>1503</v>
      </c>
      <c r="L487" s="242"/>
      <c r="M487" s="241" t="s">
        <v>117</v>
      </c>
      <c r="N487" s="240" t="s">
        <v>1478</v>
      </c>
      <c r="P487" s="221">
        <f t="shared" si="21"/>
        <v>0</v>
      </c>
      <c r="Q487" s="221">
        <v>1E-3</v>
      </c>
      <c r="R487" s="221">
        <f t="shared" si="22"/>
        <v>2.8000000000000001E-2</v>
      </c>
      <c r="S487" s="221">
        <v>0</v>
      </c>
      <c r="T487" s="220">
        <f t="shared" si="23"/>
        <v>0</v>
      </c>
      <c r="AR487" s="218" t="s">
        <v>421</v>
      </c>
      <c r="AT487" s="218" t="s">
        <v>1486</v>
      </c>
      <c r="AU487" s="218" t="s">
        <v>238</v>
      </c>
      <c r="AY487" s="211" t="s">
        <v>1476</v>
      </c>
      <c r="BE487" s="219">
        <f t="shared" si="24"/>
        <v>0</v>
      </c>
      <c r="BF487" s="219">
        <f t="shared" si="25"/>
        <v>0</v>
      </c>
      <c r="BG487" s="219">
        <f t="shared" si="26"/>
        <v>0</v>
      </c>
      <c r="BH487" s="219">
        <f t="shared" si="27"/>
        <v>0</v>
      </c>
      <c r="BI487" s="219">
        <f t="shared" si="28"/>
        <v>0</v>
      </c>
      <c r="BJ487" s="211" t="s">
        <v>238</v>
      </c>
      <c r="BK487" s="219">
        <f t="shared" si="29"/>
        <v>0</v>
      </c>
      <c r="BL487" s="211" t="s">
        <v>728</v>
      </c>
      <c r="BM487" s="218" t="s">
        <v>1889</v>
      </c>
    </row>
    <row r="488" spans="2:65" s="207" customFormat="1" ht="16.5" customHeight="1">
      <c r="B488" s="208"/>
      <c r="C488" s="249" t="s">
        <v>1888</v>
      </c>
      <c r="D488" s="249" t="s">
        <v>1486</v>
      </c>
      <c r="E488" s="248" t="s">
        <v>1887</v>
      </c>
      <c r="F488" s="243" t="s">
        <v>1886</v>
      </c>
      <c r="G488" s="247" t="s">
        <v>267</v>
      </c>
      <c r="H488" s="246">
        <v>114</v>
      </c>
      <c r="I488" s="245"/>
      <c r="J488" s="244">
        <f t="shared" si="20"/>
        <v>0</v>
      </c>
      <c r="K488" s="243" t="s">
        <v>1503</v>
      </c>
      <c r="L488" s="242"/>
      <c r="M488" s="241" t="s">
        <v>117</v>
      </c>
      <c r="N488" s="240" t="s">
        <v>1478</v>
      </c>
      <c r="P488" s="221">
        <f t="shared" si="21"/>
        <v>0</v>
      </c>
      <c r="Q488" s="221">
        <v>1E-3</v>
      </c>
      <c r="R488" s="221">
        <f t="shared" si="22"/>
        <v>0.114</v>
      </c>
      <c r="S488" s="221">
        <v>0</v>
      </c>
      <c r="T488" s="220">
        <f t="shared" si="23"/>
        <v>0</v>
      </c>
      <c r="AR488" s="218" t="s">
        <v>421</v>
      </c>
      <c r="AT488" s="218" t="s">
        <v>1486</v>
      </c>
      <c r="AU488" s="218" t="s">
        <v>238</v>
      </c>
      <c r="AY488" s="211" t="s">
        <v>1476</v>
      </c>
      <c r="BE488" s="219">
        <f t="shared" si="24"/>
        <v>0</v>
      </c>
      <c r="BF488" s="219">
        <f t="shared" si="25"/>
        <v>0</v>
      </c>
      <c r="BG488" s="219">
        <f t="shared" si="26"/>
        <v>0</v>
      </c>
      <c r="BH488" s="219">
        <f t="shared" si="27"/>
        <v>0</v>
      </c>
      <c r="BI488" s="219">
        <f t="shared" si="28"/>
        <v>0</v>
      </c>
      <c r="BJ488" s="211" t="s">
        <v>238</v>
      </c>
      <c r="BK488" s="219">
        <f t="shared" si="29"/>
        <v>0</v>
      </c>
      <c r="BL488" s="211" t="s">
        <v>728</v>
      </c>
      <c r="BM488" s="218" t="s">
        <v>1885</v>
      </c>
    </row>
    <row r="489" spans="2:65" s="207" customFormat="1" ht="16.5" customHeight="1">
      <c r="B489" s="208"/>
      <c r="C489" s="249" t="s">
        <v>1884</v>
      </c>
      <c r="D489" s="249" t="s">
        <v>1486</v>
      </c>
      <c r="E489" s="248" t="s">
        <v>1883</v>
      </c>
      <c r="F489" s="243" t="s">
        <v>1882</v>
      </c>
      <c r="G489" s="247" t="s">
        <v>267</v>
      </c>
      <c r="H489" s="246">
        <v>18</v>
      </c>
      <c r="I489" s="245"/>
      <c r="J489" s="244">
        <f t="shared" si="20"/>
        <v>0</v>
      </c>
      <c r="K489" s="243" t="s">
        <v>1503</v>
      </c>
      <c r="L489" s="242"/>
      <c r="M489" s="241" t="s">
        <v>117</v>
      </c>
      <c r="N489" s="240" t="s">
        <v>1478</v>
      </c>
      <c r="P489" s="221">
        <f t="shared" si="21"/>
        <v>0</v>
      </c>
      <c r="Q489" s="221">
        <v>1E-3</v>
      </c>
      <c r="R489" s="221">
        <f t="shared" si="22"/>
        <v>1.8000000000000002E-2</v>
      </c>
      <c r="S489" s="221">
        <v>0</v>
      </c>
      <c r="T489" s="220">
        <f t="shared" si="23"/>
        <v>0</v>
      </c>
      <c r="AR489" s="218" t="s">
        <v>421</v>
      </c>
      <c r="AT489" s="218" t="s">
        <v>1486</v>
      </c>
      <c r="AU489" s="218" t="s">
        <v>238</v>
      </c>
      <c r="AY489" s="211" t="s">
        <v>1476</v>
      </c>
      <c r="BE489" s="219">
        <f t="shared" si="24"/>
        <v>0</v>
      </c>
      <c r="BF489" s="219">
        <f t="shared" si="25"/>
        <v>0</v>
      </c>
      <c r="BG489" s="219">
        <f t="shared" si="26"/>
        <v>0</v>
      </c>
      <c r="BH489" s="219">
        <f t="shared" si="27"/>
        <v>0</v>
      </c>
      <c r="BI489" s="219">
        <f t="shared" si="28"/>
        <v>0</v>
      </c>
      <c r="BJ489" s="211" t="s">
        <v>238</v>
      </c>
      <c r="BK489" s="219">
        <f t="shared" si="29"/>
        <v>0</v>
      </c>
      <c r="BL489" s="211" t="s">
        <v>728</v>
      </c>
      <c r="BM489" s="218" t="s">
        <v>1881</v>
      </c>
    </row>
    <row r="490" spans="2:65" s="207" customFormat="1" ht="16.5" customHeight="1">
      <c r="B490" s="208"/>
      <c r="C490" s="249" t="s">
        <v>1880</v>
      </c>
      <c r="D490" s="249" t="s">
        <v>1486</v>
      </c>
      <c r="E490" s="248" t="s">
        <v>1879</v>
      </c>
      <c r="F490" s="243" t="s">
        <v>1878</v>
      </c>
      <c r="G490" s="247" t="s">
        <v>267</v>
      </c>
      <c r="H490" s="246">
        <v>57</v>
      </c>
      <c r="I490" s="245"/>
      <c r="J490" s="244">
        <f t="shared" si="20"/>
        <v>0</v>
      </c>
      <c r="K490" s="243" t="s">
        <v>1503</v>
      </c>
      <c r="L490" s="242"/>
      <c r="M490" s="241" t="s">
        <v>117</v>
      </c>
      <c r="N490" s="240" t="s">
        <v>1478</v>
      </c>
      <c r="P490" s="221">
        <f t="shared" si="21"/>
        <v>0</v>
      </c>
      <c r="Q490" s="221">
        <v>1E-3</v>
      </c>
      <c r="R490" s="221">
        <f t="shared" si="22"/>
        <v>5.7000000000000002E-2</v>
      </c>
      <c r="S490" s="221">
        <v>0</v>
      </c>
      <c r="T490" s="220">
        <f t="shared" si="23"/>
        <v>0</v>
      </c>
      <c r="AR490" s="218" t="s">
        <v>421</v>
      </c>
      <c r="AT490" s="218" t="s">
        <v>1486</v>
      </c>
      <c r="AU490" s="218" t="s">
        <v>238</v>
      </c>
      <c r="AY490" s="211" t="s">
        <v>1476</v>
      </c>
      <c r="BE490" s="219">
        <f t="shared" si="24"/>
        <v>0</v>
      </c>
      <c r="BF490" s="219">
        <f t="shared" si="25"/>
        <v>0</v>
      </c>
      <c r="BG490" s="219">
        <f t="shared" si="26"/>
        <v>0</v>
      </c>
      <c r="BH490" s="219">
        <f t="shared" si="27"/>
        <v>0</v>
      </c>
      <c r="BI490" s="219">
        <f t="shared" si="28"/>
        <v>0</v>
      </c>
      <c r="BJ490" s="211" t="s">
        <v>238</v>
      </c>
      <c r="BK490" s="219">
        <f t="shared" si="29"/>
        <v>0</v>
      </c>
      <c r="BL490" s="211" t="s">
        <v>728</v>
      </c>
      <c r="BM490" s="218" t="s">
        <v>1877</v>
      </c>
    </row>
    <row r="491" spans="2:65" s="207" customFormat="1" ht="16.5" customHeight="1">
      <c r="B491" s="208"/>
      <c r="C491" s="249" t="s">
        <v>1876</v>
      </c>
      <c r="D491" s="249" t="s">
        <v>1486</v>
      </c>
      <c r="E491" s="248" t="s">
        <v>1875</v>
      </c>
      <c r="F491" s="243" t="s">
        <v>1874</v>
      </c>
      <c r="G491" s="247" t="s">
        <v>267</v>
      </c>
      <c r="H491" s="246">
        <v>93</v>
      </c>
      <c r="I491" s="245"/>
      <c r="J491" s="244">
        <f t="shared" si="20"/>
        <v>0</v>
      </c>
      <c r="K491" s="243" t="s">
        <v>1503</v>
      </c>
      <c r="L491" s="242"/>
      <c r="M491" s="241" t="s">
        <v>117</v>
      </c>
      <c r="N491" s="240" t="s">
        <v>1478</v>
      </c>
      <c r="P491" s="221">
        <f t="shared" si="21"/>
        <v>0</v>
      </c>
      <c r="Q491" s="221">
        <v>1E-3</v>
      </c>
      <c r="R491" s="221">
        <f t="shared" si="22"/>
        <v>9.2999999999999999E-2</v>
      </c>
      <c r="S491" s="221">
        <v>0</v>
      </c>
      <c r="T491" s="220">
        <f t="shared" si="23"/>
        <v>0</v>
      </c>
      <c r="AR491" s="218" t="s">
        <v>421</v>
      </c>
      <c r="AT491" s="218" t="s">
        <v>1486</v>
      </c>
      <c r="AU491" s="218" t="s">
        <v>238</v>
      </c>
      <c r="AY491" s="211" t="s">
        <v>1476</v>
      </c>
      <c r="BE491" s="219">
        <f t="shared" si="24"/>
        <v>0</v>
      </c>
      <c r="BF491" s="219">
        <f t="shared" si="25"/>
        <v>0</v>
      </c>
      <c r="BG491" s="219">
        <f t="shared" si="26"/>
        <v>0</v>
      </c>
      <c r="BH491" s="219">
        <f t="shared" si="27"/>
        <v>0</v>
      </c>
      <c r="BI491" s="219">
        <f t="shared" si="28"/>
        <v>0</v>
      </c>
      <c r="BJ491" s="211" t="s">
        <v>238</v>
      </c>
      <c r="BK491" s="219">
        <f t="shared" si="29"/>
        <v>0</v>
      </c>
      <c r="BL491" s="211" t="s">
        <v>728</v>
      </c>
      <c r="BM491" s="218" t="s">
        <v>1873</v>
      </c>
    </row>
    <row r="492" spans="2:65" s="207" customFormat="1" ht="16.5" customHeight="1">
      <c r="B492" s="208"/>
      <c r="C492" s="230" t="s">
        <v>1872</v>
      </c>
      <c r="D492" s="230" t="s">
        <v>1477</v>
      </c>
      <c r="E492" s="229" t="s">
        <v>1871</v>
      </c>
      <c r="F492" s="224" t="s">
        <v>1870</v>
      </c>
      <c r="G492" s="228" t="s">
        <v>226</v>
      </c>
      <c r="H492" s="227">
        <v>510</v>
      </c>
      <c r="I492" s="226"/>
      <c r="J492" s="225">
        <f t="shared" si="20"/>
        <v>0</v>
      </c>
      <c r="K492" s="224" t="s">
        <v>1479</v>
      </c>
      <c r="L492" s="208"/>
      <c r="M492" s="223" t="s">
        <v>117</v>
      </c>
      <c r="N492" s="222" t="s">
        <v>1478</v>
      </c>
      <c r="P492" s="221">
        <f t="shared" si="21"/>
        <v>0</v>
      </c>
      <c r="Q492" s="221">
        <v>0</v>
      </c>
      <c r="R492" s="221">
        <f t="shared" si="22"/>
        <v>0</v>
      </c>
      <c r="S492" s="221">
        <v>0</v>
      </c>
      <c r="T492" s="220">
        <f t="shared" si="23"/>
        <v>0</v>
      </c>
      <c r="AR492" s="218" t="s">
        <v>728</v>
      </c>
      <c r="AT492" s="218" t="s">
        <v>1477</v>
      </c>
      <c r="AU492" s="218" t="s">
        <v>238</v>
      </c>
      <c r="AY492" s="211" t="s">
        <v>1476</v>
      </c>
      <c r="BE492" s="219">
        <f t="shared" si="24"/>
        <v>0</v>
      </c>
      <c r="BF492" s="219">
        <f t="shared" si="25"/>
        <v>0</v>
      </c>
      <c r="BG492" s="219">
        <f t="shared" si="26"/>
        <v>0</v>
      </c>
      <c r="BH492" s="219">
        <f t="shared" si="27"/>
        <v>0</v>
      </c>
      <c r="BI492" s="219">
        <f t="shared" si="28"/>
        <v>0</v>
      </c>
      <c r="BJ492" s="211" t="s">
        <v>238</v>
      </c>
      <c r="BK492" s="219">
        <f t="shared" si="29"/>
        <v>0</v>
      </c>
      <c r="BL492" s="211" t="s">
        <v>728</v>
      </c>
      <c r="BM492" s="218" t="s">
        <v>1869</v>
      </c>
    </row>
    <row r="493" spans="2:65" s="207" customFormat="1">
      <c r="B493" s="208"/>
      <c r="D493" s="217" t="s">
        <v>1473</v>
      </c>
      <c r="F493" s="216" t="s">
        <v>1868</v>
      </c>
      <c r="I493" s="215"/>
      <c r="L493" s="208"/>
      <c r="M493" s="251"/>
      <c r="T493" s="250"/>
      <c r="AT493" s="211" t="s">
        <v>1473</v>
      </c>
      <c r="AU493" s="211" t="s">
        <v>238</v>
      </c>
    </row>
    <row r="494" spans="2:65" s="207" customFormat="1" ht="16.5" customHeight="1">
      <c r="B494" s="208"/>
      <c r="C494" s="230" t="s">
        <v>1867</v>
      </c>
      <c r="D494" s="230" t="s">
        <v>1477</v>
      </c>
      <c r="E494" s="229" t="s">
        <v>1493</v>
      </c>
      <c r="F494" s="224" t="s">
        <v>1492</v>
      </c>
      <c r="G494" s="228" t="s">
        <v>226</v>
      </c>
      <c r="H494" s="227">
        <v>510</v>
      </c>
      <c r="I494" s="226"/>
      <c r="J494" s="225">
        <f>ROUND(I494*H494,2)</f>
        <v>0</v>
      </c>
      <c r="K494" s="224" t="s">
        <v>1479</v>
      </c>
      <c r="L494" s="208"/>
      <c r="M494" s="223" t="s">
        <v>117</v>
      </c>
      <c r="N494" s="222" t="s">
        <v>1478</v>
      </c>
      <c r="P494" s="221">
        <f>O494*H494</f>
        <v>0</v>
      </c>
      <c r="Q494" s="221">
        <v>0</v>
      </c>
      <c r="R494" s="221">
        <f>Q494*H494</f>
        <v>0</v>
      </c>
      <c r="S494" s="221">
        <v>0</v>
      </c>
      <c r="T494" s="220">
        <f>S494*H494</f>
        <v>0</v>
      </c>
      <c r="AR494" s="218" t="s">
        <v>728</v>
      </c>
      <c r="AT494" s="218" t="s">
        <v>1477</v>
      </c>
      <c r="AU494" s="218" t="s">
        <v>238</v>
      </c>
      <c r="AY494" s="211" t="s">
        <v>1476</v>
      </c>
      <c r="BE494" s="219">
        <f>IF(N494="základní",J494,0)</f>
        <v>0</v>
      </c>
      <c r="BF494" s="219">
        <f>IF(N494="snížená",J494,0)</f>
        <v>0</v>
      </c>
      <c r="BG494" s="219">
        <f>IF(N494="zákl. přenesená",J494,0)</f>
        <v>0</v>
      </c>
      <c r="BH494" s="219">
        <f>IF(N494="sníž. přenesená",J494,0)</f>
        <v>0</v>
      </c>
      <c r="BI494" s="219">
        <f>IF(N494="nulová",J494,0)</f>
        <v>0</v>
      </c>
      <c r="BJ494" s="211" t="s">
        <v>238</v>
      </c>
      <c r="BK494" s="219">
        <f>ROUND(I494*H494,2)</f>
        <v>0</v>
      </c>
      <c r="BL494" s="211" t="s">
        <v>728</v>
      </c>
      <c r="BM494" s="218" t="s">
        <v>1866</v>
      </c>
    </row>
    <row r="495" spans="2:65" s="207" customFormat="1">
      <c r="B495" s="208"/>
      <c r="D495" s="217" t="s">
        <v>1473</v>
      </c>
      <c r="F495" s="216" t="s">
        <v>1490</v>
      </c>
      <c r="I495" s="215"/>
      <c r="L495" s="208"/>
      <c r="M495" s="251"/>
      <c r="T495" s="250"/>
      <c r="AT495" s="211" t="s">
        <v>1473</v>
      </c>
      <c r="AU495" s="211" t="s">
        <v>238</v>
      </c>
    </row>
    <row r="496" spans="2:65" s="207" customFormat="1" ht="16.5" customHeight="1">
      <c r="B496" s="208"/>
      <c r="C496" s="249" t="s">
        <v>1865</v>
      </c>
      <c r="D496" s="249" t="s">
        <v>1486</v>
      </c>
      <c r="E496" s="248" t="s">
        <v>1488</v>
      </c>
      <c r="F496" s="243" t="s">
        <v>1487</v>
      </c>
      <c r="G496" s="247" t="s">
        <v>213</v>
      </c>
      <c r="H496" s="246">
        <v>51</v>
      </c>
      <c r="I496" s="245"/>
      <c r="J496" s="244">
        <f>ROUND(I496*H496,2)</f>
        <v>0</v>
      </c>
      <c r="K496" s="243" t="s">
        <v>1479</v>
      </c>
      <c r="L496" s="242"/>
      <c r="M496" s="241" t="s">
        <v>117</v>
      </c>
      <c r="N496" s="240" t="s">
        <v>1478</v>
      </c>
      <c r="P496" s="221">
        <f>O496*H496</f>
        <v>0</v>
      </c>
      <c r="Q496" s="221">
        <v>0.2</v>
      </c>
      <c r="R496" s="221">
        <f>Q496*H496</f>
        <v>10.200000000000001</v>
      </c>
      <c r="S496" s="221">
        <v>0</v>
      </c>
      <c r="T496" s="220">
        <f>S496*H496</f>
        <v>0</v>
      </c>
      <c r="AR496" s="218" t="s">
        <v>421</v>
      </c>
      <c r="AT496" s="218" t="s">
        <v>1486</v>
      </c>
      <c r="AU496" s="218" t="s">
        <v>238</v>
      </c>
      <c r="AY496" s="211" t="s">
        <v>1476</v>
      </c>
      <c r="BE496" s="219">
        <f>IF(N496="základní",J496,0)</f>
        <v>0</v>
      </c>
      <c r="BF496" s="219">
        <f>IF(N496="snížená",J496,0)</f>
        <v>0</v>
      </c>
      <c r="BG496" s="219">
        <f>IF(N496="zákl. přenesená",J496,0)</f>
        <v>0</v>
      </c>
      <c r="BH496" s="219">
        <f>IF(N496="sníž. přenesená",J496,0)</f>
        <v>0</v>
      </c>
      <c r="BI496" s="219">
        <f>IF(N496="nulová",J496,0)</f>
        <v>0</v>
      </c>
      <c r="BJ496" s="211" t="s">
        <v>238</v>
      </c>
      <c r="BK496" s="219">
        <f>ROUND(I496*H496,2)</f>
        <v>0</v>
      </c>
      <c r="BL496" s="211" t="s">
        <v>728</v>
      </c>
      <c r="BM496" s="218" t="s">
        <v>1864</v>
      </c>
    </row>
    <row r="497" spans="2:65" s="231" customFormat="1">
      <c r="B497" s="235"/>
      <c r="D497" s="239" t="s">
        <v>133</v>
      </c>
      <c r="F497" s="238" t="s">
        <v>1863</v>
      </c>
      <c r="H497" s="237">
        <v>51</v>
      </c>
      <c r="I497" s="236"/>
      <c r="L497" s="235"/>
      <c r="M497" s="234"/>
      <c r="T497" s="233"/>
      <c r="AT497" s="232" t="s">
        <v>133</v>
      </c>
      <c r="AU497" s="232" t="s">
        <v>238</v>
      </c>
      <c r="AV497" s="231" t="s">
        <v>523</v>
      </c>
      <c r="AW497" s="231" t="s">
        <v>1483</v>
      </c>
      <c r="AX497" s="231" t="s">
        <v>238</v>
      </c>
      <c r="AY497" s="232" t="s">
        <v>1476</v>
      </c>
    </row>
    <row r="498" spans="2:65" s="207" customFormat="1" ht="16.5" customHeight="1">
      <c r="B498" s="208"/>
      <c r="C498" s="230" t="s">
        <v>1862</v>
      </c>
      <c r="D498" s="230" t="s">
        <v>1477</v>
      </c>
      <c r="E498" s="229" t="s">
        <v>1505</v>
      </c>
      <c r="F498" s="224" t="s">
        <v>1504</v>
      </c>
      <c r="G498" s="228" t="s">
        <v>213</v>
      </c>
      <c r="H498" s="227">
        <v>2.5499999999999998</v>
      </c>
      <c r="I498" s="226"/>
      <c r="J498" s="225">
        <f>ROUND(I498*H498,2)</f>
        <v>0</v>
      </c>
      <c r="K498" s="224" t="s">
        <v>1503</v>
      </c>
      <c r="L498" s="208"/>
      <c r="M498" s="223" t="s">
        <v>117</v>
      </c>
      <c r="N498" s="222" t="s">
        <v>1478</v>
      </c>
      <c r="P498" s="221">
        <f>O498*H498</f>
        <v>0</v>
      </c>
      <c r="Q498" s="221">
        <v>0</v>
      </c>
      <c r="R498" s="221">
        <f>Q498*H498</f>
        <v>0</v>
      </c>
      <c r="S498" s="221">
        <v>0</v>
      </c>
      <c r="T498" s="220">
        <f>S498*H498</f>
        <v>0</v>
      </c>
      <c r="AR498" s="218" t="s">
        <v>728</v>
      </c>
      <c r="AT498" s="218" t="s">
        <v>1477</v>
      </c>
      <c r="AU498" s="218" t="s">
        <v>238</v>
      </c>
      <c r="AY498" s="211" t="s">
        <v>1476</v>
      </c>
      <c r="BE498" s="219">
        <f>IF(N498="základní",J498,0)</f>
        <v>0</v>
      </c>
      <c r="BF498" s="219">
        <f>IF(N498="snížená",J498,0)</f>
        <v>0</v>
      </c>
      <c r="BG498" s="219">
        <f>IF(N498="zákl. přenesená",J498,0)</f>
        <v>0</v>
      </c>
      <c r="BH498" s="219">
        <f>IF(N498="sníž. přenesená",J498,0)</f>
        <v>0</v>
      </c>
      <c r="BI498" s="219">
        <f>IF(N498="nulová",J498,0)</f>
        <v>0</v>
      </c>
      <c r="BJ498" s="211" t="s">
        <v>238</v>
      </c>
      <c r="BK498" s="219">
        <f>ROUND(I498*H498,2)</f>
        <v>0</v>
      </c>
      <c r="BL498" s="211" t="s">
        <v>728</v>
      </c>
      <c r="BM498" s="218" t="s">
        <v>1861</v>
      </c>
    </row>
    <row r="499" spans="2:65" s="207" customFormat="1" ht="19.5">
      <c r="B499" s="208"/>
      <c r="D499" s="239" t="s">
        <v>1500</v>
      </c>
      <c r="F499" s="260" t="s">
        <v>1501</v>
      </c>
      <c r="I499" s="215"/>
      <c r="L499" s="208"/>
      <c r="M499" s="251"/>
      <c r="T499" s="250"/>
      <c r="AT499" s="211" t="s">
        <v>1500</v>
      </c>
      <c r="AU499" s="211" t="s">
        <v>238</v>
      </c>
    </row>
    <row r="500" spans="2:65" s="231" customFormat="1">
      <c r="B500" s="235"/>
      <c r="D500" s="239" t="s">
        <v>133</v>
      </c>
      <c r="E500" s="232" t="s">
        <v>117</v>
      </c>
      <c r="F500" s="238" t="s">
        <v>1860</v>
      </c>
      <c r="H500" s="237">
        <v>2.5499999999999998</v>
      </c>
      <c r="I500" s="236"/>
      <c r="L500" s="235"/>
      <c r="M500" s="234"/>
      <c r="T500" s="233"/>
      <c r="AT500" s="232" t="s">
        <v>133</v>
      </c>
      <c r="AU500" s="232" t="s">
        <v>238</v>
      </c>
      <c r="AV500" s="231" t="s">
        <v>523</v>
      </c>
      <c r="AW500" s="231" t="s">
        <v>1496</v>
      </c>
      <c r="AX500" s="231" t="s">
        <v>1498</v>
      </c>
      <c r="AY500" s="232" t="s">
        <v>1476</v>
      </c>
    </row>
    <row r="501" spans="2:65" s="252" customFormat="1">
      <c r="B501" s="256"/>
      <c r="D501" s="239" t="s">
        <v>133</v>
      </c>
      <c r="E501" s="253" t="s">
        <v>117</v>
      </c>
      <c r="F501" s="259" t="s">
        <v>1497</v>
      </c>
      <c r="H501" s="258">
        <v>2.5499999999999998</v>
      </c>
      <c r="I501" s="257"/>
      <c r="L501" s="256"/>
      <c r="M501" s="255"/>
      <c r="T501" s="254"/>
      <c r="AT501" s="253" t="s">
        <v>133</v>
      </c>
      <c r="AU501" s="253" t="s">
        <v>238</v>
      </c>
      <c r="AV501" s="252" t="s">
        <v>728</v>
      </c>
      <c r="AW501" s="252" t="s">
        <v>1496</v>
      </c>
      <c r="AX501" s="252" t="s">
        <v>238</v>
      </c>
      <c r="AY501" s="253" t="s">
        <v>1476</v>
      </c>
    </row>
    <row r="502" spans="2:65" s="207" customFormat="1" ht="16.5" customHeight="1">
      <c r="B502" s="208"/>
      <c r="C502" s="230" t="s">
        <v>1859</v>
      </c>
      <c r="D502" s="230" t="s">
        <v>1477</v>
      </c>
      <c r="E502" s="229" t="s">
        <v>1481</v>
      </c>
      <c r="F502" s="224" t="s">
        <v>1480</v>
      </c>
      <c r="G502" s="228" t="s">
        <v>197</v>
      </c>
      <c r="H502" s="227">
        <v>22.687000000000001</v>
      </c>
      <c r="I502" s="226"/>
      <c r="J502" s="225">
        <f>ROUND(I502*H502,2)</f>
        <v>0</v>
      </c>
      <c r="K502" s="224" t="s">
        <v>1479</v>
      </c>
      <c r="L502" s="208"/>
      <c r="M502" s="223" t="s">
        <v>117</v>
      </c>
      <c r="N502" s="222" t="s">
        <v>1478</v>
      </c>
      <c r="P502" s="221">
        <f>O502*H502</f>
        <v>0</v>
      </c>
      <c r="Q502" s="221">
        <v>0</v>
      </c>
      <c r="R502" s="221">
        <f>Q502*H502</f>
        <v>0</v>
      </c>
      <c r="S502" s="221">
        <v>0</v>
      </c>
      <c r="T502" s="220">
        <f>S502*H502</f>
        <v>0</v>
      </c>
      <c r="AR502" s="218" t="s">
        <v>728</v>
      </c>
      <c r="AT502" s="218" t="s">
        <v>1477</v>
      </c>
      <c r="AU502" s="218" t="s">
        <v>238</v>
      </c>
      <c r="AY502" s="211" t="s">
        <v>1476</v>
      </c>
      <c r="BE502" s="219">
        <f>IF(N502="základní",J502,0)</f>
        <v>0</v>
      </c>
      <c r="BF502" s="219">
        <f>IF(N502="snížená",J502,0)</f>
        <v>0</v>
      </c>
      <c r="BG502" s="219">
        <f>IF(N502="zákl. přenesená",J502,0)</f>
        <v>0</v>
      </c>
      <c r="BH502" s="219">
        <f>IF(N502="sníž. přenesená",J502,0)</f>
        <v>0</v>
      </c>
      <c r="BI502" s="219">
        <f>IF(N502="nulová",J502,0)</f>
        <v>0</v>
      </c>
      <c r="BJ502" s="211" t="s">
        <v>238</v>
      </c>
      <c r="BK502" s="219">
        <f>ROUND(I502*H502,2)</f>
        <v>0</v>
      </c>
      <c r="BL502" s="211" t="s">
        <v>728</v>
      </c>
      <c r="BM502" s="218" t="s">
        <v>1858</v>
      </c>
    </row>
    <row r="503" spans="2:65" s="207" customFormat="1">
      <c r="B503" s="208"/>
      <c r="D503" s="217" t="s">
        <v>1473</v>
      </c>
      <c r="F503" s="216" t="s">
        <v>1474</v>
      </c>
      <c r="I503" s="215"/>
      <c r="L503" s="208"/>
      <c r="M503" s="251"/>
      <c r="T503" s="250"/>
      <c r="AT503" s="211" t="s">
        <v>1473</v>
      </c>
      <c r="AU503" s="211" t="s">
        <v>238</v>
      </c>
    </row>
    <row r="504" spans="2:65" s="261" customFormat="1" ht="25.9" customHeight="1">
      <c r="B504" s="268"/>
      <c r="D504" s="263" t="s">
        <v>1540</v>
      </c>
      <c r="E504" s="271" t="s">
        <v>1857</v>
      </c>
      <c r="F504" s="271" t="s">
        <v>1856</v>
      </c>
      <c r="I504" s="270"/>
      <c r="J504" s="269">
        <f>BK504</f>
        <v>0</v>
      </c>
      <c r="L504" s="268"/>
      <c r="M504" s="267"/>
      <c r="P504" s="266">
        <f>SUM(P505:P530)</f>
        <v>0</v>
      </c>
      <c r="R504" s="266">
        <f>SUM(R505:R530)</f>
        <v>68.387040999999996</v>
      </c>
      <c r="T504" s="265">
        <f>SUM(T505:T530)</f>
        <v>0</v>
      </c>
      <c r="AR504" s="263" t="s">
        <v>728</v>
      </c>
      <c r="AT504" s="264" t="s">
        <v>1540</v>
      </c>
      <c r="AU504" s="264" t="s">
        <v>1498</v>
      </c>
      <c r="AY504" s="263" t="s">
        <v>1476</v>
      </c>
      <c r="BK504" s="262">
        <f>SUM(BK505:BK530)</f>
        <v>0</v>
      </c>
    </row>
    <row r="505" spans="2:65" s="207" customFormat="1" ht="21.75" customHeight="1">
      <c r="B505" s="208"/>
      <c r="C505" s="230" t="s">
        <v>1855</v>
      </c>
      <c r="D505" s="230" t="s">
        <v>1477</v>
      </c>
      <c r="E505" s="229" t="s">
        <v>1652</v>
      </c>
      <c r="F505" s="224" t="s">
        <v>1651</v>
      </c>
      <c r="G505" s="228" t="s">
        <v>226</v>
      </c>
      <c r="H505" s="227">
        <v>1661</v>
      </c>
      <c r="I505" s="226"/>
      <c r="J505" s="225">
        <f>ROUND(I505*H505,2)</f>
        <v>0</v>
      </c>
      <c r="K505" s="224" t="s">
        <v>1479</v>
      </c>
      <c r="L505" s="208"/>
      <c r="M505" s="223" t="s">
        <v>117</v>
      </c>
      <c r="N505" s="222" t="s">
        <v>1478</v>
      </c>
      <c r="P505" s="221">
        <f>O505*H505</f>
        <v>0</v>
      </c>
      <c r="Q505" s="221">
        <v>0</v>
      </c>
      <c r="R505" s="221">
        <f>Q505*H505</f>
        <v>0</v>
      </c>
      <c r="S505" s="221">
        <v>0</v>
      </c>
      <c r="T505" s="220">
        <f>S505*H505</f>
        <v>0</v>
      </c>
      <c r="AR505" s="218" t="s">
        <v>728</v>
      </c>
      <c r="AT505" s="218" t="s">
        <v>1477</v>
      </c>
      <c r="AU505" s="218" t="s">
        <v>238</v>
      </c>
      <c r="AY505" s="211" t="s">
        <v>1476</v>
      </c>
      <c r="BE505" s="219">
        <f>IF(N505="základní",J505,0)</f>
        <v>0</v>
      </c>
      <c r="BF505" s="219">
        <f>IF(N505="snížená",J505,0)</f>
        <v>0</v>
      </c>
      <c r="BG505" s="219">
        <f>IF(N505="zákl. přenesená",J505,0)</f>
        <v>0</v>
      </c>
      <c r="BH505" s="219">
        <f>IF(N505="sníž. přenesená",J505,0)</f>
        <v>0</v>
      </c>
      <c r="BI505" s="219">
        <f>IF(N505="nulová",J505,0)</f>
        <v>0</v>
      </c>
      <c r="BJ505" s="211" t="s">
        <v>238</v>
      </c>
      <c r="BK505" s="219">
        <f>ROUND(I505*H505,2)</f>
        <v>0</v>
      </c>
      <c r="BL505" s="211" t="s">
        <v>728</v>
      </c>
      <c r="BM505" s="218" t="s">
        <v>1854</v>
      </c>
    </row>
    <row r="506" spans="2:65" s="207" customFormat="1">
      <c r="B506" s="208"/>
      <c r="D506" s="217" t="s">
        <v>1473</v>
      </c>
      <c r="F506" s="216" t="s">
        <v>1649</v>
      </c>
      <c r="I506" s="215"/>
      <c r="L506" s="208"/>
      <c r="M506" s="251"/>
      <c r="T506" s="250"/>
      <c r="AT506" s="211" t="s">
        <v>1473</v>
      </c>
      <c r="AU506" s="211" t="s">
        <v>238</v>
      </c>
    </row>
    <row r="507" spans="2:65" s="207" customFormat="1" ht="24.2" customHeight="1">
      <c r="B507" s="208"/>
      <c r="C507" s="230" t="s">
        <v>1853</v>
      </c>
      <c r="D507" s="230" t="s">
        <v>1477</v>
      </c>
      <c r="E507" s="229" t="s">
        <v>1647</v>
      </c>
      <c r="F507" s="224" t="s">
        <v>1646</v>
      </c>
      <c r="G507" s="228" t="s">
        <v>226</v>
      </c>
      <c r="H507" s="227">
        <v>1661</v>
      </c>
      <c r="I507" s="226"/>
      <c r="J507" s="225">
        <f>ROUND(I507*H507,2)</f>
        <v>0</v>
      </c>
      <c r="K507" s="224" t="s">
        <v>1479</v>
      </c>
      <c r="L507" s="208"/>
      <c r="M507" s="223" t="s">
        <v>117</v>
      </c>
      <c r="N507" s="222" t="s">
        <v>1478</v>
      </c>
      <c r="P507" s="221">
        <f>O507*H507</f>
        <v>0</v>
      </c>
      <c r="Q507" s="221">
        <v>0</v>
      </c>
      <c r="R507" s="221">
        <f>Q507*H507</f>
        <v>0</v>
      </c>
      <c r="S507" s="221">
        <v>0</v>
      </c>
      <c r="T507" s="220">
        <f>S507*H507</f>
        <v>0</v>
      </c>
      <c r="AR507" s="218" t="s">
        <v>728</v>
      </c>
      <c r="AT507" s="218" t="s">
        <v>1477</v>
      </c>
      <c r="AU507" s="218" t="s">
        <v>238</v>
      </c>
      <c r="AY507" s="211" t="s">
        <v>1476</v>
      </c>
      <c r="BE507" s="219">
        <f>IF(N507="základní",J507,0)</f>
        <v>0</v>
      </c>
      <c r="BF507" s="219">
        <f>IF(N507="snížená",J507,0)</f>
        <v>0</v>
      </c>
      <c r="BG507" s="219">
        <f>IF(N507="zákl. přenesená",J507,0)</f>
        <v>0</v>
      </c>
      <c r="BH507" s="219">
        <f>IF(N507="sníž. přenesená",J507,0)</f>
        <v>0</v>
      </c>
      <c r="BI507" s="219">
        <f>IF(N507="nulová",J507,0)</f>
        <v>0</v>
      </c>
      <c r="BJ507" s="211" t="s">
        <v>238</v>
      </c>
      <c r="BK507" s="219">
        <f>ROUND(I507*H507,2)</f>
        <v>0</v>
      </c>
      <c r="BL507" s="211" t="s">
        <v>728</v>
      </c>
      <c r="BM507" s="218" t="s">
        <v>1852</v>
      </c>
    </row>
    <row r="508" spans="2:65" s="207" customFormat="1">
      <c r="B508" s="208"/>
      <c r="D508" s="217" t="s">
        <v>1473</v>
      </c>
      <c r="F508" s="216" t="s">
        <v>1644</v>
      </c>
      <c r="I508" s="215"/>
      <c r="L508" s="208"/>
      <c r="M508" s="251"/>
      <c r="T508" s="250"/>
      <c r="AT508" s="211" t="s">
        <v>1473</v>
      </c>
      <c r="AU508" s="211" t="s">
        <v>238</v>
      </c>
    </row>
    <row r="509" spans="2:65" s="207" customFormat="1" ht="16.5" customHeight="1">
      <c r="B509" s="208"/>
      <c r="C509" s="249" t="s">
        <v>1851</v>
      </c>
      <c r="D509" s="249" t="s">
        <v>1486</v>
      </c>
      <c r="E509" s="248" t="s">
        <v>1811</v>
      </c>
      <c r="F509" s="243" t="s">
        <v>1810</v>
      </c>
      <c r="G509" s="247" t="s">
        <v>213</v>
      </c>
      <c r="H509" s="246">
        <v>107.5</v>
      </c>
      <c r="I509" s="245"/>
      <c r="J509" s="244">
        <f>ROUND(I509*H509,2)</f>
        <v>0</v>
      </c>
      <c r="K509" s="243" t="s">
        <v>1479</v>
      </c>
      <c r="L509" s="242"/>
      <c r="M509" s="241" t="s">
        <v>117</v>
      </c>
      <c r="N509" s="240" t="s">
        <v>1478</v>
      </c>
      <c r="P509" s="221">
        <f>O509*H509</f>
        <v>0</v>
      </c>
      <c r="Q509" s="221">
        <v>0.21</v>
      </c>
      <c r="R509" s="221">
        <f>Q509*H509</f>
        <v>22.574999999999999</v>
      </c>
      <c r="S509" s="221">
        <v>0</v>
      </c>
      <c r="T509" s="220">
        <f>S509*H509</f>
        <v>0</v>
      </c>
      <c r="AR509" s="218" t="s">
        <v>421</v>
      </c>
      <c r="AT509" s="218" t="s">
        <v>1486</v>
      </c>
      <c r="AU509" s="218" t="s">
        <v>238</v>
      </c>
      <c r="AY509" s="211" t="s">
        <v>1476</v>
      </c>
      <c r="BE509" s="219">
        <f>IF(N509="základní",J509,0)</f>
        <v>0</v>
      </c>
      <c r="BF509" s="219">
        <f>IF(N509="snížená",J509,0)</f>
        <v>0</v>
      </c>
      <c r="BG509" s="219">
        <f>IF(N509="zákl. přenesená",J509,0)</f>
        <v>0</v>
      </c>
      <c r="BH509" s="219">
        <f>IF(N509="sníž. přenesená",J509,0)</f>
        <v>0</v>
      </c>
      <c r="BI509" s="219">
        <f>IF(N509="nulová",J509,0)</f>
        <v>0</v>
      </c>
      <c r="BJ509" s="211" t="s">
        <v>238</v>
      </c>
      <c r="BK509" s="219">
        <f>ROUND(I509*H509,2)</f>
        <v>0</v>
      </c>
      <c r="BL509" s="211" t="s">
        <v>728</v>
      </c>
      <c r="BM509" s="218" t="s">
        <v>1850</v>
      </c>
    </row>
    <row r="510" spans="2:65" s="231" customFormat="1">
      <c r="B510" s="235"/>
      <c r="D510" s="239" t="s">
        <v>133</v>
      </c>
      <c r="F510" s="238" t="s">
        <v>1849</v>
      </c>
      <c r="H510" s="237">
        <v>107.5</v>
      </c>
      <c r="I510" s="236"/>
      <c r="L510" s="235"/>
      <c r="M510" s="234"/>
      <c r="T510" s="233"/>
      <c r="AT510" s="232" t="s">
        <v>133</v>
      </c>
      <c r="AU510" s="232" t="s">
        <v>238</v>
      </c>
      <c r="AV510" s="231" t="s">
        <v>523</v>
      </c>
      <c r="AW510" s="231" t="s">
        <v>1483</v>
      </c>
      <c r="AX510" s="231" t="s">
        <v>238</v>
      </c>
      <c r="AY510" s="232" t="s">
        <v>1476</v>
      </c>
    </row>
    <row r="511" spans="2:65" s="207" customFormat="1" ht="33" customHeight="1">
      <c r="B511" s="208"/>
      <c r="C511" s="230" t="s">
        <v>1848</v>
      </c>
      <c r="D511" s="230" t="s">
        <v>1477</v>
      </c>
      <c r="E511" s="229" t="s">
        <v>1642</v>
      </c>
      <c r="F511" s="224" t="s">
        <v>1641</v>
      </c>
      <c r="G511" s="228" t="s">
        <v>226</v>
      </c>
      <c r="H511" s="227">
        <v>1661</v>
      </c>
      <c r="I511" s="226"/>
      <c r="J511" s="225">
        <f>ROUND(I511*H511,2)</f>
        <v>0</v>
      </c>
      <c r="K511" s="224" t="s">
        <v>1479</v>
      </c>
      <c r="L511" s="208"/>
      <c r="M511" s="223" t="s">
        <v>117</v>
      </c>
      <c r="N511" s="222" t="s">
        <v>1478</v>
      </c>
      <c r="P511" s="221">
        <f>O511*H511</f>
        <v>0</v>
      </c>
      <c r="Q511" s="221">
        <v>0</v>
      </c>
      <c r="R511" s="221">
        <f>Q511*H511</f>
        <v>0</v>
      </c>
      <c r="S511" s="221">
        <v>0</v>
      </c>
      <c r="T511" s="220">
        <f>S511*H511</f>
        <v>0</v>
      </c>
      <c r="AR511" s="218" t="s">
        <v>728</v>
      </c>
      <c r="AT511" s="218" t="s">
        <v>1477</v>
      </c>
      <c r="AU511" s="218" t="s">
        <v>238</v>
      </c>
      <c r="AY511" s="211" t="s">
        <v>1476</v>
      </c>
      <c r="BE511" s="219">
        <f>IF(N511="základní",J511,0)</f>
        <v>0</v>
      </c>
      <c r="BF511" s="219">
        <f>IF(N511="snížená",J511,0)</f>
        <v>0</v>
      </c>
      <c r="BG511" s="219">
        <f>IF(N511="zákl. přenesená",J511,0)</f>
        <v>0</v>
      </c>
      <c r="BH511" s="219">
        <f>IF(N511="sníž. přenesená",J511,0)</f>
        <v>0</v>
      </c>
      <c r="BI511" s="219">
        <f>IF(N511="nulová",J511,0)</f>
        <v>0</v>
      </c>
      <c r="BJ511" s="211" t="s">
        <v>238</v>
      </c>
      <c r="BK511" s="219">
        <f>ROUND(I511*H511,2)</f>
        <v>0</v>
      </c>
      <c r="BL511" s="211" t="s">
        <v>728</v>
      </c>
      <c r="BM511" s="218" t="s">
        <v>1847</v>
      </c>
    </row>
    <row r="512" spans="2:65" s="207" customFormat="1">
      <c r="B512" s="208"/>
      <c r="D512" s="217" t="s">
        <v>1473</v>
      </c>
      <c r="F512" s="216" t="s">
        <v>1639</v>
      </c>
      <c r="I512" s="215"/>
      <c r="L512" s="208"/>
      <c r="M512" s="251"/>
      <c r="T512" s="250"/>
      <c r="AT512" s="211" t="s">
        <v>1473</v>
      </c>
      <c r="AU512" s="211" t="s">
        <v>238</v>
      </c>
    </row>
    <row r="513" spans="2:65" s="207" customFormat="1" ht="24.2" customHeight="1">
      <c r="B513" s="208"/>
      <c r="C513" s="230" t="s">
        <v>1846</v>
      </c>
      <c r="D513" s="230" t="s">
        <v>1477</v>
      </c>
      <c r="E513" s="229" t="s">
        <v>1584</v>
      </c>
      <c r="F513" s="224" t="s">
        <v>1583</v>
      </c>
      <c r="G513" s="228" t="s">
        <v>226</v>
      </c>
      <c r="H513" s="227">
        <v>1661</v>
      </c>
      <c r="I513" s="226"/>
      <c r="J513" s="225">
        <f>ROUND(I513*H513,2)</f>
        <v>0</v>
      </c>
      <c r="K513" s="224" t="s">
        <v>1479</v>
      </c>
      <c r="L513" s="208"/>
      <c r="M513" s="223" t="s">
        <v>117</v>
      </c>
      <c r="N513" s="222" t="s">
        <v>1478</v>
      </c>
      <c r="P513" s="221">
        <f>O513*H513</f>
        <v>0</v>
      </c>
      <c r="Q513" s="221">
        <v>0</v>
      </c>
      <c r="R513" s="221">
        <f>Q513*H513</f>
        <v>0</v>
      </c>
      <c r="S513" s="221">
        <v>0</v>
      </c>
      <c r="T513" s="220">
        <f>S513*H513</f>
        <v>0</v>
      </c>
      <c r="AR513" s="218" t="s">
        <v>728</v>
      </c>
      <c r="AT513" s="218" t="s">
        <v>1477</v>
      </c>
      <c r="AU513" s="218" t="s">
        <v>238</v>
      </c>
      <c r="AY513" s="211" t="s">
        <v>1476</v>
      </c>
      <c r="BE513" s="219">
        <f>IF(N513="základní",J513,0)</f>
        <v>0</v>
      </c>
      <c r="BF513" s="219">
        <f>IF(N513="snížená",J513,0)</f>
        <v>0</v>
      </c>
      <c r="BG513" s="219">
        <f>IF(N513="zákl. přenesená",J513,0)</f>
        <v>0</v>
      </c>
      <c r="BH513" s="219">
        <f>IF(N513="sníž. přenesená",J513,0)</f>
        <v>0</v>
      </c>
      <c r="BI513" s="219">
        <f>IF(N513="nulová",J513,0)</f>
        <v>0</v>
      </c>
      <c r="BJ513" s="211" t="s">
        <v>238</v>
      </c>
      <c r="BK513" s="219">
        <f>ROUND(I513*H513,2)</f>
        <v>0</v>
      </c>
      <c r="BL513" s="211" t="s">
        <v>728</v>
      </c>
      <c r="BM513" s="218" t="s">
        <v>1845</v>
      </c>
    </row>
    <row r="514" spans="2:65" s="207" customFormat="1">
      <c r="B514" s="208"/>
      <c r="D514" s="217" t="s">
        <v>1473</v>
      </c>
      <c r="F514" s="216" t="s">
        <v>1581</v>
      </c>
      <c r="I514" s="215"/>
      <c r="L514" s="208"/>
      <c r="M514" s="251"/>
      <c r="T514" s="250"/>
      <c r="AT514" s="211" t="s">
        <v>1473</v>
      </c>
      <c r="AU514" s="211" t="s">
        <v>238</v>
      </c>
    </row>
    <row r="515" spans="2:65" s="207" customFormat="1" ht="24.2" customHeight="1">
      <c r="B515" s="208"/>
      <c r="C515" s="230" t="s">
        <v>1844</v>
      </c>
      <c r="D515" s="230" t="s">
        <v>1477</v>
      </c>
      <c r="E515" s="229" t="s">
        <v>1843</v>
      </c>
      <c r="F515" s="224" t="s">
        <v>1842</v>
      </c>
      <c r="G515" s="228" t="s">
        <v>226</v>
      </c>
      <c r="H515" s="227">
        <v>1661</v>
      </c>
      <c r="I515" s="226"/>
      <c r="J515" s="225">
        <f>ROUND(I515*H515,2)</f>
        <v>0</v>
      </c>
      <c r="K515" s="224" t="s">
        <v>1479</v>
      </c>
      <c r="L515" s="208"/>
      <c r="M515" s="223" t="s">
        <v>117</v>
      </c>
      <c r="N515" s="222" t="s">
        <v>1478</v>
      </c>
      <c r="P515" s="221">
        <f>O515*H515</f>
        <v>0</v>
      </c>
      <c r="Q515" s="221">
        <v>8.0000000000000007E-5</v>
      </c>
      <c r="R515" s="221">
        <f>Q515*H515</f>
        <v>0.13288</v>
      </c>
      <c r="S515" s="221">
        <v>0</v>
      </c>
      <c r="T515" s="220">
        <f>S515*H515</f>
        <v>0</v>
      </c>
      <c r="AR515" s="218" t="s">
        <v>728</v>
      </c>
      <c r="AT515" s="218" t="s">
        <v>1477</v>
      </c>
      <c r="AU515" s="218" t="s">
        <v>238</v>
      </c>
      <c r="AY515" s="211" t="s">
        <v>1476</v>
      </c>
      <c r="BE515" s="219">
        <f>IF(N515="základní",J515,0)</f>
        <v>0</v>
      </c>
      <c r="BF515" s="219">
        <f>IF(N515="snížená",J515,0)</f>
        <v>0</v>
      </c>
      <c r="BG515" s="219">
        <f>IF(N515="zákl. přenesená",J515,0)</f>
        <v>0</v>
      </c>
      <c r="BH515" s="219">
        <f>IF(N515="sníž. přenesená",J515,0)</f>
        <v>0</v>
      </c>
      <c r="BI515" s="219">
        <f>IF(N515="nulová",J515,0)</f>
        <v>0</v>
      </c>
      <c r="BJ515" s="211" t="s">
        <v>238</v>
      </c>
      <c r="BK515" s="219">
        <f>ROUND(I515*H515,2)</f>
        <v>0</v>
      </c>
      <c r="BL515" s="211" t="s">
        <v>728</v>
      </c>
      <c r="BM515" s="218" t="s">
        <v>1841</v>
      </c>
    </row>
    <row r="516" spans="2:65" s="207" customFormat="1">
      <c r="B516" s="208"/>
      <c r="D516" s="217" t="s">
        <v>1473</v>
      </c>
      <c r="F516" s="216" t="s">
        <v>1840</v>
      </c>
      <c r="I516" s="215"/>
      <c r="L516" s="208"/>
      <c r="M516" s="251"/>
      <c r="T516" s="250"/>
      <c r="AT516" s="211" t="s">
        <v>1473</v>
      </c>
      <c r="AU516" s="211" t="s">
        <v>238</v>
      </c>
    </row>
    <row r="517" spans="2:65" s="207" customFormat="1" ht="16.5" customHeight="1">
      <c r="B517" s="208"/>
      <c r="C517" s="249" t="s">
        <v>1839</v>
      </c>
      <c r="D517" s="249" t="s">
        <v>1486</v>
      </c>
      <c r="E517" s="248" t="s">
        <v>1838</v>
      </c>
      <c r="F517" s="243" t="s">
        <v>1837</v>
      </c>
      <c r="G517" s="247" t="s">
        <v>226</v>
      </c>
      <c r="H517" s="246">
        <v>1827.1</v>
      </c>
      <c r="I517" s="245"/>
      <c r="J517" s="244">
        <f>ROUND(I517*H517,2)</f>
        <v>0</v>
      </c>
      <c r="K517" s="243" t="s">
        <v>1503</v>
      </c>
      <c r="L517" s="242"/>
      <c r="M517" s="241" t="s">
        <v>117</v>
      </c>
      <c r="N517" s="240" t="s">
        <v>1478</v>
      </c>
      <c r="P517" s="221">
        <f>O517*H517</f>
        <v>0</v>
      </c>
      <c r="Q517" s="221">
        <v>2.5000000000000001E-2</v>
      </c>
      <c r="R517" s="221">
        <f>Q517*H517</f>
        <v>45.677500000000002</v>
      </c>
      <c r="S517" s="221">
        <v>0</v>
      </c>
      <c r="T517" s="220">
        <f>S517*H517</f>
        <v>0</v>
      </c>
      <c r="AR517" s="218" t="s">
        <v>421</v>
      </c>
      <c r="AT517" s="218" t="s">
        <v>1486</v>
      </c>
      <c r="AU517" s="218" t="s">
        <v>238</v>
      </c>
      <c r="AY517" s="211" t="s">
        <v>1476</v>
      </c>
      <c r="BE517" s="219">
        <f>IF(N517="základní",J517,0)</f>
        <v>0</v>
      </c>
      <c r="BF517" s="219">
        <f>IF(N517="snížená",J517,0)</f>
        <v>0</v>
      </c>
      <c r="BG517" s="219">
        <f>IF(N517="zákl. přenesená",J517,0)</f>
        <v>0</v>
      </c>
      <c r="BH517" s="219">
        <f>IF(N517="sníž. přenesená",J517,0)</f>
        <v>0</v>
      </c>
      <c r="BI517" s="219">
        <f>IF(N517="nulová",J517,0)</f>
        <v>0</v>
      </c>
      <c r="BJ517" s="211" t="s">
        <v>238</v>
      </c>
      <c r="BK517" s="219">
        <f>ROUND(I517*H517,2)</f>
        <v>0</v>
      </c>
      <c r="BL517" s="211" t="s">
        <v>728</v>
      </c>
      <c r="BM517" s="218" t="s">
        <v>1836</v>
      </c>
    </row>
    <row r="518" spans="2:65" s="231" customFormat="1">
      <c r="B518" s="235"/>
      <c r="D518" s="239" t="s">
        <v>133</v>
      </c>
      <c r="F518" s="238" t="s">
        <v>1835</v>
      </c>
      <c r="H518" s="237">
        <v>1827.1</v>
      </c>
      <c r="I518" s="236"/>
      <c r="L518" s="235"/>
      <c r="M518" s="234"/>
      <c r="T518" s="233"/>
      <c r="AT518" s="232" t="s">
        <v>133</v>
      </c>
      <c r="AU518" s="232" t="s">
        <v>238</v>
      </c>
      <c r="AV518" s="231" t="s">
        <v>523</v>
      </c>
      <c r="AW518" s="231" t="s">
        <v>1483</v>
      </c>
      <c r="AX518" s="231" t="s">
        <v>238</v>
      </c>
      <c r="AY518" s="232" t="s">
        <v>1476</v>
      </c>
    </row>
    <row r="519" spans="2:65" s="207" customFormat="1" ht="16.5" customHeight="1">
      <c r="B519" s="208"/>
      <c r="C519" s="230" t="s">
        <v>1834</v>
      </c>
      <c r="D519" s="230" t="s">
        <v>1477</v>
      </c>
      <c r="E519" s="229" t="s">
        <v>1564</v>
      </c>
      <c r="F519" s="224" t="s">
        <v>1563</v>
      </c>
      <c r="G519" s="228" t="s">
        <v>226</v>
      </c>
      <c r="H519" s="227">
        <v>1661</v>
      </c>
      <c r="I519" s="226"/>
      <c r="J519" s="225">
        <f>ROUND(I519*H519,2)</f>
        <v>0</v>
      </c>
      <c r="K519" s="224" t="s">
        <v>1479</v>
      </c>
      <c r="L519" s="208"/>
      <c r="M519" s="223" t="s">
        <v>117</v>
      </c>
      <c r="N519" s="222" t="s">
        <v>1478</v>
      </c>
      <c r="P519" s="221">
        <f>O519*H519</f>
        <v>0</v>
      </c>
      <c r="Q519" s="221">
        <v>0</v>
      </c>
      <c r="R519" s="221">
        <f>Q519*H519</f>
        <v>0</v>
      </c>
      <c r="S519" s="221">
        <v>0</v>
      </c>
      <c r="T519" s="220">
        <f>S519*H519</f>
        <v>0</v>
      </c>
      <c r="AR519" s="218" t="s">
        <v>728</v>
      </c>
      <c r="AT519" s="218" t="s">
        <v>1477</v>
      </c>
      <c r="AU519" s="218" t="s">
        <v>238</v>
      </c>
      <c r="AY519" s="211" t="s">
        <v>1476</v>
      </c>
      <c r="BE519" s="219">
        <f>IF(N519="základní",J519,0)</f>
        <v>0</v>
      </c>
      <c r="BF519" s="219">
        <f>IF(N519="snížená",J519,0)</f>
        <v>0</v>
      </c>
      <c r="BG519" s="219">
        <f>IF(N519="zákl. přenesená",J519,0)</f>
        <v>0</v>
      </c>
      <c r="BH519" s="219">
        <f>IF(N519="sníž. přenesená",J519,0)</f>
        <v>0</v>
      </c>
      <c r="BI519" s="219">
        <f>IF(N519="nulová",J519,0)</f>
        <v>0</v>
      </c>
      <c r="BJ519" s="211" t="s">
        <v>238</v>
      </c>
      <c r="BK519" s="219">
        <f>ROUND(I519*H519,2)</f>
        <v>0</v>
      </c>
      <c r="BL519" s="211" t="s">
        <v>728</v>
      </c>
      <c r="BM519" s="218" t="s">
        <v>1833</v>
      </c>
    </row>
    <row r="520" spans="2:65" s="207" customFormat="1">
      <c r="B520" s="208"/>
      <c r="D520" s="217" t="s">
        <v>1473</v>
      </c>
      <c r="F520" s="216" t="s">
        <v>1561</v>
      </c>
      <c r="I520" s="215"/>
      <c r="L520" s="208"/>
      <c r="M520" s="251"/>
      <c r="T520" s="250"/>
      <c r="AT520" s="211" t="s">
        <v>1473</v>
      </c>
      <c r="AU520" s="211" t="s">
        <v>238</v>
      </c>
    </row>
    <row r="521" spans="2:65" s="207" customFormat="1" ht="21.75" customHeight="1">
      <c r="B521" s="208"/>
      <c r="C521" s="230" t="s">
        <v>1832</v>
      </c>
      <c r="D521" s="230" t="s">
        <v>1477</v>
      </c>
      <c r="E521" s="229" t="s">
        <v>1831</v>
      </c>
      <c r="F521" s="224" t="s">
        <v>1830</v>
      </c>
      <c r="G521" s="228" t="s">
        <v>226</v>
      </c>
      <c r="H521" s="227">
        <v>11627</v>
      </c>
      <c r="I521" s="226"/>
      <c r="J521" s="225">
        <f>ROUND(I521*H521,2)</f>
        <v>0</v>
      </c>
      <c r="K521" s="224" t="s">
        <v>1479</v>
      </c>
      <c r="L521" s="208"/>
      <c r="M521" s="223" t="s">
        <v>117</v>
      </c>
      <c r="N521" s="222" t="s">
        <v>1478</v>
      </c>
      <c r="P521" s="221">
        <f>O521*H521</f>
        <v>0</v>
      </c>
      <c r="Q521" s="221">
        <v>0</v>
      </c>
      <c r="R521" s="221">
        <f>Q521*H521</f>
        <v>0</v>
      </c>
      <c r="S521" s="221">
        <v>0</v>
      </c>
      <c r="T521" s="220">
        <f>S521*H521</f>
        <v>0</v>
      </c>
      <c r="AR521" s="218" t="s">
        <v>728</v>
      </c>
      <c r="AT521" s="218" t="s">
        <v>1477</v>
      </c>
      <c r="AU521" s="218" t="s">
        <v>238</v>
      </c>
      <c r="AY521" s="211" t="s">
        <v>1476</v>
      </c>
      <c r="BE521" s="219">
        <f>IF(N521="základní",J521,0)</f>
        <v>0</v>
      </c>
      <c r="BF521" s="219">
        <f>IF(N521="snížená",J521,0)</f>
        <v>0</v>
      </c>
      <c r="BG521" s="219">
        <f>IF(N521="zákl. přenesená",J521,0)</f>
        <v>0</v>
      </c>
      <c r="BH521" s="219">
        <f>IF(N521="sníž. přenesená",J521,0)</f>
        <v>0</v>
      </c>
      <c r="BI521" s="219">
        <f>IF(N521="nulová",J521,0)</f>
        <v>0</v>
      </c>
      <c r="BJ521" s="211" t="s">
        <v>238</v>
      </c>
      <c r="BK521" s="219">
        <f>ROUND(I521*H521,2)</f>
        <v>0</v>
      </c>
      <c r="BL521" s="211" t="s">
        <v>728</v>
      </c>
      <c r="BM521" s="218" t="s">
        <v>1829</v>
      </c>
    </row>
    <row r="522" spans="2:65" s="207" customFormat="1">
      <c r="B522" s="208"/>
      <c r="D522" s="217" t="s">
        <v>1473</v>
      </c>
      <c r="F522" s="216" t="s">
        <v>1828</v>
      </c>
      <c r="I522" s="215"/>
      <c r="L522" s="208"/>
      <c r="M522" s="251"/>
      <c r="T522" s="250"/>
      <c r="AT522" s="211" t="s">
        <v>1473</v>
      </c>
      <c r="AU522" s="211" t="s">
        <v>238</v>
      </c>
    </row>
    <row r="523" spans="2:65" s="231" customFormat="1">
      <c r="B523" s="235"/>
      <c r="D523" s="239" t="s">
        <v>133</v>
      </c>
      <c r="F523" s="238" t="s">
        <v>1827</v>
      </c>
      <c r="H523" s="237">
        <v>11627</v>
      </c>
      <c r="I523" s="236"/>
      <c r="L523" s="235"/>
      <c r="M523" s="234"/>
      <c r="T523" s="233"/>
      <c r="AT523" s="232" t="s">
        <v>133</v>
      </c>
      <c r="AU523" s="232" t="s">
        <v>238</v>
      </c>
      <c r="AV523" s="231" t="s">
        <v>523</v>
      </c>
      <c r="AW523" s="231" t="s">
        <v>1483</v>
      </c>
      <c r="AX523" s="231" t="s">
        <v>238</v>
      </c>
      <c r="AY523" s="232" t="s">
        <v>1476</v>
      </c>
    </row>
    <row r="524" spans="2:65" s="207" customFormat="1" ht="16.5" customHeight="1">
      <c r="B524" s="208"/>
      <c r="C524" s="230" t="s">
        <v>1826</v>
      </c>
      <c r="D524" s="230" t="s">
        <v>1477</v>
      </c>
      <c r="E524" s="229" t="s">
        <v>1553</v>
      </c>
      <c r="F524" s="224" t="s">
        <v>1552</v>
      </c>
      <c r="G524" s="228" t="s">
        <v>197</v>
      </c>
      <c r="H524" s="227">
        <v>1.7000000000000001E-2</v>
      </c>
      <c r="I524" s="226"/>
      <c r="J524" s="225">
        <f>ROUND(I524*H524,2)</f>
        <v>0</v>
      </c>
      <c r="K524" s="224" t="s">
        <v>1479</v>
      </c>
      <c r="L524" s="208"/>
      <c r="M524" s="223" t="s">
        <v>117</v>
      </c>
      <c r="N524" s="222" t="s">
        <v>1478</v>
      </c>
      <c r="P524" s="221">
        <f>O524*H524</f>
        <v>0</v>
      </c>
      <c r="Q524" s="221">
        <v>0</v>
      </c>
      <c r="R524" s="221">
        <f>Q524*H524</f>
        <v>0</v>
      </c>
      <c r="S524" s="221">
        <v>0</v>
      </c>
      <c r="T524" s="220">
        <f>S524*H524</f>
        <v>0</v>
      </c>
      <c r="AR524" s="218" t="s">
        <v>728</v>
      </c>
      <c r="AT524" s="218" t="s">
        <v>1477</v>
      </c>
      <c r="AU524" s="218" t="s">
        <v>238</v>
      </c>
      <c r="AY524" s="211" t="s">
        <v>1476</v>
      </c>
      <c r="BE524" s="219">
        <f>IF(N524="základní",J524,0)</f>
        <v>0</v>
      </c>
      <c r="BF524" s="219">
        <f>IF(N524="snížená",J524,0)</f>
        <v>0</v>
      </c>
      <c r="BG524" s="219">
        <f>IF(N524="zákl. přenesená",J524,0)</f>
        <v>0</v>
      </c>
      <c r="BH524" s="219">
        <f>IF(N524="sníž. přenesená",J524,0)</f>
        <v>0</v>
      </c>
      <c r="BI524" s="219">
        <f>IF(N524="nulová",J524,0)</f>
        <v>0</v>
      </c>
      <c r="BJ524" s="211" t="s">
        <v>238</v>
      </c>
      <c r="BK524" s="219">
        <f>ROUND(I524*H524,2)</f>
        <v>0</v>
      </c>
      <c r="BL524" s="211" t="s">
        <v>728</v>
      </c>
      <c r="BM524" s="218" t="s">
        <v>1825</v>
      </c>
    </row>
    <row r="525" spans="2:65" s="207" customFormat="1">
      <c r="B525" s="208"/>
      <c r="D525" s="217" t="s">
        <v>1473</v>
      </c>
      <c r="F525" s="216" t="s">
        <v>1550</v>
      </c>
      <c r="I525" s="215"/>
      <c r="L525" s="208"/>
      <c r="M525" s="251"/>
      <c r="T525" s="250"/>
      <c r="AT525" s="211" t="s">
        <v>1473</v>
      </c>
      <c r="AU525" s="211" t="s">
        <v>238</v>
      </c>
    </row>
    <row r="526" spans="2:65" s="231" customFormat="1">
      <c r="B526" s="235"/>
      <c r="D526" s="239" t="s">
        <v>133</v>
      </c>
      <c r="F526" s="238" t="s">
        <v>1824</v>
      </c>
      <c r="H526" s="237">
        <v>1.7000000000000001E-2</v>
      </c>
      <c r="I526" s="236"/>
      <c r="L526" s="235"/>
      <c r="M526" s="234"/>
      <c r="T526" s="233"/>
      <c r="AT526" s="232" t="s">
        <v>133</v>
      </c>
      <c r="AU526" s="232" t="s">
        <v>238</v>
      </c>
      <c r="AV526" s="231" t="s">
        <v>523</v>
      </c>
      <c r="AW526" s="231" t="s">
        <v>1483</v>
      </c>
      <c r="AX526" s="231" t="s">
        <v>238</v>
      </c>
      <c r="AY526" s="232" t="s">
        <v>1476</v>
      </c>
    </row>
    <row r="527" spans="2:65" s="207" customFormat="1" ht="16.5" customHeight="1">
      <c r="B527" s="208"/>
      <c r="C527" s="249" t="s">
        <v>1823</v>
      </c>
      <c r="D527" s="249" t="s">
        <v>1486</v>
      </c>
      <c r="E527" s="248" t="s">
        <v>1547</v>
      </c>
      <c r="F527" s="243" t="s">
        <v>1546</v>
      </c>
      <c r="G527" s="247" t="s">
        <v>307</v>
      </c>
      <c r="H527" s="246">
        <v>1.661</v>
      </c>
      <c r="I527" s="245"/>
      <c r="J527" s="244">
        <f>ROUND(I527*H527,2)</f>
        <v>0</v>
      </c>
      <c r="K527" s="243" t="s">
        <v>1503</v>
      </c>
      <c r="L527" s="242"/>
      <c r="M527" s="241" t="s">
        <v>117</v>
      </c>
      <c r="N527" s="240" t="s">
        <v>1478</v>
      </c>
      <c r="P527" s="221">
        <f>O527*H527</f>
        <v>0</v>
      </c>
      <c r="Q527" s="221">
        <v>1E-3</v>
      </c>
      <c r="R527" s="221">
        <f>Q527*H527</f>
        <v>1.6610000000000001E-3</v>
      </c>
      <c r="S527" s="221">
        <v>0</v>
      </c>
      <c r="T527" s="220">
        <f>S527*H527</f>
        <v>0</v>
      </c>
      <c r="AR527" s="218" t="s">
        <v>421</v>
      </c>
      <c r="AT527" s="218" t="s">
        <v>1486</v>
      </c>
      <c r="AU527" s="218" t="s">
        <v>238</v>
      </c>
      <c r="AY527" s="211" t="s">
        <v>1476</v>
      </c>
      <c r="BE527" s="219">
        <f>IF(N527="základní",J527,0)</f>
        <v>0</v>
      </c>
      <c r="BF527" s="219">
        <f>IF(N527="snížená",J527,0)</f>
        <v>0</v>
      </c>
      <c r="BG527" s="219">
        <f>IF(N527="zákl. přenesená",J527,0)</f>
        <v>0</v>
      </c>
      <c r="BH527" s="219">
        <f>IF(N527="sníž. přenesená",J527,0)</f>
        <v>0</v>
      </c>
      <c r="BI527" s="219">
        <f>IF(N527="nulová",J527,0)</f>
        <v>0</v>
      </c>
      <c r="BJ527" s="211" t="s">
        <v>238</v>
      </c>
      <c r="BK527" s="219">
        <f>ROUND(I527*H527,2)</f>
        <v>0</v>
      </c>
      <c r="BL527" s="211" t="s">
        <v>728</v>
      </c>
      <c r="BM527" s="218" t="s">
        <v>1822</v>
      </c>
    </row>
    <row r="528" spans="2:65" s="231" customFormat="1">
      <c r="B528" s="235"/>
      <c r="D528" s="239" t="s">
        <v>133</v>
      </c>
      <c r="F528" s="238" t="s">
        <v>1821</v>
      </c>
      <c r="H528" s="237">
        <v>1.661</v>
      </c>
      <c r="I528" s="236"/>
      <c r="L528" s="235"/>
      <c r="M528" s="234"/>
      <c r="T528" s="233"/>
      <c r="AT528" s="232" t="s">
        <v>133</v>
      </c>
      <c r="AU528" s="232" t="s">
        <v>238</v>
      </c>
      <c r="AV528" s="231" t="s">
        <v>523</v>
      </c>
      <c r="AW528" s="231" t="s">
        <v>1483</v>
      </c>
      <c r="AX528" s="231" t="s">
        <v>238</v>
      </c>
      <c r="AY528" s="232" t="s">
        <v>1476</v>
      </c>
    </row>
    <row r="529" spans="2:65" s="207" customFormat="1" ht="16.5" customHeight="1">
      <c r="B529" s="208"/>
      <c r="C529" s="230" t="s">
        <v>1820</v>
      </c>
      <c r="D529" s="230" t="s">
        <v>1477</v>
      </c>
      <c r="E529" s="229" t="s">
        <v>1481</v>
      </c>
      <c r="F529" s="224" t="s">
        <v>1480</v>
      </c>
      <c r="G529" s="228" t="s">
        <v>197</v>
      </c>
      <c r="H529" s="227">
        <v>68.387</v>
      </c>
      <c r="I529" s="226"/>
      <c r="J529" s="225">
        <f>ROUND(I529*H529,2)</f>
        <v>0</v>
      </c>
      <c r="K529" s="224" t="s">
        <v>1479</v>
      </c>
      <c r="L529" s="208"/>
      <c r="M529" s="223" t="s">
        <v>117</v>
      </c>
      <c r="N529" s="222" t="s">
        <v>1478</v>
      </c>
      <c r="P529" s="221">
        <f>O529*H529</f>
        <v>0</v>
      </c>
      <c r="Q529" s="221">
        <v>0</v>
      </c>
      <c r="R529" s="221">
        <f>Q529*H529</f>
        <v>0</v>
      </c>
      <c r="S529" s="221">
        <v>0</v>
      </c>
      <c r="T529" s="220">
        <f>S529*H529</f>
        <v>0</v>
      </c>
      <c r="AR529" s="218" t="s">
        <v>728</v>
      </c>
      <c r="AT529" s="218" t="s">
        <v>1477</v>
      </c>
      <c r="AU529" s="218" t="s">
        <v>238</v>
      </c>
      <c r="AY529" s="211" t="s">
        <v>1476</v>
      </c>
      <c r="BE529" s="219">
        <f>IF(N529="základní",J529,0)</f>
        <v>0</v>
      </c>
      <c r="BF529" s="219">
        <f>IF(N529="snížená",J529,0)</f>
        <v>0</v>
      </c>
      <c r="BG529" s="219">
        <f>IF(N529="zákl. přenesená",J529,0)</f>
        <v>0</v>
      </c>
      <c r="BH529" s="219">
        <f>IF(N529="sníž. přenesená",J529,0)</f>
        <v>0</v>
      </c>
      <c r="BI529" s="219">
        <f>IF(N529="nulová",J529,0)</f>
        <v>0</v>
      </c>
      <c r="BJ529" s="211" t="s">
        <v>238</v>
      </c>
      <c r="BK529" s="219">
        <f>ROUND(I529*H529,2)</f>
        <v>0</v>
      </c>
      <c r="BL529" s="211" t="s">
        <v>728</v>
      </c>
      <c r="BM529" s="218" t="s">
        <v>1819</v>
      </c>
    </row>
    <row r="530" spans="2:65" s="207" customFormat="1">
      <c r="B530" s="208"/>
      <c r="D530" s="217" t="s">
        <v>1473</v>
      </c>
      <c r="F530" s="216" t="s">
        <v>1474</v>
      </c>
      <c r="I530" s="215"/>
      <c r="L530" s="208"/>
      <c r="M530" s="251"/>
      <c r="T530" s="250"/>
      <c r="AT530" s="211" t="s">
        <v>1473</v>
      </c>
      <c r="AU530" s="211" t="s">
        <v>238</v>
      </c>
    </row>
    <row r="531" spans="2:65" s="261" customFormat="1" ht="25.9" customHeight="1">
      <c r="B531" s="268"/>
      <c r="D531" s="263" t="s">
        <v>1540</v>
      </c>
      <c r="E531" s="271" t="s">
        <v>1818</v>
      </c>
      <c r="F531" s="271" t="s">
        <v>1817</v>
      </c>
      <c r="I531" s="270"/>
      <c r="J531" s="269">
        <f>BK531</f>
        <v>0</v>
      </c>
      <c r="L531" s="268"/>
      <c r="M531" s="267"/>
      <c r="P531" s="266">
        <f>SUM(P532:P559)</f>
        <v>0</v>
      </c>
      <c r="R531" s="266">
        <f>SUM(R532:R559)</f>
        <v>50.419199999999996</v>
      </c>
      <c r="T531" s="265">
        <f>SUM(T532:T559)</f>
        <v>0</v>
      </c>
      <c r="AR531" s="263" t="s">
        <v>728</v>
      </c>
      <c r="AT531" s="264" t="s">
        <v>1540</v>
      </c>
      <c r="AU531" s="264" t="s">
        <v>1498</v>
      </c>
      <c r="AY531" s="263" t="s">
        <v>1476</v>
      </c>
      <c r="BK531" s="262">
        <f>SUM(BK532:BK559)</f>
        <v>0</v>
      </c>
    </row>
    <row r="532" spans="2:65" s="207" customFormat="1" ht="21.75" customHeight="1">
      <c r="B532" s="208"/>
      <c r="C532" s="230" t="s">
        <v>1816</v>
      </c>
      <c r="D532" s="230" t="s">
        <v>1477</v>
      </c>
      <c r="E532" s="229" t="s">
        <v>1652</v>
      </c>
      <c r="F532" s="224" t="s">
        <v>1651</v>
      </c>
      <c r="G532" s="228" t="s">
        <v>226</v>
      </c>
      <c r="H532" s="227">
        <v>3200</v>
      </c>
      <c r="I532" s="226"/>
      <c r="J532" s="225">
        <f>ROUND(I532*H532,2)</f>
        <v>0</v>
      </c>
      <c r="K532" s="224" t="s">
        <v>1479</v>
      </c>
      <c r="L532" s="208"/>
      <c r="M532" s="223" t="s">
        <v>117</v>
      </c>
      <c r="N532" s="222" t="s">
        <v>1478</v>
      </c>
      <c r="P532" s="221">
        <f>O532*H532</f>
        <v>0</v>
      </c>
      <c r="Q532" s="221">
        <v>0</v>
      </c>
      <c r="R532" s="221">
        <f>Q532*H532</f>
        <v>0</v>
      </c>
      <c r="S532" s="221">
        <v>0</v>
      </c>
      <c r="T532" s="220">
        <f>S532*H532</f>
        <v>0</v>
      </c>
      <c r="AR532" s="218" t="s">
        <v>728</v>
      </c>
      <c r="AT532" s="218" t="s">
        <v>1477</v>
      </c>
      <c r="AU532" s="218" t="s">
        <v>238</v>
      </c>
      <c r="AY532" s="211" t="s">
        <v>1476</v>
      </c>
      <c r="BE532" s="219">
        <f>IF(N532="základní",J532,0)</f>
        <v>0</v>
      </c>
      <c r="BF532" s="219">
        <f>IF(N532="snížená",J532,0)</f>
        <v>0</v>
      </c>
      <c r="BG532" s="219">
        <f>IF(N532="zákl. přenesená",J532,0)</f>
        <v>0</v>
      </c>
      <c r="BH532" s="219">
        <f>IF(N532="sníž. přenesená",J532,0)</f>
        <v>0</v>
      </c>
      <c r="BI532" s="219">
        <f>IF(N532="nulová",J532,0)</f>
        <v>0</v>
      </c>
      <c r="BJ532" s="211" t="s">
        <v>238</v>
      </c>
      <c r="BK532" s="219">
        <f>ROUND(I532*H532,2)</f>
        <v>0</v>
      </c>
      <c r="BL532" s="211" t="s">
        <v>728</v>
      </c>
      <c r="BM532" s="218" t="s">
        <v>1815</v>
      </c>
    </row>
    <row r="533" spans="2:65" s="207" customFormat="1">
      <c r="B533" s="208"/>
      <c r="D533" s="217" t="s">
        <v>1473</v>
      </c>
      <c r="F533" s="216" t="s">
        <v>1649</v>
      </c>
      <c r="I533" s="215"/>
      <c r="L533" s="208"/>
      <c r="M533" s="251"/>
      <c r="T533" s="250"/>
      <c r="AT533" s="211" t="s">
        <v>1473</v>
      </c>
      <c r="AU533" s="211" t="s">
        <v>238</v>
      </c>
    </row>
    <row r="534" spans="2:65" s="207" customFormat="1" ht="24.2" customHeight="1">
      <c r="B534" s="208"/>
      <c r="C534" s="230" t="s">
        <v>1814</v>
      </c>
      <c r="D534" s="230" t="s">
        <v>1477</v>
      </c>
      <c r="E534" s="229" t="s">
        <v>1647</v>
      </c>
      <c r="F534" s="224" t="s">
        <v>1646</v>
      </c>
      <c r="G534" s="228" t="s">
        <v>226</v>
      </c>
      <c r="H534" s="227">
        <v>3200</v>
      </c>
      <c r="I534" s="226"/>
      <c r="J534" s="225">
        <f>ROUND(I534*H534,2)</f>
        <v>0</v>
      </c>
      <c r="K534" s="224" t="s">
        <v>1479</v>
      </c>
      <c r="L534" s="208"/>
      <c r="M534" s="223" t="s">
        <v>117</v>
      </c>
      <c r="N534" s="222" t="s">
        <v>1478</v>
      </c>
      <c r="P534" s="221">
        <f>O534*H534</f>
        <v>0</v>
      </c>
      <c r="Q534" s="221">
        <v>0</v>
      </c>
      <c r="R534" s="221">
        <f>Q534*H534</f>
        <v>0</v>
      </c>
      <c r="S534" s="221">
        <v>0</v>
      </c>
      <c r="T534" s="220">
        <f>S534*H534</f>
        <v>0</v>
      </c>
      <c r="AR534" s="218" t="s">
        <v>728</v>
      </c>
      <c r="AT534" s="218" t="s">
        <v>1477</v>
      </c>
      <c r="AU534" s="218" t="s">
        <v>238</v>
      </c>
      <c r="AY534" s="211" t="s">
        <v>1476</v>
      </c>
      <c r="BE534" s="219">
        <f>IF(N534="základní",J534,0)</f>
        <v>0</v>
      </c>
      <c r="BF534" s="219">
        <f>IF(N534="snížená",J534,0)</f>
        <v>0</v>
      </c>
      <c r="BG534" s="219">
        <f>IF(N534="zákl. přenesená",J534,0)</f>
        <v>0</v>
      </c>
      <c r="BH534" s="219">
        <f>IF(N534="sníž. přenesená",J534,0)</f>
        <v>0</v>
      </c>
      <c r="BI534" s="219">
        <f>IF(N534="nulová",J534,0)</f>
        <v>0</v>
      </c>
      <c r="BJ534" s="211" t="s">
        <v>238</v>
      </c>
      <c r="BK534" s="219">
        <f>ROUND(I534*H534,2)</f>
        <v>0</v>
      </c>
      <c r="BL534" s="211" t="s">
        <v>728</v>
      </c>
      <c r="BM534" s="218" t="s">
        <v>1813</v>
      </c>
    </row>
    <row r="535" spans="2:65" s="207" customFormat="1">
      <c r="B535" s="208"/>
      <c r="D535" s="217" t="s">
        <v>1473</v>
      </c>
      <c r="F535" s="216" t="s">
        <v>1644</v>
      </c>
      <c r="I535" s="215"/>
      <c r="L535" s="208"/>
      <c r="M535" s="251"/>
      <c r="T535" s="250"/>
      <c r="AT535" s="211" t="s">
        <v>1473</v>
      </c>
      <c r="AU535" s="211" t="s">
        <v>238</v>
      </c>
    </row>
    <row r="536" spans="2:65" s="207" customFormat="1" ht="16.5" customHeight="1">
      <c r="B536" s="208"/>
      <c r="C536" s="249" t="s">
        <v>1812</v>
      </c>
      <c r="D536" s="249" t="s">
        <v>1486</v>
      </c>
      <c r="E536" s="248" t="s">
        <v>1811</v>
      </c>
      <c r="F536" s="243" t="s">
        <v>1810</v>
      </c>
      <c r="G536" s="247" t="s">
        <v>213</v>
      </c>
      <c r="H536" s="246">
        <v>240</v>
      </c>
      <c r="I536" s="245"/>
      <c r="J536" s="244">
        <f>ROUND(I536*H536,2)</f>
        <v>0</v>
      </c>
      <c r="K536" s="243" t="s">
        <v>1479</v>
      </c>
      <c r="L536" s="242"/>
      <c r="M536" s="241" t="s">
        <v>117</v>
      </c>
      <c r="N536" s="240" t="s">
        <v>1478</v>
      </c>
      <c r="P536" s="221">
        <f>O536*H536</f>
        <v>0</v>
      </c>
      <c r="Q536" s="221">
        <v>0.21</v>
      </c>
      <c r="R536" s="221">
        <f>Q536*H536</f>
        <v>50.4</v>
      </c>
      <c r="S536" s="221">
        <v>0</v>
      </c>
      <c r="T536" s="220">
        <f>S536*H536</f>
        <v>0</v>
      </c>
      <c r="AR536" s="218" t="s">
        <v>421</v>
      </c>
      <c r="AT536" s="218" t="s">
        <v>1486</v>
      </c>
      <c r="AU536" s="218" t="s">
        <v>238</v>
      </c>
      <c r="AY536" s="211" t="s">
        <v>1476</v>
      </c>
      <c r="BE536" s="219">
        <f>IF(N536="základní",J536,0)</f>
        <v>0</v>
      </c>
      <c r="BF536" s="219">
        <f>IF(N536="snížená",J536,0)</f>
        <v>0</v>
      </c>
      <c r="BG536" s="219">
        <f>IF(N536="zákl. přenesená",J536,0)</f>
        <v>0</v>
      </c>
      <c r="BH536" s="219">
        <f>IF(N536="sníž. přenesená",J536,0)</f>
        <v>0</v>
      </c>
      <c r="BI536" s="219">
        <f>IF(N536="nulová",J536,0)</f>
        <v>0</v>
      </c>
      <c r="BJ536" s="211" t="s">
        <v>238</v>
      </c>
      <c r="BK536" s="219">
        <f>ROUND(I536*H536,2)</f>
        <v>0</v>
      </c>
      <c r="BL536" s="211" t="s">
        <v>728</v>
      </c>
      <c r="BM536" s="218" t="s">
        <v>1809</v>
      </c>
    </row>
    <row r="537" spans="2:65" s="231" customFormat="1">
      <c r="B537" s="235"/>
      <c r="D537" s="239" t="s">
        <v>133</v>
      </c>
      <c r="F537" s="238" t="s">
        <v>1808</v>
      </c>
      <c r="H537" s="237">
        <v>240</v>
      </c>
      <c r="I537" s="236"/>
      <c r="L537" s="235"/>
      <c r="M537" s="234"/>
      <c r="T537" s="233"/>
      <c r="AT537" s="232" t="s">
        <v>133</v>
      </c>
      <c r="AU537" s="232" t="s">
        <v>238</v>
      </c>
      <c r="AV537" s="231" t="s">
        <v>523</v>
      </c>
      <c r="AW537" s="231" t="s">
        <v>1483</v>
      </c>
      <c r="AX537" s="231" t="s">
        <v>238</v>
      </c>
      <c r="AY537" s="232" t="s">
        <v>1476</v>
      </c>
    </row>
    <row r="538" spans="2:65" s="207" customFormat="1" ht="33" customHeight="1">
      <c r="B538" s="208"/>
      <c r="C538" s="230" t="s">
        <v>1807</v>
      </c>
      <c r="D538" s="230" t="s">
        <v>1477</v>
      </c>
      <c r="E538" s="229" t="s">
        <v>1642</v>
      </c>
      <c r="F538" s="224" t="s">
        <v>1641</v>
      </c>
      <c r="G538" s="228" t="s">
        <v>226</v>
      </c>
      <c r="H538" s="227">
        <v>3200</v>
      </c>
      <c r="I538" s="226"/>
      <c r="J538" s="225">
        <f>ROUND(I538*H538,2)</f>
        <v>0</v>
      </c>
      <c r="K538" s="224" t="s">
        <v>1479</v>
      </c>
      <c r="L538" s="208"/>
      <c r="M538" s="223" t="s">
        <v>117</v>
      </c>
      <c r="N538" s="222" t="s">
        <v>1478</v>
      </c>
      <c r="P538" s="221">
        <f>O538*H538</f>
        <v>0</v>
      </c>
      <c r="Q538" s="221">
        <v>0</v>
      </c>
      <c r="R538" s="221">
        <f>Q538*H538</f>
        <v>0</v>
      </c>
      <c r="S538" s="221">
        <v>0</v>
      </c>
      <c r="T538" s="220">
        <f>S538*H538</f>
        <v>0</v>
      </c>
      <c r="AR538" s="218" t="s">
        <v>728</v>
      </c>
      <c r="AT538" s="218" t="s">
        <v>1477</v>
      </c>
      <c r="AU538" s="218" t="s">
        <v>238</v>
      </c>
      <c r="AY538" s="211" t="s">
        <v>1476</v>
      </c>
      <c r="BE538" s="219">
        <f>IF(N538="základní",J538,0)</f>
        <v>0</v>
      </c>
      <c r="BF538" s="219">
        <f>IF(N538="snížená",J538,0)</f>
        <v>0</v>
      </c>
      <c r="BG538" s="219">
        <f>IF(N538="zákl. přenesená",J538,0)</f>
        <v>0</v>
      </c>
      <c r="BH538" s="219">
        <f>IF(N538="sníž. přenesená",J538,0)</f>
        <v>0</v>
      </c>
      <c r="BI538" s="219">
        <f>IF(N538="nulová",J538,0)</f>
        <v>0</v>
      </c>
      <c r="BJ538" s="211" t="s">
        <v>238</v>
      </c>
      <c r="BK538" s="219">
        <f>ROUND(I538*H538,2)</f>
        <v>0</v>
      </c>
      <c r="BL538" s="211" t="s">
        <v>728</v>
      </c>
      <c r="BM538" s="218" t="s">
        <v>1806</v>
      </c>
    </row>
    <row r="539" spans="2:65" s="207" customFormat="1">
      <c r="B539" s="208"/>
      <c r="D539" s="217" t="s">
        <v>1473</v>
      </c>
      <c r="F539" s="216" t="s">
        <v>1639</v>
      </c>
      <c r="I539" s="215"/>
      <c r="L539" s="208"/>
      <c r="M539" s="251"/>
      <c r="T539" s="250"/>
      <c r="AT539" s="211" t="s">
        <v>1473</v>
      </c>
      <c r="AU539" s="211" t="s">
        <v>238</v>
      </c>
    </row>
    <row r="540" spans="2:65" s="207" customFormat="1" ht="24.2" customHeight="1">
      <c r="B540" s="208"/>
      <c r="C540" s="230" t="s">
        <v>1805</v>
      </c>
      <c r="D540" s="230" t="s">
        <v>1477</v>
      </c>
      <c r="E540" s="229" t="s">
        <v>1584</v>
      </c>
      <c r="F540" s="224" t="s">
        <v>1583</v>
      </c>
      <c r="G540" s="228" t="s">
        <v>226</v>
      </c>
      <c r="H540" s="227">
        <v>3200</v>
      </c>
      <c r="I540" s="226"/>
      <c r="J540" s="225">
        <f>ROUND(I540*H540,2)</f>
        <v>0</v>
      </c>
      <c r="K540" s="224" t="s">
        <v>1479</v>
      </c>
      <c r="L540" s="208"/>
      <c r="M540" s="223" t="s">
        <v>117</v>
      </c>
      <c r="N540" s="222" t="s">
        <v>1478</v>
      </c>
      <c r="P540" s="221">
        <f>O540*H540</f>
        <v>0</v>
      </c>
      <c r="Q540" s="221">
        <v>0</v>
      </c>
      <c r="R540" s="221">
        <f>Q540*H540</f>
        <v>0</v>
      </c>
      <c r="S540" s="221">
        <v>0</v>
      </c>
      <c r="T540" s="220">
        <f>S540*H540</f>
        <v>0</v>
      </c>
      <c r="AR540" s="218" t="s">
        <v>728</v>
      </c>
      <c r="AT540" s="218" t="s">
        <v>1477</v>
      </c>
      <c r="AU540" s="218" t="s">
        <v>238</v>
      </c>
      <c r="AY540" s="211" t="s">
        <v>1476</v>
      </c>
      <c r="BE540" s="219">
        <f>IF(N540="základní",J540,0)</f>
        <v>0</v>
      </c>
      <c r="BF540" s="219">
        <f>IF(N540="snížená",J540,0)</f>
        <v>0</v>
      </c>
      <c r="BG540" s="219">
        <f>IF(N540="zákl. přenesená",J540,0)</f>
        <v>0</v>
      </c>
      <c r="BH540" s="219">
        <f>IF(N540="sníž. přenesená",J540,0)</f>
        <v>0</v>
      </c>
      <c r="BI540" s="219">
        <f>IF(N540="nulová",J540,0)</f>
        <v>0</v>
      </c>
      <c r="BJ540" s="211" t="s">
        <v>238</v>
      </c>
      <c r="BK540" s="219">
        <f>ROUND(I540*H540,2)</f>
        <v>0</v>
      </c>
      <c r="BL540" s="211" t="s">
        <v>728</v>
      </c>
      <c r="BM540" s="218" t="s">
        <v>1804</v>
      </c>
    </row>
    <row r="541" spans="2:65" s="207" customFormat="1">
      <c r="B541" s="208"/>
      <c r="D541" s="217" t="s">
        <v>1473</v>
      </c>
      <c r="F541" s="216" t="s">
        <v>1581</v>
      </c>
      <c r="I541" s="215"/>
      <c r="L541" s="208"/>
      <c r="M541" s="251"/>
      <c r="T541" s="250"/>
      <c r="AT541" s="211" t="s">
        <v>1473</v>
      </c>
      <c r="AU541" s="211" t="s">
        <v>238</v>
      </c>
    </row>
    <row r="542" spans="2:65" s="207" customFormat="1" ht="24.2" customHeight="1">
      <c r="B542" s="208"/>
      <c r="C542" s="230" t="s">
        <v>1803</v>
      </c>
      <c r="D542" s="230" t="s">
        <v>1477</v>
      </c>
      <c r="E542" s="229" t="s">
        <v>1635</v>
      </c>
      <c r="F542" s="224" t="s">
        <v>1634</v>
      </c>
      <c r="G542" s="228" t="s">
        <v>226</v>
      </c>
      <c r="H542" s="227">
        <v>3200</v>
      </c>
      <c r="I542" s="226"/>
      <c r="J542" s="225">
        <f>ROUND(I542*H542,2)</f>
        <v>0</v>
      </c>
      <c r="K542" s="224" t="s">
        <v>1479</v>
      </c>
      <c r="L542" s="208"/>
      <c r="M542" s="223" t="s">
        <v>117</v>
      </c>
      <c r="N542" s="222" t="s">
        <v>1478</v>
      </c>
      <c r="P542" s="221">
        <f>O542*H542</f>
        <v>0</v>
      </c>
      <c r="Q542" s="221">
        <v>0</v>
      </c>
      <c r="R542" s="221">
        <f>Q542*H542</f>
        <v>0</v>
      </c>
      <c r="S542" s="221">
        <v>0</v>
      </c>
      <c r="T542" s="220">
        <f>S542*H542</f>
        <v>0</v>
      </c>
      <c r="AR542" s="218" t="s">
        <v>728</v>
      </c>
      <c r="AT542" s="218" t="s">
        <v>1477</v>
      </c>
      <c r="AU542" s="218" t="s">
        <v>238</v>
      </c>
      <c r="AY542" s="211" t="s">
        <v>1476</v>
      </c>
      <c r="BE542" s="219">
        <f>IF(N542="základní",J542,0)</f>
        <v>0</v>
      </c>
      <c r="BF542" s="219">
        <f>IF(N542="snížená",J542,0)</f>
        <v>0</v>
      </c>
      <c r="BG542" s="219">
        <f>IF(N542="zákl. přenesená",J542,0)</f>
        <v>0</v>
      </c>
      <c r="BH542" s="219">
        <f>IF(N542="sníž. přenesená",J542,0)</f>
        <v>0</v>
      </c>
      <c r="BI542" s="219">
        <f>IF(N542="nulová",J542,0)</f>
        <v>0</v>
      </c>
      <c r="BJ542" s="211" t="s">
        <v>238</v>
      </c>
      <c r="BK542" s="219">
        <f>ROUND(I542*H542,2)</f>
        <v>0</v>
      </c>
      <c r="BL542" s="211" t="s">
        <v>728</v>
      </c>
      <c r="BM542" s="218" t="s">
        <v>1802</v>
      </c>
    </row>
    <row r="543" spans="2:65" s="207" customFormat="1">
      <c r="B543" s="208"/>
      <c r="D543" s="217" t="s">
        <v>1473</v>
      </c>
      <c r="F543" s="216" t="s">
        <v>1632</v>
      </c>
      <c r="I543" s="215"/>
      <c r="L543" s="208"/>
      <c r="M543" s="251"/>
      <c r="T543" s="250"/>
      <c r="AT543" s="211" t="s">
        <v>1473</v>
      </c>
      <c r="AU543" s="211" t="s">
        <v>238</v>
      </c>
    </row>
    <row r="544" spans="2:65" s="207" customFormat="1" ht="16.5" customHeight="1">
      <c r="B544" s="208"/>
      <c r="C544" s="249" t="s">
        <v>1801</v>
      </c>
      <c r="D544" s="249" t="s">
        <v>1486</v>
      </c>
      <c r="E544" s="248" t="s">
        <v>1800</v>
      </c>
      <c r="F544" s="243" t="s">
        <v>1799</v>
      </c>
      <c r="G544" s="247" t="s">
        <v>307</v>
      </c>
      <c r="H544" s="246">
        <v>16</v>
      </c>
      <c r="I544" s="245"/>
      <c r="J544" s="244">
        <f>ROUND(I544*H544,2)</f>
        <v>0</v>
      </c>
      <c r="K544" s="243" t="s">
        <v>1503</v>
      </c>
      <c r="L544" s="242"/>
      <c r="M544" s="241" t="s">
        <v>117</v>
      </c>
      <c r="N544" s="240" t="s">
        <v>1478</v>
      </c>
      <c r="P544" s="221">
        <f>O544*H544</f>
        <v>0</v>
      </c>
      <c r="Q544" s="221">
        <v>1E-3</v>
      </c>
      <c r="R544" s="221">
        <f>Q544*H544</f>
        <v>1.6E-2</v>
      </c>
      <c r="S544" s="221">
        <v>0</v>
      </c>
      <c r="T544" s="220">
        <f>S544*H544</f>
        <v>0</v>
      </c>
      <c r="AR544" s="218" t="s">
        <v>421</v>
      </c>
      <c r="AT544" s="218" t="s">
        <v>1486</v>
      </c>
      <c r="AU544" s="218" t="s">
        <v>238</v>
      </c>
      <c r="AY544" s="211" t="s">
        <v>1476</v>
      </c>
      <c r="BE544" s="219">
        <f>IF(N544="základní",J544,0)</f>
        <v>0</v>
      </c>
      <c r="BF544" s="219">
        <f>IF(N544="snížená",J544,0)</f>
        <v>0</v>
      </c>
      <c r="BG544" s="219">
        <f>IF(N544="zákl. přenesená",J544,0)</f>
        <v>0</v>
      </c>
      <c r="BH544" s="219">
        <f>IF(N544="sníž. přenesená",J544,0)</f>
        <v>0</v>
      </c>
      <c r="BI544" s="219">
        <f>IF(N544="nulová",J544,0)</f>
        <v>0</v>
      </c>
      <c r="BJ544" s="211" t="s">
        <v>238</v>
      </c>
      <c r="BK544" s="219">
        <f>ROUND(I544*H544,2)</f>
        <v>0</v>
      </c>
      <c r="BL544" s="211" t="s">
        <v>728</v>
      </c>
      <c r="BM544" s="218" t="s">
        <v>1798</v>
      </c>
    </row>
    <row r="545" spans="2:65" s="231" customFormat="1">
      <c r="B545" s="235"/>
      <c r="D545" s="239" t="s">
        <v>133</v>
      </c>
      <c r="F545" s="238" t="s">
        <v>1797</v>
      </c>
      <c r="H545" s="237">
        <v>16</v>
      </c>
      <c r="I545" s="236"/>
      <c r="L545" s="235"/>
      <c r="M545" s="234"/>
      <c r="T545" s="233"/>
      <c r="AT545" s="232" t="s">
        <v>133</v>
      </c>
      <c r="AU545" s="232" t="s">
        <v>238</v>
      </c>
      <c r="AV545" s="231" t="s">
        <v>523</v>
      </c>
      <c r="AW545" s="231" t="s">
        <v>1483</v>
      </c>
      <c r="AX545" s="231" t="s">
        <v>238</v>
      </c>
      <c r="AY545" s="232" t="s">
        <v>1476</v>
      </c>
    </row>
    <row r="546" spans="2:65" s="207" customFormat="1" ht="16.5" customHeight="1">
      <c r="B546" s="208"/>
      <c r="C546" s="230" t="s">
        <v>1796</v>
      </c>
      <c r="D546" s="230" t="s">
        <v>1477</v>
      </c>
      <c r="E546" s="229" t="s">
        <v>1569</v>
      </c>
      <c r="F546" s="224" t="s">
        <v>1568</v>
      </c>
      <c r="G546" s="228" t="s">
        <v>226</v>
      </c>
      <c r="H546" s="227">
        <v>3200</v>
      </c>
      <c r="I546" s="226"/>
      <c r="J546" s="225">
        <f>ROUND(I546*H546,2)</f>
        <v>0</v>
      </c>
      <c r="K546" s="224" t="s">
        <v>1479</v>
      </c>
      <c r="L546" s="208"/>
      <c r="M546" s="223" t="s">
        <v>117</v>
      </c>
      <c r="N546" s="222" t="s">
        <v>1478</v>
      </c>
      <c r="P546" s="221">
        <f>O546*H546</f>
        <v>0</v>
      </c>
      <c r="Q546" s="221">
        <v>0</v>
      </c>
      <c r="R546" s="221">
        <f>Q546*H546</f>
        <v>0</v>
      </c>
      <c r="S546" s="221">
        <v>0</v>
      </c>
      <c r="T546" s="220">
        <f>S546*H546</f>
        <v>0</v>
      </c>
      <c r="AR546" s="218" t="s">
        <v>728</v>
      </c>
      <c r="AT546" s="218" t="s">
        <v>1477</v>
      </c>
      <c r="AU546" s="218" t="s">
        <v>238</v>
      </c>
      <c r="AY546" s="211" t="s">
        <v>1476</v>
      </c>
      <c r="BE546" s="219">
        <f>IF(N546="základní",J546,0)</f>
        <v>0</v>
      </c>
      <c r="BF546" s="219">
        <f>IF(N546="snížená",J546,0)</f>
        <v>0</v>
      </c>
      <c r="BG546" s="219">
        <f>IF(N546="zákl. přenesená",J546,0)</f>
        <v>0</v>
      </c>
      <c r="BH546" s="219">
        <f>IF(N546="sníž. přenesená",J546,0)</f>
        <v>0</v>
      </c>
      <c r="BI546" s="219">
        <f>IF(N546="nulová",J546,0)</f>
        <v>0</v>
      </c>
      <c r="BJ546" s="211" t="s">
        <v>238</v>
      </c>
      <c r="BK546" s="219">
        <f>ROUND(I546*H546,2)</f>
        <v>0</v>
      </c>
      <c r="BL546" s="211" t="s">
        <v>728</v>
      </c>
      <c r="BM546" s="218" t="s">
        <v>1795</v>
      </c>
    </row>
    <row r="547" spans="2:65" s="207" customFormat="1">
      <c r="B547" s="208"/>
      <c r="D547" s="217" t="s">
        <v>1473</v>
      </c>
      <c r="F547" s="216" t="s">
        <v>1566</v>
      </c>
      <c r="I547" s="215"/>
      <c r="L547" s="208"/>
      <c r="M547" s="251"/>
      <c r="T547" s="250"/>
      <c r="AT547" s="211" t="s">
        <v>1473</v>
      </c>
      <c r="AU547" s="211" t="s">
        <v>238</v>
      </c>
    </row>
    <row r="548" spans="2:65" s="207" customFormat="1" ht="16.5" customHeight="1">
      <c r="B548" s="208"/>
      <c r="C548" s="230" t="s">
        <v>1794</v>
      </c>
      <c r="D548" s="230" t="s">
        <v>1477</v>
      </c>
      <c r="E548" s="229" t="s">
        <v>1564</v>
      </c>
      <c r="F548" s="224" t="s">
        <v>1563</v>
      </c>
      <c r="G548" s="228" t="s">
        <v>226</v>
      </c>
      <c r="H548" s="227">
        <v>3200</v>
      </c>
      <c r="I548" s="226"/>
      <c r="J548" s="225">
        <f>ROUND(I548*H548,2)</f>
        <v>0</v>
      </c>
      <c r="K548" s="224" t="s">
        <v>1479</v>
      </c>
      <c r="L548" s="208"/>
      <c r="M548" s="223" t="s">
        <v>117</v>
      </c>
      <c r="N548" s="222" t="s">
        <v>1478</v>
      </c>
      <c r="P548" s="221">
        <f>O548*H548</f>
        <v>0</v>
      </c>
      <c r="Q548" s="221">
        <v>0</v>
      </c>
      <c r="R548" s="221">
        <f>Q548*H548</f>
        <v>0</v>
      </c>
      <c r="S548" s="221">
        <v>0</v>
      </c>
      <c r="T548" s="220">
        <f>S548*H548</f>
        <v>0</v>
      </c>
      <c r="AR548" s="218" t="s">
        <v>728</v>
      </c>
      <c r="AT548" s="218" t="s">
        <v>1477</v>
      </c>
      <c r="AU548" s="218" t="s">
        <v>238</v>
      </c>
      <c r="AY548" s="211" t="s">
        <v>1476</v>
      </c>
      <c r="BE548" s="219">
        <f>IF(N548="základní",J548,0)</f>
        <v>0</v>
      </c>
      <c r="BF548" s="219">
        <f>IF(N548="snížená",J548,0)</f>
        <v>0</v>
      </c>
      <c r="BG548" s="219">
        <f>IF(N548="zákl. přenesená",J548,0)</f>
        <v>0</v>
      </c>
      <c r="BH548" s="219">
        <f>IF(N548="sníž. přenesená",J548,0)</f>
        <v>0</v>
      </c>
      <c r="BI548" s="219">
        <f>IF(N548="nulová",J548,0)</f>
        <v>0</v>
      </c>
      <c r="BJ548" s="211" t="s">
        <v>238</v>
      </c>
      <c r="BK548" s="219">
        <f>ROUND(I548*H548,2)</f>
        <v>0</v>
      </c>
      <c r="BL548" s="211" t="s">
        <v>728</v>
      </c>
      <c r="BM548" s="218" t="s">
        <v>1793</v>
      </c>
    </row>
    <row r="549" spans="2:65" s="207" customFormat="1">
      <c r="B549" s="208"/>
      <c r="D549" s="217" t="s">
        <v>1473</v>
      </c>
      <c r="F549" s="216" t="s">
        <v>1561</v>
      </c>
      <c r="I549" s="215"/>
      <c r="L549" s="208"/>
      <c r="M549" s="251"/>
      <c r="T549" s="250"/>
      <c r="AT549" s="211" t="s">
        <v>1473</v>
      </c>
      <c r="AU549" s="211" t="s">
        <v>238</v>
      </c>
    </row>
    <row r="550" spans="2:65" s="207" customFormat="1" ht="21.75" customHeight="1">
      <c r="B550" s="208"/>
      <c r="C550" s="230" t="s">
        <v>1792</v>
      </c>
      <c r="D550" s="230" t="s">
        <v>1477</v>
      </c>
      <c r="E550" s="229" t="s">
        <v>1559</v>
      </c>
      <c r="F550" s="224" t="s">
        <v>1558</v>
      </c>
      <c r="G550" s="228" t="s">
        <v>226</v>
      </c>
      <c r="H550" s="227">
        <v>6400</v>
      </c>
      <c r="I550" s="226"/>
      <c r="J550" s="225">
        <f>ROUND(I550*H550,2)</f>
        <v>0</v>
      </c>
      <c r="K550" s="224" t="s">
        <v>1479</v>
      </c>
      <c r="L550" s="208"/>
      <c r="M550" s="223" t="s">
        <v>117</v>
      </c>
      <c r="N550" s="222" t="s">
        <v>1478</v>
      </c>
      <c r="P550" s="221">
        <f>O550*H550</f>
        <v>0</v>
      </c>
      <c r="Q550" s="221">
        <v>0</v>
      </c>
      <c r="R550" s="221">
        <f>Q550*H550</f>
        <v>0</v>
      </c>
      <c r="S550" s="221">
        <v>0</v>
      </c>
      <c r="T550" s="220">
        <f>S550*H550</f>
        <v>0</v>
      </c>
      <c r="AR550" s="218" t="s">
        <v>728</v>
      </c>
      <c r="AT550" s="218" t="s">
        <v>1477</v>
      </c>
      <c r="AU550" s="218" t="s">
        <v>238</v>
      </c>
      <c r="AY550" s="211" t="s">
        <v>1476</v>
      </c>
      <c r="BE550" s="219">
        <f>IF(N550="základní",J550,0)</f>
        <v>0</v>
      </c>
      <c r="BF550" s="219">
        <f>IF(N550="snížená",J550,0)</f>
        <v>0</v>
      </c>
      <c r="BG550" s="219">
        <f>IF(N550="zákl. přenesená",J550,0)</f>
        <v>0</v>
      </c>
      <c r="BH550" s="219">
        <f>IF(N550="sníž. přenesená",J550,0)</f>
        <v>0</v>
      </c>
      <c r="BI550" s="219">
        <f>IF(N550="nulová",J550,0)</f>
        <v>0</v>
      </c>
      <c r="BJ550" s="211" t="s">
        <v>238</v>
      </c>
      <c r="BK550" s="219">
        <f>ROUND(I550*H550,2)</f>
        <v>0</v>
      </c>
      <c r="BL550" s="211" t="s">
        <v>728</v>
      </c>
      <c r="BM550" s="218" t="s">
        <v>1791</v>
      </c>
    </row>
    <row r="551" spans="2:65" s="207" customFormat="1">
      <c r="B551" s="208"/>
      <c r="D551" s="217" t="s">
        <v>1473</v>
      </c>
      <c r="F551" s="216" t="s">
        <v>1556</v>
      </c>
      <c r="I551" s="215"/>
      <c r="L551" s="208"/>
      <c r="M551" s="251"/>
      <c r="T551" s="250"/>
      <c r="AT551" s="211" t="s">
        <v>1473</v>
      </c>
      <c r="AU551" s="211" t="s">
        <v>238</v>
      </c>
    </row>
    <row r="552" spans="2:65" s="231" customFormat="1">
      <c r="B552" s="235"/>
      <c r="D552" s="239" t="s">
        <v>133</v>
      </c>
      <c r="F552" s="238" t="s">
        <v>1790</v>
      </c>
      <c r="H552" s="237">
        <v>6400</v>
      </c>
      <c r="I552" s="236"/>
      <c r="L552" s="235"/>
      <c r="M552" s="234"/>
      <c r="T552" s="233"/>
      <c r="AT552" s="232" t="s">
        <v>133</v>
      </c>
      <c r="AU552" s="232" t="s">
        <v>238</v>
      </c>
      <c r="AV552" s="231" t="s">
        <v>523</v>
      </c>
      <c r="AW552" s="231" t="s">
        <v>1483</v>
      </c>
      <c r="AX552" s="231" t="s">
        <v>238</v>
      </c>
      <c r="AY552" s="232" t="s">
        <v>1476</v>
      </c>
    </row>
    <row r="553" spans="2:65" s="207" customFormat="1" ht="16.5" customHeight="1">
      <c r="B553" s="208"/>
      <c r="C553" s="230" t="s">
        <v>1789</v>
      </c>
      <c r="D553" s="230" t="s">
        <v>1477</v>
      </c>
      <c r="E553" s="229" t="s">
        <v>1553</v>
      </c>
      <c r="F553" s="224" t="s">
        <v>1552</v>
      </c>
      <c r="G553" s="228" t="s">
        <v>197</v>
      </c>
      <c r="H553" s="227">
        <v>3.2000000000000001E-2</v>
      </c>
      <c r="I553" s="226"/>
      <c r="J553" s="225">
        <f>ROUND(I553*H553,2)</f>
        <v>0</v>
      </c>
      <c r="K553" s="224" t="s">
        <v>1479</v>
      </c>
      <c r="L553" s="208"/>
      <c r="M553" s="223" t="s">
        <v>117</v>
      </c>
      <c r="N553" s="222" t="s">
        <v>1478</v>
      </c>
      <c r="P553" s="221">
        <f>O553*H553</f>
        <v>0</v>
      </c>
      <c r="Q553" s="221">
        <v>0</v>
      </c>
      <c r="R553" s="221">
        <f>Q553*H553</f>
        <v>0</v>
      </c>
      <c r="S553" s="221">
        <v>0</v>
      </c>
      <c r="T553" s="220">
        <f>S553*H553</f>
        <v>0</v>
      </c>
      <c r="AR553" s="218" t="s">
        <v>728</v>
      </c>
      <c r="AT553" s="218" t="s">
        <v>1477</v>
      </c>
      <c r="AU553" s="218" t="s">
        <v>238</v>
      </c>
      <c r="AY553" s="211" t="s">
        <v>1476</v>
      </c>
      <c r="BE553" s="219">
        <f>IF(N553="základní",J553,0)</f>
        <v>0</v>
      </c>
      <c r="BF553" s="219">
        <f>IF(N553="snížená",J553,0)</f>
        <v>0</v>
      </c>
      <c r="BG553" s="219">
        <f>IF(N553="zákl. přenesená",J553,0)</f>
        <v>0</v>
      </c>
      <c r="BH553" s="219">
        <f>IF(N553="sníž. přenesená",J553,0)</f>
        <v>0</v>
      </c>
      <c r="BI553" s="219">
        <f>IF(N553="nulová",J553,0)</f>
        <v>0</v>
      </c>
      <c r="BJ553" s="211" t="s">
        <v>238</v>
      </c>
      <c r="BK553" s="219">
        <f>ROUND(I553*H553,2)</f>
        <v>0</v>
      </c>
      <c r="BL553" s="211" t="s">
        <v>728</v>
      </c>
      <c r="BM553" s="218" t="s">
        <v>1788</v>
      </c>
    </row>
    <row r="554" spans="2:65" s="207" customFormat="1">
      <c r="B554" s="208"/>
      <c r="D554" s="217" t="s">
        <v>1473</v>
      </c>
      <c r="F554" s="216" t="s">
        <v>1550</v>
      </c>
      <c r="I554" s="215"/>
      <c r="L554" s="208"/>
      <c r="M554" s="251"/>
      <c r="T554" s="250"/>
      <c r="AT554" s="211" t="s">
        <v>1473</v>
      </c>
      <c r="AU554" s="211" t="s">
        <v>238</v>
      </c>
    </row>
    <row r="555" spans="2:65" s="231" customFormat="1">
      <c r="B555" s="235"/>
      <c r="D555" s="239" t="s">
        <v>133</v>
      </c>
      <c r="F555" s="238" t="s">
        <v>1787</v>
      </c>
      <c r="H555" s="237">
        <v>3.2000000000000001E-2</v>
      </c>
      <c r="I555" s="236"/>
      <c r="L555" s="235"/>
      <c r="M555" s="234"/>
      <c r="T555" s="233"/>
      <c r="AT555" s="232" t="s">
        <v>133</v>
      </c>
      <c r="AU555" s="232" t="s">
        <v>238</v>
      </c>
      <c r="AV555" s="231" t="s">
        <v>523</v>
      </c>
      <c r="AW555" s="231" t="s">
        <v>1483</v>
      </c>
      <c r="AX555" s="231" t="s">
        <v>238</v>
      </c>
      <c r="AY555" s="232" t="s">
        <v>1476</v>
      </c>
    </row>
    <row r="556" spans="2:65" s="207" customFormat="1" ht="16.5" customHeight="1">
      <c r="B556" s="208"/>
      <c r="C556" s="249" t="s">
        <v>1786</v>
      </c>
      <c r="D556" s="249" t="s">
        <v>1486</v>
      </c>
      <c r="E556" s="248" t="s">
        <v>1547</v>
      </c>
      <c r="F556" s="243" t="s">
        <v>1546</v>
      </c>
      <c r="G556" s="247" t="s">
        <v>307</v>
      </c>
      <c r="H556" s="246">
        <v>3.2</v>
      </c>
      <c r="I556" s="245"/>
      <c r="J556" s="244">
        <f>ROUND(I556*H556,2)</f>
        <v>0</v>
      </c>
      <c r="K556" s="243" t="s">
        <v>1503</v>
      </c>
      <c r="L556" s="242"/>
      <c r="M556" s="241" t="s">
        <v>117</v>
      </c>
      <c r="N556" s="240" t="s">
        <v>1478</v>
      </c>
      <c r="P556" s="221">
        <f>O556*H556</f>
        <v>0</v>
      </c>
      <c r="Q556" s="221">
        <v>1E-3</v>
      </c>
      <c r="R556" s="221">
        <f>Q556*H556</f>
        <v>3.2000000000000002E-3</v>
      </c>
      <c r="S556" s="221">
        <v>0</v>
      </c>
      <c r="T556" s="220">
        <f>S556*H556</f>
        <v>0</v>
      </c>
      <c r="AR556" s="218" t="s">
        <v>421</v>
      </c>
      <c r="AT556" s="218" t="s">
        <v>1486</v>
      </c>
      <c r="AU556" s="218" t="s">
        <v>238</v>
      </c>
      <c r="AY556" s="211" t="s">
        <v>1476</v>
      </c>
      <c r="BE556" s="219">
        <f>IF(N556="základní",J556,0)</f>
        <v>0</v>
      </c>
      <c r="BF556" s="219">
        <f>IF(N556="snížená",J556,0)</f>
        <v>0</v>
      </c>
      <c r="BG556" s="219">
        <f>IF(N556="zákl. přenesená",J556,0)</f>
        <v>0</v>
      </c>
      <c r="BH556" s="219">
        <f>IF(N556="sníž. přenesená",J556,0)</f>
        <v>0</v>
      </c>
      <c r="BI556" s="219">
        <f>IF(N556="nulová",J556,0)</f>
        <v>0</v>
      </c>
      <c r="BJ556" s="211" t="s">
        <v>238</v>
      </c>
      <c r="BK556" s="219">
        <f>ROUND(I556*H556,2)</f>
        <v>0</v>
      </c>
      <c r="BL556" s="211" t="s">
        <v>728</v>
      </c>
      <c r="BM556" s="218" t="s">
        <v>1785</v>
      </c>
    </row>
    <row r="557" spans="2:65" s="231" customFormat="1">
      <c r="B557" s="235"/>
      <c r="D557" s="239" t="s">
        <v>133</v>
      </c>
      <c r="F557" s="238" t="s">
        <v>1784</v>
      </c>
      <c r="H557" s="237">
        <v>3.2</v>
      </c>
      <c r="I557" s="236"/>
      <c r="L557" s="235"/>
      <c r="M557" s="234"/>
      <c r="T557" s="233"/>
      <c r="AT557" s="232" t="s">
        <v>133</v>
      </c>
      <c r="AU557" s="232" t="s">
        <v>238</v>
      </c>
      <c r="AV557" s="231" t="s">
        <v>523</v>
      </c>
      <c r="AW557" s="231" t="s">
        <v>1483</v>
      </c>
      <c r="AX557" s="231" t="s">
        <v>238</v>
      </c>
      <c r="AY557" s="232" t="s">
        <v>1476</v>
      </c>
    </row>
    <row r="558" spans="2:65" s="207" customFormat="1" ht="16.5" customHeight="1">
      <c r="B558" s="208"/>
      <c r="C558" s="230" t="s">
        <v>1783</v>
      </c>
      <c r="D558" s="230" t="s">
        <v>1477</v>
      </c>
      <c r="E558" s="229" t="s">
        <v>1481</v>
      </c>
      <c r="F558" s="224" t="s">
        <v>1480</v>
      </c>
      <c r="G558" s="228" t="s">
        <v>197</v>
      </c>
      <c r="H558" s="227">
        <v>50.418999999999997</v>
      </c>
      <c r="I558" s="226"/>
      <c r="J558" s="225">
        <f>ROUND(I558*H558,2)</f>
        <v>0</v>
      </c>
      <c r="K558" s="224" t="s">
        <v>1479</v>
      </c>
      <c r="L558" s="208"/>
      <c r="M558" s="223" t="s">
        <v>117</v>
      </c>
      <c r="N558" s="222" t="s">
        <v>1478</v>
      </c>
      <c r="P558" s="221">
        <f>O558*H558</f>
        <v>0</v>
      </c>
      <c r="Q558" s="221">
        <v>0</v>
      </c>
      <c r="R558" s="221">
        <f>Q558*H558</f>
        <v>0</v>
      </c>
      <c r="S558" s="221">
        <v>0</v>
      </c>
      <c r="T558" s="220">
        <f>S558*H558</f>
        <v>0</v>
      </c>
      <c r="AR558" s="218" t="s">
        <v>728</v>
      </c>
      <c r="AT558" s="218" t="s">
        <v>1477</v>
      </c>
      <c r="AU558" s="218" t="s">
        <v>238</v>
      </c>
      <c r="AY558" s="211" t="s">
        <v>1476</v>
      </c>
      <c r="BE558" s="219">
        <f>IF(N558="základní",J558,0)</f>
        <v>0</v>
      </c>
      <c r="BF558" s="219">
        <f>IF(N558="snížená",J558,0)</f>
        <v>0</v>
      </c>
      <c r="BG558" s="219">
        <f>IF(N558="zákl. přenesená",J558,0)</f>
        <v>0</v>
      </c>
      <c r="BH558" s="219">
        <f>IF(N558="sníž. přenesená",J558,0)</f>
        <v>0</v>
      </c>
      <c r="BI558" s="219">
        <f>IF(N558="nulová",J558,0)</f>
        <v>0</v>
      </c>
      <c r="BJ558" s="211" t="s">
        <v>238</v>
      </c>
      <c r="BK558" s="219">
        <f>ROUND(I558*H558,2)</f>
        <v>0</v>
      </c>
      <c r="BL558" s="211" t="s">
        <v>728</v>
      </c>
      <c r="BM558" s="218" t="s">
        <v>1782</v>
      </c>
    </row>
    <row r="559" spans="2:65" s="207" customFormat="1">
      <c r="B559" s="208"/>
      <c r="D559" s="217" t="s">
        <v>1473</v>
      </c>
      <c r="F559" s="216" t="s">
        <v>1474</v>
      </c>
      <c r="I559" s="215"/>
      <c r="L559" s="208"/>
      <c r="M559" s="251"/>
      <c r="T559" s="250"/>
      <c r="AT559" s="211" t="s">
        <v>1473</v>
      </c>
      <c r="AU559" s="211" t="s">
        <v>238</v>
      </c>
    </row>
    <row r="560" spans="2:65" s="261" customFormat="1" ht="25.9" customHeight="1">
      <c r="B560" s="268"/>
      <c r="D560" s="263" t="s">
        <v>1540</v>
      </c>
      <c r="E560" s="271" t="s">
        <v>1477</v>
      </c>
      <c r="F560" s="271" t="s">
        <v>1781</v>
      </c>
      <c r="I560" s="270"/>
      <c r="J560" s="269">
        <f>BK560</f>
        <v>0</v>
      </c>
      <c r="L560" s="268"/>
      <c r="M560" s="267"/>
      <c r="P560" s="266">
        <f>SUM(P561:P586)</f>
        <v>0</v>
      </c>
      <c r="R560" s="266">
        <f>SUM(R561:R586)</f>
        <v>1.095E-2</v>
      </c>
      <c r="T560" s="265">
        <f>SUM(T561:T586)</f>
        <v>0</v>
      </c>
      <c r="AR560" s="263" t="s">
        <v>728</v>
      </c>
      <c r="AT560" s="264" t="s">
        <v>1540</v>
      </c>
      <c r="AU560" s="264" t="s">
        <v>1498</v>
      </c>
      <c r="AY560" s="263" t="s">
        <v>1476</v>
      </c>
      <c r="BK560" s="262">
        <f>SUM(BK561:BK586)</f>
        <v>0</v>
      </c>
    </row>
    <row r="561" spans="2:65" s="207" customFormat="1" ht="21.75" customHeight="1">
      <c r="B561" s="208"/>
      <c r="C561" s="230" t="s">
        <v>1780</v>
      </c>
      <c r="D561" s="230" t="s">
        <v>1477</v>
      </c>
      <c r="E561" s="229" t="s">
        <v>1652</v>
      </c>
      <c r="F561" s="224" t="s">
        <v>1651</v>
      </c>
      <c r="G561" s="228" t="s">
        <v>226</v>
      </c>
      <c r="H561" s="227">
        <v>1825</v>
      </c>
      <c r="I561" s="226"/>
      <c r="J561" s="225">
        <f>ROUND(I561*H561,2)</f>
        <v>0</v>
      </c>
      <c r="K561" s="224" t="s">
        <v>1479</v>
      </c>
      <c r="L561" s="208"/>
      <c r="M561" s="223" t="s">
        <v>117</v>
      </c>
      <c r="N561" s="222" t="s">
        <v>1478</v>
      </c>
      <c r="P561" s="221">
        <f>O561*H561</f>
        <v>0</v>
      </c>
      <c r="Q561" s="221">
        <v>0</v>
      </c>
      <c r="R561" s="221">
        <f>Q561*H561</f>
        <v>0</v>
      </c>
      <c r="S561" s="221">
        <v>0</v>
      </c>
      <c r="T561" s="220">
        <f>S561*H561</f>
        <v>0</v>
      </c>
      <c r="AR561" s="218" t="s">
        <v>728</v>
      </c>
      <c r="AT561" s="218" t="s">
        <v>1477</v>
      </c>
      <c r="AU561" s="218" t="s">
        <v>238</v>
      </c>
      <c r="AY561" s="211" t="s">
        <v>1476</v>
      </c>
      <c r="BE561" s="219">
        <f>IF(N561="základní",J561,0)</f>
        <v>0</v>
      </c>
      <c r="BF561" s="219">
        <f>IF(N561="snížená",J561,0)</f>
        <v>0</v>
      </c>
      <c r="BG561" s="219">
        <f>IF(N561="zákl. přenesená",J561,0)</f>
        <v>0</v>
      </c>
      <c r="BH561" s="219">
        <f>IF(N561="sníž. přenesená",J561,0)</f>
        <v>0</v>
      </c>
      <c r="BI561" s="219">
        <f>IF(N561="nulová",J561,0)</f>
        <v>0</v>
      </c>
      <c r="BJ561" s="211" t="s">
        <v>238</v>
      </c>
      <c r="BK561" s="219">
        <f>ROUND(I561*H561,2)</f>
        <v>0</v>
      </c>
      <c r="BL561" s="211" t="s">
        <v>728</v>
      </c>
      <c r="BM561" s="218" t="s">
        <v>1779</v>
      </c>
    </row>
    <row r="562" spans="2:65" s="207" customFormat="1">
      <c r="B562" s="208"/>
      <c r="D562" s="217" t="s">
        <v>1473</v>
      </c>
      <c r="F562" s="216" t="s">
        <v>1649</v>
      </c>
      <c r="I562" s="215"/>
      <c r="L562" s="208"/>
      <c r="M562" s="251"/>
      <c r="T562" s="250"/>
      <c r="AT562" s="211" t="s">
        <v>1473</v>
      </c>
      <c r="AU562" s="211" t="s">
        <v>238</v>
      </c>
    </row>
    <row r="563" spans="2:65" s="207" customFormat="1" ht="24.2" customHeight="1">
      <c r="B563" s="208"/>
      <c r="C563" s="230" t="s">
        <v>1778</v>
      </c>
      <c r="D563" s="230" t="s">
        <v>1477</v>
      </c>
      <c r="E563" s="229" t="s">
        <v>1647</v>
      </c>
      <c r="F563" s="224" t="s">
        <v>1646</v>
      </c>
      <c r="G563" s="228" t="s">
        <v>226</v>
      </c>
      <c r="H563" s="227">
        <v>1825</v>
      </c>
      <c r="I563" s="226"/>
      <c r="J563" s="225">
        <f>ROUND(I563*H563,2)</f>
        <v>0</v>
      </c>
      <c r="K563" s="224" t="s">
        <v>1479</v>
      </c>
      <c r="L563" s="208"/>
      <c r="M563" s="223" t="s">
        <v>117</v>
      </c>
      <c r="N563" s="222" t="s">
        <v>1478</v>
      </c>
      <c r="P563" s="221">
        <f>O563*H563</f>
        <v>0</v>
      </c>
      <c r="Q563" s="221">
        <v>0</v>
      </c>
      <c r="R563" s="221">
        <f>Q563*H563</f>
        <v>0</v>
      </c>
      <c r="S563" s="221">
        <v>0</v>
      </c>
      <c r="T563" s="220">
        <f>S563*H563</f>
        <v>0</v>
      </c>
      <c r="AR563" s="218" t="s">
        <v>728</v>
      </c>
      <c r="AT563" s="218" t="s">
        <v>1477</v>
      </c>
      <c r="AU563" s="218" t="s">
        <v>238</v>
      </c>
      <c r="AY563" s="211" t="s">
        <v>1476</v>
      </c>
      <c r="BE563" s="219">
        <f>IF(N563="základní",J563,0)</f>
        <v>0</v>
      </c>
      <c r="BF563" s="219">
        <f>IF(N563="snížená",J563,0)</f>
        <v>0</v>
      </c>
      <c r="BG563" s="219">
        <f>IF(N563="zákl. přenesená",J563,0)</f>
        <v>0</v>
      </c>
      <c r="BH563" s="219">
        <f>IF(N563="sníž. přenesená",J563,0)</f>
        <v>0</v>
      </c>
      <c r="BI563" s="219">
        <f>IF(N563="nulová",J563,0)</f>
        <v>0</v>
      </c>
      <c r="BJ563" s="211" t="s">
        <v>238</v>
      </c>
      <c r="BK563" s="219">
        <f>ROUND(I563*H563,2)</f>
        <v>0</v>
      </c>
      <c r="BL563" s="211" t="s">
        <v>728</v>
      </c>
      <c r="BM563" s="218" t="s">
        <v>1777</v>
      </c>
    </row>
    <row r="564" spans="2:65" s="207" customFormat="1">
      <c r="B564" s="208"/>
      <c r="D564" s="217" t="s">
        <v>1473</v>
      </c>
      <c r="F564" s="216" t="s">
        <v>1644</v>
      </c>
      <c r="I564" s="215"/>
      <c r="L564" s="208"/>
      <c r="M564" s="251"/>
      <c r="T564" s="250"/>
      <c r="AT564" s="211" t="s">
        <v>1473</v>
      </c>
      <c r="AU564" s="211" t="s">
        <v>238</v>
      </c>
    </row>
    <row r="565" spans="2:65" s="207" customFormat="1" ht="33" customHeight="1">
      <c r="B565" s="208"/>
      <c r="C565" s="230" t="s">
        <v>1776</v>
      </c>
      <c r="D565" s="230" t="s">
        <v>1477</v>
      </c>
      <c r="E565" s="229" t="s">
        <v>1642</v>
      </c>
      <c r="F565" s="224" t="s">
        <v>1641</v>
      </c>
      <c r="G565" s="228" t="s">
        <v>226</v>
      </c>
      <c r="H565" s="227">
        <v>1825</v>
      </c>
      <c r="I565" s="226"/>
      <c r="J565" s="225">
        <f>ROUND(I565*H565,2)</f>
        <v>0</v>
      </c>
      <c r="K565" s="224" t="s">
        <v>1479</v>
      </c>
      <c r="L565" s="208"/>
      <c r="M565" s="223" t="s">
        <v>117</v>
      </c>
      <c r="N565" s="222" t="s">
        <v>1478</v>
      </c>
      <c r="P565" s="221">
        <f>O565*H565</f>
        <v>0</v>
      </c>
      <c r="Q565" s="221">
        <v>0</v>
      </c>
      <c r="R565" s="221">
        <f>Q565*H565</f>
        <v>0</v>
      </c>
      <c r="S565" s="221">
        <v>0</v>
      </c>
      <c r="T565" s="220">
        <f>S565*H565</f>
        <v>0</v>
      </c>
      <c r="AR565" s="218" t="s">
        <v>728</v>
      </c>
      <c r="AT565" s="218" t="s">
        <v>1477</v>
      </c>
      <c r="AU565" s="218" t="s">
        <v>238</v>
      </c>
      <c r="AY565" s="211" t="s">
        <v>1476</v>
      </c>
      <c r="BE565" s="219">
        <f>IF(N565="základní",J565,0)</f>
        <v>0</v>
      </c>
      <c r="BF565" s="219">
        <f>IF(N565="snížená",J565,0)</f>
        <v>0</v>
      </c>
      <c r="BG565" s="219">
        <f>IF(N565="zákl. přenesená",J565,0)</f>
        <v>0</v>
      </c>
      <c r="BH565" s="219">
        <f>IF(N565="sníž. přenesená",J565,0)</f>
        <v>0</v>
      </c>
      <c r="BI565" s="219">
        <f>IF(N565="nulová",J565,0)</f>
        <v>0</v>
      </c>
      <c r="BJ565" s="211" t="s">
        <v>238</v>
      </c>
      <c r="BK565" s="219">
        <f>ROUND(I565*H565,2)</f>
        <v>0</v>
      </c>
      <c r="BL565" s="211" t="s">
        <v>728</v>
      </c>
      <c r="BM565" s="218" t="s">
        <v>1775</v>
      </c>
    </row>
    <row r="566" spans="2:65" s="207" customFormat="1">
      <c r="B566" s="208"/>
      <c r="D566" s="217" t="s">
        <v>1473</v>
      </c>
      <c r="F566" s="216" t="s">
        <v>1639</v>
      </c>
      <c r="I566" s="215"/>
      <c r="L566" s="208"/>
      <c r="M566" s="251"/>
      <c r="T566" s="250"/>
      <c r="AT566" s="211" t="s">
        <v>1473</v>
      </c>
      <c r="AU566" s="211" t="s">
        <v>238</v>
      </c>
    </row>
    <row r="567" spans="2:65" s="207" customFormat="1" ht="24.2" customHeight="1">
      <c r="B567" s="208"/>
      <c r="C567" s="230" t="s">
        <v>1774</v>
      </c>
      <c r="D567" s="230" t="s">
        <v>1477</v>
      </c>
      <c r="E567" s="229" t="s">
        <v>1584</v>
      </c>
      <c r="F567" s="224" t="s">
        <v>1583</v>
      </c>
      <c r="G567" s="228" t="s">
        <v>226</v>
      </c>
      <c r="H567" s="227">
        <v>1825</v>
      </c>
      <c r="I567" s="226"/>
      <c r="J567" s="225">
        <f>ROUND(I567*H567,2)</f>
        <v>0</v>
      </c>
      <c r="K567" s="224" t="s">
        <v>1479</v>
      </c>
      <c r="L567" s="208"/>
      <c r="M567" s="223" t="s">
        <v>117</v>
      </c>
      <c r="N567" s="222" t="s">
        <v>1478</v>
      </c>
      <c r="P567" s="221">
        <f>O567*H567</f>
        <v>0</v>
      </c>
      <c r="Q567" s="221">
        <v>0</v>
      </c>
      <c r="R567" s="221">
        <f>Q567*H567</f>
        <v>0</v>
      </c>
      <c r="S567" s="221">
        <v>0</v>
      </c>
      <c r="T567" s="220">
        <f>S567*H567</f>
        <v>0</v>
      </c>
      <c r="AR567" s="218" t="s">
        <v>728</v>
      </c>
      <c r="AT567" s="218" t="s">
        <v>1477</v>
      </c>
      <c r="AU567" s="218" t="s">
        <v>238</v>
      </c>
      <c r="AY567" s="211" t="s">
        <v>1476</v>
      </c>
      <c r="BE567" s="219">
        <f>IF(N567="základní",J567,0)</f>
        <v>0</v>
      </c>
      <c r="BF567" s="219">
        <f>IF(N567="snížená",J567,0)</f>
        <v>0</v>
      </c>
      <c r="BG567" s="219">
        <f>IF(N567="zákl. přenesená",J567,0)</f>
        <v>0</v>
      </c>
      <c r="BH567" s="219">
        <f>IF(N567="sníž. přenesená",J567,0)</f>
        <v>0</v>
      </c>
      <c r="BI567" s="219">
        <f>IF(N567="nulová",J567,0)</f>
        <v>0</v>
      </c>
      <c r="BJ567" s="211" t="s">
        <v>238</v>
      </c>
      <c r="BK567" s="219">
        <f>ROUND(I567*H567,2)</f>
        <v>0</v>
      </c>
      <c r="BL567" s="211" t="s">
        <v>728</v>
      </c>
      <c r="BM567" s="218" t="s">
        <v>1773</v>
      </c>
    </row>
    <row r="568" spans="2:65" s="207" customFormat="1">
      <c r="B568" s="208"/>
      <c r="D568" s="217" t="s">
        <v>1473</v>
      </c>
      <c r="F568" s="216" t="s">
        <v>1581</v>
      </c>
      <c r="I568" s="215"/>
      <c r="L568" s="208"/>
      <c r="M568" s="251"/>
      <c r="T568" s="250"/>
      <c r="AT568" s="211" t="s">
        <v>1473</v>
      </c>
      <c r="AU568" s="211" t="s">
        <v>238</v>
      </c>
    </row>
    <row r="569" spans="2:65" s="207" customFormat="1" ht="24.2" customHeight="1">
      <c r="B569" s="208"/>
      <c r="C569" s="230" t="s">
        <v>1772</v>
      </c>
      <c r="D569" s="230" t="s">
        <v>1477</v>
      </c>
      <c r="E569" s="229" t="s">
        <v>1635</v>
      </c>
      <c r="F569" s="224" t="s">
        <v>1634</v>
      </c>
      <c r="G569" s="228" t="s">
        <v>226</v>
      </c>
      <c r="H569" s="227">
        <v>1825</v>
      </c>
      <c r="I569" s="226"/>
      <c r="J569" s="225">
        <f>ROUND(I569*H569,2)</f>
        <v>0</v>
      </c>
      <c r="K569" s="224" t="s">
        <v>1479</v>
      </c>
      <c r="L569" s="208"/>
      <c r="M569" s="223" t="s">
        <v>117</v>
      </c>
      <c r="N569" s="222" t="s">
        <v>1478</v>
      </c>
      <c r="P569" s="221">
        <f>O569*H569</f>
        <v>0</v>
      </c>
      <c r="Q569" s="221">
        <v>0</v>
      </c>
      <c r="R569" s="221">
        <f>Q569*H569</f>
        <v>0</v>
      </c>
      <c r="S569" s="221">
        <v>0</v>
      </c>
      <c r="T569" s="220">
        <f>S569*H569</f>
        <v>0</v>
      </c>
      <c r="AR569" s="218" t="s">
        <v>728</v>
      </c>
      <c r="AT569" s="218" t="s">
        <v>1477</v>
      </c>
      <c r="AU569" s="218" t="s">
        <v>238</v>
      </c>
      <c r="AY569" s="211" t="s">
        <v>1476</v>
      </c>
      <c r="BE569" s="219">
        <f>IF(N569="základní",J569,0)</f>
        <v>0</v>
      </c>
      <c r="BF569" s="219">
        <f>IF(N569="snížená",J569,0)</f>
        <v>0</v>
      </c>
      <c r="BG569" s="219">
        <f>IF(N569="zákl. přenesená",J569,0)</f>
        <v>0</v>
      </c>
      <c r="BH569" s="219">
        <f>IF(N569="sníž. přenesená",J569,0)</f>
        <v>0</v>
      </c>
      <c r="BI569" s="219">
        <f>IF(N569="nulová",J569,0)</f>
        <v>0</v>
      </c>
      <c r="BJ569" s="211" t="s">
        <v>238</v>
      </c>
      <c r="BK569" s="219">
        <f>ROUND(I569*H569,2)</f>
        <v>0</v>
      </c>
      <c r="BL569" s="211" t="s">
        <v>728</v>
      </c>
      <c r="BM569" s="218" t="s">
        <v>1771</v>
      </c>
    </row>
    <row r="570" spans="2:65" s="207" customFormat="1">
      <c r="B570" s="208"/>
      <c r="D570" s="217" t="s">
        <v>1473</v>
      </c>
      <c r="F570" s="216" t="s">
        <v>1632</v>
      </c>
      <c r="I570" s="215"/>
      <c r="L570" s="208"/>
      <c r="M570" s="251"/>
      <c r="T570" s="250"/>
      <c r="AT570" s="211" t="s">
        <v>1473</v>
      </c>
      <c r="AU570" s="211" t="s">
        <v>238</v>
      </c>
    </row>
    <row r="571" spans="2:65" s="207" customFormat="1" ht="16.5" customHeight="1">
      <c r="B571" s="208"/>
      <c r="C571" s="249" t="s">
        <v>1770</v>
      </c>
      <c r="D571" s="249" t="s">
        <v>1486</v>
      </c>
      <c r="E571" s="248" t="s">
        <v>1769</v>
      </c>
      <c r="F571" s="243" t="s">
        <v>1768</v>
      </c>
      <c r="G571" s="247" t="s">
        <v>307</v>
      </c>
      <c r="H571" s="246">
        <v>9.125</v>
      </c>
      <c r="I571" s="245"/>
      <c r="J571" s="244">
        <f>ROUND(I571*H571,2)</f>
        <v>0</v>
      </c>
      <c r="K571" s="243" t="s">
        <v>1503</v>
      </c>
      <c r="L571" s="242"/>
      <c r="M571" s="241" t="s">
        <v>117</v>
      </c>
      <c r="N571" s="240" t="s">
        <v>1478</v>
      </c>
      <c r="P571" s="221">
        <f>O571*H571</f>
        <v>0</v>
      </c>
      <c r="Q571" s="221">
        <v>1E-3</v>
      </c>
      <c r="R571" s="221">
        <f>Q571*H571</f>
        <v>9.1249999999999994E-3</v>
      </c>
      <c r="S571" s="221">
        <v>0</v>
      </c>
      <c r="T571" s="220">
        <f>S571*H571</f>
        <v>0</v>
      </c>
      <c r="AR571" s="218" t="s">
        <v>421</v>
      </c>
      <c r="AT571" s="218" t="s">
        <v>1486</v>
      </c>
      <c r="AU571" s="218" t="s">
        <v>238</v>
      </c>
      <c r="AY571" s="211" t="s">
        <v>1476</v>
      </c>
      <c r="BE571" s="219">
        <f>IF(N571="základní",J571,0)</f>
        <v>0</v>
      </c>
      <c r="BF571" s="219">
        <f>IF(N571="snížená",J571,0)</f>
        <v>0</v>
      </c>
      <c r="BG571" s="219">
        <f>IF(N571="zákl. přenesená",J571,0)</f>
        <v>0</v>
      </c>
      <c r="BH571" s="219">
        <f>IF(N571="sníž. přenesená",J571,0)</f>
        <v>0</v>
      </c>
      <c r="BI571" s="219">
        <f>IF(N571="nulová",J571,0)</f>
        <v>0</v>
      </c>
      <c r="BJ571" s="211" t="s">
        <v>238</v>
      </c>
      <c r="BK571" s="219">
        <f>ROUND(I571*H571,2)</f>
        <v>0</v>
      </c>
      <c r="BL571" s="211" t="s">
        <v>728</v>
      </c>
      <c r="BM571" s="218" t="s">
        <v>1767</v>
      </c>
    </row>
    <row r="572" spans="2:65" s="231" customFormat="1">
      <c r="B572" s="235"/>
      <c r="D572" s="239" t="s">
        <v>133</v>
      </c>
      <c r="F572" s="238" t="s">
        <v>1766</v>
      </c>
      <c r="H572" s="237">
        <v>9.125</v>
      </c>
      <c r="I572" s="236"/>
      <c r="L572" s="235"/>
      <c r="M572" s="234"/>
      <c r="T572" s="233"/>
      <c r="AT572" s="232" t="s">
        <v>133</v>
      </c>
      <c r="AU572" s="232" t="s">
        <v>238</v>
      </c>
      <c r="AV572" s="231" t="s">
        <v>523</v>
      </c>
      <c r="AW572" s="231" t="s">
        <v>1483</v>
      </c>
      <c r="AX572" s="231" t="s">
        <v>238</v>
      </c>
      <c r="AY572" s="232" t="s">
        <v>1476</v>
      </c>
    </row>
    <row r="573" spans="2:65" s="207" customFormat="1" ht="16.5" customHeight="1">
      <c r="B573" s="208"/>
      <c r="C573" s="230" t="s">
        <v>1765</v>
      </c>
      <c r="D573" s="230" t="s">
        <v>1477</v>
      </c>
      <c r="E573" s="229" t="s">
        <v>1569</v>
      </c>
      <c r="F573" s="224" t="s">
        <v>1568</v>
      </c>
      <c r="G573" s="228" t="s">
        <v>226</v>
      </c>
      <c r="H573" s="227">
        <v>1825</v>
      </c>
      <c r="I573" s="226"/>
      <c r="J573" s="225">
        <f>ROUND(I573*H573,2)</f>
        <v>0</v>
      </c>
      <c r="K573" s="224" t="s">
        <v>1479</v>
      </c>
      <c r="L573" s="208"/>
      <c r="M573" s="223" t="s">
        <v>117</v>
      </c>
      <c r="N573" s="222" t="s">
        <v>1478</v>
      </c>
      <c r="P573" s="221">
        <f>O573*H573</f>
        <v>0</v>
      </c>
      <c r="Q573" s="221">
        <v>0</v>
      </c>
      <c r="R573" s="221">
        <f>Q573*H573</f>
        <v>0</v>
      </c>
      <c r="S573" s="221">
        <v>0</v>
      </c>
      <c r="T573" s="220">
        <f>S573*H573</f>
        <v>0</v>
      </c>
      <c r="AR573" s="218" t="s">
        <v>728</v>
      </c>
      <c r="AT573" s="218" t="s">
        <v>1477</v>
      </c>
      <c r="AU573" s="218" t="s">
        <v>238</v>
      </c>
      <c r="AY573" s="211" t="s">
        <v>1476</v>
      </c>
      <c r="BE573" s="219">
        <f>IF(N573="základní",J573,0)</f>
        <v>0</v>
      </c>
      <c r="BF573" s="219">
        <f>IF(N573="snížená",J573,0)</f>
        <v>0</v>
      </c>
      <c r="BG573" s="219">
        <f>IF(N573="zákl. přenesená",J573,0)</f>
        <v>0</v>
      </c>
      <c r="BH573" s="219">
        <f>IF(N573="sníž. přenesená",J573,0)</f>
        <v>0</v>
      </c>
      <c r="BI573" s="219">
        <f>IF(N573="nulová",J573,0)</f>
        <v>0</v>
      </c>
      <c r="BJ573" s="211" t="s">
        <v>238</v>
      </c>
      <c r="BK573" s="219">
        <f>ROUND(I573*H573,2)</f>
        <v>0</v>
      </c>
      <c r="BL573" s="211" t="s">
        <v>728</v>
      </c>
      <c r="BM573" s="218" t="s">
        <v>1764</v>
      </c>
    </row>
    <row r="574" spans="2:65" s="207" customFormat="1">
      <c r="B574" s="208"/>
      <c r="D574" s="217" t="s">
        <v>1473</v>
      </c>
      <c r="F574" s="216" t="s">
        <v>1566</v>
      </c>
      <c r="I574" s="215"/>
      <c r="L574" s="208"/>
      <c r="M574" s="251"/>
      <c r="T574" s="250"/>
      <c r="AT574" s="211" t="s">
        <v>1473</v>
      </c>
      <c r="AU574" s="211" t="s">
        <v>238</v>
      </c>
    </row>
    <row r="575" spans="2:65" s="207" customFormat="1" ht="16.5" customHeight="1">
      <c r="B575" s="208"/>
      <c r="C575" s="230" t="s">
        <v>1763</v>
      </c>
      <c r="D575" s="230" t="s">
        <v>1477</v>
      </c>
      <c r="E575" s="229" t="s">
        <v>1564</v>
      </c>
      <c r="F575" s="224" t="s">
        <v>1563</v>
      </c>
      <c r="G575" s="228" t="s">
        <v>226</v>
      </c>
      <c r="H575" s="227">
        <v>1825</v>
      </c>
      <c r="I575" s="226"/>
      <c r="J575" s="225">
        <f>ROUND(I575*H575,2)</f>
        <v>0</v>
      </c>
      <c r="K575" s="224" t="s">
        <v>1479</v>
      </c>
      <c r="L575" s="208"/>
      <c r="M575" s="223" t="s">
        <v>117</v>
      </c>
      <c r="N575" s="222" t="s">
        <v>1478</v>
      </c>
      <c r="P575" s="221">
        <f>O575*H575</f>
        <v>0</v>
      </c>
      <c r="Q575" s="221">
        <v>0</v>
      </c>
      <c r="R575" s="221">
        <f>Q575*H575</f>
        <v>0</v>
      </c>
      <c r="S575" s="221">
        <v>0</v>
      </c>
      <c r="T575" s="220">
        <f>S575*H575</f>
        <v>0</v>
      </c>
      <c r="AR575" s="218" t="s">
        <v>728</v>
      </c>
      <c r="AT575" s="218" t="s">
        <v>1477</v>
      </c>
      <c r="AU575" s="218" t="s">
        <v>238</v>
      </c>
      <c r="AY575" s="211" t="s">
        <v>1476</v>
      </c>
      <c r="BE575" s="219">
        <f>IF(N575="základní",J575,0)</f>
        <v>0</v>
      </c>
      <c r="BF575" s="219">
        <f>IF(N575="snížená",J575,0)</f>
        <v>0</v>
      </c>
      <c r="BG575" s="219">
        <f>IF(N575="zákl. přenesená",J575,0)</f>
        <v>0</v>
      </c>
      <c r="BH575" s="219">
        <f>IF(N575="sníž. přenesená",J575,0)</f>
        <v>0</v>
      </c>
      <c r="BI575" s="219">
        <f>IF(N575="nulová",J575,0)</f>
        <v>0</v>
      </c>
      <c r="BJ575" s="211" t="s">
        <v>238</v>
      </c>
      <c r="BK575" s="219">
        <f>ROUND(I575*H575,2)</f>
        <v>0</v>
      </c>
      <c r="BL575" s="211" t="s">
        <v>728</v>
      </c>
      <c r="BM575" s="218" t="s">
        <v>1762</v>
      </c>
    </row>
    <row r="576" spans="2:65" s="207" customFormat="1">
      <c r="B576" s="208"/>
      <c r="D576" s="217" t="s">
        <v>1473</v>
      </c>
      <c r="F576" s="216" t="s">
        <v>1561</v>
      </c>
      <c r="I576" s="215"/>
      <c r="L576" s="208"/>
      <c r="M576" s="251"/>
      <c r="T576" s="250"/>
      <c r="AT576" s="211" t="s">
        <v>1473</v>
      </c>
      <c r="AU576" s="211" t="s">
        <v>238</v>
      </c>
    </row>
    <row r="577" spans="2:65" s="207" customFormat="1" ht="21.75" customHeight="1">
      <c r="B577" s="208"/>
      <c r="C577" s="230" t="s">
        <v>1761</v>
      </c>
      <c r="D577" s="230" t="s">
        <v>1477</v>
      </c>
      <c r="E577" s="229" t="s">
        <v>1559</v>
      </c>
      <c r="F577" s="224" t="s">
        <v>1558</v>
      </c>
      <c r="G577" s="228" t="s">
        <v>226</v>
      </c>
      <c r="H577" s="227">
        <v>3650</v>
      </c>
      <c r="I577" s="226"/>
      <c r="J577" s="225">
        <f>ROUND(I577*H577,2)</f>
        <v>0</v>
      </c>
      <c r="K577" s="224" t="s">
        <v>1479</v>
      </c>
      <c r="L577" s="208"/>
      <c r="M577" s="223" t="s">
        <v>117</v>
      </c>
      <c r="N577" s="222" t="s">
        <v>1478</v>
      </c>
      <c r="P577" s="221">
        <f>O577*H577</f>
        <v>0</v>
      </c>
      <c r="Q577" s="221">
        <v>0</v>
      </c>
      <c r="R577" s="221">
        <f>Q577*H577</f>
        <v>0</v>
      </c>
      <c r="S577" s="221">
        <v>0</v>
      </c>
      <c r="T577" s="220">
        <f>S577*H577</f>
        <v>0</v>
      </c>
      <c r="AR577" s="218" t="s">
        <v>728</v>
      </c>
      <c r="AT577" s="218" t="s">
        <v>1477</v>
      </c>
      <c r="AU577" s="218" t="s">
        <v>238</v>
      </c>
      <c r="AY577" s="211" t="s">
        <v>1476</v>
      </c>
      <c r="BE577" s="219">
        <f>IF(N577="základní",J577,0)</f>
        <v>0</v>
      </c>
      <c r="BF577" s="219">
        <f>IF(N577="snížená",J577,0)</f>
        <v>0</v>
      </c>
      <c r="BG577" s="219">
        <f>IF(N577="zákl. přenesená",J577,0)</f>
        <v>0</v>
      </c>
      <c r="BH577" s="219">
        <f>IF(N577="sníž. přenesená",J577,0)</f>
        <v>0</v>
      </c>
      <c r="BI577" s="219">
        <f>IF(N577="nulová",J577,0)</f>
        <v>0</v>
      </c>
      <c r="BJ577" s="211" t="s">
        <v>238</v>
      </c>
      <c r="BK577" s="219">
        <f>ROUND(I577*H577,2)</f>
        <v>0</v>
      </c>
      <c r="BL577" s="211" t="s">
        <v>728</v>
      </c>
      <c r="BM577" s="218" t="s">
        <v>1760</v>
      </c>
    </row>
    <row r="578" spans="2:65" s="207" customFormat="1">
      <c r="B578" s="208"/>
      <c r="D578" s="217" t="s">
        <v>1473</v>
      </c>
      <c r="F578" s="216" t="s">
        <v>1556</v>
      </c>
      <c r="I578" s="215"/>
      <c r="L578" s="208"/>
      <c r="M578" s="251"/>
      <c r="T578" s="250"/>
      <c r="AT578" s="211" t="s">
        <v>1473</v>
      </c>
      <c r="AU578" s="211" t="s">
        <v>238</v>
      </c>
    </row>
    <row r="579" spans="2:65" s="231" customFormat="1">
      <c r="B579" s="235"/>
      <c r="D579" s="239" t="s">
        <v>133</v>
      </c>
      <c r="F579" s="238" t="s">
        <v>1759</v>
      </c>
      <c r="H579" s="237">
        <v>3650</v>
      </c>
      <c r="I579" s="236"/>
      <c r="L579" s="235"/>
      <c r="M579" s="234"/>
      <c r="T579" s="233"/>
      <c r="AT579" s="232" t="s">
        <v>133</v>
      </c>
      <c r="AU579" s="232" t="s">
        <v>238</v>
      </c>
      <c r="AV579" s="231" t="s">
        <v>523</v>
      </c>
      <c r="AW579" s="231" t="s">
        <v>1483</v>
      </c>
      <c r="AX579" s="231" t="s">
        <v>238</v>
      </c>
      <c r="AY579" s="232" t="s">
        <v>1476</v>
      </c>
    </row>
    <row r="580" spans="2:65" s="207" customFormat="1" ht="16.5" customHeight="1">
      <c r="B580" s="208"/>
      <c r="C580" s="230" t="s">
        <v>1758</v>
      </c>
      <c r="D580" s="230" t="s">
        <v>1477</v>
      </c>
      <c r="E580" s="229" t="s">
        <v>1553</v>
      </c>
      <c r="F580" s="224" t="s">
        <v>1552</v>
      </c>
      <c r="G580" s="228" t="s">
        <v>197</v>
      </c>
      <c r="H580" s="227">
        <v>1.7999999999999999E-2</v>
      </c>
      <c r="I580" s="226"/>
      <c r="J580" s="225">
        <f>ROUND(I580*H580,2)</f>
        <v>0</v>
      </c>
      <c r="K580" s="224" t="s">
        <v>1479</v>
      </c>
      <c r="L580" s="208"/>
      <c r="M580" s="223" t="s">
        <v>117</v>
      </c>
      <c r="N580" s="222" t="s">
        <v>1478</v>
      </c>
      <c r="P580" s="221">
        <f>O580*H580</f>
        <v>0</v>
      </c>
      <c r="Q580" s="221">
        <v>0</v>
      </c>
      <c r="R580" s="221">
        <f>Q580*H580</f>
        <v>0</v>
      </c>
      <c r="S580" s="221">
        <v>0</v>
      </c>
      <c r="T580" s="220">
        <f>S580*H580</f>
        <v>0</v>
      </c>
      <c r="AR580" s="218" t="s">
        <v>728</v>
      </c>
      <c r="AT580" s="218" t="s">
        <v>1477</v>
      </c>
      <c r="AU580" s="218" t="s">
        <v>238</v>
      </c>
      <c r="AY580" s="211" t="s">
        <v>1476</v>
      </c>
      <c r="BE580" s="219">
        <f>IF(N580="základní",J580,0)</f>
        <v>0</v>
      </c>
      <c r="BF580" s="219">
        <f>IF(N580="snížená",J580,0)</f>
        <v>0</v>
      </c>
      <c r="BG580" s="219">
        <f>IF(N580="zákl. přenesená",J580,0)</f>
        <v>0</v>
      </c>
      <c r="BH580" s="219">
        <f>IF(N580="sníž. přenesená",J580,0)</f>
        <v>0</v>
      </c>
      <c r="BI580" s="219">
        <f>IF(N580="nulová",J580,0)</f>
        <v>0</v>
      </c>
      <c r="BJ580" s="211" t="s">
        <v>238</v>
      </c>
      <c r="BK580" s="219">
        <f>ROUND(I580*H580,2)</f>
        <v>0</v>
      </c>
      <c r="BL580" s="211" t="s">
        <v>728</v>
      </c>
      <c r="BM580" s="218" t="s">
        <v>1757</v>
      </c>
    </row>
    <row r="581" spans="2:65" s="207" customFormat="1">
      <c r="B581" s="208"/>
      <c r="D581" s="217" t="s">
        <v>1473</v>
      </c>
      <c r="F581" s="216" t="s">
        <v>1550</v>
      </c>
      <c r="I581" s="215"/>
      <c r="L581" s="208"/>
      <c r="M581" s="251"/>
      <c r="T581" s="250"/>
      <c r="AT581" s="211" t="s">
        <v>1473</v>
      </c>
      <c r="AU581" s="211" t="s">
        <v>238</v>
      </c>
    </row>
    <row r="582" spans="2:65" s="231" customFormat="1">
      <c r="B582" s="235"/>
      <c r="D582" s="239" t="s">
        <v>133</v>
      </c>
      <c r="F582" s="238" t="s">
        <v>1756</v>
      </c>
      <c r="H582" s="237">
        <v>1.7999999999999999E-2</v>
      </c>
      <c r="I582" s="236"/>
      <c r="L582" s="235"/>
      <c r="M582" s="234"/>
      <c r="T582" s="233"/>
      <c r="AT582" s="232" t="s">
        <v>133</v>
      </c>
      <c r="AU582" s="232" t="s">
        <v>238</v>
      </c>
      <c r="AV582" s="231" t="s">
        <v>523</v>
      </c>
      <c r="AW582" s="231" t="s">
        <v>1483</v>
      </c>
      <c r="AX582" s="231" t="s">
        <v>238</v>
      </c>
      <c r="AY582" s="232" t="s">
        <v>1476</v>
      </c>
    </row>
    <row r="583" spans="2:65" s="207" customFormat="1" ht="16.5" customHeight="1">
      <c r="B583" s="208"/>
      <c r="C583" s="249" t="s">
        <v>1755</v>
      </c>
      <c r="D583" s="249" t="s">
        <v>1486</v>
      </c>
      <c r="E583" s="248" t="s">
        <v>1547</v>
      </c>
      <c r="F583" s="243" t="s">
        <v>1546</v>
      </c>
      <c r="G583" s="247" t="s">
        <v>307</v>
      </c>
      <c r="H583" s="246">
        <v>1.825</v>
      </c>
      <c r="I583" s="245"/>
      <c r="J583" s="244">
        <f>ROUND(I583*H583,2)</f>
        <v>0</v>
      </c>
      <c r="K583" s="243" t="s">
        <v>1503</v>
      </c>
      <c r="L583" s="242"/>
      <c r="M583" s="241" t="s">
        <v>117</v>
      </c>
      <c r="N583" s="240" t="s">
        <v>1478</v>
      </c>
      <c r="P583" s="221">
        <f>O583*H583</f>
        <v>0</v>
      </c>
      <c r="Q583" s="221">
        <v>1E-3</v>
      </c>
      <c r="R583" s="221">
        <f>Q583*H583</f>
        <v>1.825E-3</v>
      </c>
      <c r="S583" s="221">
        <v>0</v>
      </c>
      <c r="T583" s="220">
        <f>S583*H583</f>
        <v>0</v>
      </c>
      <c r="AR583" s="218" t="s">
        <v>421</v>
      </c>
      <c r="AT583" s="218" t="s">
        <v>1486</v>
      </c>
      <c r="AU583" s="218" t="s">
        <v>238</v>
      </c>
      <c r="AY583" s="211" t="s">
        <v>1476</v>
      </c>
      <c r="BE583" s="219">
        <f>IF(N583="základní",J583,0)</f>
        <v>0</v>
      </c>
      <c r="BF583" s="219">
        <f>IF(N583="snížená",J583,0)</f>
        <v>0</v>
      </c>
      <c r="BG583" s="219">
        <f>IF(N583="zákl. přenesená",J583,0)</f>
        <v>0</v>
      </c>
      <c r="BH583" s="219">
        <f>IF(N583="sníž. přenesená",J583,0)</f>
        <v>0</v>
      </c>
      <c r="BI583" s="219">
        <f>IF(N583="nulová",J583,0)</f>
        <v>0</v>
      </c>
      <c r="BJ583" s="211" t="s">
        <v>238</v>
      </c>
      <c r="BK583" s="219">
        <f>ROUND(I583*H583,2)</f>
        <v>0</v>
      </c>
      <c r="BL583" s="211" t="s">
        <v>728</v>
      </c>
      <c r="BM583" s="218" t="s">
        <v>1754</v>
      </c>
    </row>
    <row r="584" spans="2:65" s="231" customFormat="1">
      <c r="B584" s="235"/>
      <c r="D584" s="239" t="s">
        <v>133</v>
      </c>
      <c r="F584" s="238" t="s">
        <v>1753</v>
      </c>
      <c r="H584" s="237">
        <v>1.825</v>
      </c>
      <c r="I584" s="236"/>
      <c r="L584" s="235"/>
      <c r="M584" s="234"/>
      <c r="T584" s="233"/>
      <c r="AT584" s="232" t="s">
        <v>133</v>
      </c>
      <c r="AU584" s="232" t="s">
        <v>238</v>
      </c>
      <c r="AV584" s="231" t="s">
        <v>523</v>
      </c>
      <c r="AW584" s="231" t="s">
        <v>1483</v>
      </c>
      <c r="AX584" s="231" t="s">
        <v>238</v>
      </c>
      <c r="AY584" s="232" t="s">
        <v>1476</v>
      </c>
    </row>
    <row r="585" spans="2:65" s="207" customFormat="1" ht="16.5" customHeight="1">
      <c r="B585" s="208"/>
      <c r="C585" s="230" t="s">
        <v>1752</v>
      </c>
      <c r="D585" s="230" t="s">
        <v>1477</v>
      </c>
      <c r="E585" s="229" t="s">
        <v>1481</v>
      </c>
      <c r="F585" s="224" t="s">
        <v>1480</v>
      </c>
      <c r="G585" s="228" t="s">
        <v>197</v>
      </c>
      <c r="H585" s="227">
        <v>1.0999999999999999E-2</v>
      </c>
      <c r="I585" s="226"/>
      <c r="J585" s="225">
        <f>ROUND(I585*H585,2)</f>
        <v>0</v>
      </c>
      <c r="K585" s="224" t="s">
        <v>1479</v>
      </c>
      <c r="L585" s="208"/>
      <c r="M585" s="223" t="s">
        <v>117</v>
      </c>
      <c r="N585" s="222" t="s">
        <v>1478</v>
      </c>
      <c r="P585" s="221">
        <f>O585*H585</f>
        <v>0</v>
      </c>
      <c r="Q585" s="221">
        <v>0</v>
      </c>
      <c r="R585" s="221">
        <f>Q585*H585</f>
        <v>0</v>
      </c>
      <c r="S585" s="221">
        <v>0</v>
      </c>
      <c r="T585" s="220">
        <f>S585*H585</f>
        <v>0</v>
      </c>
      <c r="AR585" s="218" t="s">
        <v>728</v>
      </c>
      <c r="AT585" s="218" t="s">
        <v>1477</v>
      </c>
      <c r="AU585" s="218" t="s">
        <v>238</v>
      </c>
      <c r="AY585" s="211" t="s">
        <v>1476</v>
      </c>
      <c r="BE585" s="219">
        <f>IF(N585="základní",J585,0)</f>
        <v>0</v>
      </c>
      <c r="BF585" s="219">
        <f>IF(N585="snížená",J585,0)</f>
        <v>0</v>
      </c>
      <c r="BG585" s="219">
        <f>IF(N585="zákl. přenesená",J585,0)</f>
        <v>0</v>
      </c>
      <c r="BH585" s="219">
        <f>IF(N585="sníž. přenesená",J585,0)</f>
        <v>0</v>
      </c>
      <c r="BI585" s="219">
        <f>IF(N585="nulová",J585,0)</f>
        <v>0</v>
      </c>
      <c r="BJ585" s="211" t="s">
        <v>238</v>
      </c>
      <c r="BK585" s="219">
        <f>ROUND(I585*H585,2)</f>
        <v>0</v>
      </c>
      <c r="BL585" s="211" t="s">
        <v>728</v>
      </c>
      <c r="BM585" s="218" t="s">
        <v>1751</v>
      </c>
    </row>
    <row r="586" spans="2:65" s="207" customFormat="1">
      <c r="B586" s="208"/>
      <c r="D586" s="217" t="s">
        <v>1473</v>
      </c>
      <c r="F586" s="216" t="s">
        <v>1474</v>
      </c>
      <c r="I586" s="215"/>
      <c r="L586" s="208"/>
      <c r="M586" s="251"/>
      <c r="T586" s="250"/>
      <c r="AT586" s="211" t="s">
        <v>1473</v>
      </c>
      <c r="AU586" s="211" t="s">
        <v>238</v>
      </c>
    </row>
    <row r="587" spans="2:65" s="261" customFormat="1" ht="25.9" customHeight="1">
      <c r="B587" s="268"/>
      <c r="D587" s="263" t="s">
        <v>1540</v>
      </c>
      <c r="E587" s="271" t="s">
        <v>1750</v>
      </c>
      <c r="F587" s="271" t="s">
        <v>1749</v>
      </c>
      <c r="I587" s="270"/>
      <c r="J587" s="269">
        <f>BK587</f>
        <v>0</v>
      </c>
      <c r="L587" s="268"/>
      <c r="M587" s="267"/>
      <c r="P587" s="266">
        <f>SUM(P588:P623)</f>
        <v>0</v>
      </c>
      <c r="R587" s="266">
        <f>SUM(R588:R623)</f>
        <v>87.404966000000002</v>
      </c>
      <c r="T587" s="265">
        <f>SUM(T588:T623)</f>
        <v>0</v>
      </c>
      <c r="AR587" s="263" t="s">
        <v>728</v>
      </c>
      <c r="AT587" s="264" t="s">
        <v>1540</v>
      </c>
      <c r="AU587" s="264" t="s">
        <v>1498</v>
      </c>
      <c r="AY587" s="263" t="s">
        <v>1476</v>
      </c>
      <c r="BK587" s="262">
        <f>SUM(BK588:BK623)</f>
        <v>0</v>
      </c>
    </row>
    <row r="588" spans="2:65" s="207" customFormat="1" ht="21.75" customHeight="1">
      <c r="B588" s="208"/>
      <c r="C588" s="230" t="s">
        <v>1748</v>
      </c>
      <c r="D588" s="230" t="s">
        <v>1477</v>
      </c>
      <c r="E588" s="229" t="s">
        <v>1696</v>
      </c>
      <c r="F588" s="224" t="s">
        <v>1695</v>
      </c>
      <c r="G588" s="228" t="s">
        <v>213</v>
      </c>
      <c r="H588" s="227">
        <v>47.75</v>
      </c>
      <c r="I588" s="226"/>
      <c r="J588" s="225">
        <f>ROUND(I588*H588,2)</f>
        <v>0</v>
      </c>
      <c r="K588" s="224" t="s">
        <v>1479</v>
      </c>
      <c r="L588" s="208"/>
      <c r="M588" s="223" t="s">
        <v>117</v>
      </c>
      <c r="N588" s="222" t="s">
        <v>1478</v>
      </c>
      <c r="P588" s="221">
        <f>O588*H588</f>
        <v>0</v>
      </c>
      <c r="Q588" s="221">
        <v>0</v>
      </c>
      <c r="R588" s="221">
        <f>Q588*H588</f>
        <v>0</v>
      </c>
      <c r="S588" s="221">
        <v>0</v>
      </c>
      <c r="T588" s="220">
        <f>S588*H588</f>
        <v>0</v>
      </c>
      <c r="AR588" s="218" t="s">
        <v>728</v>
      </c>
      <c r="AT588" s="218" t="s">
        <v>1477</v>
      </c>
      <c r="AU588" s="218" t="s">
        <v>238</v>
      </c>
      <c r="AY588" s="211" t="s">
        <v>1476</v>
      </c>
      <c r="BE588" s="219">
        <f>IF(N588="základní",J588,0)</f>
        <v>0</v>
      </c>
      <c r="BF588" s="219">
        <f>IF(N588="snížená",J588,0)</f>
        <v>0</v>
      </c>
      <c r="BG588" s="219">
        <f>IF(N588="zákl. přenesená",J588,0)</f>
        <v>0</v>
      </c>
      <c r="BH588" s="219">
        <f>IF(N588="sníž. přenesená",J588,0)</f>
        <v>0</v>
      </c>
      <c r="BI588" s="219">
        <f>IF(N588="nulová",J588,0)</f>
        <v>0</v>
      </c>
      <c r="BJ588" s="211" t="s">
        <v>238</v>
      </c>
      <c r="BK588" s="219">
        <f>ROUND(I588*H588,2)</f>
        <v>0</v>
      </c>
      <c r="BL588" s="211" t="s">
        <v>728</v>
      </c>
      <c r="BM588" s="218" t="s">
        <v>1747</v>
      </c>
    </row>
    <row r="589" spans="2:65" s="207" customFormat="1">
      <c r="B589" s="208"/>
      <c r="D589" s="217" t="s">
        <v>1473</v>
      </c>
      <c r="F589" s="216" t="s">
        <v>1693</v>
      </c>
      <c r="I589" s="215"/>
      <c r="L589" s="208"/>
      <c r="M589" s="251"/>
      <c r="T589" s="250"/>
      <c r="AT589" s="211" t="s">
        <v>1473</v>
      </c>
      <c r="AU589" s="211" t="s">
        <v>238</v>
      </c>
    </row>
    <row r="590" spans="2:65" s="231" customFormat="1">
      <c r="B590" s="235"/>
      <c r="D590" s="239" t="s">
        <v>133</v>
      </c>
      <c r="E590" s="232" t="s">
        <v>117</v>
      </c>
      <c r="F590" s="238" t="s">
        <v>1746</v>
      </c>
      <c r="H590" s="237">
        <v>47.75</v>
      </c>
      <c r="I590" s="236"/>
      <c r="L590" s="235"/>
      <c r="M590" s="234"/>
      <c r="T590" s="233"/>
      <c r="AT590" s="232" t="s">
        <v>133</v>
      </c>
      <c r="AU590" s="232" t="s">
        <v>238</v>
      </c>
      <c r="AV590" s="231" t="s">
        <v>523</v>
      </c>
      <c r="AW590" s="231" t="s">
        <v>1496</v>
      </c>
      <c r="AX590" s="231" t="s">
        <v>1498</v>
      </c>
      <c r="AY590" s="232" t="s">
        <v>1476</v>
      </c>
    </row>
    <row r="591" spans="2:65" s="252" customFormat="1">
      <c r="B591" s="256"/>
      <c r="D591" s="239" t="s">
        <v>133</v>
      </c>
      <c r="E591" s="253" t="s">
        <v>117</v>
      </c>
      <c r="F591" s="259" t="s">
        <v>1497</v>
      </c>
      <c r="H591" s="258">
        <v>47.75</v>
      </c>
      <c r="I591" s="257"/>
      <c r="L591" s="256"/>
      <c r="M591" s="255"/>
      <c r="T591" s="254"/>
      <c r="AT591" s="253" t="s">
        <v>133</v>
      </c>
      <c r="AU591" s="253" t="s">
        <v>238</v>
      </c>
      <c r="AV591" s="252" t="s">
        <v>728</v>
      </c>
      <c r="AW591" s="252" t="s">
        <v>1496</v>
      </c>
      <c r="AX591" s="252" t="s">
        <v>238</v>
      </c>
      <c r="AY591" s="253" t="s">
        <v>1476</v>
      </c>
    </row>
    <row r="592" spans="2:65" s="207" customFormat="1" ht="37.9" customHeight="1">
      <c r="B592" s="208"/>
      <c r="C592" s="230" t="s">
        <v>1745</v>
      </c>
      <c r="D592" s="230" t="s">
        <v>1477</v>
      </c>
      <c r="E592" s="229" t="s">
        <v>1685</v>
      </c>
      <c r="F592" s="224" t="s">
        <v>1684</v>
      </c>
      <c r="G592" s="228" t="s">
        <v>213</v>
      </c>
      <c r="H592" s="227">
        <v>47.75</v>
      </c>
      <c r="I592" s="226"/>
      <c r="J592" s="225">
        <f>ROUND(I592*H592,2)</f>
        <v>0</v>
      </c>
      <c r="K592" s="224" t="s">
        <v>1479</v>
      </c>
      <c r="L592" s="208"/>
      <c r="M592" s="223" t="s">
        <v>117</v>
      </c>
      <c r="N592" s="222" t="s">
        <v>1478</v>
      </c>
      <c r="P592" s="221">
        <f>O592*H592</f>
        <v>0</v>
      </c>
      <c r="Q592" s="221">
        <v>0</v>
      </c>
      <c r="R592" s="221">
        <f>Q592*H592</f>
        <v>0</v>
      </c>
      <c r="S592" s="221">
        <v>0</v>
      </c>
      <c r="T592" s="220">
        <f>S592*H592</f>
        <v>0</v>
      </c>
      <c r="AR592" s="218" t="s">
        <v>728</v>
      </c>
      <c r="AT592" s="218" t="s">
        <v>1477</v>
      </c>
      <c r="AU592" s="218" t="s">
        <v>238</v>
      </c>
      <c r="AY592" s="211" t="s">
        <v>1476</v>
      </c>
      <c r="BE592" s="219">
        <f>IF(N592="základní",J592,0)</f>
        <v>0</v>
      </c>
      <c r="BF592" s="219">
        <f>IF(N592="snížená",J592,0)</f>
        <v>0</v>
      </c>
      <c r="BG592" s="219">
        <f>IF(N592="zákl. přenesená",J592,0)</f>
        <v>0</v>
      </c>
      <c r="BH592" s="219">
        <f>IF(N592="sníž. přenesená",J592,0)</f>
        <v>0</v>
      </c>
      <c r="BI592" s="219">
        <f>IF(N592="nulová",J592,0)</f>
        <v>0</v>
      </c>
      <c r="BJ592" s="211" t="s">
        <v>238</v>
      </c>
      <c r="BK592" s="219">
        <f>ROUND(I592*H592,2)</f>
        <v>0</v>
      </c>
      <c r="BL592" s="211" t="s">
        <v>728</v>
      </c>
      <c r="BM592" s="218" t="s">
        <v>1744</v>
      </c>
    </row>
    <row r="593" spans="2:65" s="207" customFormat="1">
      <c r="B593" s="208"/>
      <c r="D593" s="217" t="s">
        <v>1473</v>
      </c>
      <c r="F593" s="216" t="s">
        <v>1682</v>
      </c>
      <c r="I593" s="215"/>
      <c r="L593" s="208"/>
      <c r="M593" s="251"/>
      <c r="T593" s="250"/>
      <c r="AT593" s="211" t="s">
        <v>1473</v>
      </c>
      <c r="AU593" s="211" t="s">
        <v>238</v>
      </c>
    </row>
    <row r="594" spans="2:65" s="207" customFormat="1" ht="24.2" customHeight="1">
      <c r="B594" s="208"/>
      <c r="C594" s="230" t="s">
        <v>1743</v>
      </c>
      <c r="D594" s="230" t="s">
        <v>1477</v>
      </c>
      <c r="E594" s="229" t="s">
        <v>1680</v>
      </c>
      <c r="F594" s="224" t="s">
        <v>1679</v>
      </c>
      <c r="G594" s="228" t="s">
        <v>197</v>
      </c>
      <c r="H594" s="227">
        <v>95.5</v>
      </c>
      <c r="I594" s="226"/>
      <c r="J594" s="225">
        <f>ROUND(I594*H594,2)</f>
        <v>0</v>
      </c>
      <c r="K594" s="224" t="s">
        <v>1479</v>
      </c>
      <c r="L594" s="208"/>
      <c r="M594" s="223" t="s">
        <v>117</v>
      </c>
      <c r="N594" s="222" t="s">
        <v>1478</v>
      </c>
      <c r="P594" s="221">
        <f>O594*H594</f>
        <v>0</v>
      </c>
      <c r="Q594" s="221">
        <v>0</v>
      </c>
      <c r="R594" s="221">
        <f>Q594*H594</f>
        <v>0</v>
      </c>
      <c r="S594" s="221">
        <v>0</v>
      </c>
      <c r="T594" s="220">
        <f>S594*H594</f>
        <v>0</v>
      </c>
      <c r="AR594" s="218" t="s">
        <v>728</v>
      </c>
      <c r="AT594" s="218" t="s">
        <v>1477</v>
      </c>
      <c r="AU594" s="218" t="s">
        <v>238</v>
      </c>
      <c r="AY594" s="211" t="s">
        <v>1476</v>
      </c>
      <c r="BE594" s="219">
        <f>IF(N594="základní",J594,0)</f>
        <v>0</v>
      </c>
      <c r="BF594" s="219">
        <f>IF(N594="snížená",J594,0)</f>
        <v>0</v>
      </c>
      <c r="BG594" s="219">
        <f>IF(N594="zákl. přenesená",J594,0)</f>
        <v>0</v>
      </c>
      <c r="BH594" s="219">
        <f>IF(N594="sníž. přenesená",J594,0)</f>
        <v>0</v>
      </c>
      <c r="BI594" s="219">
        <f>IF(N594="nulová",J594,0)</f>
        <v>0</v>
      </c>
      <c r="BJ594" s="211" t="s">
        <v>238</v>
      </c>
      <c r="BK594" s="219">
        <f>ROUND(I594*H594,2)</f>
        <v>0</v>
      </c>
      <c r="BL594" s="211" t="s">
        <v>728</v>
      </c>
      <c r="BM594" s="218" t="s">
        <v>1742</v>
      </c>
    </row>
    <row r="595" spans="2:65" s="207" customFormat="1">
      <c r="B595" s="208"/>
      <c r="D595" s="217" t="s">
        <v>1473</v>
      </c>
      <c r="F595" s="216" t="s">
        <v>1677</v>
      </c>
      <c r="I595" s="215"/>
      <c r="L595" s="208"/>
      <c r="M595" s="251"/>
      <c r="T595" s="250"/>
      <c r="AT595" s="211" t="s">
        <v>1473</v>
      </c>
      <c r="AU595" s="211" t="s">
        <v>238</v>
      </c>
    </row>
    <row r="596" spans="2:65" s="231" customFormat="1">
      <c r="B596" s="235"/>
      <c r="D596" s="239" t="s">
        <v>133</v>
      </c>
      <c r="F596" s="238" t="s">
        <v>1741</v>
      </c>
      <c r="H596" s="237">
        <v>95.5</v>
      </c>
      <c r="I596" s="236"/>
      <c r="L596" s="235"/>
      <c r="M596" s="234"/>
      <c r="T596" s="233"/>
      <c r="AT596" s="232" t="s">
        <v>133</v>
      </c>
      <c r="AU596" s="232" t="s">
        <v>238</v>
      </c>
      <c r="AV596" s="231" t="s">
        <v>523</v>
      </c>
      <c r="AW596" s="231" t="s">
        <v>1483</v>
      </c>
      <c r="AX596" s="231" t="s">
        <v>238</v>
      </c>
      <c r="AY596" s="232" t="s">
        <v>1476</v>
      </c>
    </row>
    <row r="597" spans="2:65" s="207" customFormat="1" ht="24.2" customHeight="1">
      <c r="B597" s="208"/>
      <c r="C597" s="230" t="s">
        <v>1740</v>
      </c>
      <c r="D597" s="230" t="s">
        <v>1477</v>
      </c>
      <c r="E597" s="229" t="s">
        <v>1739</v>
      </c>
      <c r="F597" s="224" t="s">
        <v>1738</v>
      </c>
      <c r="G597" s="228" t="s">
        <v>226</v>
      </c>
      <c r="H597" s="227">
        <v>191</v>
      </c>
      <c r="I597" s="226"/>
      <c r="J597" s="225">
        <f>ROUND(I597*H597,2)</f>
        <v>0</v>
      </c>
      <c r="K597" s="224" t="s">
        <v>1479</v>
      </c>
      <c r="L597" s="208"/>
      <c r="M597" s="223" t="s">
        <v>117</v>
      </c>
      <c r="N597" s="222" t="s">
        <v>1478</v>
      </c>
      <c r="P597" s="221">
        <f>O597*H597</f>
        <v>0</v>
      </c>
      <c r="Q597" s="221">
        <v>0</v>
      </c>
      <c r="R597" s="221">
        <f>Q597*H597</f>
        <v>0</v>
      </c>
      <c r="S597" s="221">
        <v>0</v>
      </c>
      <c r="T597" s="220">
        <f>S597*H597</f>
        <v>0</v>
      </c>
      <c r="AR597" s="218" t="s">
        <v>728</v>
      </c>
      <c r="AT597" s="218" t="s">
        <v>1477</v>
      </c>
      <c r="AU597" s="218" t="s">
        <v>238</v>
      </c>
      <c r="AY597" s="211" t="s">
        <v>1476</v>
      </c>
      <c r="BE597" s="219">
        <f>IF(N597="základní",J597,0)</f>
        <v>0</v>
      </c>
      <c r="BF597" s="219">
        <f>IF(N597="snížená",J597,0)</f>
        <v>0</v>
      </c>
      <c r="BG597" s="219">
        <f>IF(N597="zákl. přenesená",J597,0)</f>
        <v>0</v>
      </c>
      <c r="BH597" s="219">
        <f>IF(N597="sníž. přenesená",J597,0)</f>
        <v>0</v>
      </c>
      <c r="BI597" s="219">
        <f>IF(N597="nulová",J597,0)</f>
        <v>0</v>
      </c>
      <c r="BJ597" s="211" t="s">
        <v>238</v>
      </c>
      <c r="BK597" s="219">
        <f>ROUND(I597*H597,2)</f>
        <v>0</v>
      </c>
      <c r="BL597" s="211" t="s">
        <v>728</v>
      </c>
      <c r="BM597" s="218" t="s">
        <v>1737</v>
      </c>
    </row>
    <row r="598" spans="2:65" s="207" customFormat="1">
      <c r="B598" s="208"/>
      <c r="D598" s="217" t="s">
        <v>1473</v>
      </c>
      <c r="F598" s="216" t="s">
        <v>1736</v>
      </c>
      <c r="I598" s="215"/>
      <c r="L598" s="208"/>
      <c r="M598" s="251"/>
      <c r="T598" s="250"/>
      <c r="AT598" s="211" t="s">
        <v>1473</v>
      </c>
      <c r="AU598" s="211" t="s">
        <v>238</v>
      </c>
    </row>
    <row r="599" spans="2:65" s="207" customFormat="1" ht="24.2" customHeight="1">
      <c r="B599" s="208"/>
      <c r="C599" s="230" t="s">
        <v>1735</v>
      </c>
      <c r="D599" s="230" t="s">
        <v>1477</v>
      </c>
      <c r="E599" s="229" t="s">
        <v>1600</v>
      </c>
      <c r="F599" s="224" t="s">
        <v>1599</v>
      </c>
      <c r="G599" s="228" t="s">
        <v>213</v>
      </c>
      <c r="H599" s="227">
        <v>10</v>
      </c>
      <c r="I599" s="226"/>
      <c r="J599" s="225">
        <f>ROUND(I599*H599,2)</f>
        <v>0</v>
      </c>
      <c r="K599" s="224" t="s">
        <v>1479</v>
      </c>
      <c r="L599" s="208"/>
      <c r="M599" s="223" t="s">
        <v>117</v>
      </c>
      <c r="N599" s="222" t="s">
        <v>1478</v>
      </c>
      <c r="P599" s="221">
        <f>O599*H599</f>
        <v>0</v>
      </c>
      <c r="Q599" s="221">
        <v>0</v>
      </c>
      <c r="R599" s="221">
        <f>Q599*H599</f>
        <v>0</v>
      </c>
      <c r="S599" s="221">
        <v>0</v>
      </c>
      <c r="T599" s="220">
        <f>S599*H599</f>
        <v>0</v>
      </c>
      <c r="AR599" s="218" t="s">
        <v>728</v>
      </c>
      <c r="AT599" s="218" t="s">
        <v>1477</v>
      </c>
      <c r="AU599" s="218" t="s">
        <v>238</v>
      </c>
      <c r="AY599" s="211" t="s">
        <v>1476</v>
      </c>
      <c r="BE599" s="219">
        <f>IF(N599="základní",J599,0)</f>
        <v>0</v>
      </c>
      <c r="BF599" s="219">
        <f>IF(N599="snížená",J599,0)</f>
        <v>0</v>
      </c>
      <c r="BG599" s="219">
        <f>IF(N599="zákl. přenesená",J599,0)</f>
        <v>0</v>
      </c>
      <c r="BH599" s="219">
        <f>IF(N599="sníž. přenesená",J599,0)</f>
        <v>0</v>
      </c>
      <c r="BI599" s="219">
        <f>IF(N599="nulová",J599,0)</f>
        <v>0</v>
      </c>
      <c r="BJ599" s="211" t="s">
        <v>238</v>
      </c>
      <c r="BK599" s="219">
        <f>ROUND(I599*H599,2)</f>
        <v>0</v>
      </c>
      <c r="BL599" s="211" t="s">
        <v>728</v>
      </c>
      <c r="BM599" s="218" t="s">
        <v>1734</v>
      </c>
    </row>
    <row r="600" spans="2:65" s="207" customFormat="1">
      <c r="B600" s="208"/>
      <c r="D600" s="217" t="s">
        <v>1473</v>
      </c>
      <c r="F600" s="216" t="s">
        <v>1597</v>
      </c>
      <c r="I600" s="215"/>
      <c r="L600" s="208"/>
      <c r="M600" s="251"/>
      <c r="T600" s="250"/>
      <c r="AT600" s="211" t="s">
        <v>1473</v>
      </c>
      <c r="AU600" s="211" t="s">
        <v>238</v>
      </c>
    </row>
    <row r="601" spans="2:65" s="207" customFormat="1" ht="37.9" customHeight="1">
      <c r="B601" s="208"/>
      <c r="C601" s="230" t="s">
        <v>1733</v>
      </c>
      <c r="D601" s="230" t="s">
        <v>1477</v>
      </c>
      <c r="E601" s="229" t="s">
        <v>1589</v>
      </c>
      <c r="F601" s="224" t="s">
        <v>1588</v>
      </c>
      <c r="G601" s="228" t="s">
        <v>213</v>
      </c>
      <c r="H601" s="227">
        <v>10</v>
      </c>
      <c r="I601" s="226"/>
      <c r="J601" s="225">
        <f>ROUND(I601*H601,2)</f>
        <v>0</v>
      </c>
      <c r="K601" s="224" t="s">
        <v>1479</v>
      </c>
      <c r="L601" s="208"/>
      <c r="M601" s="223" t="s">
        <v>117</v>
      </c>
      <c r="N601" s="222" t="s">
        <v>1478</v>
      </c>
      <c r="P601" s="221">
        <f>O601*H601</f>
        <v>0</v>
      </c>
      <c r="Q601" s="221">
        <v>0</v>
      </c>
      <c r="R601" s="221">
        <f>Q601*H601</f>
        <v>0</v>
      </c>
      <c r="S601" s="221">
        <v>0</v>
      </c>
      <c r="T601" s="220">
        <f>S601*H601</f>
        <v>0</v>
      </c>
      <c r="AR601" s="218" t="s">
        <v>728</v>
      </c>
      <c r="AT601" s="218" t="s">
        <v>1477</v>
      </c>
      <c r="AU601" s="218" t="s">
        <v>238</v>
      </c>
      <c r="AY601" s="211" t="s">
        <v>1476</v>
      </c>
      <c r="BE601" s="219">
        <f>IF(N601="základní",J601,0)</f>
        <v>0</v>
      </c>
      <c r="BF601" s="219">
        <f>IF(N601="snížená",J601,0)</f>
        <v>0</v>
      </c>
      <c r="BG601" s="219">
        <f>IF(N601="zákl. přenesená",J601,0)</f>
        <v>0</v>
      </c>
      <c r="BH601" s="219">
        <f>IF(N601="sníž. přenesená",J601,0)</f>
        <v>0</v>
      </c>
      <c r="BI601" s="219">
        <f>IF(N601="nulová",J601,0)</f>
        <v>0</v>
      </c>
      <c r="BJ601" s="211" t="s">
        <v>238</v>
      </c>
      <c r="BK601" s="219">
        <f>ROUND(I601*H601,2)</f>
        <v>0</v>
      </c>
      <c r="BL601" s="211" t="s">
        <v>728</v>
      </c>
      <c r="BM601" s="218" t="s">
        <v>1732</v>
      </c>
    </row>
    <row r="602" spans="2:65" s="207" customFormat="1">
      <c r="B602" s="208"/>
      <c r="D602" s="217" t="s">
        <v>1473</v>
      </c>
      <c r="F602" s="216" t="s">
        <v>1586</v>
      </c>
      <c r="I602" s="215"/>
      <c r="L602" s="208"/>
      <c r="M602" s="251"/>
      <c r="T602" s="250"/>
      <c r="AT602" s="211" t="s">
        <v>1473</v>
      </c>
      <c r="AU602" s="211" t="s">
        <v>238</v>
      </c>
    </row>
    <row r="603" spans="2:65" s="207" customFormat="1" ht="24.2" customHeight="1">
      <c r="B603" s="208"/>
      <c r="C603" s="230" t="s">
        <v>1731</v>
      </c>
      <c r="D603" s="230" t="s">
        <v>1477</v>
      </c>
      <c r="E603" s="229" t="s">
        <v>1730</v>
      </c>
      <c r="F603" s="224" t="s">
        <v>1729</v>
      </c>
      <c r="G603" s="228" t="s">
        <v>226</v>
      </c>
      <c r="H603" s="227">
        <v>191</v>
      </c>
      <c r="I603" s="226"/>
      <c r="J603" s="225">
        <f>ROUND(I603*H603,2)</f>
        <v>0</v>
      </c>
      <c r="K603" s="224" t="s">
        <v>1479</v>
      </c>
      <c r="L603" s="208"/>
      <c r="M603" s="223" t="s">
        <v>117</v>
      </c>
      <c r="N603" s="222" t="s">
        <v>1478</v>
      </c>
      <c r="P603" s="221">
        <f>O603*H603</f>
        <v>0</v>
      </c>
      <c r="Q603" s="221">
        <v>0</v>
      </c>
      <c r="R603" s="221">
        <f>Q603*H603</f>
        <v>0</v>
      </c>
      <c r="S603" s="221">
        <v>0</v>
      </c>
      <c r="T603" s="220">
        <f>S603*H603</f>
        <v>0</v>
      </c>
      <c r="AR603" s="218" t="s">
        <v>728</v>
      </c>
      <c r="AT603" s="218" t="s">
        <v>1477</v>
      </c>
      <c r="AU603" s="218" t="s">
        <v>238</v>
      </c>
      <c r="AY603" s="211" t="s">
        <v>1476</v>
      </c>
      <c r="BE603" s="219">
        <f>IF(N603="základní",J603,0)</f>
        <v>0</v>
      </c>
      <c r="BF603" s="219">
        <f>IF(N603="snížená",J603,0)</f>
        <v>0</v>
      </c>
      <c r="BG603" s="219">
        <f>IF(N603="zákl. přenesená",J603,0)</f>
        <v>0</v>
      </c>
      <c r="BH603" s="219">
        <f>IF(N603="sníž. přenesená",J603,0)</f>
        <v>0</v>
      </c>
      <c r="BI603" s="219">
        <f>IF(N603="nulová",J603,0)</f>
        <v>0</v>
      </c>
      <c r="BJ603" s="211" t="s">
        <v>238</v>
      </c>
      <c r="BK603" s="219">
        <f>ROUND(I603*H603,2)</f>
        <v>0</v>
      </c>
      <c r="BL603" s="211" t="s">
        <v>728</v>
      </c>
      <c r="BM603" s="218" t="s">
        <v>1728</v>
      </c>
    </row>
    <row r="604" spans="2:65" s="207" customFormat="1">
      <c r="B604" s="208"/>
      <c r="D604" s="217" t="s">
        <v>1473</v>
      </c>
      <c r="F604" s="216" t="s">
        <v>1727</v>
      </c>
      <c r="I604" s="215"/>
      <c r="L604" s="208"/>
      <c r="M604" s="251"/>
      <c r="T604" s="250"/>
      <c r="AT604" s="211" t="s">
        <v>1473</v>
      </c>
      <c r="AU604" s="211" t="s">
        <v>238</v>
      </c>
    </row>
    <row r="605" spans="2:65" s="207" customFormat="1" ht="16.5" customHeight="1">
      <c r="B605" s="208"/>
      <c r="C605" s="249" t="s">
        <v>1726</v>
      </c>
      <c r="D605" s="249" t="s">
        <v>1486</v>
      </c>
      <c r="E605" s="248" t="s">
        <v>1725</v>
      </c>
      <c r="F605" s="243" t="s">
        <v>1724</v>
      </c>
      <c r="G605" s="247" t="s">
        <v>197</v>
      </c>
      <c r="H605" s="246">
        <v>87.4</v>
      </c>
      <c r="I605" s="245"/>
      <c r="J605" s="244">
        <f>ROUND(I605*H605,2)</f>
        <v>0</v>
      </c>
      <c r="K605" s="243" t="s">
        <v>1479</v>
      </c>
      <c r="L605" s="242"/>
      <c r="M605" s="241" t="s">
        <v>117</v>
      </c>
      <c r="N605" s="240" t="s">
        <v>1478</v>
      </c>
      <c r="P605" s="221">
        <f>O605*H605</f>
        <v>0</v>
      </c>
      <c r="Q605" s="221">
        <v>1</v>
      </c>
      <c r="R605" s="221">
        <f>Q605*H605</f>
        <v>87.4</v>
      </c>
      <c r="S605" s="221">
        <v>0</v>
      </c>
      <c r="T605" s="220">
        <f>S605*H605</f>
        <v>0</v>
      </c>
      <c r="AR605" s="218" t="s">
        <v>421</v>
      </c>
      <c r="AT605" s="218" t="s">
        <v>1486</v>
      </c>
      <c r="AU605" s="218" t="s">
        <v>238</v>
      </c>
      <c r="AY605" s="211" t="s">
        <v>1476</v>
      </c>
      <c r="BE605" s="219">
        <f>IF(N605="základní",J605,0)</f>
        <v>0</v>
      </c>
      <c r="BF605" s="219">
        <f>IF(N605="snížená",J605,0)</f>
        <v>0</v>
      </c>
      <c r="BG605" s="219">
        <f>IF(N605="zákl. přenesená",J605,0)</f>
        <v>0</v>
      </c>
      <c r="BH605" s="219">
        <f>IF(N605="sníž. přenesená",J605,0)</f>
        <v>0</v>
      </c>
      <c r="BI605" s="219">
        <f>IF(N605="nulová",J605,0)</f>
        <v>0</v>
      </c>
      <c r="BJ605" s="211" t="s">
        <v>238</v>
      </c>
      <c r="BK605" s="219">
        <f>ROUND(I605*H605,2)</f>
        <v>0</v>
      </c>
      <c r="BL605" s="211" t="s">
        <v>728</v>
      </c>
      <c r="BM605" s="218" t="s">
        <v>1723</v>
      </c>
    </row>
    <row r="606" spans="2:65" s="231" customFormat="1">
      <c r="B606" s="235"/>
      <c r="D606" s="239" t="s">
        <v>133</v>
      </c>
      <c r="F606" s="238" t="s">
        <v>1722</v>
      </c>
      <c r="H606" s="237">
        <v>87.4</v>
      </c>
      <c r="I606" s="236"/>
      <c r="L606" s="235"/>
      <c r="M606" s="234"/>
      <c r="T606" s="233"/>
      <c r="AT606" s="232" t="s">
        <v>133</v>
      </c>
      <c r="AU606" s="232" t="s">
        <v>238</v>
      </c>
      <c r="AV606" s="231" t="s">
        <v>523</v>
      </c>
      <c r="AW606" s="231" t="s">
        <v>1483</v>
      </c>
      <c r="AX606" s="231" t="s">
        <v>238</v>
      </c>
      <c r="AY606" s="232" t="s">
        <v>1476</v>
      </c>
    </row>
    <row r="607" spans="2:65" s="207" customFormat="1" ht="24.2" customHeight="1">
      <c r="B607" s="208"/>
      <c r="C607" s="230" t="s">
        <v>1721</v>
      </c>
      <c r="D607" s="230" t="s">
        <v>1477</v>
      </c>
      <c r="E607" s="229" t="s">
        <v>1584</v>
      </c>
      <c r="F607" s="224" t="s">
        <v>1583</v>
      </c>
      <c r="G607" s="228" t="s">
        <v>226</v>
      </c>
      <c r="H607" s="227">
        <v>191</v>
      </c>
      <c r="I607" s="226"/>
      <c r="J607" s="225">
        <f>ROUND(I607*H607,2)</f>
        <v>0</v>
      </c>
      <c r="K607" s="224" t="s">
        <v>1479</v>
      </c>
      <c r="L607" s="208"/>
      <c r="M607" s="223" t="s">
        <v>117</v>
      </c>
      <c r="N607" s="222" t="s">
        <v>1478</v>
      </c>
      <c r="P607" s="221">
        <f>O607*H607</f>
        <v>0</v>
      </c>
      <c r="Q607" s="221">
        <v>0</v>
      </c>
      <c r="R607" s="221">
        <f>Q607*H607</f>
        <v>0</v>
      </c>
      <c r="S607" s="221">
        <v>0</v>
      </c>
      <c r="T607" s="220">
        <f>S607*H607</f>
        <v>0</v>
      </c>
      <c r="AR607" s="218" t="s">
        <v>728</v>
      </c>
      <c r="AT607" s="218" t="s">
        <v>1477</v>
      </c>
      <c r="AU607" s="218" t="s">
        <v>238</v>
      </c>
      <c r="AY607" s="211" t="s">
        <v>1476</v>
      </c>
      <c r="BE607" s="219">
        <f>IF(N607="základní",J607,0)</f>
        <v>0</v>
      </c>
      <c r="BF607" s="219">
        <f>IF(N607="snížená",J607,0)</f>
        <v>0</v>
      </c>
      <c r="BG607" s="219">
        <f>IF(N607="zákl. přenesená",J607,0)</f>
        <v>0</v>
      </c>
      <c r="BH607" s="219">
        <f>IF(N607="sníž. přenesená",J607,0)</f>
        <v>0</v>
      </c>
      <c r="BI607" s="219">
        <f>IF(N607="nulová",J607,0)</f>
        <v>0</v>
      </c>
      <c r="BJ607" s="211" t="s">
        <v>238</v>
      </c>
      <c r="BK607" s="219">
        <f>ROUND(I607*H607,2)</f>
        <v>0</v>
      </c>
      <c r="BL607" s="211" t="s">
        <v>728</v>
      </c>
      <c r="BM607" s="218" t="s">
        <v>1720</v>
      </c>
    </row>
    <row r="608" spans="2:65" s="207" customFormat="1">
      <c r="B608" s="208"/>
      <c r="D608" s="217" t="s">
        <v>1473</v>
      </c>
      <c r="F608" s="216" t="s">
        <v>1581</v>
      </c>
      <c r="I608" s="215"/>
      <c r="L608" s="208"/>
      <c r="M608" s="251"/>
      <c r="T608" s="250"/>
      <c r="AT608" s="211" t="s">
        <v>1473</v>
      </c>
      <c r="AU608" s="211" t="s">
        <v>238</v>
      </c>
    </row>
    <row r="609" spans="2:65" s="207" customFormat="1" ht="24.2" customHeight="1">
      <c r="B609" s="208"/>
      <c r="C609" s="230" t="s">
        <v>1719</v>
      </c>
      <c r="D609" s="230" t="s">
        <v>1477</v>
      </c>
      <c r="E609" s="229" t="s">
        <v>1635</v>
      </c>
      <c r="F609" s="224" t="s">
        <v>1634</v>
      </c>
      <c r="G609" s="228" t="s">
        <v>226</v>
      </c>
      <c r="H609" s="227">
        <v>191</v>
      </c>
      <c r="I609" s="226"/>
      <c r="J609" s="225">
        <f>ROUND(I609*H609,2)</f>
        <v>0</v>
      </c>
      <c r="K609" s="224" t="s">
        <v>1479</v>
      </c>
      <c r="L609" s="208"/>
      <c r="M609" s="223" t="s">
        <v>117</v>
      </c>
      <c r="N609" s="222" t="s">
        <v>1478</v>
      </c>
      <c r="P609" s="221">
        <f>O609*H609</f>
        <v>0</v>
      </c>
      <c r="Q609" s="221">
        <v>0</v>
      </c>
      <c r="R609" s="221">
        <f>Q609*H609</f>
        <v>0</v>
      </c>
      <c r="S609" s="221">
        <v>0</v>
      </c>
      <c r="T609" s="220">
        <f>S609*H609</f>
        <v>0</v>
      </c>
      <c r="AR609" s="218" t="s">
        <v>728</v>
      </c>
      <c r="AT609" s="218" t="s">
        <v>1477</v>
      </c>
      <c r="AU609" s="218" t="s">
        <v>238</v>
      </c>
      <c r="AY609" s="211" t="s">
        <v>1476</v>
      </c>
      <c r="BE609" s="219">
        <f>IF(N609="základní",J609,0)</f>
        <v>0</v>
      </c>
      <c r="BF609" s="219">
        <f>IF(N609="snížená",J609,0)</f>
        <v>0</v>
      </c>
      <c r="BG609" s="219">
        <f>IF(N609="zákl. přenesená",J609,0)</f>
        <v>0</v>
      </c>
      <c r="BH609" s="219">
        <f>IF(N609="sníž. přenesená",J609,0)</f>
        <v>0</v>
      </c>
      <c r="BI609" s="219">
        <f>IF(N609="nulová",J609,0)</f>
        <v>0</v>
      </c>
      <c r="BJ609" s="211" t="s">
        <v>238</v>
      </c>
      <c r="BK609" s="219">
        <f>ROUND(I609*H609,2)</f>
        <v>0</v>
      </c>
      <c r="BL609" s="211" t="s">
        <v>728</v>
      </c>
      <c r="BM609" s="218" t="s">
        <v>1718</v>
      </c>
    </row>
    <row r="610" spans="2:65" s="207" customFormat="1">
      <c r="B610" s="208"/>
      <c r="D610" s="217" t="s">
        <v>1473</v>
      </c>
      <c r="F610" s="216" t="s">
        <v>1632</v>
      </c>
      <c r="I610" s="215"/>
      <c r="L610" s="208"/>
      <c r="M610" s="251"/>
      <c r="T610" s="250"/>
      <c r="AT610" s="211" t="s">
        <v>1473</v>
      </c>
      <c r="AU610" s="211" t="s">
        <v>238</v>
      </c>
    </row>
    <row r="611" spans="2:65" s="207" customFormat="1" ht="16.5" customHeight="1">
      <c r="B611" s="208"/>
      <c r="C611" s="249" t="s">
        <v>1717</v>
      </c>
      <c r="D611" s="249" t="s">
        <v>1486</v>
      </c>
      <c r="E611" s="248" t="s">
        <v>1574</v>
      </c>
      <c r="F611" s="243" t="s">
        <v>1573</v>
      </c>
      <c r="G611" s="247" t="s">
        <v>307</v>
      </c>
      <c r="H611" s="246">
        <v>4.7750000000000004</v>
      </c>
      <c r="I611" s="245"/>
      <c r="J611" s="244">
        <f>ROUND(I611*H611,2)</f>
        <v>0</v>
      </c>
      <c r="K611" s="243" t="s">
        <v>1503</v>
      </c>
      <c r="L611" s="242"/>
      <c r="M611" s="241" t="s">
        <v>117</v>
      </c>
      <c r="N611" s="240" t="s">
        <v>1478</v>
      </c>
      <c r="P611" s="221">
        <f>O611*H611</f>
        <v>0</v>
      </c>
      <c r="Q611" s="221">
        <v>1E-3</v>
      </c>
      <c r="R611" s="221">
        <f>Q611*H611</f>
        <v>4.7750000000000006E-3</v>
      </c>
      <c r="S611" s="221">
        <v>0</v>
      </c>
      <c r="T611" s="220">
        <f>S611*H611</f>
        <v>0</v>
      </c>
      <c r="AR611" s="218" t="s">
        <v>421</v>
      </c>
      <c r="AT611" s="218" t="s">
        <v>1486</v>
      </c>
      <c r="AU611" s="218" t="s">
        <v>238</v>
      </c>
      <c r="AY611" s="211" t="s">
        <v>1476</v>
      </c>
      <c r="BE611" s="219">
        <f>IF(N611="základní",J611,0)</f>
        <v>0</v>
      </c>
      <c r="BF611" s="219">
        <f>IF(N611="snížená",J611,0)</f>
        <v>0</v>
      </c>
      <c r="BG611" s="219">
        <f>IF(N611="zákl. přenesená",J611,0)</f>
        <v>0</v>
      </c>
      <c r="BH611" s="219">
        <f>IF(N611="sníž. přenesená",J611,0)</f>
        <v>0</v>
      </c>
      <c r="BI611" s="219">
        <f>IF(N611="nulová",J611,0)</f>
        <v>0</v>
      </c>
      <c r="BJ611" s="211" t="s">
        <v>238</v>
      </c>
      <c r="BK611" s="219">
        <f>ROUND(I611*H611,2)</f>
        <v>0</v>
      </c>
      <c r="BL611" s="211" t="s">
        <v>728</v>
      </c>
      <c r="BM611" s="218" t="s">
        <v>1716</v>
      </c>
    </row>
    <row r="612" spans="2:65" s="231" customFormat="1">
      <c r="B612" s="235"/>
      <c r="D612" s="239" t="s">
        <v>133</v>
      </c>
      <c r="F612" s="238" t="s">
        <v>1715</v>
      </c>
      <c r="H612" s="237">
        <v>4.7750000000000004</v>
      </c>
      <c r="I612" s="236"/>
      <c r="L612" s="235"/>
      <c r="M612" s="234"/>
      <c r="T612" s="233"/>
      <c r="AT612" s="232" t="s">
        <v>133</v>
      </c>
      <c r="AU612" s="232" t="s">
        <v>238</v>
      </c>
      <c r="AV612" s="231" t="s">
        <v>523</v>
      </c>
      <c r="AW612" s="231" t="s">
        <v>1483</v>
      </c>
      <c r="AX612" s="231" t="s">
        <v>238</v>
      </c>
      <c r="AY612" s="232" t="s">
        <v>1476</v>
      </c>
    </row>
    <row r="613" spans="2:65" s="207" customFormat="1" ht="21.75" customHeight="1">
      <c r="B613" s="208"/>
      <c r="C613" s="230" t="s">
        <v>1714</v>
      </c>
      <c r="D613" s="230" t="s">
        <v>1477</v>
      </c>
      <c r="E613" s="229" t="s">
        <v>1559</v>
      </c>
      <c r="F613" s="224" t="s">
        <v>1558</v>
      </c>
      <c r="G613" s="228" t="s">
        <v>226</v>
      </c>
      <c r="H613" s="227">
        <v>382</v>
      </c>
      <c r="I613" s="226"/>
      <c r="J613" s="225">
        <f>ROUND(I613*H613,2)</f>
        <v>0</v>
      </c>
      <c r="K613" s="224" t="s">
        <v>1479</v>
      </c>
      <c r="L613" s="208"/>
      <c r="M613" s="223" t="s">
        <v>117</v>
      </c>
      <c r="N613" s="222" t="s">
        <v>1478</v>
      </c>
      <c r="P613" s="221">
        <f>O613*H613</f>
        <v>0</v>
      </c>
      <c r="Q613" s="221">
        <v>0</v>
      </c>
      <c r="R613" s="221">
        <f>Q613*H613</f>
        <v>0</v>
      </c>
      <c r="S613" s="221">
        <v>0</v>
      </c>
      <c r="T613" s="220">
        <f>S613*H613</f>
        <v>0</v>
      </c>
      <c r="AR613" s="218" t="s">
        <v>728</v>
      </c>
      <c r="AT613" s="218" t="s">
        <v>1477</v>
      </c>
      <c r="AU613" s="218" t="s">
        <v>238</v>
      </c>
      <c r="AY613" s="211" t="s">
        <v>1476</v>
      </c>
      <c r="BE613" s="219">
        <f>IF(N613="základní",J613,0)</f>
        <v>0</v>
      </c>
      <c r="BF613" s="219">
        <f>IF(N613="snížená",J613,0)</f>
        <v>0</v>
      </c>
      <c r="BG613" s="219">
        <f>IF(N613="zákl. přenesená",J613,0)</f>
        <v>0</v>
      </c>
      <c r="BH613" s="219">
        <f>IF(N613="sníž. přenesená",J613,0)</f>
        <v>0</v>
      </c>
      <c r="BI613" s="219">
        <f>IF(N613="nulová",J613,0)</f>
        <v>0</v>
      </c>
      <c r="BJ613" s="211" t="s">
        <v>238</v>
      </c>
      <c r="BK613" s="219">
        <f>ROUND(I613*H613,2)</f>
        <v>0</v>
      </c>
      <c r="BL613" s="211" t="s">
        <v>728</v>
      </c>
      <c r="BM613" s="218" t="s">
        <v>1713</v>
      </c>
    </row>
    <row r="614" spans="2:65" s="207" customFormat="1">
      <c r="B614" s="208"/>
      <c r="D614" s="217" t="s">
        <v>1473</v>
      </c>
      <c r="F614" s="216" t="s">
        <v>1556</v>
      </c>
      <c r="I614" s="215"/>
      <c r="L614" s="208"/>
      <c r="M614" s="251"/>
      <c r="T614" s="250"/>
      <c r="AT614" s="211" t="s">
        <v>1473</v>
      </c>
      <c r="AU614" s="211" t="s">
        <v>238</v>
      </c>
    </row>
    <row r="615" spans="2:65" s="231" customFormat="1">
      <c r="B615" s="235"/>
      <c r="D615" s="239" t="s">
        <v>133</v>
      </c>
      <c r="F615" s="238" t="s">
        <v>1712</v>
      </c>
      <c r="H615" s="237">
        <v>382</v>
      </c>
      <c r="I615" s="236"/>
      <c r="L615" s="235"/>
      <c r="M615" s="234"/>
      <c r="T615" s="233"/>
      <c r="AT615" s="232" t="s">
        <v>133</v>
      </c>
      <c r="AU615" s="232" t="s">
        <v>238</v>
      </c>
      <c r="AV615" s="231" t="s">
        <v>523</v>
      </c>
      <c r="AW615" s="231" t="s">
        <v>1483</v>
      </c>
      <c r="AX615" s="231" t="s">
        <v>238</v>
      </c>
      <c r="AY615" s="232" t="s">
        <v>1476</v>
      </c>
    </row>
    <row r="616" spans="2:65" s="207" customFormat="1" ht="16.5" customHeight="1">
      <c r="B616" s="208"/>
      <c r="C616" s="230" t="s">
        <v>1711</v>
      </c>
      <c r="D616" s="230" t="s">
        <v>1477</v>
      </c>
      <c r="E616" s="229" t="s">
        <v>1553</v>
      </c>
      <c r="F616" s="224" t="s">
        <v>1552</v>
      </c>
      <c r="G616" s="228" t="s">
        <v>197</v>
      </c>
      <c r="H616" s="227">
        <v>2E-3</v>
      </c>
      <c r="I616" s="226"/>
      <c r="J616" s="225">
        <f>ROUND(I616*H616,2)</f>
        <v>0</v>
      </c>
      <c r="K616" s="224" t="s">
        <v>1479</v>
      </c>
      <c r="L616" s="208"/>
      <c r="M616" s="223" t="s">
        <v>117</v>
      </c>
      <c r="N616" s="222" t="s">
        <v>1478</v>
      </c>
      <c r="P616" s="221">
        <f>O616*H616</f>
        <v>0</v>
      </c>
      <c r="Q616" s="221">
        <v>0</v>
      </c>
      <c r="R616" s="221">
        <f>Q616*H616</f>
        <v>0</v>
      </c>
      <c r="S616" s="221">
        <v>0</v>
      </c>
      <c r="T616" s="220">
        <f>S616*H616</f>
        <v>0</v>
      </c>
      <c r="AR616" s="218" t="s">
        <v>728</v>
      </c>
      <c r="AT616" s="218" t="s">
        <v>1477</v>
      </c>
      <c r="AU616" s="218" t="s">
        <v>238</v>
      </c>
      <c r="AY616" s="211" t="s">
        <v>1476</v>
      </c>
      <c r="BE616" s="219">
        <f>IF(N616="základní",J616,0)</f>
        <v>0</v>
      </c>
      <c r="BF616" s="219">
        <f>IF(N616="snížená",J616,0)</f>
        <v>0</v>
      </c>
      <c r="BG616" s="219">
        <f>IF(N616="zákl. přenesená",J616,0)</f>
        <v>0</v>
      </c>
      <c r="BH616" s="219">
        <f>IF(N616="sníž. přenesená",J616,0)</f>
        <v>0</v>
      </c>
      <c r="BI616" s="219">
        <f>IF(N616="nulová",J616,0)</f>
        <v>0</v>
      </c>
      <c r="BJ616" s="211" t="s">
        <v>238</v>
      </c>
      <c r="BK616" s="219">
        <f>ROUND(I616*H616,2)</f>
        <v>0</v>
      </c>
      <c r="BL616" s="211" t="s">
        <v>728</v>
      </c>
      <c r="BM616" s="218" t="s">
        <v>1710</v>
      </c>
    </row>
    <row r="617" spans="2:65" s="207" customFormat="1">
      <c r="B617" s="208"/>
      <c r="D617" s="217" t="s">
        <v>1473</v>
      </c>
      <c r="F617" s="216" t="s">
        <v>1550</v>
      </c>
      <c r="I617" s="215"/>
      <c r="L617" s="208"/>
      <c r="M617" s="251"/>
      <c r="T617" s="250"/>
      <c r="AT617" s="211" t="s">
        <v>1473</v>
      </c>
      <c r="AU617" s="211" t="s">
        <v>238</v>
      </c>
    </row>
    <row r="618" spans="2:65" s="231" customFormat="1">
      <c r="B618" s="235"/>
      <c r="D618" s="239" t="s">
        <v>133</v>
      </c>
      <c r="F618" s="238" t="s">
        <v>1709</v>
      </c>
      <c r="H618" s="237">
        <v>2E-3</v>
      </c>
      <c r="I618" s="236"/>
      <c r="L618" s="235"/>
      <c r="M618" s="234"/>
      <c r="T618" s="233"/>
      <c r="AT618" s="232" t="s">
        <v>133</v>
      </c>
      <c r="AU618" s="232" t="s">
        <v>238</v>
      </c>
      <c r="AV618" s="231" t="s">
        <v>523</v>
      </c>
      <c r="AW618" s="231" t="s">
        <v>1483</v>
      </c>
      <c r="AX618" s="231" t="s">
        <v>238</v>
      </c>
      <c r="AY618" s="232" t="s">
        <v>1476</v>
      </c>
    </row>
    <row r="619" spans="2:65" s="207" customFormat="1" ht="16.5" customHeight="1">
      <c r="B619" s="208"/>
      <c r="C619" s="249" t="s">
        <v>1708</v>
      </c>
      <c r="D619" s="249" t="s">
        <v>1486</v>
      </c>
      <c r="E619" s="248" t="s">
        <v>1547</v>
      </c>
      <c r="F619" s="243" t="s">
        <v>1546</v>
      </c>
      <c r="G619" s="247" t="s">
        <v>307</v>
      </c>
      <c r="H619" s="246">
        <v>0.191</v>
      </c>
      <c r="I619" s="245"/>
      <c r="J619" s="244">
        <f>ROUND(I619*H619,2)</f>
        <v>0</v>
      </c>
      <c r="K619" s="243" t="s">
        <v>1503</v>
      </c>
      <c r="L619" s="242"/>
      <c r="M619" s="241" t="s">
        <v>117</v>
      </c>
      <c r="N619" s="240" t="s">
        <v>1478</v>
      </c>
      <c r="P619" s="221">
        <f>O619*H619</f>
        <v>0</v>
      </c>
      <c r="Q619" s="221">
        <v>1E-3</v>
      </c>
      <c r="R619" s="221">
        <f>Q619*H619</f>
        <v>1.9100000000000001E-4</v>
      </c>
      <c r="S619" s="221">
        <v>0</v>
      </c>
      <c r="T619" s="220">
        <f>S619*H619</f>
        <v>0</v>
      </c>
      <c r="AR619" s="218" t="s">
        <v>421</v>
      </c>
      <c r="AT619" s="218" t="s">
        <v>1486</v>
      </c>
      <c r="AU619" s="218" t="s">
        <v>238</v>
      </c>
      <c r="AY619" s="211" t="s">
        <v>1476</v>
      </c>
      <c r="BE619" s="219">
        <f>IF(N619="základní",J619,0)</f>
        <v>0</v>
      </c>
      <c r="BF619" s="219">
        <f>IF(N619="snížená",J619,0)</f>
        <v>0</v>
      </c>
      <c r="BG619" s="219">
        <f>IF(N619="zákl. přenesená",J619,0)</f>
        <v>0</v>
      </c>
      <c r="BH619" s="219">
        <f>IF(N619="sníž. přenesená",J619,0)</f>
        <v>0</v>
      </c>
      <c r="BI619" s="219">
        <f>IF(N619="nulová",J619,0)</f>
        <v>0</v>
      </c>
      <c r="BJ619" s="211" t="s">
        <v>238</v>
      </c>
      <c r="BK619" s="219">
        <f>ROUND(I619*H619,2)</f>
        <v>0</v>
      </c>
      <c r="BL619" s="211" t="s">
        <v>728</v>
      </c>
      <c r="BM619" s="218" t="s">
        <v>1707</v>
      </c>
    </row>
    <row r="620" spans="2:65" s="231" customFormat="1">
      <c r="B620" s="235"/>
      <c r="D620" s="239" t="s">
        <v>133</v>
      </c>
      <c r="F620" s="238" t="s">
        <v>1706</v>
      </c>
      <c r="H620" s="237">
        <v>0.191</v>
      </c>
      <c r="I620" s="236"/>
      <c r="L620" s="235"/>
      <c r="M620" s="234"/>
      <c r="T620" s="233"/>
      <c r="AT620" s="232" t="s">
        <v>133</v>
      </c>
      <c r="AU620" s="232" t="s">
        <v>238</v>
      </c>
      <c r="AV620" s="231" t="s">
        <v>523</v>
      </c>
      <c r="AW620" s="231" t="s">
        <v>1483</v>
      </c>
      <c r="AX620" s="231" t="s">
        <v>238</v>
      </c>
      <c r="AY620" s="232" t="s">
        <v>1476</v>
      </c>
    </row>
    <row r="621" spans="2:65" s="207" customFormat="1" ht="24.2" customHeight="1">
      <c r="B621" s="208"/>
      <c r="C621" s="230" t="s">
        <v>1705</v>
      </c>
      <c r="D621" s="230" t="s">
        <v>1477</v>
      </c>
      <c r="E621" s="229" t="s">
        <v>1704</v>
      </c>
      <c r="F621" s="224" t="s">
        <v>1703</v>
      </c>
      <c r="G621" s="228" t="s">
        <v>258</v>
      </c>
      <c r="H621" s="227">
        <v>260</v>
      </c>
      <c r="I621" s="226"/>
      <c r="J621" s="225">
        <f>ROUND(I621*H621,2)</f>
        <v>0</v>
      </c>
      <c r="K621" s="224" t="s">
        <v>1503</v>
      </c>
      <c r="L621" s="208"/>
      <c r="M621" s="223" t="s">
        <v>117</v>
      </c>
      <c r="N621" s="222" t="s">
        <v>1478</v>
      </c>
      <c r="P621" s="221">
        <f>O621*H621</f>
        <v>0</v>
      </c>
      <c r="Q621" s="221">
        <v>0</v>
      </c>
      <c r="R621" s="221">
        <f>Q621*H621</f>
        <v>0</v>
      </c>
      <c r="S621" s="221">
        <v>0</v>
      </c>
      <c r="T621" s="220">
        <f>S621*H621</f>
        <v>0</v>
      </c>
      <c r="AR621" s="218" t="s">
        <v>1702</v>
      </c>
      <c r="AT621" s="218" t="s">
        <v>1477</v>
      </c>
      <c r="AU621" s="218" t="s">
        <v>238</v>
      </c>
      <c r="AY621" s="211" t="s">
        <v>1476</v>
      </c>
      <c r="BE621" s="219">
        <f>IF(N621="základní",J621,0)</f>
        <v>0</v>
      </c>
      <c r="BF621" s="219">
        <f>IF(N621="snížená",J621,0)</f>
        <v>0</v>
      </c>
      <c r="BG621" s="219">
        <f>IF(N621="zákl. přenesená",J621,0)</f>
        <v>0</v>
      </c>
      <c r="BH621" s="219">
        <f>IF(N621="sníž. přenesená",J621,0)</f>
        <v>0</v>
      </c>
      <c r="BI621" s="219">
        <f>IF(N621="nulová",J621,0)</f>
        <v>0</v>
      </c>
      <c r="BJ621" s="211" t="s">
        <v>238</v>
      </c>
      <c r="BK621" s="219">
        <f>ROUND(I621*H621,2)</f>
        <v>0</v>
      </c>
      <c r="BL621" s="211" t="s">
        <v>1702</v>
      </c>
      <c r="BM621" s="218" t="s">
        <v>1701</v>
      </c>
    </row>
    <row r="622" spans="2:65" s="207" customFormat="1" ht="16.5" customHeight="1">
      <c r="B622" s="208"/>
      <c r="C622" s="230" t="s">
        <v>1700</v>
      </c>
      <c r="D622" s="230" t="s">
        <v>1477</v>
      </c>
      <c r="E622" s="229" t="s">
        <v>1481</v>
      </c>
      <c r="F622" s="224" t="s">
        <v>1480</v>
      </c>
      <c r="G622" s="228" t="s">
        <v>197</v>
      </c>
      <c r="H622" s="227">
        <v>87.405000000000001</v>
      </c>
      <c r="I622" s="226"/>
      <c r="J622" s="225">
        <f>ROUND(I622*H622,2)</f>
        <v>0</v>
      </c>
      <c r="K622" s="224" t="s">
        <v>1479</v>
      </c>
      <c r="L622" s="208"/>
      <c r="M622" s="223" t="s">
        <v>117</v>
      </c>
      <c r="N622" s="222" t="s">
        <v>1478</v>
      </c>
      <c r="P622" s="221">
        <f>O622*H622</f>
        <v>0</v>
      </c>
      <c r="Q622" s="221">
        <v>0</v>
      </c>
      <c r="R622" s="221">
        <f>Q622*H622</f>
        <v>0</v>
      </c>
      <c r="S622" s="221">
        <v>0</v>
      </c>
      <c r="T622" s="220">
        <f>S622*H622</f>
        <v>0</v>
      </c>
      <c r="AR622" s="218" t="s">
        <v>728</v>
      </c>
      <c r="AT622" s="218" t="s">
        <v>1477</v>
      </c>
      <c r="AU622" s="218" t="s">
        <v>238</v>
      </c>
      <c r="AY622" s="211" t="s">
        <v>1476</v>
      </c>
      <c r="BE622" s="219">
        <f>IF(N622="základní",J622,0)</f>
        <v>0</v>
      </c>
      <c r="BF622" s="219">
        <f>IF(N622="snížená",J622,0)</f>
        <v>0</v>
      </c>
      <c r="BG622" s="219">
        <f>IF(N622="zákl. přenesená",J622,0)</f>
        <v>0</v>
      </c>
      <c r="BH622" s="219">
        <f>IF(N622="sníž. přenesená",J622,0)</f>
        <v>0</v>
      </c>
      <c r="BI622" s="219">
        <f>IF(N622="nulová",J622,0)</f>
        <v>0</v>
      </c>
      <c r="BJ622" s="211" t="s">
        <v>238</v>
      </c>
      <c r="BK622" s="219">
        <f>ROUND(I622*H622,2)</f>
        <v>0</v>
      </c>
      <c r="BL622" s="211" t="s">
        <v>728</v>
      </c>
      <c r="BM622" s="218" t="s">
        <v>1699</v>
      </c>
    </row>
    <row r="623" spans="2:65" s="207" customFormat="1">
      <c r="B623" s="208"/>
      <c r="D623" s="217" t="s">
        <v>1473</v>
      </c>
      <c r="F623" s="216" t="s">
        <v>1474</v>
      </c>
      <c r="I623" s="215"/>
      <c r="L623" s="208"/>
      <c r="M623" s="251"/>
      <c r="T623" s="250"/>
      <c r="AT623" s="211" t="s">
        <v>1473</v>
      </c>
      <c r="AU623" s="211" t="s">
        <v>238</v>
      </c>
    </row>
    <row r="624" spans="2:65" s="261" customFormat="1" ht="25.9" customHeight="1">
      <c r="B624" s="268"/>
      <c r="D624" s="263" t="s">
        <v>1540</v>
      </c>
      <c r="E624" s="271" t="s">
        <v>1486</v>
      </c>
      <c r="F624" s="271" t="s">
        <v>1698</v>
      </c>
      <c r="I624" s="270"/>
      <c r="J624" s="269">
        <f>BK624</f>
        <v>0</v>
      </c>
      <c r="L624" s="268"/>
      <c r="M624" s="267"/>
      <c r="P624" s="266">
        <f>SUM(P625:P675)</f>
        <v>0</v>
      </c>
      <c r="R624" s="266">
        <f>SUM(R625:R675)</f>
        <v>58.920044999999995</v>
      </c>
      <c r="T624" s="265">
        <f>SUM(T625:T675)</f>
        <v>0</v>
      </c>
      <c r="AR624" s="263" t="s">
        <v>728</v>
      </c>
      <c r="AT624" s="264" t="s">
        <v>1540</v>
      </c>
      <c r="AU624" s="264" t="s">
        <v>1498</v>
      </c>
      <c r="AY624" s="263" t="s">
        <v>1476</v>
      </c>
      <c r="BK624" s="262">
        <f>SUM(BK625:BK675)</f>
        <v>0</v>
      </c>
    </row>
    <row r="625" spans="2:65" s="207" customFormat="1" ht="21.75" customHeight="1">
      <c r="B625" s="208"/>
      <c r="C625" s="230" t="s">
        <v>1697</v>
      </c>
      <c r="D625" s="230" t="s">
        <v>1477</v>
      </c>
      <c r="E625" s="229" t="s">
        <v>1696</v>
      </c>
      <c r="F625" s="224" t="s">
        <v>1695</v>
      </c>
      <c r="G625" s="228" t="s">
        <v>213</v>
      </c>
      <c r="H625" s="227">
        <v>95</v>
      </c>
      <c r="I625" s="226"/>
      <c r="J625" s="225">
        <f>ROUND(I625*H625,2)</f>
        <v>0</v>
      </c>
      <c r="K625" s="224" t="s">
        <v>1479</v>
      </c>
      <c r="L625" s="208"/>
      <c r="M625" s="223" t="s">
        <v>117</v>
      </c>
      <c r="N625" s="222" t="s">
        <v>1478</v>
      </c>
      <c r="P625" s="221">
        <f>O625*H625</f>
        <v>0</v>
      </c>
      <c r="Q625" s="221">
        <v>0</v>
      </c>
      <c r="R625" s="221">
        <f>Q625*H625</f>
        <v>0</v>
      </c>
      <c r="S625" s="221">
        <v>0</v>
      </c>
      <c r="T625" s="220">
        <f>S625*H625</f>
        <v>0</v>
      </c>
      <c r="AR625" s="218" t="s">
        <v>728</v>
      </c>
      <c r="AT625" s="218" t="s">
        <v>1477</v>
      </c>
      <c r="AU625" s="218" t="s">
        <v>238</v>
      </c>
      <c r="AY625" s="211" t="s">
        <v>1476</v>
      </c>
      <c r="BE625" s="219">
        <f>IF(N625="základní",J625,0)</f>
        <v>0</v>
      </c>
      <c r="BF625" s="219">
        <f>IF(N625="snížená",J625,0)</f>
        <v>0</v>
      </c>
      <c r="BG625" s="219">
        <f>IF(N625="zákl. přenesená",J625,0)</f>
        <v>0</v>
      </c>
      <c r="BH625" s="219">
        <f>IF(N625="sníž. přenesená",J625,0)</f>
        <v>0</v>
      </c>
      <c r="BI625" s="219">
        <f>IF(N625="nulová",J625,0)</f>
        <v>0</v>
      </c>
      <c r="BJ625" s="211" t="s">
        <v>238</v>
      </c>
      <c r="BK625" s="219">
        <f>ROUND(I625*H625,2)</f>
        <v>0</v>
      </c>
      <c r="BL625" s="211" t="s">
        <v>728</v>
      </c>
      <c r="BM625" s="218" t="s">
        <v>1694</v>
      </c>
    </row>
    <row r="626" spans="2:65" s="207" customFormat="1">
      <c r="B626" s="208"/>
      <c r="D626" s="217" t="s">
        <v>1473</v>
      </c>
      <c r="F626" s="216" t="s">
        <v>1693</v>
      </c>
      <c r="I626" s="215"/>
      <c r="L626" s="208"/>
      <c r="M626" s="251"/>
      <c r="T626" s="250"/>
      <c r="AT626" s="211" t="s">
        <v>1473</v>
      </c>
      <c r="AU626" s="211" t="s">
        <v>238</v>
      </c>
    </row>
    <row r="627" spans="2:65" s="231" customFormat="1">
      <c r="B627" s="235"/>
      <c r="D627" s="239" t="s">
        <v>133</v>
      </c>
      <c r="E627" s="232" t="s">
        <v>117</v>
      </c>
      <c r="F627" s="238" t="s">
        <v>1692</v>
      </c>
      <c r="H627" s="237">
        <v>95</v>
      </c>
      <c r="I627" s="236"/>
      <c r="L627" s="235"/>
      <c r="M627" s="234"/>
      <c r="T627" s="233"/>
      <c r="AT627" s="232" t="s">
        <v>133</v>
      </c>
      <c r="AU627" s="232" t="s">
        <v>238</v>
      </c>
      <c r="AV627" s="231" t="s">
        <v>523</v>
      </c>
      <c r="AW627" s="231" t="s">
        <v>1496</v>
      </c>
      <c r="AX627" s="231" t="s">
        <v>1498</v>
      </c>
      <c r="AY627" s="232" t="s">
        <v>1476</v>
      </c>
    </row>
    <row r="628" spans="2:65" s="252" customFormat="1">
      <c r="B628" s="256"/>
      <c r="D628" s="239" t="s">
        <v>133</v>
      </c>
      <c r="E628" s="253" t="s">
        <v>117</v>
      </c>
      <c r="F628" s="259" t="s">
        <v>1497</v>
      </c>
      <c r="H628" s="258">
        <v>95</v>
      </c>
      <c r="I628" s="257"/>
      <c r="L628" s="256"/>
      <c r="M628" s="255"/>
      <c r="T628" s="254"/>
      <c r="AT628" s="253" t="s">
        <v>133</v>
      </c>
      <c r="AU628" s="253" t="s">
        <v>238</v>
      </c>
      <c r="AV628" s="252" t="s">
        <v>728</v>
      </c>
      <c r="AW628" s="252" t="s">
        <v>1496</v>
      </c>
      <c r="AX628" s="252" t="s">
        <v>238</v>
      </c>
      <c r="AY628" s="253" t="s">
        <v>1476</v>
      </c>
    </row>
    <row r="629" spans="2:65" s="207" customFormat="1" ht="24.2" customHeight="1">
      <c r="B629" s="208"/>
      <c r="C629" s="230" t="s">
        <v>1691</v>
      </c>
      <c r="D629" s="230" t="s">
        <v>1477</v>
      </c>
      <c r="E629" s="229" t="s">
        <v>1690</v>
      </c>
      <c r="F629" s="224" t="s">
        <v>1689</v>
      </c>
      <c r="G629" s="228" t="s">
        <v>213</v>
      </c>
      <c r="H629" s="227">
        <v>36</v>
      </c>
      <c r="I629" s="226"/>
      <c r="J629" s="225">
        <f>ROUND(I629*H629,2)</f>
        <v>0</v>
      </c>
      <c r="K629" s="224" t="s">
        <v>1479</v>
      </c>
      <c r="L629" s="208"/>
      <c r="M629" s="223" t="s">
        <v>117</v>
      </c>
      <c r="N629" s="222" t="s">
        <v>1478</v>
      </c>
      <c r="P629" s="221">
        <f>O629*H629</f>
        <v>0</v>
      </c>
      <c r="Q629" s="221">
        <v>0</v>
      </c>
      <c r="R629" s="221">
        <f>Q629*H629</f>
        <v>0</v>
      </c>
      <c r="S629" s="221">
        <v>0</v>
      </c>
      <c r="T629" s="220">
        <f>S629*H629</f>
        <v>0</v>
      </c>
      <c r="AR629" s="218" t="s">
        <v>728</v>
      </c>
      <c r="AT629" s="218" t="s">
        <v>1477</v>
      </c>
      <c r="AU629" s="218" t="s">
        <v>238</v>
      </c>
      <c r="AY629" s="211" t="s">
        <v>1476</v>
      </c>
      <c r="BE629" s="219">
        <f>IF(N629="základní",J629,0)</f>
        <v>0</v>
      </c>
      <c r="BF629" s="219">
        <f>IF(N629="snížená",J629,0)</f>
        <v>0</v>
      </c>
      <c r="BG629" s="219">
        <f>IF(N629="zákl. přenesená",J629,0)</f>
        <v>0</v>
      </c>
      <c r="BH629" s="219">
        <f>IF(N629="sníž. přenesená",J629,0)</f>
        <v>0</v>
      </c>
      <c r="BI629" s="219">
        <f>IF(N629="nulová",J629,0)</f>
        <v>0</v>
      </c>
      <c r="BJ629" s="211" t="s">
        <v>238</v>
      </c>
      <c r="BK629" s="219">
        <f>ROUND(I629*H629,2)</f>
        <v>0</v>
      </c>
      <c r="BL629" s="211" t="s">
        <v>728</v>
      </c>
      <c r="BM629" s="218" t="s">
        <v>1688</v>
      </c>
    </row>
    <row r="630" spans="2:65" s="207" customFormat="1">
      <c r="B630" s="208"/>
      <c r="D630" s="217" t="s">
        <v>1473</v>
      </c>
      <c r="F630" s="216" t="s">
        <v>1687</v>
      </c>
      <c r="I630" s="215"/>
      <c r="L630" s="208"/>
      <c r="M630" s="251"/>
      <c r="T630" s="250"/>
      <c r="AT630" s="211" t="s">
        <v>1473</v>
      </c>
      <c r="AU630" s="211" t="s">
        <v>238</v>
      </c>
    </row>
    <row r="631" spans="2:65" s="231" customFormat="1">
      <c r="B631" s="235"/>
      <c r="D631" s="239" t="s">
        <v>133</v>
      </c>
      <c r="E631" s="232" t="s">
        <v>117</v>
      </c>
      <c r="F631" s="238" t="s">
        <v>1659</v>
      </c>
      <c r="H631" s="237">
        <v>36</v>
      </c>
      <c r="I631" s="236"/>
      <c r="L631" s="235"/>
      <c r="M631" s="234"/>
      <c r="T631" s="233"/>
      <c r="AT631" s="232" t="s">
        <v>133</v>
      </c>
      <c r="AU631" s="232" t="s">
        <v>238</v>
      </c>
      <c r="AV631" s="231" t="s">
        <v>523</v>
      </c>
      <c r="AW631" s="231" t="s">
        <v>1496</v>
      </c>
      <c r="AX631" s="231" t="s">
        <v>1498</v>
      </c>
      <c r="AY631" s="232" t="s">
        <v>1476</v>
      </c>
    </row>
    <row r="632" spans="2:65" s="252" customFormat="1">
      <c r="B632" s="256"/>
      <c r="D632" s="239" t="s">
        <v>133</v>
      </c>
      <c r="E632" s="253" t="s">
        <v>117</v>
      </c>
      <c r="F632" s="259" t="s">
        <v>1497</v>
      </c>
      <c r="H632" s="258">
        <v>36</v>
      </c>
      <c r="I632" s="257"/>
      <c r="L632" s="256"/>
      <c r="M632" s="255"/>
      <c r="T632" s="254"/>
      <c r="AT632" s="253" t="s">
        <v>133</v>
      </c>
      <c r="AU632" s="253" t="s">
        <v>238</v>
      </c>
      <c r="AV632" s="252" t="s">
        <v>728</v>
      </c>
      <c r="AW632" s="252" t="s">
        <v>1496</v>
      </c>
      <c r="AX632" s="252" t="s">
        <v>238</v>
      </c>
      <c r="AY632" s="253" t="s">
        <v>1476</v>
      </c>
    </row>
    <row r="633" spans="2:65" s="207" customFormat="1" ht="37.9" customHeight="1">
      <c r="B633" s="208"/>
      <c r="C633" s="230" t="s">
        <v>1686</v>
      </c>
      <c r="D633" s="230" t="s">
        <v>1477</v>
      </c>
      <c r="E633" s="229" t="s">
        <v>1685</v>
      </c>
      <c r="F633" s="224" t="s">
        <v>1684</v>
      </c>
      <c r="G633" s="228" t="s">
        <v>213</v>
      </c>
      <c r="H633" s="227">
        <v>131</v>
      </c>
      <c r="I633" s="226"/>
      <c r="J633" s="225">
        <f>ROUND(I633*H633,2)</f>
        <v>0</v>
      </c>
      <c r="K633" s="224" t="s">
        <v>1479</v>
      </c>
      <c r="L633" s="208"/>
      <c r="M633" s="223" t="s">
        <v>117</v>
      </c>
      <c r="N633" s="222" t="s">
        <v>1478</v>
      </c>
      <c r="P633" s="221">
        <f>O633*H633</f>
        <v>0</v>
      </c>
      <c r="Q633" s="221">
        <v>0</v>
      </c>
      <c r="R633" s="221">
        <f>Q633*H633</f>
        <v>0</v>
      </c>
      <c r="S633" s="221">
        <v>0</v>
      </c>
      <c r="T633" s="220">
        <f>S633*H633</f>
        <v>0</v>
      </c>
      <c r="AR633" s="218" t="s">
        <v>728</v>
      </c>
      <c r="AT633" s="218" t="s">
        <v>1477</v>
      </c>
      <c r="AU633" s="218" t="s">
        <v>238</v>
      </c>
      <c r="AY633" s="211" t="s">
        <v>1476</v>
      </c>
      <c r="BE633" s="219">
        <f>IF(N633="základní",J633,0)</f>
        <v>0</v>
      </c>
      <c r="BF633" s="219">
        <f>IF(N633="snížená",J633,0)</f>
        <v>0</v>
      </c>
      <c r="BG633" s="219">
        <f>IF(N633="zákl. přenesená",J633,0)</f>
        <v>0</v>
      </c>
      <c r="BH633" s="219">
        <f>IF(N633="sníž. přenesená",J633,0)</f>
        <v>0</v>
      </c>
      <c r="BI633" s="219">
        <f>IF(N633="nulová",J633,0)</f>
        <v>0</v>
      </c>
      <c r="BJ633" s="211" t="s">
        <v>238</v>
      </c>
      <c r="BK633" s="219">
        <f>ROUND(I633*H633,2)</f>
        <v>0</v>
      </c>
      <c r="BL633" s="211" t="s">
        <v>728</v>
      </c>
      <c r="BM633" s="218" t="s">
        <v>1683</v>
      </c>
    </row>
    <row r="634" spans="2:65" s="207" customFormat="1">
      <c r="B634" s="208"/>
      <c r="D634" s="217" t="s">
        <v>1473</v>
      </c>
      <c r="F634" s="216" t="s">
        <v>1682</v>
      </c>
      <c r="I634" s="215"/>
      <c r="L634" s="208"/>
      <c r="M634" s="251"/>
      <c r="T634" s="250"/>
      <c r="AT634" s="211" t="s">
        <v>1473</v>
      </c>
      <c r="AU634" s="211" t="s">
        <v>238</v>
      </c>
    </row>
    <row r="635" spans="2:65" s="207" customFormat="1" ht="24.2" customHeight="1">
      <c r="B635" s="208"/>
      <c r="C635" s="230" t="s">
        <v>1681</v>
      </c>
      <c r="D635" s="230" t="s">
        <v>1477</v>
      </c>
      <c r="E635" s="229" t="s">
        <v>1680</v>
      </c>
      <c r="F635" s="224" t="s">
        <v>1679</v>
      </c>
      <c r="G635" s="228" t="s">
        <v>197</v>
      </c>
      <c r="H635" s="227">
        <v>262</v>
      </c>
      <c r="I635" s="226"/>
      <c r="J635" s="225">
        <f>ROUND(I635*H635,2)</f>
        <v>0</v>
      </c>
      <c r="K635" s="224" t="s">
        <v>1479</v>
      </c>
      <c r="L635" s="208"/>
      <c r="M635" s="223" t="s">
        <v>117</v>
      </c>
      <c r="N635" s="222" t="s">
        <v>1478</v>
      </c>
      <c r="P635" s="221">
        <f>O635*H635</f>
        <v>0</v>
      </c>
      <c r="Q635" s="221">
        <v>0</v>
      </c>
      <c r="R635" s="221">
        <f>Q635*H635</f>
        <v>0</v>
      </c>
      <c r="S635" s="221">
        <v>0</v>
      </c>
      <c r="T635" s="220">
        <f>S635*H635</f>
        <v>0</v>
      </c>
      <c r="AR635" s="218" t="s">
        <v>728</v>
      </c>
      <c r="AT635" s="218" t="s">
        <v>1477</v>
      </c>
      <c r="AU635" s="218" t="s">
        <v>238</v>
      </c>
      <c r="AY635" s="211" t="s">
        <v>1476</v>
      </c>
      <c r="BE635" s="219">
        <f>IF(N635="základní",J635,0)</f>
        <v>0</v>
      </c>
      <c r="BF635" s="219">
        <f>IF(N635="snížená",J635,0)</f>
        <v>0</v>
      </c>
      <c r="BG635" s="219">
        <f>IF(N635="zákl. přenesená",J635,0)</f>
        <v>0</v>
      </c>
      <c r="BH635" s="219">
        <f>IF(N635="sníž. přenesená",J635,0)</f>
        <v>0</v>
      </c>
      <c r="BI635" s="219">
        <f>IF(N635="nulová",J635,0)</f>
        <v>0</v>
      </c>
      <c r="BJ635" s="211" t="s">
        <v>238</v>
      </c>
      <c r="BK635" s="219">
        <f>ROUND(I635*H635,2)</f>
        <v>0</v>
      </c>
      <c r="BL635" s="211" t="s">
        <v>728</v>
      </c>
      <c r="BM635" s="218" t="s">
        <v>1678</v>
      </c>
    </row>
    <row r="636" spans="2:65" s="207" customFormat="1">
      <c r="B636" s="208"/>
      <c r="D636" s="217" t="s">
        <v>1473</v>
      </c>
      <c r="F636" s="216" t="s">
        <v>1677</v>
      </c>
      <c r="I636" s="215"/>
      <c r="L636" s="208"/>
      <c r="M636" s="251"/>
      <c r="T636" s="250"/>
      <c r="AT636" s="211" t="s">
        <v>1473</v>
      </c>
      <c r="AU636" s="211" t="s">
        <v>238</v>
      </c>
    </row>
    <row r="637" spans="2:65" s="231" customFormat="1">
      <c r="B637" s="235"/>
      <c r="D637" s="239" t="s">
        <v>133</v>
      </c>
      <c r="F637" s="238" t="s">
        <v>1676</v>
      </c>
      <c r="H637" s="237">
        <v>262</v>
      </c>
      <c r="I637" s="236"/>
      <c r="L637" s="235"/>
      <c r="M637" s="234"/>
      <c r="T637" s="233"/>
      <c r="AT637" s="232" t="s">
        <v>133</v>
      </c>
      <c r="AU637" s="232" t="s">
        <v>238</v>
      </c>
      <c r="AV637" s="231" t="s">
        <v>523</v>
      </c>
      <c r="AW637" s="231" t="s">
        <v>1483</v>
      </c>
      <c r="AX637" s="231" t="s">
        <v>238</v>
      </c>
      <c r="AY637" s="232" t="s">
        <v>1476</v>
      </c>
    </row>
    <row r="638" spans="2:65" s="207" customFormat="1" ht="24.2" customHeight="1">
      <c r="B638" s="208"/>
      <c r="C638" s="230" t="s">
        <v>1675</v>
      </c>
      <c r="D638" s="230" t="s">
        <v>1477</v>
      </c>
      <c r="E638" s="229" t="s">
        <v>1674</v>
      </c>
      <c r="F638" s="224" t="s">
        <v>1673</v>
      </c>
      <c r="G638" s="228" t="s">
        <v>226</v>
      </c>
      <c r="H638" s="227">
        <v>247.5</v>
      </c>
      <c r="I638" s="226"/>
      <c r="J638" s="225">
        <f>ROUND(I638*H638,2)</f>
        <v>0</v>
      </c>
      <c r="K638" s="224" t="s">
        <v>1479</v>
      </c>
      <c r="L638" s="208"/>
      <c r="M638" s="223" t="s">
        <v>117</v>
      </c>
      <c r="N638" s="222" t="s">
        <v>1478</v>
      </c>
      <c r="P638" s="221">
        <f>O638*H638</f>
        <v>0</v>
      </c>
      <c r="Q638" s="221">
        <v>1.7000000000000001E-4</v>
      </c>
      <c r="R638" s="221">
        <f>Q638*H638</f>
        <v>4.2075000000000001E-2</v>
      </c>
      <c r="S638" s="221">
        <v>0</v>
      </c>
      <c r="T638" s="220">
        <f>S638*H638</f>
        <v>0</v>
      </c>
      <c r="AR638" s="218" t="s">
        <v>728</v>
      </c>
      <c r="AT638" s="218" t="s">
        <v>1477</v>
      </c>
      <c r="AU638" s="218" t="s">
        <v>238</v>
      </c>
      <c r="AY638" s="211" t="s">
        <v>1476</v>
      </c>
      <c r="BE638" s="219">
        <f>IF(N638="základní",J638,0)</f>
        <v>0</v>
      </c>
      <c r="BF638" s="219">
        <f>IF(N638="snížená",J638,0)</f>
        <v>0</v>
      </c>
      <c r="BG638" s="219">
        <f>IF(N638="zákl. přenesená",J638,0)</f>
        <v>0</v>
      </c>
      <c r="BH638" s="219">
        <f>IF(N638="sníž. přenesená",J638,0)</f>
        <v>0</v>
      </c>
      <c r="BI638" s="219">
        <f>IF(N638="nulová",J638,0)</f>
        <v>0</v>
      </c>
      <c r="BJ638" s="211" t="s">
        <v>238</v>
      </c>
      <c r="BK638" s="219">
        <f>ROUND(I638*H638,2)</f>
        <v>0</v>
      </c>
      <c r="BL638" s="211" t="s">
        <v>728</v>
      </c>
      <c r="BM638" s="218" t="s">
        <v>1672</v>
      </c>
    </row>
    <row r="639" spans="2:65" s="207" customFormat="1">
      <c r="B639" s="208"/>
      <c r="D639" s="217" t="s">
        <v>1473</v>
      </c>
      <c r="F639" s="216" t="s">
        <v>1671</v>
      </c>
      <c r="I639" s="215"/>
      <c r="L639" s="208"/>
      <c r="M639" s="251"/>
      <c r="T639" s="250"/>
      <c r="AT639" s="211" t="s">
        <v>1473</v>
      </c>
      <c r="AU639" s="211" t="s">
        <v>238</v>
      </c>
    </row>
    <row r="640" spans="2:65" s="231" customFormat="1">
      <c r="B640" s="235"/>
      <c r="D640" s="239" t="s">
        <v>133</v>
      </c>
      <c r="E640" s="232" t="s">
        <v>117</v>
      </c>
      <c r="F640" s="238" t="s">
        <v>1670</v>
      </c>
      <c r="H640" s="237">
        <v>247.5</v>
      </c>
      <c r="I640" s="236"/>
      <c r="L640" s="235"/>
      <c r="M640" s="234"/>
      <c r="T640" s="233"/>
      <c r="AT640" s="232" t="s">
        <v>133</v>
      </c>
      <c r="AU640" s="232" t="s">
        <v>238</v>
      </c>
      <c r="AV640" s="231" t="s">
        <v>523</v>
      </c>
      <c r="AW640" s="231" t="s">
        <v>1496</v>
      </c>
      <c r="AX640" s="231" t="s">
        <v>1498</v>
      </c>
      <c r="AY640" s="232" t="s">
        <v>1476</v>
      </c>
    </row>
    <row r="641" spans="2:65" s="252" customFormat="1">
      <c r="B641" s="256"/>
      <c r="D641" s="239" t="s">
        <v>133</v>
      </c>
      <c r="E641" s="253" t="s">
        <v>117</v>
      </c>
      <c r="F641" s="259" t="s">
        <v>1497</v>
      </c>
      <c r="H641" s="258">
        <v>247.5</v>
      </c>
      <c r="I641" s="257"/>
      <c r="L641" s="256"/>
      <c r="M641" s="255"/>
      <c r="T641" s="254"/>
      <c r="AT641" s="253" t="s">
        <v>133</v>
      </c>
      <c r="AU641" s="253" t="s">
        <v>238</v>
      </c>
      <c r="AV641" s="252" t="s">
        <v>728</v>
      </c>
      <c r="AW641" s="252" t="s">
        <v>1496</v>
      </c>
      <c r="AX641" s="252" t="s">
        <v>238</v>
      </c>
      <c r="AY641" s="253" t="s">
        <v>1476</v>
      </c>
    </row>
    <row r="642" spans="2:65" s="207" customFormat="1" ht="16.5" customHeight="1">
      <c r="B642" s="208"/>
      <c r="C642" s="249" t="s">
        <v>1669</v>
      </c>
      <c r="D642" s="249" t="s">
        <v>1486</v>
      </c>
      <c r="E642" s="248" t="s">
        <v>1668</v>
      </c>
      <c r="F642" s="243" t="s">
        <v>1667</v>
      </c>
      <c r="G642" s="247" t="s">
        <v>226</v>
      </c>
      <c r="H642" s="246">
        <v>297</v>
      </c>
      <c r="I642" s="245"/>
      <c r="J642" s="244">
        <f>ROUND(I642*H642,2)</f>
        <v>0</v>
      </c>
      <c r="K642" s="243" t="s">
        <v>1479</v>
      </c>
      <c r="L642" s="242"/>
      <c r="M642" s="241" t="s">
        <v>117</v>
      </c>
      <c r="N642" s="240" t="s">
        <v>1478</v>
      </c>
      <c r="P642" s="221">
        <f>O642*H642</f>
        <v>0</v>
      </c>
      <c r="Q642" s="221">
        <v>2.9999999999999997E-4</v>
      </c>
      <c r="R642" s="221">
        <f>Q642*H642</f>
        <v>8.9099999999999999E-2</v>
      </c>
      <c r="S642" s="221">
        <v>0</v>
      </c>
      <c r="T642" s="220">
        <f>S642*H642</f>
        <v>0</v>
      </c>
      <c r="AR642" s="218" t="s">
        <v>421</v>
      </c>
      <c r="AT642" s="218" t="s">
        <v>1486</v>
      </c>
      <c r="AU642" s="218" t="s">
        <v>238</v>
      </c>
      <c r="AY642" s="211" t="s">
        <v>1476</v>
      </c>
      <c r="BE642" s="219">
        <f>IF(N642="základní",J642,0)</f>
        <v>0</v>
      </c>
      <c r="BF642" s="219">
        <f>IF(N642="snížená",J642,0)</f>
        <v>0</v>
      </c>
      <c r="BG642" s="219">
        <f>IF(N642="zákl. přenesená",J642,0)</f>
        <v>0</v>
      </c>
      <c r="BH642" s="219">
        <f>IF(N642="sníž. přenesená",J642,0)</f>
        <v>0</v>
      </c>
      <c r="BI642" s="219">
        <f>IF(N642="nulová",J642,0)</f>
        <v>0</v>
      </c>
      <c r="BJ642" s="211" t="s">
        <v>238</v>
      </c>
      <c r="BK642" s="219">
        <f>ROUND(I642*H642,2)</f>
        <v>0</v>
      </c>
      <c r="BL642" s="211" t="s">
        <v>728</v>
      </c>
      <c r="BM642" s="218" t="s">
        <v>1666</v>
      </c>
    </row>
    <row r="643" spans="2:65" s="231" customFormat="1">
      <c r="B643" s="235"/>
      <c r="D643" s="239" t="s">
        <v>133</v>
      </c>
      <c r="F643" s="238" t="s">
        <v>1665</v>
      </c>
      <c r="H643" s="237">
        <v>297</v>
      </c>
      <c r="I643" s="236"/>
      <c r="L643" s="235"/>
      <c r="M643" s="234"/>
      <c r="T643" s="233"/>
      <c r="AT643" s="232" t="s">
        <v>133</v>
      </c>
      <c r="AU643" s="232" t="s">
        <v>238</v>
      </c>
      <c r="AV643" s="231" t="s">
        <v>523</v>
      </c>
      <c r="AW643" s="231" t="s">
        <v>1483</v>
      </c>
      <c r="AX643" s="231" t="s">
        <v>238</v>
      </c>
      <c r="AY643" s="232" t="s">
        <v>1476</v>
      </c>
    </row>
    <row r="644" spans="2:65" s="207" customFormat="1" ht="24.2" customHeight="1">
      <c r="B644" s="208"/>
      <c r="C644" s="230" t="s">
        <v>1664</v>
      </c>
      <c r="D644" s="230" t="s">
        <v>1477</v>
      </c>
      <c r="E644" s="229" t="s">
        <v>1663</v>
      </c>
      <c r="F644" s="224" t="s">
        <v>1662</v>
      </c>
      <c r="G644" s="228" t="s">
        <v>213</v>
      </c>
      <c r="H644" s="227">
        <v>36</v>
      </c>
      <c r="I644" s="226"/>
      <c r="J644" s="225">
        <f>ROUND(I644*H644,2)</f>
        <v>0</v>
      </c>
      <c r="K644" s="224" t="s">
        <v>1479</v>
      </c>
      <c r="L644" s="208"/>
      <c r="M644" s="223" t="s">
        <v>117</v>
      </c>
      <c r="N644" s="222" t="s">
        <v>1478</v>
      </c>
      <c r="P644" s="221">
        <f>O644*H644</f>
        <v>0</v>
      </c>
      <c r="Q644" s="221">
        <v>1.63</v>
      </c>
      <c r="R644" s="221">
        <f>Q644*H644</f>
        <v>58.679999999999993</v>
      </c>
      <c r="S644" s="221">
        <v>0</v>
      </c>
      <c r="T644" s="220">
        <f>S644*H644</f>
        <v>0</v>
      </c>
      <c r="AR644" s="218" t="s">
        <v>728</v>
      </c>
      <c r="AT644" s="218" t="s">
        <v>1477</v>
      </c>
      <c r="AU644" s="218" t="s">
        <v>238</v>
      </c>
      <c r="AY644" s="211" t="s">
        <v>1476</v>
      </c>
      <c r="BE644" s="219">
        <f>IF(N644="základní",J644,0)</f>
        <v>0</v>
      </c>
      <c r="BF644" s="219">
        <f>IF(N644="snížená",J644,0)</f>
        <v>0</v>
      </c>
      <c r="BG644" s="219">
        <f>IF(N644="zákl. přenesená",J644,0)</f>
        <v>0</v>
      </c>
      <c r="BH644" s="219">
        <f>IF(N644="sníž. přenesená",J644,0)</f>
        <v>0</v>
      </c>
      <c r="BI644" s="219">
        <f>IF(N644="nulová",J644,0)</f>
        <v>0</v>
      </c>
      <c r="BJ644" s="211" t="s">
        <v>238</v>
      </c>
      <c r="BK644" s="219">
        <f>ROUND(I644*H644,2)</f>
        <v>0</v>
      </c>
      <c r="BL644" s="211" t="s">
        <v>728</v>
      </c>
      <c r="BM644" s="218" t="s">
        <v>1661</v>
      </c>
    </row>
    <row r="645" spans="2:65" s="207" customFormat="1">
      <c r="B645" s="208"/>
      <c r="D645" s="217" t="s">
        <v>1473</v>
      </c>
      <c r="F645" s="216" t="s">
        <v>1660</v>
      </c>
      <c r="I645" s="215"/>
      <c r="L645" s="208"/>
      <c r="M645" s="251"/>
      <c r="T645" s="250"/>
      <c r="AT645" s="211" t="s">
        <v>1473</v>
      </c>
      <c r="AU645" s="211" t="s">
        <v>238</v>
      </c>
    </row>
    <row r="646" spans="2:65" s="231" customFormat="1">
      <c r="B646" s="235"/>
      <c r="D646" s="239" t="s">
        <v>133</v>
      </c>
      <c r="E646" s="232" t="s">
        <v>117</v>
      </c>
      <c r="F646" s="238" t="s">
        <v>1659</v>
      </c>
      <c r="H646" s="237">
        <v>36</v>
      </c>
      <c r="I646" s="236"/>
      <c r="L646" s="235"/>
      <c r="M646" s="234"/>
      <c r="T646" s="233"/>
      <c r="AT646" s="232" t="s">
        <v>133</v>
      </c>
      <c r="AU646" s="232" t="s">
        <v>238</v>
      </c>
      <c r="AV646" s="231" t="s">
        <v>523</v>
      </c>
      <c r="AW646" s="231" t="s">
        <v>1496</v>
      </c>
      <c r="AX646" s="231" t="s">
        <v>1498</v>
      </c>
      <c r="AY646" s="232" t="s">
        <v>1476</v>
      </c>
    </row>
    <row r="647" spans="2:65" s="252" customFormat="1">
      <c r="B647" s="256"/>
      <c r="D647" s="239" t="s">
        <v>133</v>
      </c>
      <c r="E647" s="253" t="s">
        <v>117</v>
      </c>
      <c r="F647" s="259" t="s">
        <v>1497</v>
      </c>
      <c r="H647" s="258">
        <v>36</v>
      </c>
      <c r="I647" s="257"/>
      <c r="L647" s="256"/>
      <c r="M647" s="255"/>
      <c r="T647" s="254"/>
      <c r="AT647" s="253" t="s">
        <v>133</v>
      </c>
      <c r="AU647" s="253" t="s">
        <v>238</v>
      </c>
      <c r="AV647" s="252" t="s">
        <v>728</v>
      </c>
      <c r="AW647" s="252" t="s">
        <v>1496</v>
      </c>
      <c r="AX647" s="252" t="s">
        <v>238</v>
      </c>
      <c r="AY647" s="253" t="s">
        <v>1476</v>
      </c>
    </row>
    <row r="648" spans="2:65" s="207" customFormat="1" ht="16.5" customHeight="1">
      <c r="B648" s="208"/>
      <c r="C648" s="230" t="s">
        <v>1658</v>
      </c>
      <c r="D648" s="230" t="s">
        <v>1477</v>
      </c>
      <c r="E648" s="229" t="s">
        <v>1657</v>
      </c>
      <c r="F648" s="224" t="s">
        <v>1656</v>
      </c>
      <c r="G648" s="228" t="s">
        <v>258</v>
      </c>
      <c r="H648" s="227">
        <v>80</v>
      </c>
      <c r="I648" s="226"/>
      <c r="J648" s="225">
        <f>ROUND(I648*H648,2)</f>
        <v>0</v>
      </c>
      <c r="K648" s="224" t="s">
        <v>1479</v>
      </c>
      <c r="L648" s="208"/>
      <c r="M648" s="223" t="s">
        <v>117</v>
      </c>
      <c r="N648" s="222" t="s">
        <v>1478</v>
      </c>
      <c r="P648" s="221">
        <f>O648*H648</f>
        <v>0</v>
      </c>
      <c r="Q648" s="221">
        <v>1.33E-3</v>
      </c>
      <c r="R648" s="221">
        <f>Q648*H648</f>
        <v>0.10639999999999999</v>
      </c>
      <c r="S648" s="221">
        <v>0</v>
      </c>
      <c r="T648" s="220">
        <f>S648*H648</f>
        <v>0</v>
      </c>
      <c r="AR648" s="218" t="s">
        <v>728</v>
      </c>
      <c r="AT648" s="218" t="s">
        <v>1477</v>
      </c>
      <c r="AU648" s="218" t="s">
        <v>238</v>
      </c>
      <c r="AY648" s="211" t="s">
        <v>1476</v>
      </c>
      <c r="BE648" s="219">
        <f>IF(N648="základní",J648,0)</f>
        <v>0</v>
      </c>
      <c r="BF648" s="219">
        <f>IF(N648="snížená",J648,0)</f>
        <v>0</v>
      </c>
      <c r="BG648" s="219">
        <f>IF(N648="zákl. přenesená",J648,0)</f>
        <v>0</v>
      </c>
      <c r="BH648" s="219">
        <f>IF(N648="sníž. přenesená",J648,0)</f>
        <v>0</v>
      </c>
      <c r="BI648" s="219">
        <f>IF(N648="nulová",J648,0)</f>
        <v>0</v>
      </c>
      <c r="BJ648" s="211" t="s">
        <v>238</v>
      </c>
      <c r="BK648" s="219">
        <f>ROUND(I648*H648,2)</f>
        <v>0</v>
      </c>
      <c r="BL648" s="211" t="s">
        <v>728</v>
      </c>
      <c r="BM648" s="218" t="s">
        <v>1655</v>
      </c>
    </row>
    <row r="649" spans="2:65" s="207" customFormat="1">
      <c r="B649" s="208"/>
      <c r="D649" s="217" t="s">
        <v>1473</v>
      </c>
      <c r="F649" s="216" t="s">
        <v>1654</v>
      </c>
      <c r="I649" s="215"/>
      <c r="L649" s="208"/>
      <c r="M649" s="251"/>
      <c r="T649" s="250"/>
      <c r="AT649" s="211" t="s">
        <v>1473</v>
      </c>
      <c r="AU649" s="211" t="s">
        <v>238</v>
      </c>
    </row>
    <row r="650" spans="2:65" s="207" customFormat="1" ht="21.75" customHeight="1">
      <c r="B650" s="208"/>
      <c r="C650" s="230" t="s">
        <v>1653</v>
      </c>
      <c r="D650" s="230" t="s">
        <v>1477</v>
      </c>
      <c r="E650" s="229" t="s">
        <v>1652</v>
      </c>
      <c r="F650" s="224" t="s">
        <v>1651</v>
      </c>
      <c r="G650" s="228" t="s">
        <v>226</v>
      </c>
      <c r="H650" s="227">
        <v>190</v>
      </c>
      <c r="I650" s="226"/>
      <c r="J650" s="225">
        <f>ROUND(I650*H650,2)</f>
        <v>0</v>
      </c>
      <c r="K650" s="224" t="s">
        <v>1479</v>
      </c>
      <c r="L650" s="208"/>
      <c r="M650" s="223" t="s">
        <v>117</v>
      </c>
      <c r="N650" s="222" t="s">
        <v>1478</v>
      </c>
      <c r="P650" s="221">
        <f>O650*H650</f>
        <v>0</v>
      </c>
      <c r="Q650" s="221">
        <v>0</v>
      </c>
      <c r="R650" s="221">
        <f>Q650*H650</f>
        <v>0</v>
      </c>
      <c r="S650" s="221">
        <v>0</v>
      </c>
      <c r="T650" s="220">
        <f>S650*H650</f>
        <v>0</v>
      </c>
      <c r="AR650" s="218" t="s">
        <v>728</v>
      </c>
      <c r="AT650" s="218" t="s">
        <v>1477</v>
      </c>
      <c r="AU650" s="218" t="s">
        <v>238</v>
      </c>
      <c r="AY650" s="211" t="s">
        <v>1476</v>
      </c>
      <c r="BE650" s="219">
        <f>IF(N650="základní",J650,0)</f>
        <v>0</v>
      </c>
      <c r="BF650" s="219">
        <f>IF(N650="snížená",J650,0)</f>
        <v>0</v>
      </c>
      <c r="BG650" s="219">
        <f>IF(N650="zákl. přenesená",J650,0)</f>
        <v>0</v>
      </c>
      <c r="BH650" s="219">
        <f>IF(N650="sníž. přenesená",J650,0)</f>
        <v>0</v>
      </c>
      <c r="BI650" s="219">
        <f>IF(N650="nulová",J650,0)</f>
        <v>0</v>
      </c>
      <c r="BJ650" s="211" t="s">
        <v>238</v>
      </c>
      <c r="BK650" s="219">
        <f>ROUND(I650*H650,2)</f>
        <v>0</v>
      </c>
      <c r="BL650" s="211" t="s">
        <v>728</v>
      </c>
      <c r="BM650" s="218" t="s">
        <v>1650</v>
      </c>
    </row>
    <row r="651" spans="2:65" s="207" customFormat="1">
      <c r="B651" s="208"/>
      <c r="D651" s="217" t="s">
        <v>1473</v>
      </c>
      <c r="F651" s="216" t="s">
        <v>1649</v>
      </c>
      <c r="I651" s="215"/>
      <c r="L651" s="208"/>
      <c r="M651" s="251"/>
      <c r="T651" s="250"/>
      <c r="AT651" s="211" t="s">
        <v>1473</v>
      </c>
      <c r="AU651" s="211" t="s">
        <v>238</v>
      </c>
    </row>
    <row r="652" spans="2:65" s="207" customFormat="1" ht="24.2" customHeight="1">
      <c r="B652" s="208"/>
      <c r="C652" s="230" t="s">
        <v>1648</v>
      </c>
      <c r="D652" s="230" t="s">
        <v>1477</v>
      </c>
      <c r="E652" s="229" t="s">
        <v>1647</v>
      </c>
      <c r="F652" s="224" t="s">
        <v>1646</v>
      </c>
      <c r="G652" s="228" t="s">
        <v>226</v>
      </c>
      <c r="H652" s="227">
        <v>190</v>
      </c>
      <c r="I652" s="226"/>
      <c r="J652" s="225">
        <f>ROUND(I652*H652,2)</f>
        <v>0</v>
      </c>
      <c r="K652" s="224" t="s">
        <v>1479</v>
      </c>
      <c r="L652" s="208"/>
      <c r="M652" s="223" t="s">
        <v>117</v>
      </c>
      <c r="N652" s="222" t="s">
        <v>1478</v>
      </c>
      <c r="P652" s="221">
        <f>O652*H652</f>
        <v>0</v>
      </c>
      <c r="Q652" s="221">
        <v>0</v>
      </c>
      <c r="R652" s="221">
        <f>Q652*H652</f>
        <v>0</v>
      </c>
      <c r="S652" s="221">
        <v>0</v>
      </c>
      <c r="T652" s="220">
        <f>S652*H652</f>
        <v>0</v>
      </c>
      <c r="AR652" s="218" t="s">
        <v>728</v>
      </c>
      <c r="AT652" s="218" t="s">
        <v>1477</v>
      </c>
      <c r="AU652" s="218" t="s">
        <v>238</v>
      </c>
      <c r="AY652" s="211" t="s">
        <v>1476</v>
      </c>
      <c r="BE652" s="219">
        <f>IF(N652="základní",J652,0)</f>
        <v>0</v>
      </c>
      <c r="BF652" s="219">
        <f>IF(N652="snížená",J652,0)</f>
        <v>0</v>
      </c>
      <c r="BG652" s="219">
        <f>IF(N652="zákl. přenesená",J652,0)</f>
        <v>0</v>
      </c>
      <c r="BH652" s="219">
        <f>IF(N652="sníž. přenesená",J652,0)</f>
        <v>0</v>
      </c>
      <c r="BI652" s="219">
        <f>IF(N652="nulová",J652,0)</f>
        <v>0</v>
      </c>
      <c r="BJ652" s="211" t="s">
        <v>238</v>
      </c>
      <c r="BK652" s="219">
        <f>ROUND(I652*H652,2)</f>
        <v>0</v>
      </c>
      <c r="BL652" s="211" t="s">
        <v>728</v>
      </c>
      <c r="BM652" s="218" t="s">
        <v>1645</v>
      </c>
    </row>
    <row r="653" spans="2:65" s="207" customFormat="1">
      <c r="B653" s="208"/>
      <c r="D653" s="217" t="s">
        <v>1473</v>
      </c>
      <c r="F653" s="216" t="s">
        <v>1644</v>
      </c>
      <c r="I653" s="215"/>
      <c r="L653" s="208"/>
      <c r="M653" s="251"/>
      <c r="T653" s="250"/>
      <c r="AT653" s="211" t="s">
        <v>1473</v>
      </c>
      <c r="AU653" s="211" t="s">
        <v>238</v>
      </c>
    </row>
    <row r="654" spans="2:65" s="207" customFormat="1" ht="33" customHeight="1">
      <c r="B654" s="208"/>
      <c r="C654" s="230" t="s">
        <v>1643</v>
      </c>
      <c r="D654" s="230" t="s">
        <v>1477</v>
      </c>
      <c r="E654" s="229" t="s">
        <v>1642</v>
      </c>
      <c r="F654" s="224" t="s">
        <v>1641</v>
      </c>
      <c r="G654" s="228" t="s">
        <v>226</v>
      </c>
      <c r="H654" s="227">
        <v>190</v>
      </c>
      <c r="I654" s="226"/>
      <c r="J654" s="225">
        <f>ROUND(I654*H654,2)</f>
        <v>0</v>
      </c>
      <c r="K654" s="224" t="s">
        <v>1479</v>
      </c>
      <c r="L654" s="208"/>
      <c r="M654" s="223" t="s">
        <v>117</v>
      </c>
      <c r="N654" s="222" t="s">
        <v>1478</v>
      </c>
      <c r="P654" s="221">
        <f>O654*H654</f>
        <v>0</v>
      </c>
      <c r="Q654" s="221">
        <v>0</v>
      </c>
      <c r="R654" s="221">
        <f>Q654*H654</f>
        <v>0</v>
      </c>
      <c r="S654" s="221">
        <v>0</v>
      </c>
      <c r="T654" s="220">
        <f>S654*H654</f>
        <v>0</v>
      </c>
      <c r="AR654" s="218" t="s">
        <v>728</v>
      </c>
      <c r="AT654" s="218" t="s">
        <v>1477</v>
      </c>
      <c r="AU654" s="218" t="s">
        <v>238</v>
      </c>
      <c r="AY654" s="211" t="s">
        <v>1476</v>
      </c>
      <c r="BE654" s="219">
        <f>IF(N654="základní",J654,0)</f>
        <v>0</v>
      </c>
      <c r="BF654" s="219">
        <f>IF(N654="snížená",J654,0)</f>
        <v>0</v>
      </c>
      <c r="BG654" s="219">
        <f>IF(N654="zákl. přenesená",J654,0)</f>
        <v>0</v>
      </c>
      <c r="BH654" s="219">
        <f>IF(N654="sníž. přenesená",J654,0)</f>
        <v>0</v>
      </c>
      <c r="BI654" s="219">
        <f>IF(N654="nulová",J654,0)</f>
        <v>0</v>
      </c>
      <c r="BJ654" s="211" t="s">
        <v>238</v>
      </c>
      <c r="BK654" s="219">
        <f>ROUND(I654*H654,2)</f>
        <v>0</v>
      </c>
      <c r="BL654" s="211" t="s">
        <v>728</v>
      </c>
      <c r="BM654" s="218" t="s">
        <v>1640</v>
      </c>
    </row>
    <row r="655" spans="2:65" s="207" customFormat="1">
      <c r="B655" s="208"/>
      <c r="D655" s="217" t="s">
        <v>1473</v>
      </c>
      <c r="F655" s="216" t="s">
        <v>1639</v>
      </c>
      <c r="I655" s="215"/>
      <c r="L655" s="208"/>
      <c r="M655" s="251"/>
      <c r="T655" s="250"/>
      <c r="AT655" s="211" t="s">
        <v>1473</v>
      </c>
      <c r="AU655" s="211" t="s">
        <v>238</v>
      </c>
    </row>
    <row r="656" spans="2:65" s="207" customFormat="1" ht="24.2" customHeight="1">
      <c r="B656" s="208"/>
      <c r="C656" s="230" t="s">
        <v>1638</v>
      </c>
      <c r="D656" s="230" t="s">
        <v>1477</v>
      </c>
      <c r="E656" s="229" t="s">
        <v>1584</v>
      </c>
      <c r="F656" s="224" t="s">
        <v>1583</v>
      </c>
      <c r="G656" s="228" t="s">
        <v>226</v>
      </c>
      <c r="H656" s="227">
        <v>190</v>
      </c>
      <c r="I656" s="226"/>
      <c r="J656" s="225">
        <f>ROUND(I656*H656,2)</f>
        <v>0</v>
      </c>
      <c r="K656" s="224" t="s">
        <v>1479</v>
      </c>
      <c r="L656" s="208"/>
      <c r="M656" s="223" t="s">
        <v>117</v>
      </c>
      <c r="N656" s="222" t="s">
        <v>1478</v>
      </c>
      <c r="P656" s="221">
        <f>O656*H656</f>
        <v>0</v>
      </c>
      <c r="Q656" s="221">
        <v>0</v>
      </c>
      <c r="R656" s="221">
        <f>Q656*H656</f>
        <v>0</v>
      </c>
      <c r="S656" s="221">
        <v>0</v>
      </c>
      <c r="T656" s="220">
        <f>S656*H656</f>
        <v>0</v>
      </c>
      <c r="AR656" s="218" t="s">
        <v>728</v>
      </c>
      <c r="AT656" s="218" t="s">
        <v>1477</v>
      </c>
      <c r="AU656" s="218" t="s">
        <v>238</v>
      </c>
      <c r="AY656" s="211" t="s">
        <v>1476</v>
      </c>
      <c r="BE656" s="219">
        <f>IF(N656="základní",J656,0)</f>
        <v>0</v>
      </c>
      <c r="BF656" s="219">
        <f>IF(N656="snížená",J656,0)</f>
        <v>0</v>
      </c>
      <c r="BG656" s="219">
        <f>IF(N656="zákl. přenesená",J656,0)</f>
        <v>0</v>
      </c>
      <c r="BH656" s="219">
        <f>IF(N656="sníž. přenesená",J656,0)</f>
        <v>0</v>
      </c>
      <c r="BI656" s="219">
        <f>IF(N656="nulová",J656,0)</f>
        <v>0</v>
      </c>
      <c r="BJ656" s="211" t="s">
        <v>238</v>
      </c>
      <c r="BK656" s="219">
        <f>ROUND(I656*H656,2)</f>
        <v>0</v>
      </c>
      <c r="BL656" s="211" t="s">
        <v>728</v>
      </c>
      <c r="BM656" s="218" t="s">
        <v>1637</v>
      </c>
    </row>
    <row r="657" spans="2:65" s="207" customFormat="1">
      <c r="B657" s="208"/>
      <c r="D657" s="217" t="s">
        <v>1473</v>
      </c>
      <c r="F657" s="216" t="s">
        <v>1581</v>
      </c>
      <c r="I657" s="215"/>
      <c r="L657" s="208"/>
      <c r="M657" s="251"/>
      <c r="T657" s="250"/>
      <c r="AT657" s="211" t="s">
        <v>1473</v>
      </c>
      <c r="AU657" s="211" t="s">
        <v>238</v>
      </c>
    </row>
    <row r="658" spans="2:65" s="207" customFormat="1" ht="24.2" customHeight="1">
      <c r="B658" s="208"/>
      <c r="C658" s="230" t="s">
        <v>1636</v>
      </c>
      <c r="D658" s="230" t="s">
        <v>1477</v>
      </c>
      <c r="E658" s="229" t="s">
        <v>1635</v>
      </c>
      <c r="F658" s="224" t="s">
        <v>1634</v>
      </c>
      <c r="G658" s="228" t="s">
        <v>226</v>
      </c>
      <c r="H658" s="227">
        <v>190</v>
      </c>
      <c r="I658" s="226"/>
      <c r="J658" s="225">
        <f>ROUND(I658*H658,2)</f>
        <v>0</v>
      </c>
      <c r="K658" s="224" t="s">
        <v>1479</v>
      </c>
      <c r="L658" s="208"/>
      <c r="M658" s="223" t="s">
        <v>117</v>
      </c>
      <c r="N658" s="222" t="s">
        <v>1478</v>
      </c>
      <c r="P658" s="221">
        <f>O658*H658</f>
        <v>0</v>
      </c>
      <c r="Q658" s="221">
        <v>0</v>
      </c>
      <c r="R658" s="221">
        <f>Q658*H658</f>
        <v>0</v>
      </c>
      <c r="S658" s="221">
        <v>0</v>
      </c>
      <c r="T658" s="220">
        <f>S658*H658</f>
        <v>0</v>
      </c>
      <c r="AR658" s="218" t="s">
        <v>728</v>
      </c>
      <c r="AT658" s="218" t="s">
        <v>1477</v>
      </c>
      <c r="AU658" s="218" t="s">
        <v>238</v>
      </c>
      <c r="AY658" s="211" t="s">
        <v>1476</v>
      </c>
      <c r="BE658" s="219">
        <f>IF(N658="základní",J658,0)</f>
        <v>0</v>
      </c>
      <c r="BF658" s="219">
        <f>IF(N658="snížená",J658,0)</f>
        <v>0</v>
      </c>
      <c r="BG658" s="219">
        <f>IF(N658="zákl. přenesená",J658,0)</f>
        <v>0</v>
      </c>
      <c r="BH658" s="219">
        <f>IF(N658="sníž. přenesená",J658,0)</f>
        <v>0</v>
      </c>
      <c r="BI658" s="219">
        <f>IF(N658="nulová",J658,0)</f>
        <v>0</v>
      </c>
      <c r="BJ658" s="211" t="s">
        <v>238</v>
      </c>
      <c r="BK658" s="219">
        <f>ROUND(I658*H658,2)</f>
        <v>0</v>
      </c>
      <c r="BL658" s="211" t="s">
        <v>728</v>
      </c>
      <c r="BM658" s="218" t="s">
        <v>1633</v>
      </c>
    </row>
    <row r="659" spans="2:65" s="207" customFormat="1">
      <c r="B659" s="208"/>
      <c r="D659" s="217" t="s">
        <v>1473</v>
      </c>
      <c r="F659" s="216" t="s">
        <v>1632</v>
      </c>
      <c r="I659" s="215"/>
      <c r="L659" s="208"/>
      <c r="M659" s="251"/>
      <c r="T659" s="250"/>
      <c r="AT659" s="211" t="s">
        <v>1473</v>
      </c>
      <c r="AU659" s="211" t="s">
        <v>238</v>
      </c>
    </row>
    <row r="660" spans="2:65" s="207" customFormat="1" ht="16.5" customHeight="1">
      <c r="B660" s="208"/>
      <c r="C660" s="249" t="s">
        <v>1631</v>
      </c>
      <c r="D660" s="249" t="s">
        <v>1486</v>
      </c>
      <c r="E660" s="248" t="s">
        <v>1630</v>
      </c>
      <c r="F660" s="243" t="s">
        <v>1629</v>
      </c>
      <c r="G660" s="247" t="s">
        <v>307</v>
      </c>
      <c r="H660" s="246">
        <v>2.2799999999999998</v>
      </c>
      <c r="I660" s="245"/>
      <c r="J660" s="244">
        <f>ROUND(I660*H660,2)</f>
        <v>0</v>
      </c>
      <c r="K660" s="243" t="s">
        <v>1503</v>
      </c>
      <c r="L660" s="242"/>
      <c r="M660" s="241" t="s">
        <v>117</v>
      </c>
      <c r="N660" s="240" t="s">
        <v>1478</v>
      </c>
      <c r="P660" s="221">
        <f>O660*H660</f>
        <v>0</v>
      </c>
      <c r="Q660" s="221">
        <v>1E-3</v>
      </c>
      <c r="R660" s="221">
        <f>Q660*H660</f>
        <v>2.2799999999999999E-3</v>
      </c>
      <c r="S660" s="221">
        <v>0</v>
      </c>
      <c r="T660" s="220">
        <f>S660*H660</f>
        <v>0</v>
      </c>
      <c r="AR660" s="218" t="s">
        <v>421</v>
      </c>
      <c r="AT660" s="218" t="s">
        <v>1486</v>
      </c>
      <c r="AU660" s="218" t="s">
        <v>238</v>
      </c>
      <c r="AY660" s="211" t="s">
        <v>1476</v>
      </c>
      <c r="BE660" s="219">
        <f>IF(N660="základní",J660,0)</f>
        <v>0</v>
      </c>
      <c r="BF660" s="219">
        <f>IF(N660="snížená",J660,0)</f>
        <v>0</v>
      </c>
      <c r="BG660" s="219">
        <f>IF(N660="zákl. přenesená",J660,0)</f>
        <v>0</v>
      </c>
      <c r="BH660" s="219">
        <f>IF(N660="sníž. přenesená",J660,0)</f>
        <v>0</v>
      </c>
      <c r="BI660" s="219">
        <f>IF(N660="nulová",J660,0)</f>
        <v>0</v>
      </c>
      <c r="BJ660" s="211" t="s">
        <v>238</v>
      </c>
      <c r="BK660" s="219">
        <f>ROUND(I660*H660,2)</f>
        <v>0</v>
      </c>
      <c r="BL660" s="211" t="s">
        <v>728</v>
      </c>
      <c r="BM660" s="218" t="s">
        <v>1628</v>
      </c>
    </row>
    <row r="661" spans="2:65" s="231" customFormat="1">
      <c r="B661" s="235"/>
      <c r="D661" s="239" t="s">
        <v>133</v>
      </c>
      <c r="F661" s="238" t="s">
        <v>1627</v>
      </c>
      <c r="H661" s="237">
        <v>2.2799999999999998</v>
      </c>
      <c r="I661" s="236"/>
      <c r="L661" s="235"/>
      <c r="M661" s="234"/>
      <c r="T661" s="233"/>
      <c r="AT661" s="232" t="s">
        <v>133</v>
      </c>
      <c r="AU661" s="232" t="s">
        <v>238</v>
      </c>
      <c r="AV661" s="231" t="s">
        <v>523</v>
      </c>
      <c r="AW661" s="231" t="s">
        <v>1483</v>
      </c>
      <c r="AX661" s="231" t="s">
        <v>238</v>
      </c>
      <c r="AY661" s="232" t="s">
        <v>1476</v>
      </c>
    </row>
    <row r="662" spans="2:65" s="207" customFormat="1" ht="16.5" customHeight="1">
      <c r="B662" s="208"/>
      <c r="C662" s="230" t="s">
        <v>1626</v>
      </c>
      <c r="D662" s="230" t="s">
        <v>1477</v>
      </c>
      <c r="E662" s="229" t="s">
        <v>1569</v>
      </c>
      <c r="F662" s="224" t="s">
        <v>1568</v>
      </c>
      <c r="G662" s="228" t="s">
        <v>226</v>
      </c>
      <c r="H662" s="227">
        <v>190</v>
      </c>
      <c r="I662" s="226"/>
      <c r="J662" s="225">
        <f>ROUND(I662*H662,2)</f>
        <v>0</v>
      </c>
      <c r="K662" s="224" t="s">
        <v>1479</v>
      </c>
      <c r="L662" s="208"/>
      <c r="M662" s="223" t="s">
        <v>117</v>
      </c>
      <c r="N662" s="222" t="s">
        <v>1478</v>
      </c>
      <c r="P662" s="221">
        <f>O662*H662</f>
        <v>0</v>
      </c>
      <c r="Q662" s="221">
        <v>0</v>
      </c>
      <c r="R662" s="221">
        <f>Q662*H662</f>
        <v>0</v>
      </c>
      <c r="S662" s="221">
        <v>0</v>
      </c>
      <c r="T662" s="220">
        <f>S662*H662</f>
        <v>0</v>
      </c>
      <c r="AR662" s="218" t="s">
        <v>728</v>
      </c>
      <c r="AT662" s="218" t="s">
        <v>1477</v>
      </c>
      <c r="AU662" s="218" t="s">
        <v>238</v>
      </c>
      <c r="AY662" s="211" t="s">
        <v>1476</v>
      </c>
      <c r="BE662" s="219">
        <f>IF(N662="základní",J662,0)</f>
        <v>0</v>
      </c>
      <c r="BF662" s="219">
        <f>IF(N662="snížená",J662,0)</f>
        <v>0</v>
      </c>
      <c r="BG662" s="219">
        <f>IF(N662="zákl. přenesená",J662,0)</f>
        <v>0</v>
      </c>
      <c r="BH662" s="219">
        <f>IF(N662="sníž. přenesená",J662,0)</f>
        <v>0</v>
      </c>
      <c r="BI662" s="219">
        <f>IF(N662="nulová",J662,0)</f>
        <v>0</v>
      </c>
      <c r="BJ662" s="211" t="s">
        <v>238</v>
      </c>
      <c r="BK662" s="219">
        <f>ROUND(I662*H662,2)</f>
        <v>0</v>
      </c>
      <c r="BL662" s="211" t="s">
        <v>728</v>
      </c>
      <c r="BM662" s="218" t="s">
        <v>1625</v>
      </c>
    </row>
    <row r="663" spans="2:65" s="207" customFormat="1">
      <c r="B663" s="208"/>
      <c r="D663" s="217" t="s">
        <v>1473</v>
      </c>
      <c r="F663" s="216" t="s">
        <v>1566</v>
      </c>
      <c r="I663" s="215"/>
      <c r="L663" s="208"/>
      <c r="M663" s="251"/>
      <c r="T663" s="250"/>
      <c r="AT663" s="211" t="s">
        <v>1473</v>
      </c>
      <c r="AU663" s="211" t="s">
        <v>238</v>
      </c>
    </row>
    <row r="664" spans="2:65" s="207" customFormat="1" ht="16.5" customHeight="1">
      <c r="B664" s="208"/>
      <c r="C664" s="230" t="s">
        <v>1624</v>
      </c>
      <c r="D664" s="230" t="s">
        <v>1477</v>
      </c>
      <c r="E664" s="229" t="s">
        <v>1564</v>
      </c>
      <c r="F664" s="224" t="s">
        <v>1563</v>
      </c>
      <c r="G664" s="228" t="s">
        <v>226</v>
      </c>
      <c r="H664" s="227">
        <v>190</v>
      </c>
      <c r="I664" s="226"/>
      <c r="J664" s="225">
        <f>ROUND(I664*H664,2)</f>
        <v>0</v>
      </c>
      <c r="K664" s="224" t="s">
        <v>1479</v>
      </c>
      <c r="L664" s="208"/>
      <c r="M664" s="223" t="s">
        <v>117</v>
      </c>
      <c r="N664" s="222" t="s">
        <v>1478</v>
      </c>
      <c r="P664" s="221">
        <f>O664*H664</f>
        <v>0</v>
      </c>
      <c r="Q664" s="221">
        <v>0</v>
      </c>
      <c r="R664" s="221">
        <f>Q664*H664</f>
        <v>0</v>
      </c>
      <c r="S664" s="221">
        <v>0</v>
      </c>
      <c r="T664" s="220">
        <f>S664*H664</f>
        <v>0</v>
      </c>
      <c r="AR664" s="218" t="s">
        <v>728</v>
      </c>
      <c r="AT664" s="218" t="s">
        <v>1477</v>
      </c>
      <c r="AU664" s="218" t="s">
        <v>238</v>
      </c>
      <c r="AY664" s="211" t="s">
        <v>1476</v>
      </c>
      <c r="BE664" s="219">
        <f>IF(N664="základní",J664,0)</f>
        <v>0</v>
      </c>
      <c r="BF664" s="219">
        <f>IF(N664="snížená",J664,0)</f>
        <v>0</v>
      </c>
      <c r="BG664" s="219">
        <f>IF(N664="zákl. přenesená",J664,0)</f>
        <v>0</v>
      </c>
      <c r="BH664" s="219">
        <f>IF(N664="sníž. přenesená",J664,0)</f>
        <v>0</v>
      </c>
      <c r="BI664" s="219">
        <f>IF(N664="nulová",J664,0)</f>
        <v>0</v>
      </c>
      <c r="BJ664" s="211" t="s">
        <v>238</v>
      </c>
      <c r="BK664" s="219">
        <f>ROUND(I664*H664,2)</f>
        <v>0</v>
      </c>
      <c r="BL664" s="211" t="s">
        <v>728</v>
      </c>
      <c r="BM664" s="218" t="s">
        <v>1623</v>
      </c>
    </row>
    <row r="665" spans="2:65" s="207" customFormat="1">
      <c r="B665" s="208"/>
      <c r="D665" s="217" t="s">
        <v>1473</v>
      </c>
      <c r="F665" s="216" t="s">
        <v>1561</v>
      </c>
      <c r="I665" s="215"/>
      <c r="L665" s="208"/>
      <c r="M665" s="251"/>
      <c r="T665" s="250"/>
      <c r="AT665" s="211" t="s">
        <v>1473</v>
      </c>
      <c r="AU665" s="211" t="s">
        <v>238</v>
      </c>
    </row>
    <row r="666" spans="2:65" s="207" customFormat="1" ht="21.75" customHeight="1">
      <c r="B666" s="208"/>
      <c r="C666" s="230" t="s">
        <v>1622</v>
      </c>
      <c r="D666" s="230" t="s">
        <v>1477</v>
      </c>
      <c r="E666" s="229" t="s">
        <v>1559</v>
      </c>
      <c r="F666" s="224" t="s">
        <v>1558</v>
      </c>
      <c r="G666" s="228" t="s">
        <v>226</v>
      </c>
      <c r="H666" s="227">
        <v>380</v>
      </c>
      <c r="I666" s="226"/>
      <c r="J666" s="225">
        <f>ROUND(I666*H666,2)</f>
        <v>0</v>
      </c>
      <c r="K666" s="224" t="s">
        <v>1479</v>
      </c>
      <c r="L666" s="208"/>
      <c r="M666" s="223" t="s">
        <v>117</v>
      </c>
      <c r="N666" s="222" t="s">
        <v>1478</v>
      </c>
      <c r="P666" s="221">
        <f>O666*H666</f>
        <v>0</v>
      </c>
      <c r="Q666" s="221">
        <v>0</v>
      </c>
      <c r="R666" s="221">
        <f>Q666*H666</f>
        <v>0</v>
      </c>
      <c r="S666" s="221">
        <v>0</v>
      </c>
      <c r="T666" s="220">
        <f>S666*H666</f>
        <v>0</v>
      </c>
      <c r="AR666" s="218" t="s">
        <v>728</v>
      </c>
      <c r="AT666" s="218" t="s">
        <v>1477</v>
      </c>
      <c r="AU666" s="218" t="s">
        <v>238</v>
      </c>
      <c r="AY666" s="211" t="s">
        <v>1476</v>
      </c>
      <c r="BE666" s="219">
        <f>IF(N666="základní",J666,0)</f>
        <v>0</v>
      </c>
      <c r="BF666" s="219">
        <f>IF(N666="snížená",J666,0)</f>
        <v>0</v>
      </c>
      <c r="BG666" s="219">
        <f>IF(N666="zákl. přenesená",J666,0)</f>
        <v>0</v>
      </c>
      <c r="BH666" s="219">
        <f>IF(N666="sníž. přenesená",J666,0)</f>
        <v>0</v>
      </c>
      <c r="BI666" s="219">
        <f>IF(N666="nulová",J666,0)</f>
        <v>0</v>
      </c>
      <c r="BJ666" s="211" t="s">
        <v>238</v>
      </c>
      <c r="BK666" s="219">
        <f>ROUND(I666*H666,2)</f>
        <v>0</v>
      </c>
      <c r="BL666" s="211" t="s">
        <v>728</v>
      </c>
      <c r="BM666" s="218" t="s">
        <v>1621</v>
      </c>
    </row>
    <row r="667" spans="2:65" s="207" customFormat="1">
      <c r="B667" s="208"/>
      <c r="D667" s="217" t="s">
        <v>1473</v>
      </c>
      <c r="F667" s="216" t="s">
        <v>1556</v>
      </c>
      <c r="I667" s="215"/>
      <c r="L667" s="208"/>
      <c r="M667" s="251"/>
      <c r="T667" s="250"/>
      <c r="AT667" s="211" t="s">
        <v>1473</v>
      </c>
      <c r="AU667" s="211" t="s">
        <v>238</v>
      </c>
    </row>
    <row r="668" spans="2:65" s="231" customFormat="1">
      <c r="B668" s="235"/>
      <c r="D668" s="239" t="s">
        <v>133</v>
      </c>
      <c r="F668" s="238" t="s">
        <v>1620</v>
      </c>
      <c r="H668" s="237">
        <v>380</v>
      </c>
      <c r="I668" s="236"/>
      <c r="L668" s="235"/>
      <c r="M668" s="234"/>
      <c r="T668" s="233"/>
      <c r="AT668" s="232" t="s">
        <v>133</v>
      </c>
      <c r="AU668" s="232" t="s">
        <v>238</v>
      </c>
      <c r="AV668" s="231" t="s">
        <v>523</v>
      </c>
      <c r="AW668" s="231" t="s">
        <v>1483</v>
      </c>
      <c r="AX668" s="231" t="s">
        <v>238</v>
      </c>
      <c r="AY668" s="232" t="s">
        <v>1476</v>
      </c>
    </row>
    <row r="669" spans="2:65" s="207" customFormat="1" ht="16.5" customHeight="1">
      <c r="B669" s="208"/>
      <c r="C669" s="230" t="s">
        <v>1619</v>
      </c>
      <c r="D669" s="230" t="s">
        <v>1477</v>
      </c>
      <c r="E669" s="229" t="s">
        <v>1553</v>
      </c>
      <c r="F669" s="224" t="s">
        <v>1552</v>
      </c>
      <c r="G669" s="228" t="s">
        <v>197</v>
      </c>
      <c r="H669" s="227">
        <v>2E-3</v>
      </c>
      <c r="I669" s="226"/>
      <c r="J669" s="225">
        <f>ROUND(I669*H669,2)</f>
        <v>0</v>
      </c>
      <c r="K669" s="224" t="s">
        <v>1479</v>
      </c>
      <c r="L669" s="208"/>
      <c r="M669" s="223" t="s">
        <v>117</v>
      </c>
      <c r="N669" s="222" t="s">
        <v>1478</v>
      </c>
      <c r="P669" s="221">
        <f>O669*H669</f>
        <v>0</v>
      </c>
      <c r="Q669" s="221">
        <v>0</v>
      </c>
      <c r="R669" s="221">
        <f>Q669*H669</f>
        <v>0</v>
      </c>
      <c r="S669" s="221">
        <v>0</v>
      </c>
      <c r="T669" s="220">
        <f>S669*H669</f>
        <v>0</v>
      </c>
      <c r="AR669" s="218" t="s">
        <v>728</v>
      </c>
      <c r="AT669" s="218" t="s">
        <v>1477</v>
      </c>
      <c r="AU669" s="218" t="s">
        <v>238</v>
      </c>
      <c r="AY669" s="211" t="s">
        <v>1476</v>
      </c>
      <c r="BE669" s="219">
        <f>IF(N669="základní",J669,0)</f>
        <v>0</v>
      </c>
      <c r="BF669" s="219">
        <f>IF(N669="snížená",J669,0)</f>
        <v>0</v>
      </c>
      <c r="BG669" s="219">
        <f>IF(N669="zákl. přenesená",J669,0)</f>
        <v>0</v>
      </c>
      <c r="BH669" s="219">
        <f>IF(N669="sníž. přenesená",J669,0)</f>
        <v>0</v>
      </c>
      <c r="BI669" s="219">
        <f>IF(N669="nulová",J669,0)</f>
        <v>0</v>
      </c>
      <c r="BJ669" s="211" t="s">
        <v>238</v>
      </c>
      <c r="BK669" s="219">
        <f>ROUND(I669*H669,2)</f>
        <v>0</v>
      </c>
      <c r="BL669" s="211" t="s">
        <v>728</v>
      </c>
      <c r="BM669" s="218" t="s">
        <v>1618</v>
      </c>
    </row>
    <row r="670" spans="2:65" s="207" customFormat="1">
      <c r="B670" s="208"/>
      <c r="D670" s="217" t="s">
        <v>1473</v>
      </c>
      <c r="F670" s="216" t="s">
        <v>1550</v>
      </c>
      <c r="I670" s="215"/>
      <c r="L670" s="208"/>
      <c r="M670" s="251"/>
      <c r="T670" s="250"/>
      <c r="AT670" s="211" t="s">
        <v>1473</v>
      </c>
      <c r="AU670" s="211" t="s">
        <v>238</v>
      </c>
    </row>
    <row r="671" spans="2:65" s="231" customFormat="1">
      <c r="B671" s="235"/>
      <c r="D671" s="239" t="s">
        <v>133</v>
      </c>
      <c r="F671" s="238" t="s">
        <v>1617</v>
      </c>
      <c r="H671" s="237">
        <v>2E-3</v>
      </c>
      <c r="I671" s="236"/>
      <c r="L671" s="235"/>
      <c r="M671" s="234"/>
      <c r="T671" s="233"/>
      <c r="AT671" s="232" t="s">
        <v>133</v>
      </c>
      <c r="AU671" s="232" t="s">
        <v>238</v>
      </c>
      <c r="AV671" s="231" t="s">
        <v>523</v>
      </c>
      <c r="AW671" s="231" t="s">
        <v>1483</v>
      </c>
      <c r="AX671" s="231" t="s">
        <v>238</v>
      </c>
      <c r="AY671" s="232" t="s">
        <v>1476</v>
      </c>
    </row>
    <row r="672" spans="2:65" s="207" customFormat="1" ht="16.5" customHeight="1">
      <c r="B672" s="208"/>
      <c r="C672" s="249" t="s">
        <v>1616</v>
      </c>
      <c r="D672" s="249" t="s">
        <v>1486</v>
      </c>
      <c r="E672" s="248" t="s">
        <v>1547</v>
      </c>
      <c r="F672" s="243" t="s">
        <v>1546</v>
      </c>
      <c r="G672" s="247" t="s">
        <v>307</v>
      </c>
      <c r="H672" s="246">
        <v>0.19</v>
      </c>
      <c r="I672" s="245"/>
      <c r="J672" s="244">
        <f>ROUND(I672*H672,2)</f>
        <v>0</v>
      </c>
      <c r="K672" s="243" t="s">
        <v>1503</v>
      </c>
      <c r="L672" s="242"/>
      <c r="M672" s="241" t="s">
        <v>117</v>
      </c>
      <c r="N672" s="240" t="s">
        <v>1478</v>
      </c>
      <c r="P672" s="221">
        <f>O672*H672</f>
        <v>0</v>
      </c>
      <c r="Q672" s="221">
        <v>1E-3</v>
      </c>
      <c r="R672" s="221">
        <f>Q672*H672</f>
        <v>1.9000000000000001E-4</v>
      </c>
      <c r="S672" s="221">
        <v>0</v>
      </c>
      <c r="T672" s="220">
        <f>S672*H672</f>
        <v>0</v>
      </c>
      <c r="AR672" s="218" t="s">
        <v>421</v>
      </c>
      <c r="AT672" s="218" t="s">
        <v>1486</v>
      </c>
      <c r="AU672" s="218" t="s">
        <v>238</v>
      </c>
      <c r="AY672" s="211" t="s">
        <v>1476</v>
      </c>
      <c r="BE672" s="219">
        <f>IF(N672="základní",J672,0)</f>
        <v>0</v>
      </c>
      <c r="BF672" s="219">
        <f>IF(N672="snížená",J672,0)</f>
        <v>0</v>
      </c>
      <c r="BG672" s="219">
        <f>IF(N672="zákl. přenesená",J672,0)</f>
        <v>0</v>
      </c>
      <c r="BH672" s="219">
        <f>IF(N672="sníž. přenesená",J672,0)</f>
        <v>0</v>
      </c>
      <c r="BI672" s="219">
        <f>IF(N672="nulová",J672,0)</f>
        <v>0</v>
      </c>
      <c r="BJ672" s="211" t="s">
        <v>238</v>
      </c>
      <c r="BK672" s="219">
        <f>ROUND(I672*H672,2)</f>
        <v>0</v>
      </c>
      <c r="BL672" s="211" t="s">
        <v>728</v>
      </c>
      <c r="BM672" s="218" t="s">
        <v>1615</v>
      </c>
    </row>
    <row r="673" spans="2:65" s="231" customFormat="1">
      <c r="B673" s="235"/>
      <c r="D673" s="239" t="s">
        <v>133</v>
      </c>
      <c r="F673" s="238" t="s">
        <v>1614</v>
      </c>
      <c r="H673" s="237">
        <v>0.19</v>
      </c>
      <c r="I673" s="236"/>
      <c r="L673" s="235"/>
      <c r="M673" s="234"/>
      <c r="T673" s="233"/>
      <c r="AT673" s="232" t="s">
        <v>133</v>
      </c>
      <c r="AU673" s="232" t="s">
        <v>238</v>
      </c>
      <c r="AV673" s="231" t="s">
        <v>523</v>
      </c>
      <c r="AW673" s="231" t="s">
        <v>1483</v>
      </c>
      <c r="AX673" s="231" t="s">
        <v>238</v>
      </c>
      <c r="AY673" s="232" t="s">
        <v>1476</v>
      </c>
    </row>
    <row r="674" spans="2:65" s="207" customFormat="1" ht="16.5" customHeight="1">
      <c r="B674" s="208"/>
      <c r="C674" s="230" t="s">
        <v>1613</v>
      </c>
      <c r="D674" s="230" t="s">
        <v>1477</v>
      </c>
      <c r="E674" s="229" t="s">
        <v>1481</v>
      </c>
      <c r="F674" s="224" t="s">
        <v>1480</v>
      </c>
      <c r="G674" s="228" t="s">
        <v>197</v>
      </c>
      <c r="H674" s="227">
        <v>58.92</v>
      </c>
      <c r="I674" s="226"/>
      <c r="J674" s="225">
        <f>ROUND(I674*H674,2)</f>
        <v>0</v>
      </c>
      <c r="K674" s="224" t="s">
        <v>1479</v>
      </c>
      <c r="L674" s="208"/>
      <c r="M674" s="223" t="s">
        <v>117</v>
      </c>
      <c r="N674" s="222" t="s">
        <v>1478</v>
      </c>
      <c r="P674" s="221">
        <f>O674*H674</f>
        <v>0</v>
      </c>
      <c r="Q674" s="221">
        <v>0</v>
      </c>
      <c r="R674" s="221">
        <f>Q674*H674</f>
        <v>0</v>
      </c>
      <c r="S674" s="221">
        <v>0</v>
      </c>
      <c r="T674" s="220">
        <f>S674*H674</f>
        <v>0</v>
      </c>
      <c r="AR674" s="218" t="s">
        <v>728</v>
      </c>
      <c r="AT674" s="218" t="s">
        <v>1477</v>
      </c>
      <c r="AU674" s="218" t="s">
        <v>238</v>
      </c>
      <c r="AY674" s="211" t="s">
        <v>1476</v>
      </c>
      <c r="BE674" s="219">
        <f>IF(N674="základní",J674,0)</f>
        <v>0</v>
      </c>
      <c r="BF674" s="219">
        <f>IF(N674="snížená",J674,0)</f>
        <v>0</v>
      </c>
      <c r="BG674" s="219">
        <f>IF(N674="zákl. přenesená",J674,0)</f>
        <v>0</v>
      </c>
      <c r="BH674" s="219">
        <f>IF(N674="sníž. přenesená",J674,0)</f>
        <v>0</v>
      </c>
      <c r="BI674" s="219">
        <f>IF(N674="nulová",J674,0)</f>
        <v>0</v>
      </c>
      <c r="BJ674" s="211" t="s">
        <v>238</v>
      </c>
      <c r="BK674" s="219">
        <f>ROUND(I674*H674,2)</f>
        <v>0</v>
      </c>
      <c r="BL674" s="211" t="s">
        <v>728</v>
      </c>
      <c r="BM674" s="218" t="s">
        <v>1612</v>
      </c>
    </row>
    <row r="675" spans="2:65" s="207" customFormat="1">
      <c r="B675" s="208"/>
      <c r="D675" s="217" t="s">
        <v>1473</v>
      </c>
      <c r="F675" s="216" t="s">
        <v>1474</v>
      </c>
      <c r="I675" s="215"/>
      <c r="L675" s="208"/>
      <c r="M675" s="251"/>
      <c r="T675" s="250"/>
      <c r="AT675" s="211" t="s">
        <v>1473</v>
      </c>
      <c r="AU675" s="211" t="s">
        <v>238</v>
      </c>
    </row>
    <row r="676" spans="2:65" s="261" customFormat="1" ht="25.9" customHeight="1">
      <c r="B676" s="268"/>
      <c r="D676" s="263" t="s">
        <v>1540</v>
      </c>
      <c r="E676" s="271" t="s">
        <v>1611</v>
      </c>
      <c r="F676" s="271" t="s">
        <v>1610</v>
      </c>
      <c r="I676" s="270"/>
      <c r="J676" s="269">
        <f>BK676</f>
        <v>0</v>
      </c>
      <c r="L676" s="268"/>
      <c r="M676" s="267"/>
      <c r="P676" s="266">
        <f>SUM(P677:P716)</f>
        <v>0</v>
      </c>
      <c r="R676" s="266">
        <f>SUM(R677:R716)</f>
        <v>9.0479999999999988E-3</v>
      </c>
      <c r="T676" s="265">
        <f>SUM(T677:T716)</f>
        <v>0</v>
      </c>
      <c r="AR676" s="263" t="s">
        <v>728</v>
      </c>
      <c r="AT676" s="264" t="s">
        <v>1540</v>
      </c>
      <c r="AU676" s="264" t="s">
        <v>1498</v>
      </c>
      <c r="AY676" s="263" t="s">
        <v>1476</v>
      </c>
      <c r="BK676" s="262">
        <f>SUM(BK677:BK716)</f>
        <v>0</v>
      </c>
    </row>
    <row r="677" spans="2:65" s="207" customFormat="1" ht="24.2" customHeight="1">
      <c r="B677" s="208"/>
      <c r="C677" s="230" t="s">
        <v>1609</v>
      </c>
      <c r="D677" s="230" t="s">
        <v>1477</v>
      </c>
      <c r="E677" s="229" t="s">
        <v>1608</v>
      </c>
      <c r="F677" s="224" t="s">
        <v>1607</v>
      </c>
      <c r="G677" s="228" t="s">
        <v>226</v>
      </c>
      <c r="H677" s="227">
        <v>348</v>
      </c>
      <c r="I677" s="226"/>
      <c r="J677" s="225">
        <f>ROUND(I677*H677,2)</f>
        <v>0</v>
      </c>
      <c r="K677" s="224" t="s">
        <v>1479</v>
      </c>
      <c r="L677" s="208"/>
      <c r="M677" s="223" t="s">
        <v>117</v>
      </c>
      <c r="N677" s="222" t="s">
        <v>1478</v>
      </c>
      <c r="P677" s="221">
        <f>O677*H677</f>
        <v>0</v>
      </c>
      <c r="Q677" s="221">
        <v>0</v>
      </c>
      <c r="R677" s="221">
        <f>Q677*H677</f>
        <v>0</v>
      </c>
      <c r="S677" s="221">
        <v>0</v>
      </c>
      <c r="T677" s="220">
        <f>S677*H677</f>
        <v>0</v>
      </c>
      <c r="AR677" s="218" t="s">
        <v>728</v>
      </c>
      <c r="AT677" s="218" t="s">
        <v>1477</v>
      </c>
      <c r="AU677" s="218" t="s">
        <v>238</v>
      </c>
      <c r="AY677" s="211" t="s">
        <v>1476</v>
      </c>
      <c r="BE677" s="219">
        <f>IF(N677="základní",J677,0)</f>
        <v>0</v>
      </c>
      <c r="BF677" s="219">
        <f>IF(N677="snížená",J677,0)</f>
        <v>0</v>
      </c>
      <c r="BG677" s="219">
        <f>IF(N677="zákl. přenesená",J677,0)</f>
        <v>0</v>
      </c>
      <c r="BH677" s="219">
        <f>IF(N677="sníž. přenesená",J677,0)</f>
        <v>0</v>
      </c>
      <c r="BI677" s="219">
        <f>IF(N677="nulová",J677,0)</f>
        <v>0</v>
      </c>
      <c r="BJ677" s="211" t="s">
        <v>238</v>
      </c>
      <c r="BK677" s="219">
        <f>ROUND(I677*H677,2)</f>
        <v>0</v>
      </c>
      <c r="BL677" s="211" t="s">
        <v>728</v>
      </c>
      <c r="BM677" s="218" t="s">
        <v>1606</v>
      </c>
    </row>
    <row r="678" spans="2:65" s="207" customFormat="1">
      <c r="B678" s="208"/>
      <c r="D678" s="217" t="s">
        <v>1473</v>
      </c>
      <c r="F678" s="216" t="s">
        <v>1605</v>
      </c>
      <c r="I678" s="215"/>
      <c r="L678" s="208"/>
      <c r="M678" s="251"/>
      <c r="T678" s="250"/>
      <c r="AT678" s="211" t="s">
        <v>1473</v>
      </c>
      <c r="AU678" s="211" t="s">
        <v>238</v>
      </c>
    </row>
    <row r="679" spans="2:65" s="272" customFormat="1">
      <c r="B679" s="276"/>
      <c r="D679" s="239" t="s">
        <v>133</v>
      </c>
      <c r="E679" s="273" t="s">
        <v>117</v>
      </c>
      <c r="F679" s="278" t="s">
        <v>1596</v>
      </c>
      <c r="H679" s="273" t="s">
        <v>117</v>
      </c>
      <c r="I679" s="277"/>
      <c r="L679" s="276"/>
      <c r="M679" s="275"/>
      <c r="T679" s="274"/>
      <c r="AT679" s="273" t="s">
        <v>133</v>
      </c>
      <c r="AU679" s="273" t="s">
        <v>238</v>
      </c>
      <c r="AV679" s="272" t="s">
        <v>238</v>
      </c>
      <c r="AW679" s="272" t="s">
        <v>1496</v>
      </c>
      <c r="AX679" s="272" t="s">
        <v>1498</v>
      </c>
      <c r="AY679" s="273" t="s">
        <v>1476</v>
      </c>
    </row>
    <row r="680" spans="2:65" s="231" customFormat="1">
      <c r="B680" s="235"/>
      <c r="D680" s="239" t="s">
        <v>133</v>
      </c>
      <c r="E680" s="232" t="s">
        <v>117</v>
      </c>
      <c r="F680" s="238" t="s">
        <v>1604</v>
      </c>
      <c r="H680" s="237">
        <v>57</v>
      </c>
      <c r="I680" s="236"/>
      <c r="L680" s="235"/>
      <c r="M680" s="234"/>
      <c r="T680" s="233"/>
      <c r="AT680" s="232" t="s">
        <v>133</v>
      </c>
      <c r="AU680" s="232" t="s">
        <v>238</v>
      </c>
      <c r="AV680" s="231" t="s">
        <v>523</v>
      </c>
      <c r="AW680" s="231" t="s">
        <v>1496</v>
      </c>
      <c r="AX680" s="231" t="s">
        <v>1498</v>
      </c>
      <c r="AY680" s="232" t="s">
        <v>1476</v>
      </c>
    </row>
    <row r="681" spans="2:65" s="272" customFormat="1">
      <c r="B681" s="276"/>
      <c r="D681" s="239" t="s">
        <v>133</v>
      </c>
      <c r="E681" s="273" t="s">
        <v>117</v>
      </c>
      <c r="F681" s="278" t="s">
        <v>1594</v>
      </c>
      <c r="H681" s="273" t="s">
        <v>117</v>
      </c>
      <c r="I681" s="277"/>
      <c r="L681" s="276"/>
      <c r="M681" s="275"/>
      <c r="T681" s="274"/>
      <c r="AT681" s="273" t="s">
        <v>133</v>
      </c>
      <c r="AU681" s="273" t="s">
        <v>238</v>
      </c>
      <c r="AV681" s="272" t="s">
        <v>238</v>
      </c>
      <c r="AW681" s="272" t="s">
        <v>1496</v>
      </c>
      <c r="AX681" s="272" t="s">
        <v>1498</v>
      </c>
      <c r="AY681" s="273" t="s">
        <v>1476</v>
      </c>
    </row>
    <row r="682" spans="2:65" s="231" customFormat="1">
      <c r="B682" s="235"/>
      <c r="D682" s="239" t="s">
        <v>133</v>
      </c>
      <c r="E682" s="232" t="s">
        <v>117</v>
      </c>
      <c r="F682" s="238" t="s">
        <v>1603</v>
      </c>
      <c r="H682" s="237">
        <v>276</v>
      </c>
      <c r="I682" s="236"/>
      <c r="L682" s="235"/>
      <c r="M682" s="234"/>
      <c r="T682" s="233"/>
      <c r="AT682" s="232" t="s">
        <v>133</v>
      </c>
      <c r="AU682" s="232" t="s">
        <v>238</v>
      </c>
      <c r="AV682" s="231" t="s">
        <v>523</v>
      </c>
      <c r="AW682" s="231" t="s">
        <v>1496</v>
      </c>
      <c r="AX682" s="231" t="s">
        <v>1498</v>
      </c>
      <c r="AY682" s="232" t="s">
        <v>1476</v>
      </c>
    </row>
    <row r="683" spans="2:65" s="272" customFormat="1">
      <c r="B683" s="276"/>
      <c r="D683" s="239" t="s">
        <v>133</v>
      </c>
      <c r="E683" s="273" t="s">
        <v>117</v>
      </c>
      <c r="F683" s="278" t="s">
        <v>1592</v>
      </c>
      <c r="H683" s="273" t="s">
        <v>117</v>
      </c>
      <c r="I683" s="277"/>
      <c r="L683" s="276"/>
      <c r="M683" s="275"/>
      <c r="T683" s="274"/>
      <c r="AT683" s="273" t="s">
        <v>133</v>
      </c>
      <c r="AU683" s="273" t="s">
        <v>238</v>
      </c>
      <c r="AV683" s="272" t="s">
        <v>238</v>
      </c>
      <c r="AW683" s="272" t="s">
        <v>1496</v>
      </c>
      <c r="AX683" s="272" t="s">
        <v>1498</v>
      </c>
      <c r="AY683" s="273" t="s">
        <v>1476</v>
      </c>
    </row>
    <row r="684" spans="2:65" s="231" customFormat="1">
      <c r="B684" s="235"/>
      <c r="D684" s="239" t="s">
        <v>133</v>
      </c>
      <c r="E684" s="232" t="s">
        <v>117</v>
      </c>
      <c r="F684" s="238" t="s">
        <v>1602</v>
      </c>
      <c r="H684" s="237">
        <v>15</v>
      </c>
      <c r="I684" s="236"/>
      <c r="L684" s="235"/>
      <c r="M684" s="234"/>
      <c r="T684" s="233"/>
      <c r="AT684" s="232" t="s">
        <v>133</v>
      </c>
      <c r="AU684" s="232" t="s">
        <v>238</v>
      </c>
      <c r="AV684" s="231" t="s">
        <v>523</v>
      </c>
      <c r="AW684" s="231" t="s">
        <v>1496</v>
      </c>
      <c r="AX684" s="231" t="s">
        <v>1498</v>
      </c>
      <c r="AY684" s="232" t="s">
        <v>1476</v>
      </c>
    </row>
    <row r="685" spans="2:65" s="252" customFormat="1">
      <c r="B685" s="256"/>
      <c r="D685" s="239" t="s">
        <v>133</v>
      </c>
      <c r="E685" s="253" t="s">
        <v>117</v>
      </c>
      <c r="F685" s="259" t="s">
        <v>1497</v>
      </c>
      <c r="H685" s="258">
        <v>348</v>
      </c>
      <c r="I685" s="257"/>
      <c r="L685" s="256"/>
      <c r="M685" s="255"/>
      <c r="T685" s="254"/>
      <c r="AT685" s="253" t="s">
        <v>133</v>
      </c>
      <c r="AU685" s="253" t="s">
        <v>238</v>
      </c>
      <c r="AV685" s="252" t="s">
        <v>728</v>
      </c>
      <c r="AW685" s="252" t="s">
        <v>1496</v>
      </c>
      <c r="AX685" s="252" t="s">
        <v>238</v>
      </c>
      <c r="AY685" s="253" t="s">
        <v>1476</v>
      </c>
    </row>
    <row r="686" spans="2:65" s="207" customFormat="1" ht="24.2" customHeight="1">
      <c r="B686" s="208"/>
      <c r="C686" s="230" t="s">
        <v>1601</v>
      </c>
      <c r="D686" s="230" t="s">
        <v>1477</v>
      </c>
      <c r="E686" s="229" t="s">
        <v>1600</v>
      </c>
      <c r="F686" s="224" t="s">
        <v>1599</v>
      </c>
      <c r="G686" s="228" t="s">
        <v>213</v>
      </c>
      <c r="H686" s="227">
        <v>19.559999999999999</v>
      </c>
      <c r="I686" s="226"/>
      <c r="J686" s="225">
        <f>ROUND(I686*H686,2)</f>
        <v>0</v>
      </c>
      <c r="K686" s="224" t="s">
        <v>1479</v>
      </c>
      <c r="L686" s="208"/>
      <c r="M686" s="223" t="s">
        <v>117</v>
      </c>
      <c r="N686" s="222" t="s">
        <v>1478</v>
      </c>
      <c r="P686" s="221">
        <f>O686*H686</f>
        <v>0</v>
      </c>
      <c r="Q686" s="221">
        <v>0</v>
      </c>
      <c r="R686" s="221">
        <f>Q686*H686</f>
        <v>0</v>
      </c>
      <c r="S686" s="221">
        <v>0</v>
      </c>
      <c r="T686" s="220">
        <f>S686*H686</f>
        <v>0</v>
      </c>
      <c r="AR686" s="218" t="s">
        <v>728</v>
      </c>
      <c r="AT686" s="218" t="s">
        <v>1477</v>
      </c>
      <c r="AU686" s="218" t="s">
        <v>238</v>
      </c>
      <c r="AY686" s="211" t="s">
        <v>1476</v>
      </c>
      <c r="BE686" s="219">
        <f>IF(N686="základní",J686,0)</f>
        <v>0</v>
      </c>
      <c r="BF686" s="219">
        <f>IF(N686="snížená",J686,0)</f>
        <v>0</v>
      </c>
      <c r="BG686" s="219">
        <f>IF(N686="zákl. přenesená",J686,0)</f>
        <v>0</v>
      </c>
      <c r="BH686" s="219">
        <f>IF(N686="sníž. přenesená",J686,0)</f>
        <v>0</v>
      </c>
      <c r="BI686" s="219">
        <f>IF(N686="nulová",J686,0)</f>
        <v>0</v>
      </c>
      <c r="BJ686" s="211" t="s">
        <v>238</v>
      </c>
      <c r="BK686" s="219">
        <f>ROUND(I686*H686,2)</f>
        <v>0</v>
      </c>
      <c r="BL686" s="211" t="s">
        <v>728</v>
      </c>
      <c r="BM686" s="218" t="s">
        <v>1598</v>
      </c>
    </row>
    <row r="687" spans="2:65" s="207" customFormat="1">
      <c r="B687" s="208"/>
      <c r="D687" s="217" t="s">
        <v>1473</v>
      </c>
      <c r="F687" s="216" t="s">
        <v>1597</v>
      </c>
      <c r="I687" s="215"/>
      <c r="L687" s="208"/>
      <c r="M687" s="251"/>
      <c r="T687" s="250"/>
      <c r="AT687" s="211" t="s">
        <v>1473</v>
      </c>
      <c r="AU687" s="211" t="s">
        <v>238</v>
      </c>
    </row>
    <row r="688" spans="2:65" s="272" customFormat="1">
      <c r="B688" s="276"/>
      <c r="D688" s="239" t="s">
        <v>133</v>
      </c>
      <c r="E688" s="273" t="s">
        <v>117</v>
      </c>
      <c r="F688" s="278" t="s">
        <v>1596</v>
      </c>
      <c r="H688" s="273" t="s">
        <v>117</v>
      </c>
      <c r="I688" s="277"/>
      <c r="L688" s="276"/>
      <c r="M688" s="275"/>
      <c r="T688" s="274"/>
      <c r="AT688" s="273" t="s">
        <v>133</v>
      </c>
      <c r="AU688" s="273" t="s">
        <v>238</v>
      </c>
      <c r="AV688" s="272" t="s">
        <v>238</v>
      </c>
      <c r="AW688" s="272" t="s">
        <v>1496</v>
      </c>
      <c r="AX688" s="272" t="s">
        <v>1498</v>
      </c>
      <c r="AY688" s="273" t="s">
        <v>1476</v>
      </c>
    </row>
    <row r="689" spans="2:65" s="231" customFormat="1">
      <c r="B689" s="235"/>
      <c r="D689" s="239" t="s">
        <v>133</v>
      </c>
      <c r="E689" s="232" t="s">
        <v>117</v>
      </c>
      <c r="F689" s="238" t="s">
        <v>1595</v>
      </c>
      <c r="H689" s="237">
        <v>4.5599999999999996</v>
      </c>
      <c r="I689" s="236"/>
      <c r="L689" s="235"/>
      <c r="M689" s="234"/>
      <c r="T689" s="233"/>
      <c r="AT689" s="232" t="s">
        <v>133</v>
      </c>
      <c r="AU689" s="232" t="s">
        <v>238</v>
      </c>
      <c r="AV689" s="231" t="s">
        <v>523</v>
      </c>
      <c r="AW689" s="231" t="s">
        <v>1496</v>
      </c>
      <c r="AX689" s="231" t="s">
        <v>1498</v>
      </c>
      <c r="AY689" s="232" t="s">
        <v>1476</v>
      </c>
    </row>
    <row r="690" spans="2:65" s="272" customFormat="1">
      <c r="B690" s="276"/>
      <c r="D690" s="239" t="s">
        <v>133</v>
      </c>
      <c r="E690" s="273" t="s">
        <v>117</v>
      </c>
      <c r="F690" s="278" t="s">
        <v>1594</v>
      </c>
      <c r="H690" s="273" t="s">
        <v>117</v>
      </c>
      <c r="I690" s="277"/>
      <c r="L690" s="276"/>
      <c r="M690" s="275"/>
      <c r="T690" s="274"/>
      <c r="AT690" s="273" t="s">
        <v>133</v>
      </c>
      <c r="AU690" s="273" t="s">
        <v>238</v>
      </c>
      <c r="AV690" s="272" t="s">
        <v>238</v>
      </c>
      <c r="AW690" s="272" t="s">
        <v>1496</v>
      </c>
      <c r="AX690" s="272" t="s">
        <v>1498</v>
      </c>
      <c r="AY690" s="273" t="s">
        <v>1476</v>
      </c>
    </row>
    <row r="691" spans="2:65" s="231" customFormat="1">
      <c r="B691" s="235"/>
      <c r="D691" s="239" t="s">
        <v>133</v>
      </c>
      <c r="E691" s="232" t="s">
        <v>117</v>
      </c>
      <c r="F691" s="238" t="s">
        <v>1593</v>
      </c>
      <c r="H691" s="237">
        <v>13.8</v>
      </c>
      <c r="I691" s="236"/>
      <c r="L691" s="235"/>
      <c r="M691" s="234"/>
      <c r="T691" s="233"/>
      <c r="AT691" s="232" t="s">
        <v>133</v>
      </c>
      <c r="AU691" s="232" t="s">
        <v>238</v>
      </c>
      <c r="AV691" s="231" t="s">
        <v>523</v>
      </c>
      <c r="AW691" s="231" t="s">
        <v>1496</v>
      </c>
      <c r="AX691" s="231" t="s">
        <v>1498</v>
      </c>
      <c r="AY691" s="232" t="s">
        <v>1476</v>
      </c>
    </row>
    <row r="692" spans="2:65" s="272" customFormat="1">
      <c r="B692" s="276"/>
      <c r="D692" s="239" t="s">
        <v>133</v>
      </c>
      <c r="E692" s="273" t="s">
        <v>117</v>
      </c>
      <c r="F692" s="278" t="s">
        <v>1592</v>
      </c>
      <c r="H692" s="273" t="s">
        <v>117</v>
      </c>
      <c r="I692" s="277"/>
      <c r="L692" s="276"/>
      <c r="M692" s="275"/>
      <c r="T692" s="274"/>
      <c r="AT692" s="273" t="s">
        <v>133</v>
      </c>
      <c r="AU692" s="273" t="s">
        <v>238</v>
      </c>
      <c r="AV692" s="272" t="s">
        <v>238</v>
      </c>
      <c r="AW692" s="272" t="s">
        <v>1496</v>
      </c>
      <c r="AX692" s="272" t="s">
        <v>1498</v>
      </c>
      <c r="AY692" s="273" t="s">
        <v>1476</v>
      </c>
    </row>
    <row r="693" spans="2:65" s="231" customFormat="1">
      <c r="B693" s="235"/>
      <c r="D693" s="239" t="s">
        <v>133</v>
      </c>
      <c r="E693" s="232" t="s">
        <v>117</v>
      </c>
      <c r="F693" s="238" t="s">
        <v>1591</v>
      </c>
      <c r="H693" s="237">
        <v>1.2</v>
      </c>
      <c r="I693" s="236"/>
      <c r="L693" s="235"/>
      <c r="M693" s="234"/>
      <c r="T693" s="233"/>
      <c r="AT693" s="232" t="s">
        <v>133</v>
      </c>
      <c r="AU693" s="232" t="s">
        <v>238</v>
      </c>
      <c r="AV693" s="231" t="s">
        <v>523</v>
      </c>
      <c r="AW693" s="231" t="s">
        <v>1496</v>
      </c>
      <c r="AX693" s="231" t="s">
        <v>1498</v>
      </c>
      <c r="AY693" s="232" t="s">
        <v>1476</v>
      </c>
    </row>
    <row r="694" spans="2:65" s="252" customFormat="1">
      <c r="B694" s="256"/>
      <c r="D694" s="239" t="s">
        <v>133</v>
      </c>
      <c r="E694" s="253" t="s">
        <v>117</v>
      </c>
      <c r="F694" s="259" t="s">
        <v>1497</v>
      </c>
      <c r="H694" s="258">
        <v>19.559999999999999</v>
      </c>
      <c r="I694" s="257"/>
      <c r="L694" s="256"/>
      <c r="M694" s="255"/>
      <c r="T694" s="254"/>
      <c r="AT694" s="253" t="s">
        <v>133</v>
      </c>
      <c r="AU694" s="253" t="s">
        <v>238</v>
      </c>
      <c r="AV694" s="252" t="s">
        <v>728</v>
      </c>
      <c r="AW694" s="252" t="s">
        <v>1496</v>
      </c>
      <c r="AX694" s="252" t="s">
        <v>238</v>
      </c>
      <c r="AY694" s="253" t="s">
        <v>1476</v>
      </c>
    </row>
    <row r="695" spans="2:65" s="207" customFormat="1" ht="37.9" customHeight="1">
      <c r="B695" s="208"/>
      <c r="C695" s="230" t="s">
        <v>1590</v>
      </c>
      <c r="D695" s="230" t="s">
        <v>1477</v>
      </c>
      <c r="E695" s="229" t="s">
        <v>1589</v>
      </c>
      <c r="F695" s="224" t="s">
        <v>1588</v>
      </c>
      <c r="G695" s="228" t="s">
        <v>213</v>
      </c>
      <c r="H695" s="227">
        <v>19.559999999999999</v>
      </c>
      <c r="I695" s="226"/>
      <c r="J695" s="225">
        <f>ROUND(I695*H695,2)</f>
        <v>0</v>
      </c>
      <c r="K695" s="224" t="s">
        <v>1479</v>
      </c>
      <c r="L695" s="208"/>
      <c r="M695" s="223" t="s">
        <v>117</v>
      </c>
      <c r="N695" s="222" t="s">
        <v>1478</v>
      </c>
      <c r="P695" s="221">
        <f>O695*H695</f>
        <v>0</v>
      </c>
      <c r="Q695" s="221">
        <v>0</v>
      </c>
      <c r="R695" s="221">
        <f>Q695*H695</f>
        <v>0</v>
      </c>
      <c r="S695" s="221">
        <v>0</v>
      </c>
      <c r="T695" s="220">
        <f>S695*H695</f>
        <v>0</v>
      </c>
      <c r="AR695" s="218" t="s">
        <v>728</v>
      </c>
      <c r="AT695" s="218" t="s">
        <v>1477</v>
      </c>
      <c r="AU695" s="218" t="s">
        <v>238</v>
      </c>
      <c r="AY695" s="211" t="s">
        <v>1476</v>
      </c>
      <c r="BE695" s="219">
        <f>IF(N695="základní",J695,0)</f>
        <v>0</v>
      </c>
      <c r="BF695" s="219">
        <f>IF(N695="snížená",J695,0)</f>
        <v>0</v>
      </c>
      <c r="BG695" s="219">
        <f>IF(N695="zákl. přenesená",J695,0)</f>
        <v>0</v>
      </c>
      <c r="BH695" s="219">
        <f>IF(N695="sníž. přenesená",J695,0)</f>
        <v>0</v>
      </c>
      <c r="BI695" s="219">
        <f>IF(N695="nulová",J695,0)</f>
        <v>0</v>
      </c>
      <c r="BJ695" s="211" t="s">
        <v>238</v>
      </c>
      <c r="BK695" s="219">
        <f>ROUND(I695*H695,2)</f>
        <v>0</v>
      </c>
      <c r="BL695" s="211" t="s">
        <v>728</v>
      </c>
      <c r="BM695" s="218" t="s">
        <v>1587</v>
      </c>
    </row>
    <row r="696" spans="2:65" s="207" customFormat="1">
      <c r="B696" s="208"/>
      <c r="D696" s="217" t="s">
        <v>1473</v>
      </c>
      <c r="F696" s="216" t="s">
        <v>1586</v>
      </c>
      <c r="I696" s="215"/>
      <c r="L696" s="208"/>
      <c r="M696" s="251"/>
      <c r="T696" s="250"/>
      <c r="AT696" s="211" t="s">
        <v>1473</v>
      </c>
      <c r="AU696" s="211" t="s">
        <v>238</v>
      </c>
    </row>
    <row r="697" spans="2:65" s="207" customFormat="1" ht="24.2" customHeight="1">
      <c r="B697" s="208"/>
      <c r="C697" s="230" t="s">
        <v>1585</v>
      </c>
      <c r="D697" s="230" t="s">
        <v>1477</v>
      </c>
      <c r="E697" s="229" t="s">
        <v>1584</v>
      </c>
      <c r="F697" s="224" t="s">
        <v>1583</v>
      </c>
      <c r="G697" s="228" t="s">
        <v>226</v>
      </c>
      <c r="H697" s="227">
        <v>348</v>
      </c>
      <c r="I697" s="226"/>
      <c r="J697" s="225">
        <f>ROUND(I697*H697,2)</f>
        <v>0</v>
      </c>
      <c r="K697" s="224" t="s">
        <v>1479</v>
      </c>
      <c r="L697" s="208"/>
      <c r="M697" s="223" t="s">
        <v>117</v>
      </c>
      <c r="N697" s="222" t="s">
        <v>1478</v>
      </c>
      <c r="P697" s="221">
        <f>O697*H697</f>
        <v>0</v>
      </c>
      <c r="Q697" s="221">
        <v>0</v>
      </c>
      <c r="R697" s="221">
        <f>Q697*H697</f>
        <v>0</v>
      </c>
      <c r="S697" s="221">
        <v>0</v>
      </c>
      <c r="T697" s="220">
        <f>S697*H697</f>
        <v>0</v>
      </c>
      <c r="AR697" s="218" t="s">
        <v>728</v>
      </c>
      <c r="AT697" s="218" t="s">
        <v>1477</v>
      </c>
      <c r="AU697" s="218" t="s">
        <v>238</v>
      </c>
      <c r="AY697" s="211" t="s">
        <v>1476</v>
      </c>
      <c r="BE697" s="219">
        <f>IF(N697="základní",J697,0)</f>
        <v>0</v>
      </c>
      <c r="BF697" s="219">
        <f>IF(N697="snížená",J697,0)</f>
        <v>0</v>
      </c>
      <c r="BG697" s="219">
        <f>IF(N697="zákl. přenesená",J697,0)</f>
        <v>0</v>
      </c>
      <c r="BH697" s="219">
        <f>IF(N697="sníž. přenesená",J697,0)</f>
        <v>0</v>
      </c>
      <c r="BI697" s="219">
        <f>IF(N697="nulová",J697,0)</f>
        <v>0</v>
      </c>
      <c r="BJ697" s="211" t="s">
        <v>238</v>
      </c>
      <c r="BK697" s="219">
        <f>ROUND(I697*H697,2)</f>
        <v>0</v>
      </c>
      <c r="BL697" s="211" t="s">
        <v>728</v>
      </c>
      <c r="BM697" s="218" t="s">
        <v>1582</v>
      </c>
    </row>
    <row r="698" spans="2:65" s="207" customFormat="1">
      <c r="B698" s="208"/>
      <c r="D698" s="217" t="s">
        <v>1473</v>
      </c>
      <c r="F698" s="216" t="s">
        <v>1581</v>
      </c>
      <c r="I698" s="215"/>
      <c r="L698" s="208"/>
      <c r="M698" s="251"/>
      <c r="T698" s="250"/>
      <c r="AT698" s="211" t="s">
        <v>1473</v>
      </c>
      <c r="AU698" s="211" t="s">
        <v>238</v>
      </c>
    </row>
    <row r="699" spans="2:65" s="207" customFormat="1" ht="24.2" customHeight="1">
      <c r="B699" s="208"/>
      <c r="C699" s="230" t="s">
        <v>1580</v>
      </c>
      <c r="D699" s="230" t="s">
        <v>1477</v>
      </c>
      <c r="E699" s="229" t="s">
        <v>1579</v>
      </c>
      <c r="F699" s="224" t="s">
        <v>1578</v>
      </c>
      <c r="G699" s="228" t="s">
        <v>226</v>
      </c>
      <c r="H699" s="227">
        <v>348</v>
      </c>
      <c r="I699" s="226"/>
      <c r="J699" s="225">
        <f>ROUND(I699*H699,2)</f>
        <v>0</v>
      </c>
      <c r="K699" s="224" t="s">
        <v>1479</v>
      </c>
      <c r="L699" s="208"/>
      <c r="M699" s="223" t="s">
        <v>117</v>
      </c>
      <c r="N699" s="222" t="s">
        <v>1478</v>
      </c>
      <c r="P699" s="221">
        <f>O699*H699</f>
        <v>0</v>
      </c>
      <c r="Q699" s="221">
        <v>0</v>
      </c>
      <c r="R699" s="221">
        <f>Q699*H699</f>
        <v>0</v>
      </c>
      <c r="S699" s="221">
        <v>0</v>
      </c>
      <c r="T699" s="220">
        <f>S699*H699</f>
        <v>0</v>
      </c>
      <c r="AR699" s="218" t="s">
        <v>728</v>
      </c>
      <c r="AT699" s="218" t="s">
        <v>1477</v>
      </c>
      <c r="AU699" s="218" t="s">
        <v>238</v>
      </c>
      <c r="AY699" s="211" t="s">
        <v>1476</v>
      </c>
      <c r="BE699" s="219">
        <f>IF(N699="základní",J699,0)</f>
        <v>0</v>
      </c>
      <c r="BF699" s="219">
        <f>IF(N699="snížená",J699,0)</f>
        <v>0</v>
      </c>
      <c r="BG699" s="219">
        <f>IF(N699="zákl. přenesená",J699,0)</f>
        <v>0</v>
      </c>
      <c r="BH699" s="219">
        <f>IF(N699="sníž. přenesená",J699,0)</f>
        <v>0</v>
      </c>
      <c r="BI699" s="219">
        <f>IF(N699="nulová",J699,0)</f>
        <v>0</v>
      </c>
      <c r="BJ699" s="211" t="s">
        <v>238</v>
      </c>
      <c r="BK699" s="219">
        <f>ROUND(I699*H699,2)</f>
        <v>0</v>
      </c>
      <c r="BL699" s="211" t="s">
        <v>728</v>
      </c>
      <c r="BM699" s="218" t="s">
        <v>1577</v>
      </c>
    </row>
    <row r="700" spans="2:65" s="207" customFormat="1">
      <c r="B700" s="208"/>
      <c r="D700" s="217" t="s">
        <v>1473</v>
      </c>
      <c r="F700" s="216" t="s">
        <v>1576</v>
      </c>
      <c r="I700" s="215"/>
      <c r="L700" s="208"/>
      <c r="M700" s="251"/>
      <c r="T700" s="250"/>
      <c r="AT700" s="211" t="s">
        <v>1473</v>
      </c>
      <c r="AU700" s="211" t="s">
        <v>238</v>
      </c>
    </row>
    <row r="701" spans="2:65" s="207" customFormat="1" ht="16.5" customHeight="1">
      <c r="B701" s="208"/>
      <c r="C701" s="249" t="s">
        <v>1575</v>
      </c>
      <c r="D701" s="249" t="s">
        <v>1486</v>
      </c>
      <c r="E701" s="248" t="s">
        <v>1574</v>
      </c>
      <c r="F701" s="243" t="s">
        <v>1573</v>
      </c>
      <c r="G701" s="247" t="s">
        <v>307</v>
      </c>
      <c r="H701" s="246">
        <v>8.6999999999999993</v>
      </c>
      <c r="I701" s="245"/>
      <c r="J701" s="244">
        <f>ROUND(I701*H701,2)</f>
        <v>0</v>
      </c>
      <c r="K701" s="243" t="s">
        <v>1503</v>
      </c>
      <c r="L701" s="242"/>
      <c r="M701" s="241" t="s">
        <v>117</v>
      </c>
      <c r="N701" s="240" t="s">
        <v>1478</v>
      </c>
      <c r="P701" s="221">
        <f>O701*H701</f>
        <v>0</v>
      </c>
      <c r="Q701" s="221">
        <v>1E-3</v>
      </c>
      <c r="R701" s="221">
        <f>Q701*H701</f>
        <v>8.6999999999999994E-3</v>
      </c>
      <c r="S701" s="221">
        <v>0</v>
      </c>
      <c r="T701" s="220">
        <f>S701*H701</f>
        <v>0</v>
      </c>
      <c r="AR701" s="218" t="s">
        <v>421</v>
      </c>
      <c r="AT701" s="218" t="s">
        <v>1486</v>
      </c>
      <c r="AU701" s="218" t="s">
        <v>238</v>
      </c>
      <c r="AY701" s="211" t="s">
        <v>1476</v>
      </c>
      <c r="BE701" s="219">
        <f>IF(N701="základní",J701,0)</f>
        <v>0</v>
      </c>
      <c r="BF701" s="219">
        <f>IF(N701="snížená",J701,0)</f>
        <v>0</v>
      </c>
      <c r="BG701" s="219">
        <f>IF(N701="zákl. přenesená",J701,0)</f>
        <v>0</v>
      </c>
      <c r="BH701" s="219">
        <f>IF(N701="sníž. přenesená",J701,0)</f>
        <v>0</v>
      </c>
      <c r="BI701" s="219">
        <f>IF(N701="nulová",J701,0)</f>
        <v>0</v>
      </c>
      <c r="BJ701" s="211" t="s">
        <v>238</v>
      </c>
      <c r="BK701" s="219">
        <f>ROUND(I701*H701,2)</f>
        <v>0</v>
      </c>
      <c r="BL701" s="211" t="s">
        <v>728</v>
      </c>
      <c r="BM701" s="218" t="s">
        <v>1572</v>
      </c>
    </row>
    <row r="702" spans="2:65" s="231" customFormat="1">
      <c r="B702" s="235"/>
      <c r="D702" s="239" t="s">
        <v>133</v>
      </c>
      <c r="F702" s="238" t="s">
        <v>1571</v>
      </c>
      <c r="H702" s="237">
        <v>8.6999999999999993</v>
      </c>
      <c r="I702" s="236"/>
      <c r="L702" s="235"/>
      <c r="M702" s="234"/>
      <c r="T702" s="233"/>
      <c r="AT702" s="232" t="s">
        <v>133</v>
      </c>
      <c r="AU702" s="232" t="s">
        <v>238</v>
      </c>
      <c r="AV702" s="231" t="s">
        <v>523</v>
      </c>
      <c r="AW702" s="231" t="s">
        <v>1483</v>
      </c>
      <c r="AX702" s="231" t="s">
        <v>238</v>
      </c>
      <c r="AY702" s="232" t="s">
        <v>1476</v>
      </c>
    </row>
    <row r="703" spans="2:65" s="207" customFormat="1" ht="16.5" customHeight="1">
      <c r="B703" s="208"/>
      <c r="C703" s="230" t="s">
        <v>1570</v>
      </c>
      <c r="D703" s="230" t="s">
        <v>1477</v>
      </c>
      <c r="E703" s="229" t="s">
        <v>1569</v>
      </c>
      <c r="F703" s="224" t="s">
        <v>1568</v>
      </c>
      <c r="G703" s="228" t="s">
        <v>226</v>
      </c>
      <c r="H703" s="227">
        <v>348</v>
      </c>
      <c r="I703" s="226"/>
      <c r="J703" s="225">
        <f>ROUND(I703*H703,2)</f>
        <v>0</v>
      </c>
      <c r="K703" s="224" t="s">
        <v>1479</v>
      </c>
      <c r="L703" s="208"/>
      <c r="M703" s="223" t="s">
        <v>117</v>
      </c>
      <c r="N703" s="222" t="s">
        <v>1478</v>
      </c>
      <c r="P703" s="221">
        <f>O703*H703</f>
        <v>0</v>
      </c>
      <c r="Q703" s="221">
        <v>0</v>
      </c>
      <c r="R703" s="221">
        <f>Q703*H703</f>
        <v>0</v>
      </c>
      <c r="S703" s="221">
        <v>0</v>
      </c>
      <c r="T703" s="220">
        <f>S703*H703</f>
        <v>0</v>
      </c>
      <c r="AR703" s="218" t="s">
        <v>728</v>
      </c>
      <c r="AT703" s="218" t="s">
        <v>1477</v>
      </c>
      <c r="AU703" s="218" t="s">
        <v>238</v>
      </c>
      <c r="AY703" s="211" t="s">
        <v>1476</v>
      </c>
      <c r="BE703" s="219">
        <f>IF(N703="základní",J703,0)</f>
        <v>0</v>
      </c>
      <c r="BF703" s="219">
        <f>IF(N703="snížená",J703,0)</f>
        <v>0</v>
      </c>
      <c r="BG703" s="219">
        <f>IF(N703="zákl. přenesená",J703,0)</f>
        <v>0</v>
      </c>
      <c r="BH703" s="219">
        <f>IF(N703="sníž. přenesená",J703,0)</f>
        <v>0</v>
      </c>
      <c r="BI703" s="219">
        <f>IF(N703="nulová",J703,0)</f>
        <v>0</v>
      </c>
      <c r="BJ703" s="211" t="s">
        <v>238</v>
      </c>
      <c r="BK703" s="219">
        <f>ROUND(I703*H703,2)</f>
        <v>0</v>
      </c>
      <c r="BL703" s="211" t="s">
        <v>728</v>
      </c>
      <c r="BM703" s="218" t="s">
        <v>1567</v>
      </c>
    </row>
    <row r="704" spans="2:65" s="207" customFormat="1">
      <c r="B704" s="208"/>
      <c r="D704" s="217" t="s">
        <v>1473</v>
      </c>
      <c r="F704" s="216" t="s">
        <v>1566</v>
      </c>
      <c r="I704" s="215"/>
      <c r="L704" s="208"/>
      <c r="M704" s="251"/>
      <c r="T704" s="250"/>
      <c r="AT704" s="211" t="s">
        <v>1473</v>
      </c>
      <c r="AU704" s="211" t="s">
        <v>238</v>
      </c>
    </row>
    <row r="705" spans="2:65" s="207" customFormat="1" ht="16.5" customHeight="1">
      <c r="B705" s="208"/>
      <c r="C705" s="230" t="s">
        <v>1565</v>
      </c>
      <c r="D705" s="230" t="s">
        <v>1477</v>
      </c>
      <c r="E705" s="229" t="s">
        <v>1564</v>
      </c>
      <c r="F705" s="224" t="s">
        <v>1563</v>
      </c>
      <c r="G705" s="228" t="s">
        <v>226</v>
      </c>
      <c r="H705" s="227">
        <v>348</v>
      </c>
      <c r="I705" s="226"/>
      <c r="J705" s="225">
        <f>ROUND(I705*H705,2)</f>
        <v>0</v>
      </c>
      <c r="K705" s="224" t="s">
        <v>1479</v>
      </c>
      <c r="L705" s="208"/>
      <c r="M705" s="223" t="s">
        <v>117</v>
      </c>
      <c r="N705" s="222" t="s">
        <v>1478</v>
      </c>
      <c r="P705" s="221">
        <f>O705*H705</f>
        <v>0</v>
      </c>
      <c r="Q705" s="221">
        <v>0</v>
      </c>
      <c r="R705" s="221">
        <f>Q705*H705</f>
        <v>0</v>
      </c>
      <c r="S705" s="221">
        <v>0</v>
      </c>
      <c r="T705" s="220">
        <f>S705*H705</f>
        <v>0</v>
      </c>
      <c r="AR705" s="218" t="s">
        <v>728</v>
      </c>
      <c r="AT705" s="218" t="s">
        <v>1477</v>
      </c>
      <c r="AU705" s="218" t="s">
        <v>238</v>
      </c>
      <c r="AY705" s="211" t="s">
        <v>1476</v>
      </c>
      <c r="BE705" s="219">
        <f>IF(N705="základní",J705,0)</f>
        <v>0</v>
      </c>
      <c r="BF705" s="219">
        <f>IF(N705="snížená",J705,0)</f>
        <v>0</v>
      </c>
      <c r="BG705" s="219">
        <f>IF(N705="zákl. přenesená",J705,0)</f>
        <v>0</v>
      </c>
      <c r="BH705" s="219">
        <f>IF(N705="sníž. přenesená",J705,0)</f>
        <v>0</v>
      </c>
      <c r="BI705" s="219">
        <f>IF(N705="nulová",J705,0)</f>
        <v>0</v>
      </c>
      <c r="BJ705" s="211" t="s">
        <v>238</v>
      </c>
      <c r="BK705" s="219">
        <f>ROUND(I705*H705,2)</f>
        <v>0</v>
      </c>
      <c r="BL705" s="211" t="s">
        <v>728</v>
      </c>
      <c r="BM705" s="218" t="s">
        <v>1562</v>
      </c>
    </row>
    <row r="706" spans="2:65" s="207" customFormat="1">
      <c r="B706" s="208"/>
      <c r="D706" s="217" t="s">
        <v>1473</v>
      </c>
      <c r="F706" s="216" t="s">
        <v>1561</v>
      </c>
      <c r="I706" s="215"/>
      <c r="L706" s="208"/>
      <c r="M706" s="251"/>
      <c r="T706" s="250"/>
      <c r="AT706" s="211" t="s">
        <v>1473</v>
      </c>
      <c r="AU706" s="211" t="s">
        <v>238</v>
      </c>
    </row>
    <row r="707" spans="2:65" s="207" customFormat="1" ht="21.75" customHeight="1">
      <c r="B707" s="208"/>
      <c r="C707" s="230" t="s">
        <v>1560</v>
      </c>
      <c r="D707" s="230" t="s">
        <v>1477</v>
      </c>
      <c r="E707" s="229" t="s">
        <v>1559</v>
      </c>
      <c r="F707" s="224" t="s">
        <v>1558</v>
      </c>
      <c r="G707" s="228" t="s">
        <v>226</v>
      </c>
      <c r="H707" s="227">
        <v>696</v>
      </c>
      <c r="I707" s="226"/>
      <c r="J707" s="225">
        <f>ROUND(I707*H707,2)</f>
        <v>0</v>
      </c>
      <c r="K707" s="224" t="s">
        <v>1479</v>
      </c>
      <c r="L707" s="208"/>
      <c r="M707" s="223" t="s">
        <v>117</v>
      </c>
      <c r="N707" s="222" t="s">
        <v>1478</v>
      </c>
      <c r="P707" s="221">
        <f>O707*H707</f>
        <v>0</v>
      </c>
      <c r="Q707" s="221">
        <v>0</v>
      </c>
      <c r="R707" s="221">
        <f>Q707*H707</f>
        <v>0</v>
      </c>
      <c r="S707" s="221">
        <v>0</v>
      </c>
      <c r="T707" s="220">
        <f>S707*H707</f>
        <v>0</v>
      </c>
      <c r="AR707" s="218" t="s">
        <v>728</v>
      </c>
      <c r="AT707" s="218" t="s">
        <v>1477</v>
      </c>
      <c r="AU707" s="218" t="s">
        <v>238</v>
      </c>
      <c r="AY707" s="211" t="s">
        <v>1476</v>
      </c>
      <c r="BE707" s="219">
        <f>IF(N707="základní",J707,0)</f>
        <v>0</v>
      </c>
      <c r="BF707" s="219">
        <f>IF(N707="snížená",J707,0)</f>
        <v>0</v>
      </c>
      <c r="BG707" s="219">
        <f>IF(N707="zákl. přenesená",J707,0)</f>
        <v>0</v>
      </c>
      <c r="BH707" s="219">
        <f>IF(N707="sníž. přenesená",J707,0)</f>
        <v>0</v>
      </c>
      <c r="BI707" s="219">
        <f>IF(N707="nulová",J707,0)</f>
        <v>0</v>
      </c>
      <c r="BJ707" s="211" t="s">
        <v>238</v>
      </c>
      <c r="BK707" s="219">
        <f>ROUND(I707*H707,2)</f>
        <v>0</v>
      </c>
      <c r="BL707" s="211" t="s">
        <v>728</v>
      </c>
      <c r="BM707" s="218" t="s">
        <v>1557</v>
      </c>
    </row>
    <row r="708" spans="2:65" s="207" customFormat="1">
      <c r="B708" s="208"/>
      <c r="D708" s="217" t="s">
        <v>1473</v>
      </c>
      <c r="F708" s="216" t="s">
        <v>1556</v>
      </c>
      <c r="I708" s="215"/>
      <c r="L708" s="208"/>
      <c r="M708" s="251"/>
      <c r="T708" s="250"/>
      <c r="AT708" s="211" t="s">
        <v>1473</v>
      </c>
      <c r="AU708" s="211" t="s">
        <v>238</v>
      </c>
    </row>
    <row r="709" spans="2:65" s="231" customFormat="1">
      <c r="B709" s="235"/>
      <c r="D709" s="239" t="s">
        <v>133</v>
      </c>
      <c r="F709" s="238" t="s">
        <v>1555</v>
      </c>
      <c r="H709" s="237">
        <v>696</v>
      </c>
      <c r="I709" s="236"/>
      <c r="L709" s="235"/>
      <c r="M709" s="234"/>
      <c r="T709" s="233"/>
      <c r="AT709" s="232" t="s">
        <v>133</v>
      </c>
      <c r="AU709" s="232" t="s">
        <v>238</v>
      </c>
      <c r="AV709" s="231" t="s">
        <v>523</v>
      </c>
      <c r="AW709" s="231" t="s">
        <v>1483</v>
      </c>
      <c r="AX709" s="231" t="s">
        <v>238</v>
      </c>
      <c r="AY709" s="232" t="s">
        <v>1476</v>
      </c>
    </row>
    <row r="710" spans="2:65" s="207" customFormat="1" ht="16.5" customHeight="1">
      <c r="B710" s="208"/>
      <c r="C710" s="230" t="s">
        <v>1554</v>
      </c>
      <c r="D710" s="230" t="s">
        <v>1477</v>
      </c>
      <c r="E710" s="229" t="s">
        <v>1553</v>
      </c>
      <c r="F710" s="224" t="s">
        <v>1552</v>
      </c>
      <c r="G710" s="228" t="s">
        <v>197</v>
      </c>
      <c r="H710" s="227">
        <v>3.0000000000000001E-3</v>
      </c>
      <c r="I710" s="226"/>
      <c r="J710" s="225">
        <f>ROUND(I710*H710,2)</f>
        <v>0</v>
      </c>
      <c r="K710" s="224" t="s">
        <v>1479</v>
      </c>
      <c r="L710" s="208"/>
      <c r="M710" s="223" t="s">
        <v>117</v>
      </c>
      <c r="N710" s="222" t="s">
        <v>1478</v>
      </c>
      <c r="P710" s="221">
        <f>O710*H710</f>
        <v>0</v>
      </c>
      <c r="Q710" s="221">
        <v>0</v>
      </c>
      <c r="R710" s="221">
        <f>Q710*H710</f>
        <v>0</v>
      </c>
      <c r="S710" s="221">
        <v>0</v>
      </c>
      <c r="T710" s="220">
        <f>S710*H710</f>
        <v>0</v>
      </c>
      <c r="AR710" s="218" t="s">
        <v>728</v>
      </c>
      <c r="AT710" s="218" t="s">
        <v>1477</v>
      </c>
      <c r="AU710" s="218" t="s">
        <v>238</v>
      </c>
      <c r="AY710" s="211" t="s">
        <v>1476</v>
      </c>
      <c r="BE710" s="219">
        <f>IF(N710="základní",J710,0)</f>
        <v>0</v>
      </c>
      <c r="BF710" s="219">
        <f>IF(N710="snížená",J710,0)</f>
        <v>0</v>
      </c>
      <c r="BG710" s="219">
        <f>IF(N710="zákl. přenesená",J710,0)</f>
        <v>0</v>
      </c>
      <c r="BH710" s="219">
        <f>IF(N710="sníž. přenesená",J710,0)</f>
        <v>0</v>
      </c>
      <c r="BI710" s="219">
        <f>IF(N710="nulová",J710,0)</f>
        <v>0</v>
      </c>
      <c r="BJ710" s="211" t="s">
        <v>238</v>
      </c>
      <c r="BK710" s="219">
        <f>ROUND(I710*H710,2)</f>
        <v>0</v>
      </c>
      <c r="BL710" s="211" t="s">
        <v>728</v>
      </c>
      <c r="BM710" s="218" t="s">
        <v>1551</v>
      </c>
    </row>
    <row r="711" spans="2:65" s="207" customFormat="1">
      <c r="B711" s="208"/>
      <c r="D711" s="217" t="s">
        <v>1473</v>
      </c>
      <c r="F711" s="216" t="s">
        <v>1550</v>
      </c>
      <c r="I711" s="215"/>
      <c r="L711" s="208"/>
      <c r="M711" s="251"/>
      <c r="T711" s="250"/>
      <c r="AT711" s="211" t="s">
        <v>1473</v>
      </c>
      <c r="AU711" s="211" t="s">
        <v>238</v>
      </c>
    </row>
    <row r="712" spans="2:65" s="231" customFormat="1">
      <c r="B712" s="235"/>
      <c r="D712" s="239" t="s">
        <v>133</v>
      </c>
      <c r="F712" s="238" t="s">
        <v>1549</v>
      </c>
      <c r="H712" s="237">
        <v>3.0000000000000001E-3</v>
      </c>
      <c r="I712" s="236"/>
      <c r="L712" s="235"/>
      <c r="M712" s="234"/>
      <c r="T712" s="233"/>
      <c r="AT712" s="232" t="s">
        <v>133</v>
      </c>
      <c r="AU712" s="232" t="s">
        <v>238</v>
      </c>
      <c r="AV712" s="231" t="s">
        <v>523</v>
      </c>
      <c r="AW712" s="231" t="s">
        <v>1483</v>
      </c>
      <c r="AX712" s="231" t="s">
        <v>238</v>
      </c>
      <c r="AY712" s="232" t="s">
        <v>1476</v>
      </c>
    </row>
    <row r="713" spans="2:65" s="207" customFormat="1" ht="16.5" customHeight="1">
      <c r="B713" s="208"/>
      <c r="C713" s="249" t="s">
        <v>1548</v>
      </c>
      <c r="D713" s="249" t="s">
        <v>1486</v>
      </c>
      <c r="E713" s="248" t="s">
        <v>1547</v>
      </c>
      <c r="F713" s="243" t="s">
        <v>1546</v>
      </c>
      <c r="G713" s="247" t="s">
        <v>307</v>
      </c>
      <c r="H713" s="246">
        <v>0.34799999999999998</v>
      </c>
      <c r="I713" s="245"/>
      <c r="J713" s="244">
        <f>ROUND(I713*H713,2)</f>
        <v>0</v>
      </c>
      <c r="K713" s="243" t="s">
        <v>1503</v>
      </c>
      <c r="L713" s="242"/>
      <c r="M713" s="241" t="s">
        <v>117</v>
      </c>
      <c r="N713" s="240" t="s">
        <v>1478</v>
      </c>
      <c r="P713" s="221">
        <f>O713*H713</f>
        <v>0</v>
      </c>
      <c r="Q713" s="221">
        <v>1E-3</v>
      </c>
      <c r="R713" s="221">
        <f>Q713*H713</f>
        <v>3.48E-4</v>
      </c>
      <c r="S713" s="221">
        <v>0</v>
      </c>
      <c r="T713" s="220">
        <f>S713*H713</f>
        <v>0</v>
      </c>
      <c r="AR713" s="218" t="s">
        <v>421</v>
      </c>
      <c r="AT713" s="218" t="s">
        <v>1486</v>
      </c>
      <c r="AU713" s="218" t="s">
        <v>238</v>
      </c>
      <c r="AY713" s="211" t="s">
        <v>1476</v>
      </c>
      <c r="BE713" s="219">
        <f>IF(N713="základní",J713,0)</f>
        <v>0</v>
      </c>
      <c r="BF713" s="219">
        <f>IF(N713="snížená",J713,0)</f>
        <v>0</v>
      </c>
      <c r="BG713" s="219">
        <f>IF(N713="zákl. přenesená",J713,0)</f>
        <v>0</v>
      </c>
      <c r="BH713" s="219">
        <f>IF(N713="sníž. přenesená",J713,0)</f>
        <v>0</v>
      </c>
      <c r="BI713" s="219">
        <f>IF(N713="nulová",J713,0)</f>
        <v>0</v>
      </c>
      <c r="BJ713" s="211" t="s">
        <v>238</v>
      </c>
      <c r="BK713" s="219">
        <f>ROUND(I713*H713,2)</f>
        <v>0</v>
      </c>
      <c r="BL713" s="211" t="s">
        <v>728</v>
      </c>
      <c r="BM713" s="218" t="s">
        <v>1545</v>
      </c>
    </row>
    <row r="714" spans="2:65" s="231" customFormat="1">
      <c r="B714" s="235"/>
      <c r="D714" s="239" t="s">
        <v>133</v>
      </c>
      <c r="F714" s="238" t="s">
        <v>1544</v>
      </c>
      <c r="H714" s="237">
        <v>0.34799999999999998</v>
      </c>
      <c r="I714" s="236"/>
      <c r="L714" s="235"/>
      <c r="M714" s="234"/>
      <c r="T714" s="233"/>
      <c r="AT714" s="232" t="s">
        <v>133</v>
      </c>
      <c r="AU714" s="232" t="s">
        <v>238</v>
      </c>
      <c r="AV714" s="231" t="s">
        <v>523</v>
      </c>
      <c r="AW714" s="231" t="s">
        <v>1483</v>
      </c>
      <c r="AX714" s="231" t="s">
        <v>238</v>
      </c>
      <c r="AY714" s="232" t="s">
        <v>1476</v>
      </c>
    </row>
    <row r="715" spans="2:65" s="207" customFormat="1" ht="16.5" customHeight="1">
      <c r="B715" s="208"/>
      <c r="C715" s="230" t="s">
        <v>1543</v>
      </c>
      <c r="D715" s="230" t="s">
        <v>1477</v>
      </c>
      <c r="E715" s="229" t="s">
        <v>1481</v>
      </c>
      <c r="F715" s="224" t="s">
        <v>1480</v>
      </c>
      <c r="G715" s="228" t="s">
        <v>197</v>
      </c>
      <c r="H715" s="227">
        <v>8.9999999999999993E-3</v>
      </c>
      <c r="I715" s="226"/>
      <c r="J715" s="225">
        <f>ROUND(I715*H715,2)</f>
        <v>0</v>
      </c>
      <c r="K715" s="224" t="s">
        <v>1479</v>
      </c>
      <c r="L715" s="208"/>
      <c r="M715" s="223" t="s">
        <v>117</v>
      </c>
      <c r="N715" s="222" t="s">
        <v>1478</v>
      </c>
      <c r="P715" s="221">
        <f>O715*H715</f>
        <v>0</v>
      </c>
      <c r="Q715" s="221">
        <v>0</v>
      </c>
      <c r="R715" s="221">
        <f>Q715*H715</f>
        <v>0</v>
      </c>
      <c r="S715" s="221">
        <v>0</v>
      </c>
      <c r="T715" s="220">
        <f>S715*H715</f>
        <v>0</v>
      </c>
      <c r="AR715" s="218" t="s">
        <v>728</v>
      </c>
      <c r="AT715" s="218" t="s">
        <v>1477</v>
      </c>
      <c r="AU715" s="218" t="s">
        <v>238</v>
      </c>
      <c r="AY715" s="211" t="s">
        <v>1476</v>
      </c>
      <c r="BE715" s="219">
        <f>IF(N715="základní",J715,0)</f>
        <v>0</v>
      </c>
      <c r="BF715" s="219">
        <f>IF(N715="snížená",J715,0)</f>
        <v>0</v>
      </c>
      <c r="BG715" s="219">
        <f>IF(N715="zákl. přenesená",J715,0)</f>
        <v>0</v>
      </c>
      <c r="BH715" s="219">
        <f>IF(N715="sníž. přenesená",J715,0)</f>
        <v>0</v>
      </c>
      <c r="BI715" s="219">
        <f>IF(N715="nulová",J715,0)</f>
        <v>0</v>
      </c>
      <c r="BJ715" s="211" t="s">
        <v>238</v>
      </c>
      <c r="BK715" s="219">
        <f>ROUND(I715*H715,2)</f>
        <v>0</v>
      </c>
      <c r="BL715" s="211" t="s">
        <v>728</v>
      </c>
      <c r="BM715" s="218" t="s">
        <v>1542</v>
      </c>
    </row>
    <row r="716" spans="2:65" s="207" customFormat="1">
      <c r="B716" s="208"/>
      <c r="D716" s="217" t="s">
        <v>1473</v>
      </c>
      <c r="F716" s="216" t="s">
        <v>1474</v>
      </c>
      <c r="I716" s="215"/>
      <c r="L716" s="208"/>
      <c r="M716" s="251"/>
      <c r="T716" s="250"/>
      <c r="AT716" s="211" t="s">
        <v>1473</v>
      </c>
      <c r="AU716" s="211" t="s">
        <v>238</v>
      </c>
    </row>
    <row r="717" spans="2:65" s="261" customFormat="1" ht="25.9" customHeight="1">
      <c r="B717" s="268"/>
      <c r="D717" s="263" t="s">
        <v>1540</v>
      </c>
      <c r="E717" s="271" t="s">
        <v>1500</v>
      </c>
      <c r="F717" s="271" t="s">
        <v>1541</v>
      </c>
      <c r="I717" s="270"/>
      <c r="J717" s="269">
        <f>BK717</f>
        <v>0</v>
      </c>
      <c r="L717" s="268"/>
      <c r="M717" s="267"/>
      <c r="P717" s="266">
        <f>SUM(P718:P740)</f>
        <v>0</v>
      </c>
      <c r="R717" s="266">
        <f>SUM(R718:R740)</f>
        <v>1.5371600000000001</v>
      </c>
      <c r="T717" s="265">
        <f>SUM(T718:T740)</f>
        <v>0</v>
      </c>
      <c r="AR717" s="263" t="s">
        <v>728</v>
      </c>
      <c r="AT717" s="264" t="s">
        <v>1540</v>
      </c>
      <c r="AU717" s="264" t="s">
        <v>1498</v>
      </c>
      <c r="AY717" s="263" t="s">
        <v>1476</v>
      </c>
      <c r="BK717" s="262">
        <f>SUM(BK718:BK740)</f>
        <v>0</v>
      </c>
    </row>
    <row r="718" spans="2:65" s="207" customFormat="1" ht="16.5" customHeight="1">
      <c r="B718" s="208"/>
      <c r="C718" s="230" t="s">
        <v>1539</v>
      </c>
      <c r="D718" s="230" t="s">
        <v>1477</v>
      </c>
      <c r="E718" s="229" t="s">
        <v>1538</v>
      </c>
      <c r="F718" s="224" t="s">
        <v>1537</v>
      </c>
      <c r="G718" s="228" t="s">
        <v>1128</v>
      </c>
      <c r="H718" s="227">
        <v>2</v>
      </c>
      <c r="I718" s="226"/>
      <c r="J718" s="225">
        <f>ROUND(I718*H718,2)</f>
        <v>0</v>
      </c>
      <c r="K718" s="224" t="s">
        <v>1503</v>
      </c>
      <c r="L718" s="208"/>
      <c r="M718" s="223" t="s">
        <v>117</v>
      </c>
      <c r="N718" s="222" t="s">
        <v>1478</v>
      </c>
      <c r="P718" s="221">
        <f>O718*H718</f>
        <v>0</v>
      </c>
      <c r="Q718" s="221">
        <v>0</v>
      </c>
      <c r="R718" s="221">
        <f>Q718*H718</f>
        <v>0</v>
      </c>
      <c r="S718" s="221">
        <v>0</v>
      </c>
      <c r="T718" s="220">
        <f>S718*H718</f>
        <v>0</v>
      </c>
      <c r="AR718" s="218" t="s">
        <v>728</v>
      </c>
      <c r="AT718" s="218" t="s">
        <v>1477</v>
      </c>
      <c r="AU718" s="218" t="s">
        <v>238</v>
      </c>
      <c r="AY718" s="211" t="s">
        <v>1476</v>
      </c>
      <c r="BE718" s="219">
        <f>IF(N718="základní",J718,0)</f>
        <v>0</v>
      </c>
      <c r="BF718" s="219">
        <f>IF(N718="snížená",J718,0)</f>
        <v>0</v>
      </c>
      <c r="BG718" s="219">
        <f>IF(N718="zákl. přenesená",J718,0)</f>
        <v>0</v>
      </c>
      <c r="BH718" s="219">
        <f>IF(N718="sníž. přenesená",J718,0)</f>
        <v>0</v>
      </c>
      <c r="BI718" s="219">
        <f>IF(N718="nulová",J718,0)</f>
        <v>0</v>
      </c>
      <c r="BJ718" s="211" t="s">
        <v>238</v>
      </c>
      <c r="BK718" s="219">
        <f>ROUND(I718*H718,2)</f>
        <v>0</v>
      </c>
      <c r="BL718" s="211" t="s">
        <v>728</v>
      </c>
      <c r="BM718" s="218" t="s">
        <v>1536</v>
      </c>
    </row>
    <row r="719" spans="2:65" s="207" customFormat="1" ht="16.5" customHeight="1">
      <c r="B719" s="208"/>
      <c r="C719" s="230" t="s">
        <v>1535</v>
      </c>
      <c r="D719" s="230" t="s">
        <v>1477</v>
      </c>
      <c r="E719" s="229" t="s">
        <v>1534</v>
      </c>
      <c r="F719" s="224" t="s">
        <v>1533</v>
      </c>
      <c r="G719" s="228" t="s">
        <v>267</v>
      </c>
      <c r="H719" s="227">
        <v>2</v>
      </c>
      <c r="I719" s="226"/>
      <c r="J719" s="225">
        <f>ROUND(I719*H719,2)</f>
        <v>0</v>
      </c>
      <c r="K719" s="224" t="s">
        <v>1479</v>
      </c>
      <c r="L719" s="208"/>
      <c r="M719" s="223" t="s">
        <v>117</v>
      </c>
      <c r="N719" s="222" t="s">
        <v>1478</v>
      </c>
      <c r="P719" s="221">
        <f>O719*H719</f>
        <v>0</v>
      </c>
      <c r="Q719" s="221">
        <v>0.52725999999999995</v>
      </c>
      <c r="R719" s="221">
        <f>Q719*H719</f>
        <v>1.0545199999999999</v>
      </c>
      <c r="S719" s="221">
        <v>0</v>
      </c>
      <c r="T719" s="220">
        <f>S719*H719</f>
        <v>0</v>
      </c>
      <c r="AR719" s="218" t="s">
        <v>728</v>
      </c>
      <c r="AT719" s="218" t="s">
        <v>1477</v>
      </c>
      <c r="AU719" s="218" t="s">
        <v>238</v>
      </c>
      <c r="AY719" s="211" t="s">
        <v>1476</v>
      </c>
      <c r="BE719" s="219">
        <f>IF(N719="základní",J719,0)</f>
        <v>0</v>
      </c>
      <c r="BF719" s="219">
        <f>IF(N719="snížená",J719,0)</f>
        <v>0</v>
      </c>
      <c r="BG719" s="219">
        <f>IF(N719="zákl. přenesená",J719,0)</f>
        <v>0</v>
      </c>
      <c r="BH719" s="219">
        <f>IF(N719="sníž. přenesená",J719,0)</f>
        <v>0</v>
      </c>
      <c r="BI719" s="219">
        <f>IF(N719="nulová",J719,0)</f>
        <v>0</v>
      </c>
      <c r="BJ719" s="211" t="s">
        <v>238</v>
      </c>
      <c r="BK719" s="219">
        <f>ROUND(I719*H719,2)</f>
        <v>0</v>
      </c>
      <c r="BL719" s="211" t="s">
        <v>728</v>
      </c>
      <c r="BM719" s="218" t="s">
        <v>1532</v>
      </c>
    </row>
    <row r="720" spans="2:65" s="207" customFormat="1">
      <c r="B720" s="208"/>
      <c r="D720" s="217" t="s">
        <v>1473</v>
      </c>
      <c r="F720" s="216" t="s">
        <v>1531</v>
      </c>
      <c r="I720" s="215"/>
      <c r="L720" s="208"/>
      <c r="M720" s="251"/>
      <c r="T720" s="250"/>
      <c r="AT720" s="211" t="s">
        <v>1473</v>
      </c>
      <c r="AU720" s="211" t="s">
        <v>238</v>
      </c>
    </row>
    <row r="721" spans="2:65" s="207" customFormat="1" ht="19.5">
      <c r="B721" s="208"/>
      <c r="D721" s="239" t="s">
        <v>1500</v>
      </c>
      <c r="F721" s="260" t="s">
        <v>1530</v>
      </c>
      <c r="I721" s="215"/>
      <c r="L721" s="208"/>
      <c r="M721" s="251"/>
      <c r="T721" s="250"/>
      <c r="AT721" s="211" t="s">
        <v>1500</v>
      </c>
      <c r="AU721" s="211" t="s">
        <v>238</v>
      </c>
    </row>
    <row r="722" spans="2:65" s="207" customFormat="1" ht="16.5" customHeight="1">
      <c r="B722" s="208"/>
      <c r="C722" s="249" t="s">
        <v>1529</v>
      </c>
      <c r="D722" s="249" t="s">
        <v>1486</v>
      </c>
      <c r="E722" s="248" t="s">
        <v>1528</v>
      </c>
      <c r="F722" s="243" t="s">
        <v>1527</v>
      </c>
      <c r="G722" s="247" t="s">
        <v>213</v>
      </c>
      <c r="H722" s="246">
        <v>1.5</v>
      </c>
      <c r="I722" s="245"/>
      <c r="J722" s="244">
        <f>ROUND(I722*H722,2)</f>
        <v>0</v>
      </c>
      <c r="K722" s="243" t="s">
        <v>1479</v>
      </c>
      <c r="L722" s="242"/>
      <c r="M722" s="241" t="s">
        <v>117</v>
      </c>
      <c r="N722" s="240" t="s">
        <v>1478</v>
      </c>
      <c r="P722" s="221">
        <f>O722*H722</f>
        <v>0</v>
      </c>
      <c r="Q722" s="221">
        <v>0.22</v>
      </c>
      <c r="R722" s="221">
        <f>Q722*H722</f>
        <v>0.33</v>
      </c>
      <c r="S722" s="221">
        <v>0</v>
      </c>
      <c r="T722" s="220">
        <f>S722*H722</f>
        <v>0</v>
      </c>
      <c r="AR722" s="218" t="s">
        <v>421</v>
      </c>
      <c r="AT722" s="218" t="s">
        <v>1486</v>
      </c>
      <c r="AU722" s="218" t="s">
        <v>238</v>
      </c>
      <c r="AY722" s="211" t="s">
        <v>1476</v>
      </c>
      <c r="BE722" s="219">
        <f>IF(N722="základní",J722,0)</f>
        <v>0</v>
      </c>
      <c r="BF722" s="219">
        <f>IF(N722="snížená",J722,0)</f>
        <v>0</v>
      </c>
      <c r="BG722" s="219">
        <f>IF(N722="zákl. přenesená",J722,0)</f>
        <v>0</v>
      </c>
      <c r="BH722" s="219">
        <f>IF(N722="sníž. přenesená",J722,0)</f>
        <v>0</v>
      </c>
      <c r="BI722" s="219">
        <f>IF(N722="nulová",J722,0)</f>
        <v>0</v>
      </c>
      <c r="BJ722" s="211" t="s">
        <v>238</v>
      </c>
      <c r="BK722" s="219">
        <f>ROUND(I722*H722,2)</f>
        <v>0</v>
      </c>
      <c r="BL722" s="211" t="s">
        <v>728</v>
      </c>
      <c r="BM722" s="218" t="s">
        <v>1526</v>
      </c>
    </row>
    <row r="723" spans="2:65" s="207" customFormat="1" ht="24.2" customHeight="1">
      <c r="B723" s="208"/>
      <c r="C723" s="230" t="s">
        <v>1525</v>
      </c>
      <c r="D723" s="230" t="s">
        <v>1477</v>
      </c>
      <c r="E723" s="229" t="s">
        <v>1524</v>
      </c>
      <c r="F723" s="224" t="s">
        <v>1523</v>
      </c>
      <c r="G723" s="228" t="s">
        <v>267</v>
      </c>
      <c r="H723" s="227">
        <v>33</v>
      </c>
      <c r="I723" s="226"/>
      <c r="J723" s="225">
        <f>ROUND(I723*H723,2)</f>
        <v>0</v>
      </c>
      <c r="K723" s="224" t="s">
        <v>1479</v>
      </c>
      <c r="L723" s="208"/>
      <c r="M723" s="223" t="s">
        <v>117</v>
      </c>
      <c r="N723" s="222" t="s">
        <v>1478</v>
      </c>
      <c r="P723" s="221">
        <f>O723*H723</f>
        <v>0</v>
      </c>
      <c r="Q723" s="221">
        <v>0</v>
      </c>
      <c r="R723" s="221">
        <f>Q723*H723</f>
        <v>0</v>
      </c>
      <c r="S723" s="221">
        <v>0</v>
      </c>
      <c r="T723" s="220">
        <f>S723*H723</f>
        <v>0</v>
      </c>
      <c r="AR723" s="218" t="s">
        <v>728</v>
      </c>
      <c r="AT723" s="218" t="s">
        <v>1477</v>
      </c>
      <c r="AU723" s="218" t="s">
        <v>238</v>
      </c>
      <c r="AY723" s="211" t="s">
        <v>1476</v>
      </c>
      <c r="BE723" s="219">
        <f>IF(N723="základní",J723,0)</f>
        <v>0</v>
      </c>
      <c r="BF723" s="219">
        <f>IF(N723="snížená",J723,0)</f>
        <v>0</v>
      </c>
      <c r="BG723" s="219">
        <f>IF(N723="zákl. přenesená",J723,0)</f>
        <v>0</v>
      </c>
      <c r="BH723" s="219">
        <f>IF(N723="sníž. přenesená",J723,0)</f>
        <v>0</v>
      </c>
      <c r="BI723" s="219">
        <f>IF(N723="nulová",J723,0)</f>
        <v>0</v>
      </c>
      <c r="BJ723" s="211" t="s">
        <v>238</v>
      </c>
      <c r="BK723" s="219">
        <f>ROUND(I723*H723,2)</f>
        <v>0</v>
      </c>
      <c r="BL723" s="211" t="s">
        <v>728</v>
      </c>
      <c r="BM723" s="218" t="s">
        <v>1522</v>
      </c>
    </row>
    <row r="724" spans="2:65" s="207" customFormat="1">
      <c r="B724" s="208"/>
      <c r="D724" s="217" t="s">
        <v>1473</v>
      </c>
      <c r="F724" s="216" t="s">
        <v>1521</v>
      </c>
      <c r="I724" s="215"/>
      <c r="L724" s="208"/>
      <c r="M724" s="251"/>
      <c r="T724" s="250"/>
      <c r="AT724" s="211" t="s">
        <v>1473</v>
      </c>
      <c r="AU724" s="211" t="s">
        <v>238</v>
      </c>
    </row>
    <row r="725" spans="2:65" s="207" customFormat="1" ht="21.75" customHeight="1">
      <c r="B725" s="208"/>
      <c r="C725" s="230" t="s">
        <v>1520</v>
      </c>
      <c r="D725" s="230" t="s">
        <v>1477</v>
      </c>
      <c r="E725" s="229" t="s">
        <v>1519</v>
      </c>
      <c r="F725" s="224" t="s">
        <v>1518</v>
      </c>
      <c r="G725" s="228" t="s">
        <v>267</v>
      </c>
      <c r="H725" s="227">
        <v>33</v>
      </c>
      <c r="I725" s="226"/>
      <c r="J725" s="225">
        <f>ROUND(I725*H725,2)</f>
        <v>0</v>
      </c>
      <c r="K725" s="224" t="s">
        <v>1479</v>
      </c>
      <c r="L725" s="208"/>
      <c r="M725" s="223" t="s">
        <v>117</v>
      </c>
      <c r="N725" s="222" t="s">
        <v>1478</v>
      </c>
      <c r="P725" s="221">
        <f>O725*H725</f>
        <v>0</v>
      </c>
      <c r="Q725" s="221">
        <v>0</v>
      </c>
      <c r="R725" s="221">
        <f>Q725*H725</f>
        <v>0</v>
      </c>
      <c r="S725" s="221">
        <v>0</v>
      </c>
      <c r="T725" s="220">
        <f>S725*H725</f>
        <v>0</v>
      </c>
      <c r="AR725" s="218" t="s">
        <v>728</v>
      </c>
      <c r="AT725" s="218" t="s">
        <v>1477</v>
      </c>
      <c r="AU725" s="218" t="s">
        <v>238</v>
      </c>
      <c r="AY725" s="211" t="s">
        <v>1476</v>
      </c>
      <c r="BE725" s="219">
        <f>IF(N725="základní",J725,0)</f>
        <v>0</v>
      </c>
      <c r="BF725" s="219">
        <f>IF(N725="snížená",J725,0)</f>
        <v>0</v>
      </c>
      <c r="BG725" s="219">
        <f>IF(N725="zákl. přenesená",J725,0)</f>
        <v>0</v>
      </c>
      <c r="BH725" s="219">
        <f>IF(N725="sníž. přenesená",J725,0)</f>
        <v>0</v>
      </c>
      <c r="BI725" s="219">
        <f>IF(N725="nulová",J725,0)</f>
        <v>0</v>
      </c>
      <c r="BJ725" s="211" t="s">
        <v>238</v>
      </c>
      <c r="BK725" s="219">
        <f>ROUND(I725*H725,2)</f>
        <v>0</v>
      </c>
      <c r="BL725" s="211" t="s">
        <v>728</v>
      </c>
      <c r="BM725" s="218" t="s">
        <v>1517</v>
      </c>
    </row>
    <row r="726" spans="2:65" s="207" customFormat="1">
      <c r="B726" s="208"/>
      <c r="D726" s="217" t="s">
        <v>1473</v>
      </c>
      <c r="F726" s="216" t="s">
        <v>1516</v>
      </c>
      <c r="I726" s="215"/>
      <c r="L726" s="208"/>
      <c r="M726" s="251"/>
      <c r="T726" s="250"/>
      <c r="AT726" s="211" t="s">
        <v>1473</v>
      </c>
      <c r="AU726" s="211" t="s">
        <v>238</v>
      </c>
    </row>
    <row r="727" spans="2:65" s="207" customFormat="1" ht="16.5" customHeight="1">
      <c r="B727" s="208"/>
      <c r="C727" s="249" t="s">
        <v>1515</v>
      </c>
      <c r="D727" s="249" t="s">
        <v>1486</v>
      </c>
      <c r="E727" s="248" t="s">
        <v>1514</v>
      </c>
      <c r="F727" s="243" t="s">
        <v>1513</v>
      </c>
      <c r="G727" s="247" t="s">
        <v>267</v>
      </c>
      <c r="H727" s="246">
        <v>33</v>
      </c>
      <c r="I727" s="245"/>
      <c r="J727" s="244">
        <f>ROUND(I727*H727,2)</f>
        <v>0</v>
      </c>
      <c r="K727" s="243" t="s">
        <v>1503</v>
      </c>
      <c r="L727" s="242"/>
      <c r="M727" s="241" t="s">
        <v>117</v>
      </c>
      <c r="N727" s="240" t="s">
        <v>1478</v>
      </c>
      <c r="P727" s="221">
        <f>O727*H727</f>
        <v>0</v>
      </c>
      <c r="Q727" s="221">
        <v>8.0000000000000007E-5</v>
      </c>
      <c r="R727" s="221">
        <f>Q727*H727</f>
        <v>2.6400000000000004E-3</v>
      </c>
      <c r="S727" s="221">
        <v>0</v>
      </c>
      <c r="T727" s="220">
        <f>S727*H727</f>
        <v>0</v>
      </c>
      <c r="AR727" s="218" t="s">
        <v>421</v>
      </c>
      <c r="AT727" s="218" t="s">
        <v>1486</v>
      </c>
      <c r="AU727" s="218" t="s">
        <v>238</v>
      </c>
      <c r="AY727" s="211" t="s">
        <v>1476</v>
      </c>
      <c r="BE727" s="219">
        <f>IF(N727="základní",J727,0)</f>
        <v>0</v>
      </c>
      <c r="BF727" s="219">
        <f>IF(N727="snížená",J727,0)</f>
        <v>0</v>
      </c>
      <c r="BG727" s="219">
        <f>IF(N727="zákl. přenesená",J727,0)</f>
        <v>0</v>
      </c>
      <c r="BH727" s="219">
        <f>IF(N727="sníž. přenesená",J727,0)</f>
        <v>0</v>
      </c>
      <c r="BI727" s="219">
        <f>IF(N727="nulová",J727,0)</f>
        <v>0</v>
      </c>
      <c r="BJ727" s="211" t="s">
        <v>238</v>
      </c>
      <c r="BK727" s="219">
        <f>ROUND(I727*H727,2)</f>
        <v>0</v>
      </c>
      <c r="BL727" s="211" t="s">
        <v>728</v>
      </c>
      <c r="BM727" s="218" t="s">
        <v>1512</v>
      </c>
    </row>
    <row r="728" spans="2:65" s="207" customFormat="1" ht="16.5" customHeight="1">
      <c r="B728" s="208"/>
      <c r="C728" s="230" t="s">
        <v>1511</v>
      </c>
      <c r="D728" s="230" t="s">
        <v>1477</v>
      </c>
      <c r="E728" s="229" t="s">
        <v>1510</v>
      </c>
      <c r="F728" s="224" t="s">
        <v>1509</v>
      </c>
      <c r="G728" s="228" t="s">
        <v>226</v>
      </c>
      <c r="H728" s="227">
        <v>7.5</v>
      </c>
      <c r="I728" s="226"/>
      <c r="J728" s="225">
        <f>ROUND(I728*H728,2)</f>
        <v>0</v>
      </c>
      <c r="K728" s="224" t="s">
        <v>1479</v>
      </c>
      <c r="L728" s="208"/>
      <c r="M728" s="223" t="s">
        <v>117</v>
      </c>
      <c r="N728" s="222" t="s">
        <v>1478</v>
      </c>
      <c r="P728" s="221">
        <f>O728*H728</f>
        <v>0</v>
      </c>
      <c r="Q728" s="221">
        <v>0</v>
      </c>
      <c r="R728" s="221">
        <f>Q728*H728</f>
        <v>0</v>
      </c>
      <c r="S728" s="221">
        <v>0</v>
      </c>
      <c r="T728" s="220">
        <f>S728*H728</f>
        <v>0</v>
      </c>
      <c r="AR728" s="218" t="s">
        <v>728</v>
      </c>
      <c r="AT728" s="218" t="s">
        <v>1477</v>
      </c>
      <c r="AU728" s="218" t="s">
        <v>238</v>
      </c>
      <c r="AY728" s="211" t="s">
        <v>1476</v>
      </c>
      <c r="BE728" s="219">
        <f>IF(N728="základní",J728,0)</f>
        <v>0</v>
      </c>
      <c r="BF728" s="219">
        <f>IF(N728="snížená",J728,0)</f>
        <v>0</v>
      </c>
      <c r="BG728" s="219">
        <f>IF(N728="zákl. přenesená",J728,0)</f>
        <v>0</v>
      </c>
      <c r="BH728" s="219">
        <f>IF(N728="sníž. přenesená",J728,0)</f>
        <v>0</v>
      </c>
      <c r="BI728" s="219">
        <f>IF(N728="nulová",J728,0)</f>
        <v>0</v>
      </c>
      <c r="BJ728" s="211" t="s">
        <v>238</v>
      </c>
      <c r="BK728" s="219">
        <f>ROUND(I728*H728,2)</f>
        <v>0</v>
      </c>
      <c r="BL728" s="211" t="s">
        <v>728</v>
      </c>
      <c r="BM728" s="218" t="s">
        <v>1508</v>
      </c>
    </row>
    <row r="729" spans="2:65" s="207" customFormat="1">
      <c r="B729" s="208"/>
      <c r="D729" s="217" t="s">
        <v>1473</v>
      </c>
      <c r="F729" s="216" t="s">
        <v>1507</v>
      </c>
      <c r="I729" s="215"/>
      <c r="L729" s="208"/>
      <c r="M729" s="251"/>
      <c r="T729" s="250"/>
      <c r="AT729" s="211" t="s">
        <v>1473</v>
      </c>
      <c r="AU729" s="211" t="s">
        <v>238</v>
      </c>
    </row>
    <row r="730" spans="2:65" s="207" customFormat="1" ht="16.5" customHeight="1">
      <c r="B730" s="208"/>
      <c r="C730" s="230" t="s">
        <v>1506</v>
      </c>
      <c r="D730" s="230" t="s">
        <v>1477</v>
      </c>
      <c r="E730" s="229" t="s">
        <v>1505</v>
      </c>
      <c r="F730" s="224" t="s">
        <v>1504</v>
      </c>
      <c r="G730" s="228" t="s">
        <v>213</v>
      </c>
      <c r="H730" s="227">
        <v>2.2599999999999998</v>
      </c>
      <c r="I730" s="226"/>
      <c r="J730" s="225">
        <f>ROUND(I730*H730,2)</f>
        <v>0</v>
      </c>
      <c r="K730" s="224" t="s">
        <v>1503</v>
      </c>
      <c r="L730" s="208"/>
      <c r="M730" s="223" t="s">
        <v>117</v>
      </c>
      <c r="N730" s="222" t="s">
        <v>1478</v>
      </c>
      <c r="P730" s="221">
        <f>O730*H730</f>
        <v>0</v>
      </c>
      <c r="Q730" s="221">
        <v>0</v>
      </c>
      <c r="R730" s="221">
        <f>Q730*H730</f>
        <v>0</v>
      </c>
      <c r="S730" s="221">
        <v>0</v>
      </c>
      <c r="T730" s="220">
        <f>S730*H730</f>
        <v>0</v>
      </c>
      <c r="AR730" s="218" t="s">
        <v>728</v>
      </c>
      <c r="AT730" s="218" t="s">
        <v>1477</v>
      </c>
      <c r="AU730" s="218" t="s">
        <v>238</v>
      </c>
      <c r="AY730" s="211" t="s">
        <v>1476</v>
      </c>
      <c r="BE730" s="219">
        <f>IF(N730="základní",J730,0)</f>
        <v>0</v>
      </c>
      <c r="BF730" s="219">
        <f>IF(N730="snížená",J730,0)</f>
        <v>0</v>
      </c>
      <c r="BG730" s="219">
        <f>IF(N730="zákl. přenesená",J730,0)</f>
        <v>0</v>
      </c>
      <c r="BH730" s="219">
        <f>IF(N730="sníž. přenesená",J730,0)</f>
        <v>0</v>
      </c>
      <c r="BI730" s="219">
        <f>IF(N730="nulová",J730,0)</f>
        <v>0</v>
      </c>
      <c r="BJ730" s="211" t="s">
        <v>238</v>
      </c>
      <c r="BK730" s="219">
        <f>ROUND(I730*H730,2)</f>
        <v>0</v>
      </c>
      <c r="BL730" s="211" t="s">
        <v>728</v>
      </c>
      <c r="BM730" s="218" t="s">
        <v>1502</v>
      </c>
    </row>
    <row r="731" spans="2:65" s="207" customFormat="1" ht="19.5">
      <c r="B731" s="208"/>
      <c r="D731" s="239" t="s">
        <v>1500</v>
      </c>
      <c r="F731" s="260" t="s">
        <v>1501</v>
      </c>
      <c r="I731" s="215"/>
      <c r="L731" s="208"/>
      <c r="M731" s="251"/>
      <c r="T731" s="250"/>
      <c r="AT731" s="211" t="s">
        <v>1500</v>
      </c>
      <c r="AU731" s="211" t="s">
        <v>238</v>
      </c>
    </row>
    <row r="732" spans="2:65" s="231" customFormat="1">
      <c r="B732" s="235"/>
      <c r="D732" s="239" t="s">
        <v>133</v>
      </c>
      <c r="E732" s="232" t="s">
        <v>117</v>
      </c>
      <c r="F732" s="238" t="s">
        <v>1499</v>
      </c>
      <c r="H732" s="237">
        <v>0.113</v>
      </c>
      <c r="I732" s="236"/>
      <c r="L732" s="235"/>
      <c r="M732" s="234"/>
      <c r="T732" s="233"/>
      <c r="AT732" s="232" t="s">
        <v>133</v>
      </c>
      <c r="AU732" s="232" t="s">
        <v>238</v>
      </c>
      <c r="AV732" s="231" t="s">
        <v>523</v>
      </c>
      <c r="AW732" s="231" t="s">
        <v>1496</v>
      </c>
      <c r="AX732" s="231" t="s">
        <v>1498</v>
      </c>
      <c r="AY732" s="232" t="s">
        <v>1476</v>
      </c>
    </row>
    <row r="733" spans="2:65" s="252" customFormat="1">
      <c r="B733" s="256"/>
      <c r="D733" s="239" t="s">
        <v>133</v>
      </c>
      <c r="E733" s="253" t="s">
        <v>117</v>
      </c>
      <c r="F733" s="259" t="s">
        <v>1497</v>
      </c>
      <c r="H733" s="258">
        <v>0.113</v>
      </c>
      <c r="I733" s="257"/>
      <c r="L733" s="256"/>
      <c r="M733" s="255"/>
      <c r="T733" s="254"/>
      <c r="AT733" s="253" t="s">
        <v>133</v>
      </c>
      <c r="AU733" s="253" t="s">
        <v>238</v>
      </c>
      <c r="AV733" s="252" t="s">
        <v>728</v>
      </c>
      <c r="AW733" s="252" t="s">
        <v>1496</v>
      </c>
      <c r="AX733" s="252" t="s">
        <v>238</v>
      </c>
      <c r="AY733" s="253" t="s">
        <v>1476</v>
      </c>
    </row>
    <row r="734" spans="2:65" s="231" customFormat="1">
      <c r="B734" s="235"/>
      <c r="D734" s="239" t="s">
        <v>133</v>
      </c>
      <c r="F734" s="238" t="s">
        <v>1495</v>
      </c>
      <c r="H734" s="237">
        <v>2.2599999999999998</v>
      </c>
      <c r="I734" s="236"/>
      <c r="L734" s="235"/>
      <c r="M734" s="234"/>
      <c r="T734" s="233"/>
      <c r="AT734" s="232" t="s">
        <v>133</v>
      </c>
      <c r="AU734" s="232" t="s">
        <v>238</v>
      </c>
      <c r="AV734" s="231" t="s">
        <v>523</v>
      </c>
      <c r="AW734" s="231" t="s">
        <v>1483</v>
      </c>
      <c r="AX734" s="231" t="s">
        <v>238</v>
      </c>
      <c r="AY734" s="232" t="s">
        <v>1476</v>
      </c>
    </row>
    <row r="735" spans="2:65" s="207" customFormat="1" ht="16.5" customHeight="1">
      <c r="B735" s="208"/>
      <c r="C735" s="230" t="s">
        <v>1494</v>
      </c>
      <c r="D735" s="230" t="s">
        <v>1477</v>
      </c>
      <c r="E735" s="229" t="s">
        <v>1493</v>
      </c>
      <c r="F735" s="224" t="s">
        <v>1492</v>
      </c>
      <c r="G735" s="228" t="s">
        <v>226</v>
      </c>
      <c r="H735" s="227">
        <v>7.5</v>
      </c>
      <c r="I735" s="226"/>
      <c r="J735" s="225">
        <f>ROUND(I735*H735,2)</f>
        <v>0</v>
      </c>
      <c r="K735" s="224" t="s">
        <v>1479</v>
      </c>
      <c r="L735" s="208"/>
      <c r="M735" s="223" t="s">
        <v>117</v>
      </c>
      <c r="N735" s="222" t="s">
        <v>1478</v>
      </c>
      <c r="P735" s="221">
        <f>O735*H735</f>
        <v>0</v>
      </c>
      <c r="Q735" s="221">
        <v>0</v>
      </c>
      <c r="R735" s="221">
        <f>Q735*H735</f>
        <v>0</v>
      </c>
      <c r="S735" s="221">
        <v>0</v>
      </c>
      <c r="T735" s="220">
        <f>S735*H735</f>
        <v>0</v>
      </c>
      <c r="AR735" s="218" t="s">
        <v>728</v>
      </c>
      <c r="AT735" s="218" t="s">
        <v>1477</v>
      </c>
      <c r="AU735" s="218" t="s">
        <v>238</v>
      </c>
      <c r="AY735" s="211" t="s">
        <v>1476</v>
      </c>
      <c r="BE735" s="219">
        <f>IF(N735="základní",J735,0)</f>
        <v>0</v>
      </c>
      <c r="BF735" s="219">
        <f>IF(N735="snížená",J735,0)</f>
        <v>0</v>
      </c>
      <c r="BG735" s="219">
        <f>IF(N735="zákl. přenesená",J735,0)</f>
        <v>0</v>
      </c>
      <c r="BH735" s="219">
        <f>IF(N735="sníž. přenesená",J735,0)</f>
        <v>0</v>
      </c>
      <c r="BI735" s="219">
        <f>IF(N735="nulová",J735,0)</f>
        <v>0</v>
      </c>
      <c r="BJ735" s="211" t="s">
        <v>238</v>
      </c>
      <c r="BK735" s="219">
        <f>ROUND(I735*H735,2)</f>
        <v>0</v>
      </c>
      <c r="BL735" s="211" t="s">
        <v>728</v>
      </c>
      <c r="BM735" s="218" t="s">
        <v>1491</v>
      </c>
    </row>
    <row r="736" spans="2:65" s="207" customFormat="1">
      <c r="B736" s="208"/>
      <c r="D736" s="217" t="s">
        <v>1473</v>
      </c>
      <c r="F736" s="216" t="s">
        <v>1490</v>
      </c>
      <c r="I736" s="215"/>
      <c r="L736" s="208"/>
      <c r="M736" s="251"/>
      <c r="T736" s="250"/>
      <c r="AT736" s="211" t="s">
        <v>1473</v>
      </c>
      <c r="AU736" s="211" t="s">
        <v>238</v>
      </c>
    </row>
    <row r="737" spans="2:65" s="207" customFormat="1" ht="16.5" customHeight="1">
      <c r="B737" s="208"/>
      <c r="C737" s="249" t="s">
        <v>1489</v>
      </c>
      <c r="D737" s="249" t="s">
        <v>1486</v>
      </c>
      <c r="E737" s="248" t="s">
        <v>1488</v>
      </c>
      <c r="F737" s="243" t="s">
        <v>1487</v>
      </c>
      <c r="G737" s="247" t="s">
        <v>213</v>
      </c>
      <c r="H737" s="246">
        <v>0.75</v>
      </c>
      <c r="I737" s="245"/>
      <c r="J737" s="244">
        <f>ROUND(I737*H737,2)</f>
        <v>0</v>
      </c>
      <c r="K737" s="243" t="s">
        <v>1479</v>
      </c>
      <c r="L737" s="242"/>
      <c r="M737" s="241" t="s">
        <v>117</v>
      </c>
      <c r="N737" s="240" t="s">
        <v>1478</v>
      </c>
      <c r="P737" s="221">
        <f>O737*H737</f>
        <v>0</v>
      </c>
      <c r="Q737" s="221">
        <v>0.2</v>
      </c>
      <c r="R737" s="221">
        <f>Q737*H737</f>
        <v>0.15000000000000002</v>
      </c>
      <c r="S737" s="221">
        <v>0</v>
      </c>
      <c r="T737" s="220">
        <f>S737*H737</f>
        <v>0</v>
      </c>
      <c r="AR737" s="218" t="s">
        <v>421</v>
      </c>
      <c r="AT737" s="218" t="s">
        <v>1486</v>
      </c>
      <c r="AU737" s="218" t="s">
        <v>238</v>
      </c>
      <c r="AY737" s="211" t="s">
        <v>1476</v>
      </c>
      <c r="BE737" s="219">
        <f>IF(N737="základní",J737,0)</f>
        <v>0</v>
      </c>
      <c r="BF737" s="219">
        <f>IF(N737="snížená",J737,0)</f>
        <v>0</v>
      </c>
      <c r="BG737" s="219">
        <f>IF(N737="zákl. přenesená",J737,0)</f>
        <v>0</v>
      </c>
      <c r="BH737" s="219">
        <f>IF(N737="sníž. přenesená",J737,0)</f>
        <v>0</v>
      </c>
      <c r="BI737" s="219">
        <f>IF(N737="nulová",J737,0)</f>
        <v>0</v>
      </c>
      <c r="BJ737" s="211" t="s">
        <v>238</v>
      </c>
      <c r="BK737" s="219">
        <f>ROUND(I737*H737,2)</f>
        <v>0</v>
      </c>
      <c r="BL737" s="211" t="s">
        <v>728</v>
      </c>
      <c r="BM737" s="218" t="s">
        <v>1485</v>
      </c>
    </row>
    <row r="738" spans="2:65" s="231" customFormat="1">
      <c r="B738" s="235"/>
      <c r="D738" s="239" t="s">
        <v>133</v>
      </c>
      <c r="F738" s="238" t="s">
        <v>1484</v>
      </c>
      <c r="H738" s="237">
        <v>0.75</v>
      </c>
      <c r="I738" s="236"/>
      <c r="L738" s="235"/>
      <c r="M738" s="234"/>
      <c r="T738" s="233"/>
      <c r="AT738" s="232" t="s">
        <v>133</v>
      </c>
      <c r="AU738" s="232" t="s">
        <v>238</v>
      </c>
      <c r="AV738" s="231" t="s">
        <v>523</v>
      </c>
      <c r="AW738" s="231" t="s">
        <v>1483</v>
      </c>
      <c r="AX738" s="231" t="s">
        <v>238</v>
      </c>
      <c r="AY738" s="232" t="s">
        <v>1476</v>
      </c>
    </row>
    <row r="739" spans="2:65" s="207" customFormat="1" ht="16.5" customHeight="1">
      <c r="B739" s="208"/>
      <c r="C739" s="230" t="s">
        <v>1482</v>
      </c>
      <c r="D739" s="230" t="s">
        <v>1477</v>
      </c>
      <c r="E739" s="229" t="s">
        <v>1481</v>
      </c>
      <c r="F739" s="224" t="s">
        <v>1480</v>
      </c>
      <c r="G739" s="228" t="s">
        <v>197</v>
      </c>
      <c r="H739" s="227">
        <v>1.5369999999999999</v>
      </c>
      <c r="I739" s="226"/>
      <c r="J739" s="225">
        <f>ROUND(I739*H739,2)</f>
        <v>0</v>
      </c>
      <c r="K739" s="224" t="s">
        <v>1479</v>
      </c>
      <c r="L739" s="208"/>
      <c r="M739" s="223" t="s">
        <v>117</v>
      </c>
      <c r="N739" s="222" t="s">
        <v>1478</v>
      </c>
      <c r="P739" s="221">
        <f>O739*H739</f>
        <v>0</v>
      </c>
      <c r="Q739" s="221">
        <v>0</v>
      </c>
      <c r="R739" s="221">
        <f>Q739*H739</f>
        <v>0</v>
      </c>
      <c r="S739" s="221">
        <v>0</v>
      </c>
      <c r="T739" s="220">
        <f>S739*H739</f>
        <v>0</v>
      </c>
      <c r="AR739" s="218" t="s">
        <v>728</v>
      </c>
      <c r="AT739" s="218" t="s">
        <v>1477</v>
      </c>
      <c r="AU739" s="218" t="s">
        <v>238</v>
      </c>
      <c r="AY739" s="211" t="s">
        <v>1476</v>
      </c>
      <c r="BE739" s="219">
        <f>IF(N739="základní",J739,0)</f>
        <v>0</v>
      </c>
      <c r="BF739" s="219">
        <f>IF(N739="snížená",J739,0)</f>
        <v>0</v>
      </c>
      <c r="BG739" s="219">
        <f>IF(N739="zákl. přenesená",J739,0)</f>
        <v>0</v>
      </c>
      <c r="BH739" s="219">
        <f>IF(N739="sníž. přenesená",J739,0)</f>
        <v>0</v>
      </c>
      <c r="BI739" s="219">
        <f>IF(N739="nulová",J739,0)</f>
        <v>0</v>
      </c>
      <c r="BJ739" s="211" t="s">
        <v>238</v>
      </c>
      <c r="BK739" s="219">
        <f>ROUND(I739*H739,2)</f>
        <v>0</v>
      </c>
      <c r="BL739" s="211" t="s">
        <v>728</v>
      </c>
      <c r="BM739" s="218" t="s">
        <v>1475</v>
      </c>
    </row>
    <row r="740" spans="2:65" s="207" customFormat="1">
      <c r="B740" s="208"/>
      <c r="D740" s="217" t="s">
        <v>1473</v>
      </c>
      <c r="F740" s="216" t="s">
        <v>1474</v>
      </c>
      <c r="I740" s="215"/>
      <c r="L740" s="208"/>
      <c r="M740" s="214"/>
      <c r="N740" s="213"/>
      <c r="O740" s="213"/>
      <c r="P740" s="213"/>
      <c r="Q740" s="213"/>
      <c r="R740" s="213"/>
      <c r="S740" s="213"/>
      <c r="T740" s="212"/>
      <c r="AT740" s="211" t="s">
        <v>1473</v>
      </c>
      <c r="AU740" s="211" t="s">
        <v>238</v>
      </c>
    </row>
    <row r="741" spans="2:65" s="207" customFormat="1" ht="6.95" customHeight="1">
      <c r="B741" s="210"/>
      <c r="C741" s="209"/>
      <c r="D741" s="209"/>
      <c r="E741" s="209"/>
      <c r="F741" s="209"/>
      <c r="G741" s="209"/>
      <c r="H741" s="209"/>
      <c r="I741" s="209"/>
      <c r="J741" s="209"/>
      <c r="K741" s="209"/>
      <c r="L741" s="208"/>
    </row>
  </sheetData>
  <sheetProtection algorithmName="SHA-512" hashValue="jwcChYu+JR6/qX33zrj9irgmI53MkQdVk56WbuU/WlLVB1G1GA2iOsUz9D25QlAwX0hC+Ab8JhsEKarIba8nsg==" saltValue="1tysJuXuc7a/5prZxe6k6g==" spinCount="100000" sheet="1" formatColumns="0" formatRows="0" autoFilter="0"/>
  <protectedRanges>
    <protectedRange sqref="E20:H20 J19:J20 I100:I739" name="Oblast1"/>
  </protectedRanges>
  <autoFilter ref="C97:K740"/>
  <mergeCells count="12">
    <mergeCell ref="E20:H20"/>
    <mergeCell ref="E29:H29"/>
    <mergeCell ref="E90:H90"/>
    <mergeCell ref="L2:V2"/>
    <mergeCell ref="E50:H50"/>
    <mergeCell ref="E52:H52"/>
    <mergeCell ref="E54:H54"/>
    <mergeCell ref="E86:H86"/>
    <mergeCell ref="E88:H88"/>
    <mergeCell ref="E7:H7"/>
    <mergeCell ref="E9:H9"/>
    <mergeCell ref="E11:H11"/>
  </mergeCells>
  <hyperlinks>
    <hyperlink ref="F101" r:id="rId1"/>
    <hyperlink ref="F106" r:id="rId2"/>
    <hyperlink ref="F137" r:id="rId3"/>
    <hyperlink ref="F154" r:id="rId4"/>
    <hyperlink ref="F169" r:id="rId5"/>
    <hyperlink ref="F176" r:id="rId6"/>
    <hyperlink ref="F178" r:id="rId7"/>
    <hyperlink ref="F180" r:id="rId8"/>
    <hyperlink ref="F182" r:id="rId9"/>
    <hyperlink ref="F185" r:id="rId10"/>
    <hyperlink ref="F192" r:id="rId11"/>
    <hyperlink ref="F197" r:id="rId12"/>
    <hyperlink ref="F199" r:id="rId13"/>
    <hyperlink ref="F201" r:id="rId14"/>
    <hyperlink ref="F203" r:id="rId15"/>
    <hyperlink ref="F206" r:id="rId16"/>
    <hyperlink ref="F210" r:id="rId17"/>
    <hyperlink ref="F212" r:id="rId18"/>
    <hyperlink ref="F216" r:id="rId19"/>
    <hyperlink ref="F221" r:id="rId20"/>
    <hyperlink ref="F297" r:id="rId21"/>
    <hyperlink ref="F299" r:id="rId22"/>
    <hyperlink ref="F301" r:id="rId23"/>
    <hyperlink ref="F304" r:id="rId24"/>
    <hyperlink ref="F313" r:id="rId25"/>
    <hyperlink ref="F318" r:id="rId26"/>
    <hyperlink ref="F327" r:id="rId27"/>
    <hyperlink ref="F332" r:id="rId28"/>
    <hyperlink ref="F335" r:id="rId29"/>
    <hyperlink ref="F337" r:id="rId30"/>
    <hyperlink ref="F339" r:id="rId31"/>
    <hyperlink ref="F341" r:id="rId32"/>
    <hyperlink ref="F343" r:id="rId33"/>
    <hyperlink ref="F351" r:id="rId34"/>
    <hyperlink ref="F353" r:id="rId35"/>
    <hyperlink ref="F356" r:id="rId36"/>
    <hyperlink ref="F376" r:id="rId37"/>
    <hyperlink ref="F381" r:id="rId38"/>
    <hyperlink ref="F386" r:id="rId39"/>
    <hyperlink ref="F388" r:id="rId40"/>
    <hyperlink ref="F390" r:id="rId41"/>
    <hyperlink ref="F393" r:id="rId42"/>
    <hyperlink ref="F395" r:id="rId43"/>
    <hyperlink ref="F397" r:id="rId44"/>
    <hyperlink ref="F403" r:id="rId45"/>
    <hyperlink ref="F418" r:id="rId46"/>
    <hyperlink ref="F421" r:id="rId47"/>
    <hyperlink ref="F424" r:id="rId48"/>
    <hyperlink ref="F459" r:id="rId49"/>
    <hyperlink ref="F461" r:id="rId50"/>
    <hyperlink ref="F466" r:id="rId51"/>
    <hyperlink ref="F469" r:id="rId52"/>
    <hyperlink ref="F471" r:id="rId53"/>
    <hyperlink ref="F475" r:id="rId54"/>
    <hyperlink ref="F477" r:id="rId55"/>
    <hyperlink ref="F493" r:id="rId56"/>
    <hyperlink ref="F495" r:id="rId57"/>
    <hyperlink ref="F503" r:id="rId58"/>
    <hyperlink ref="F506" r:id="rId59"/>
    <hyperlink ref="F508" r:id="rId60"/>
    <hyperlink ref="F512" r:id="rId61"/>
    <hyperlink ref="F514" r:id="rId62"/>
    <hyperlink ref="F516" r:id="rId63"/>
    <hyperlink ref="F520" r:id="rId64"/>
    <hyperlink ref="F522" r:id="rId65"/>
    <hyperlink ref="F525" r:id="rId66"/>
    <hyperlink ref="F530" r:id="rId67"/>
    <hyperlink ref="F533" r:id="rId68"/>
    <hyperlink ref="F535" r:id="rId69"/>
    <hyperlink ref="F539" r:id="rId70"/>
    <hyperlink ref="F541" r:id="rId71"/>
    <hyperlink ref="F543" r:id="rId72"/>
    <hyperlink ref="F547" r:id="rId73"/>
    <hyperlink ref="F549" r:id="rId74"/>
    <hyperlink ref="F551" r:id="rId75"/>
    <hyperlink ref="F554" r:id="rId76"/>
    <hyperlink ref="F559" r:id="rId77"/>
    <hyperlink ref="F562" r:id="rId78"/>
    <hyperlink ref="F564" r:id="rId79"/>
    <hyperlink ref="F566" r:id="rId80"/>
    <hyperlink ref="F568" r:id="rId81"/>
    <hyperlink ref="F570" r:id="rId82"/>
    <hyperlink ref="F574" r:id="rId83"/>
    <hyperlink ref="F576" r:id="rId84"/>
    <hyperlink ref="F578" r:id="rId85"/>
    <hyperlink ref="F581" r:id="rId86"/>
    <hyperlink ref="F586" r:id="rId87"/>
    <hyperlink ref="F589" r:id="rId88"/>
    <hyperlink ref="F593" r:id="rId89"/>
    <hyperlink ref="F595" r:id="rId90"/>
    <hyperlink ref="F598" r:id="rId91"/>
    <hyperlink ref="F600" r:id="rId92"/>
    <hyperlink ref="F602" r:id="rId93"/>
    <hyperlink ref="F604" r:id="rId94"/>
    <hyperlink ref="F608" r:id="rId95"/>
    <hyperlink ref="F610" r:id="rId96"/>
    <hyperlink ref="F614" r:id="rId97"/>
    <hyperlink ref="F617" r:id="rId98"/>
    <hyperlink ref="F623" r:id="rId99"/>
    <hyperlink ref="F626" r:id="rId100"/>
    <hyperlink ref="F630" r:id="rId101"/>
    <hyperlink ref="F634" r:id="rId102"/>
    <hyperlink ref="F636" r:id="rId103"/>
    <hyperlink ref="F639" r:id="rId104"/>
    <hyperlink ref="F645" r:id="rId105"/>
    <hyperlink ref="F649" r:id="rId106"/>
    <hyperlink ref="F651" r:id="rId107"/>
    <hyperlink ref="F653" r:id="rId108"/>
    <hyperlink ref="F655" r:id="rId109"/>
    <hyperlink ref="F657" r:id="rId110"/>
    <hyperlink ref="F659" r:id="rId111"/>
    <hyperlink ref="F663" r:id="rId112"/>
    <hyperlink ref="F665" r:id="rId113"/>
    <hyperlink ref="F667" r:id="rId114"/>
    <hyperlink ref="F670" r:id="rId115"/>
    <hyperlink ref="F675" r:id="rId116"/>
    <hyperlink ref="F678" r:id="rId117"/>
    <hyperlink ref="F687" r:id="rId118"/>
    <hyperlink ref="F696" r:id="rId119"/>
    <hyperlink ref="F698" r:id="rId120"/>
    <hyperlink ref="F700" r:id="rId121"/>
    <hyperlink ref="F704" r:id="rId122"/>
    <hyperlink ref="F706" r:id="rId123"/>
    <hyperlink ref="F708" r:id="rId124"/>
    <hyperlink ref="F711" r:id="rId125"/>
    <hyperlink ref="F716" r:id="rId126"/>
    <hyperlink ref="F720" r:id="rId127"/>
    <hyperlink ref="F724" r:id="rId128"/>
    <hyperlink ref="F726" r:id="rId129"/>
    <hyperlink ref="F729" r:id="rId130"/>
    <hyperlink ref="F736" r:id="rId131"/>
    <hyperlink ref="F740" r:id="rId132"/>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3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2:BM501"/>
  <sheetViews>
    <sheetView showGridLines="0" zoomScale="90" zoomScaleNormal="90" workbookViewId="0">
      <selection activeCell="E20" sqref="E20:H20"/>
    </sheetView>
  </sheetViews>
  <sheetFormatPr defaultRowHeight="11.25"/>
  <cols>
    <col min="1" max="1" width="7.140625" style="206" customWidth="1"/>
    <col min="2" max="2" width="1" style="206" customWidth="1"/>
    <col min="3" max="3" width="3.5703125" style="206" customWidth="1"/>
    <col min="4" max="4" width="3.7109375" style="206" customWidth="1"/>
    <col min="5" max="5" width="14.7109375" style="206" customWidth="1"/>
    <col min="6" max="6" width="86.42578125" style="206" customWidth="1"/>
    <col min="7" max="7" width="6.42578125" style="206" customWidth="1"/>
    <col min="8" max="8" width="12" style="206" customWidth="1"/>
    <col min="9" max="9" width="13.5703125" style="206" customWidth="1"/>
    <col min="10" max="11" width="19.140625" style="206" customWidth="1"/>
    <col min="12" max="12" width="8" style="206" customWidth="1"/>
    <col min="13" max="13" width="9.28515625" style="206" hidden="1" customWidth="1"/>
    <col min="14" max="14" width="9.140625" style="206"/>
    <col min="15" max="20" width="12.140625" style="206" hidden="1" customWidth="1"/>
    <col min="21" max="21" width="14" style="206" hidden="1" customWidth="1"/>
    <col min="22" max="22" width="10.5703125" style="206" customWidth="1"/>
    <col min="23" max="23" width="14" style="206" customWidth="1"/>
    <col min="24" max="24" width="10.5703125" style="206" customWidth="1"/>
    <col min="25" max="25" width="12.85546875" style="206" customWidth="1"/>
    <col min="26" max="26" width="9.42578125" style="206" customWidth="1"/>
    <col min="27" max="27" width="12.85546875" style="206" customWidth="1"/>
    <col min="28" max="28" width="14" style="206" customWidth="1"/>
    <col min="29" max="29" width="9.42578125" style="206" customWidth="1"/>
    <col min="30" max="30" width="12.85546875" style="206" customWidth="1"/>
    <col min="31" max="31" width="14" style="206" customWidth="1"/>
    <col min="32" max="16384" width="9.140625" style="206"/>
  </cols>
  <sheetData>
    <row r="2" spans="2:46" ht="36.950000000000003" customHeight="1">
      <c r="L2" s="415"/>
      <c r="M2" s="415"/>
      <c r="N2" s="415"/>
      <c r="O2" s="415"/>
      <c r="P2" s="415"/>
      <c r="Q2" s="415"/>
      <c r="R2" s="415"/>
      <c r="S2" s="415"/>
      <c r="T2" s="415"/>
      <c r="U2" s="415"/>
      <c r="V2" s="415"/>
      <c r="AT2" s="211" t="s">
        <v>2687</v>
      </c>
    </row>
    <row r="3" spans="2:46" ht="6.95" customHeight="1">
      <c r="B3" s="328"/>
      <c r="C3" s="327"/>
      <c r="D3" s="327"/>
      <c r="E3" s="327"/>
      <c r="F3" s="327"/>
      <c r="G3" s="327"/>
      <c r="H3" s="327"/>
      <c r="I3" s="327"/>
      <c r="J3" s="327"/>
      <c r="K3" s="327"/>
      <c r="L3" s="298"/>
      <c r="AT3" s="211" t="s">
        <v>523</v>
      </c>
    </row>
    <row r="4" spans="2:46" ht="24.95" customHeight="1">
      <c r="B4" s="298"/>
      <c r="D4" s="299" t="s">
        <v>2492</v>
      </c>
      <c r="L4" s="298"/>
      <c r="M4" s="326" t="s">
        <v>2491</v>
      </c>
      <c r="AT4" s="211" t="s">
        <v>1483</v>
      </c>
    </row>
    <row r="5" spans="2:46" ht="6.95" customHeight="1">
      <c r="B5" s="298"/>
      <c r="L5" s="298"/>
    </row>
    <row r="6" spans="2:46" ht="12" customHeight="1">
      <c r="B6" s="298"/>
      <c r="D6" s="295" t="s">
        <v>2451</v>
      </c>
      <c r="L6" s="298"/>
    </row>
    <row r="7" spans="2:46" ht="16.5" customHeight="1">
      <c r="B7" s="298"/>
      <c r="E7" s="416" t="s">
        <v>2860</v>
      </c>
      <c r="F7" s="417"/>
      <c r="G7" s="417"/>
      <c r="H7" s="417"/>
      <c r="L7" s="298"/>
    </row>
    <row r="8" spans="2:46" ht="12" customHeight="1">
      <c r="B8" s="298"/>
      <c r="D8" s="295" t="s">
        <v>2450</v>
      </c>
      <c r="L8" s="298"/>
    </row>
    <row r="9" spans="2:46" s="207" customFormat="1" ht="16.5" customHeight="1">
      <c r="B9" s="208"/>
      <c r="E9" s="416" t="s">
        <v>2449</v>
      </c>
      <c r="F9" s="414"/>
      <c r="G9" s="414"/>
      <c r="H9" s="414"/>
      <c r="L9" s="208"/>
    </row>
    <row r="10" spans="2:46" s="207" customFormat="1" ht="12" customHeight="1">
      <c r="B10" s="208"/>
      <c r="D10" s="295" t="s">
        <v>2448</v>
      </c>
      <c r="L10" s="208"/>
    </row>
    <row r="11" spans="2:46" s="207" customFormat="1" ht="16.5" customHeight="1">
      <c r="B11" s="208"/>
      <c r="E11" s="413" t="s">
        <v>2686</v>
      </c>
      <c r="F11" s="414"/>
      <c r="G11" s="414"/>
      <c r="H11" s="414"/>
      <c r="L11" s="208"/>
    </row>
    <row r="12" spans="2:46" s="207" customFormat="1">
      <c r="B12" s="208"/>
      <c r="L12" s="208"/>
    </row>
    <row r="13" spans="2:46" s="207" customFormat="1" ht="12" customHeight="1">
      <c r="B13" s="208"/>
      <c r="D13" s="295" t="s">
        <v>2489</v>
      </c>
      <c r="F13" s="296" t="s">
        <v>117</v>
      </c>
      <c r="I13" s="295" t="s">
        <v>2488</v>
      </c>
      <c r="J13" s="296" t="s">
        <v>117</v>
      </c>
      <c r="L13" s="208"/>
    </row>
    <row r="14" spans="2:46" s="207" customFormat="1" ht="12" customHeight="1">
      <c r="B14" s="208"/>
      <c r="D14" s="295" t="s">
        <v>2447</v>
      </c>
      <c r="F14" s="296" t="s">
        <v>2487</v>
      </c>
      <c r="I14" s="295" t="s">
        <v>2446</v>
      </c>
      <c r="J14" s="297" t="s">
        <v>2861</v>
      </c>
      <c r="L14" s="208"/>
    </row>
    <row r="15" spans="2:46" s="207" customFormat="1" ht="10.9" customHeight="1">
      <c r="B15" s="208"/>
      <c r="L15" s="208"/>
    </row>
    <row r="16" spans="2:46" s="207" customFormat="1" ht="12" customHeight="1">
      <c r="B16" s="208"/>
      <c r="D16" s="295" t="s">
        <v>2445</v>
      </c>
      <c r="I16" s="295" t="s">
        <v>31</v>
      </c>
      <c r="J16" s="296" t="s">
        <v>2486</v>
      </c>
      <c r="L16" s="208"/>
    </row>
    <row r="17" spans="2:12" s="207" customFormat="1" ht="18" customHeight="1">
      <c r="B17" s="208"/>
      <c r="E17" s="296" t="s">
        <v>44</v>
      </c>
      <c r="I17" s="295" t="s">
        <v>32</v>
      </c>
      <c r="J17" s="296" t="s">
        <v>2485</v>
      </c>
      <c r="L17" s="208"/>
    </row>
    <row r="18" spans="2:12" s="207" customFormat="1" ht="6.95" customHeight="1">
      <c r="B18" s="208"/>
      <c r="L18" s="208"/>
    </row>
    <row r="19" spans="2:12" s="207" customFormat="1" ht="12" customHeight="1">
      <c r="B19" s="208"/>
      <c r="D19" s="295" t="s">
        <v>2444</v>
      </c>
      <c r="I19" s="295" t="s">
        <v>31</v>
      </c>
      <c r="J19" s="325" t="s">
        <v>2862</v>
      </c>
      <c r="L19" s="208"/>
    </row>
    <row r="20" spans="2:12" s="207" customFormat="1" ht="18" customHeight="1">
      <c r="B20" s="208"/>
      <c r="E20" s="410" t="s">
        <v>2862</v>
      </c>
      <c r="F20" s="411"/>
      <c r="G20" s="411"/>
      <c r="H20" s="411"/>
      <c r="I20" s="295" t="s">
        <v>32</v>
      </c>
      <c r="J20" s="325" t="s">
        <v>2862</v>
      </c>
      <c r="L20" s="208"/>
    </row>
    <row r="21" spans="2:12" s="207" customFormat="1" ht="6.95" customHeight="1">
      <c r="B21" s="208"/>
      <c r="L21" s="208"/>
    </row>
    <row r="22" spans="2:12" s="207" customFormat="1" ht="12" customHeight="1">
      <c r="B22" s="208"/>
      <c r="D22" s="295" t="s">
        <v>19</v>
      </c>
      <c r="I22" s="295" t="s">
        <v>31</v>
      </c>
      <c r="J22" s="296" t="s">
        <v>2484</v>
      </c>
      <c r="L22" s="208"/>
    </row>
    <row r="23" spans="2:12" s="207" customFormat="1" ht="18" customHeight="1">
      <c r="B23" s="208"/>
      <c r="E23" s="296" t="s">
        <v>2483</v>
      </c>
      <c r="I23" s="295" t="s">
        <v>32</v>
      </c>
      <c r="J23" s="296" t="s">
        <v>2482</v>
      </c>
      <c r="L23" s="208"/>
    </row>
    <row r="24" spans="2:12" s="207" customFormat="1" ht="6.95" customHeight="1">
      <c r="B24" s="208"/>
      <c r="L24" s="208"/>
    </row>
    <row r="25" spans="2:12" s="207" customFormat="1" ht="12" customHeight="1">
      <c r="B25" s="208"/>
      <c r="D25" s="295" t="s">
        <v>2443</v>
      </c>
      <c r="I25" s="295" t="s">
        <v>31</v>
      </c>
      <c r="J25" s="296" t="s">
        <v>2481</v>
      </c>
      <c r="L25" s="208"/>
    </row>
    <row r="26" spans="2:12" s="207" customFormat="1" ht="18" customHeight="1">
      <c r="B26" s="208"/>
      <c r="E26" s="296" t="s">
        <v>2480</v>
      </c>
      <c r="I26" s="295" t="s">
        <v>32</v>
      </c>
      <c r="J26" s="296" t="s">
        <v>117</v>
      </c>
      <c r="L26" s="208"/>
    </row>
    <row r="27" spans="2:12" s="207" customFormat="1" ht="6.95" customHeight="1">
      <c r="B27" s="208"/>
      <c r="L27" s="208"/>
    </row>
    <row r="28" spans="2:12" s="207" customFormat="1" ht="12" customHeight="1">
      <c r="B28" s="208"/>
      <c r="D28" s="295" t="s">
        <v>2479</v>
      </c>
      <c r="L28" s="208"/>
    </row>
    <row r="29" spans="2:12" s="323" customFormat="1" ht="47.25" customHeight="1">
      <c r="B29" s="324"/>
      <c r="E29" s="412" t="s">
        <v>2478</v>
      </c>
      <c r="F29" s="412"/>
      <c r="G29" s="412"/>
      <c r="H29" s="412"/>
      <c r="L29" s="324"/>
    </row>
    <row r="30" spans="2:12" s="207" customFormat="1" ht="6.95" customHeight="1">
      <c r="B30" s="208"/>
      <c r="L30" s="208"/>
    </row>
    <row r="31" spans="2:12" s="207" customFormat="1" ht="6.95" customHeight="1">
      <c r="B31" s="208"/>
      <c r="D31" s="281"/>
      <c r="E31" s="281"/>
      <c r="F31" s="281"/>
      <c r="G31" s="281"/>
      <c r="H31" s="281"/>
      <c r="I31" s="281"/>
      <c r="J31" s="281"/>
      <c r="K31" s="281"/>
      <c r="L31" s="208"/>
    </row>
    <row r="32" spans="2:12" s="207" customFormat="1" ht="25.35" customHeight="1">
      <c r="B32" s="208"/>
      <c r="D32" s="322" t="s">
        <v>2477</v>
      </c>
      <c r="J32" s="307">
        <f>ROUND(J94, 2)</f>
        <v>0</v>
      </c>
      <c r="L32" s="208"/>
    </row>
    <row r="33" spans="2:12" s="207" customFormat="1" ht="6.95" customHeight="1">
      <c r="B33" s="208"/>
      <c r="D33" s="281"/>
      <c r="E33" s="281"/>
      <c r="F33" s="281"/>
      <c r="G33" s="281"/>
      <c r="H33" s="281"/>
      <c r="I33" s="281"/>
      <c r="J33" s="281"/>
      <c r="K33" s="281"/>
      <c r="L33" s="208"/>
    </row>
    <row r="34" spans="2:12" s="207" customFormat="1" ht="14.45" customHeight="1">
      <c r="B34" s="208"/>
      <c r="F34" s="321" t="s">
        <v>2476</v>
      </c>
      <c r="I34" s="321" t="s">
        <v>2475</v>
      </c>
      <c r="J34" s="321" t="s">
        <v>2474</v>
      </c>
      <c r="L34" s="208"/>
    </row>
    <row r="35" spans="2:12" s="207" customFormat="1" ht="14.45" customHeight="1">
      <c r="B35" s="208"/>
      <c r="D35" s="320" t="s">
        <v>69</v>
      </c>
      <c r="E35" s="295" t="s">
        <v>1478</v>
      </c>
      <c r="F35" s="318">
        <f>ROUND((SUM(BE94:BE500)),  2)</f>
        <v>0</v>
      </c>
      <c r="I35" s="319">
        <v>0.21</v>
      </c>
      <c r="J35" s="318">
        <f>ROUND(((SUM(BE94:BE500))*I35),  2)</f>
        <v>0</v>
      </c>
      <c r="L35" s="208"/>
    </row>
    <row r="36" spans="2:12" s="207" customFormat="1" ht="14.45" customHeight="1">
      <c r="B36" s="208"/>
      <c r="E36" s="295" t="s">
        <v>2473</v>
      </c>
      <c r="F36" s="318">
        <f>ROUND((SUM(BF94:BF500)),  2)</f>
        <v>0</v>
      </c>
      <c r="I36" s="319">
        <v>0.15</v>
      </c>
      <c r="J36" s="318">
        <f>ROUND(((SUM(BF94:BF500))*I36),  2)</f>
        <v>0</v>
      </c>
      <c r="L36" s="208"/>
    </row>
    <row r="37" spans="2:12" s="207" customFormat="1" ht="14.45" hidden="1" customHeight="1">
      <c r="B37" s="208"/>
      <c r="E37" s="295" t="s">
        <v>2472</v>
      </c>
      <c r="F37" s="318">
        <f>ROUND((SUM(BG94:BG500)),  2)</f>
        <v>0</v>
      </c>
      <c r="I37" s="319">
        <v>0.21</v>
      </c>
      <c r="J37" s="318">
        <f>0</f>
        <v>0</v>
      </c>
      <c r="L37" s="208"/>
    </row>
    <row r="38" spans="2:12" s="207" customFormat="1" ht="14.45" hidden="1" customHeight="1">
      <c r="B38" s="208"/>
      <c r="E38" s="295" t="s">
        <v>2471</v>
      </c>
      <c r="F38" s="318">
        <f>ROUND((SUM(BH94:BH500)),  2)</f>
        <v>0</v>
      </c>
      <c r="I38" s="319">
        <v>0.15</v>
      </c>
      <c r="J38" s="318">
        <f>0</f>
        <v>0</v>
      </c>
      <c r="L38" s="208"/>
    </row>
    <row r="39" spans="2:12" s="207" customFormat="1" ht="14.45" hidden="1" customHeight="1">
      <c r="B39" s="208"/>
      <c r="E39" s="295" t="s">
        <v>2470</v>
      </c>
      <c r="F39" s="318">
        <f>ROUND((SUM(BI94:BI500)),  2)</f>
        <v>0</v>
      </c>
      <c r="I39" s="319">
        <v>0</v>
      </c>
      <c r="J39" s="318">
        <f>0</f>
        <v>0</v>
      </c>
      <c r="L39" s="208"/>
    </row>
    <row r="40" spans="2:12" s="207" customFormat="1" ht="6.95" customHeight="1">
      <c r="B40" s="208"/>
      <c r="L40" s="208"/>
    </row>
    <row r="41" spans="2:12" s="207" customFormat="1" ht="25.35" customHeight="1">
      <c r="B41" s="208"/>
      <c r="C41" s="309"/>
      <c r="D41" s="317" t="s">
        <v>2469</v>
      </c>
      <c r="E41" s="314"/>
      <c r="F41" s="314"/>
      <c r="G41" s="316" t="s">
        <v>10</v>
      </c>
      <c r="H41" s="315" t="s">
        <v>52</v>
      </c>
      <c r="I41" s="314"/>
      <c r="J41" s="313">
        <f>SUM(J32:J39)</f>
        <v>0</v>
      </c>
      <c r="K41" s="312"/>
      <c r="L41" s="208"/>
    </row>
    <row r="42" spans="2:12" s="207" customFormat="1" ht="14.45" customHeight="1">
      <c r="B42" s="210"/>
      <c r="C42" s="209"/>
      <c r="D42" s="209"/>
      <c r="E42" s="209"/>
      <c r="F42" s="209"/>
      <c r="G42" s="209"/>
      <c r="H42" s="209"/>
      <c r="I42" s="209"/>
      <c r="J42" s="209"/>
      <c r="K42" s="209"/>
      <c r="L42" s="208"/>
    </row>
    <row r="46" spans="2:12" s="207" customFormat="1" ht="6.95" customHeight="1">
      <c r="B46" s="301"/>
      <c r="C46" s="300"/>
      <c r="D46" s="300"/>
      <c r="E46" s="300"/>
      <c r="F46" s="300"/>
      <c r="G46" s="300"/>
      <c r="H46" s="300"/>
      <c r="I46" s="300"/>
      <c r="J46" s="300"/>
      <c r="K46" s="300"/>
      <c r="L46" s="208"/>
    </row>
    <row r="47" spans="2:12" s="207" customFormat="1" ht="24.95" customHeight="1">
      <c r="B47" s="208"/>
      <c r="C47" s="299" t="s">
        <v>2468</v>
      </c>
      <c r="L47" s="208"/>
    </row>
    <row r="48" spans="2:12" s="207" customFormat="1" ht="6.95" customHeight="1">
      <c r="B48" s="208"/>
      <c r="L48" s="208"/>
    </row>
    <row r="49" spans="2:47" s="207" customFormat="1" ht="12" customHeight="1">
      <c r="B49" s="208"/>
      <c r="C49" s="295" t="s">
        <v>2451</v>
      </c>
      <c r="L49" s="208"/>
    </row>
    <row r="50" spans="2:47" s="207" customFormat="1" ht="16.5" customHeight="1">
      <c r="B50" s="208"/>
      <c r="E50" s="416" t="str">
        <f>E7</f>
        <v>Revitalizace veřejné prostranství ZŠ Na Kopcích, Třebíč</v>
      </c>
      <c r="F50" s="417"/>
      <c r="G50" s="417"/>
      <c r="H50" s="417"/>
      <c r="L50" s="208"/>
    </row>
    <row r="51" spans="2:47" ht="12" customHeight="1">
      <c r="B51" s="298"/>
      <c r="C51" s="295" t="s">
        <v>2450</v>
      </c>
      <c r="L51" s="298"/>
    </row>
    <row r="52" spans="2:47" s="207" customFormat="1" ht="16.5" customHeight="1">
      <c r="B52" s="208"/>
      <c r="E52" s="416" t="s">
        <v>2449</v>
      </c>
      <c r="F52" s="414"/>
      <c r="G52" s="414"/>
      <c r="H52" s="414"/>
      <c r="L52" s="208"/>
    </row>
    <row r="53" spans="2:47" s="207" customFormat="1" ht="12" customHeight="1">
      <c r="B53" s="208"/>
      <c r="C53" s="295" t="s">
        <v>2448</v>
      </c>
      <c r="L53" s="208"/>
    </row>
    <row r="54" spans="2:47" s="207" customFormat="1" ht="16.5" customHeight="1">
      <c r="B54" s="208"/>
      <c r="E54" s="413" t="str">
        <f>E11</f>
        <v>02 - Následná péče po dobu 5 let</v>
      </c>
      <c r="F54" s="414"/>
      <c r="G54" s="414"/>
      <c r="H54" s="414"/>
      <c r="L54" s="208"/>
    </row>
    <row r="55" spans="2:47" s="207" customFormat="1" ht="6.95" customHeight="1">
      <c r="B55" s="208"/>
      <c r="L55" s="208"/>
    </row>
    <row r="56" spans="2:47" s="207" customFormat="1" ht="12" customHeight="1">
      <c r="B56" s="208"/>
      <c r="C56" s="295" t="s">
        <v>2447</v>
      </c>
      <c r="F56" s="296" t="str">
        <f>F14</f>
        <v>Kat.úz. Třebíč, ul. Na Kopcích</v>
      </c>
      <c r="I56" s="295" t="s">
        <v>2446</v>
      </c>
      <c r="J56" s="297" t="str">
        <f>IF(J14="","",J14)</f>
        <v>12. 12. 2023</v>
      </c>
      <c r="L56" s="208"/>
    </row>
    <row r="57" spans="2:47" s="207" customFormat="1" ht="6.95" customHeight="1">
      <c r="B57" s="208"/>
      <c r="L57" s="208"/>
    </row>
    <row r="58" spans="2:47" s="207" customFormat="1" ht="25.7" customHeight="1">
      <c r="B58" s="208"/>
      <c r="C58" s="295" t="s">
        <v>2445</v>
      </c>
      <c r="F58" s="296" t="str">
        <f>E17</f>
        <v>Město Třebíč</v>
      </c>
      <c r="I58" s="295" t="s">
        <v>19</v>
      </c>
      <c r="J58" s="294" t="str">
        <f>E23</f>
        <v>Atelier Gaia – krajinná architektura, s.r.o.</v>
      </c>
      <c r="L58" s="208"/>
    </row>
    <row r="59" spans="2:47" s="207" customFormat="1" ht="15.2" customHeight="1">
      <c r="B59" s="208"/>
      <c r="C59" s="295" t="s">
        <v>2444</v>
      </c>
      <c r="F59" s="296" t="str">
        <f>IF(E20="","",E20)</f>
        <v>Vyplň údaj</v>
      </c>
      <c r="I59" s="295" t="s">
        <v>2443</v>
      </c>
      <c r="J59" s="294" t="str">
        <f>E26</f>
        <v>Ing. Vojtěch Biolek</v>
      </c>
      <c r="L59" s="208"/>
    </row>
    <row r="60" spans="2:47" s="207" customFormat="1" ht="10.35" customHeight="1">
      <c r="B60" s="208"/>
      <c r="L60" s="208"/>
    </row>
    <row r="61" spans="2:47" s="207" customFormat="1" ht="29.25" customHeight="1">
      <c r="B61" s="208"/>
      <c r="C61" s="311" t="s">
        <v>2467</v>
      </c>
      <c r="D61" s="309"/>
      <c r="E61" s="309"/>
      <c r="F61" s="309"/>
      <c r="G61" s="309"/>
      <c r="H61" s="309"/>
      <c r="I61" s="309"/>
      <c r="J61" s="310" t="s">
        <v>2436</v>
      </c>
      <c r="K61" s="309"/>
      <c r="L61" s="208"/>
    </row>
    <row r="62" spans="2:47" s="207" customFormat="1" ht="10.35" customHeight="1">
      <c r="B62" s="208"/>
      <c r="L62" s="208"/>
    </row>
    <row r="63" spans="2:47" s="207" customFormat="1" ht="22.9" customHeight="1">
      <c r="B63" s="208"/>
      <c r="C63" s="308" t="s">
        <v>2466</v>
      </c>
      <c r="J63" s="307">
        <f>J94</f>
        <v>0</v>
      </c>
      <c r="L63" s="208"/>
      <c r="AU63" s="211" t="s">
        <v>2427</v>
      </c>
    </row>
    <row r="64" spans="2:47" s="302" customFormat="1" ht="24.95" customHeight="1">
      <c r="B64" s="303"/>
      <c r="D64" s="306" t="s">
        <v>2685</v>
      </c>
      <c r="E64" s="305"/>
      <c r="F64" s="305"/>
      <c r="G64" s="305"/>
      <c r="H64" s="305"/>
      <c r="I64" s="305"/>
      <c r="J64" s="304">
        <f>J95</f>
        <v>0</v>
      </c>
      <c r="L64" s="303"/>
    </row>
    <row r="65" spans="2:12" s="302" customFormat="1" ht="24.95" customHeight="1">
      <c r="B65" s="303"/>
      <c r="D65" s="306" t="s">
        <v>2684</v>
      </c>
      <c r="E65" s="305"/>
      <c r="F65" s="305"/>
      <c r="G65" s="305"/>
      <c r="H65" s="305"/>
      <c r="I65" s="305"/>
      <c r="J65" s="304">
        <f>J166</f>
        <v>0</v>
      </c>
      <c r="L65" s="303"/>
    </row>
    <row r="66" spans="2:12" s="302" customFormat="1" ht="24.95" customHeight="1">
      <c r="B66" s="303"/>
      <c r="D66" s="306" t="s">
        <v>2683</v>
      </c>
      <c r="E66" s="305"/>
      <c r="F66" s="305"/>
      <c r="G66" s="305"/>
      <c r="H66" s="305"/>
      <c r="I66" s="305"/>
      <c r="J66" s="304">
        <f>J243</f>
        <v>0</v>
      </c>
      <c r="L66" s="303"/>
    </row>
    <row r="67" spans="2:12" s="302" customFormat="1" ht="24.95" customHeight="1">
      <c r="B67" s="303"/>
      <c r="D67" s="306" t="s">
        <v>2682</v>
      </c>
      <c r="E67" s="305"/>
      <c r="F67" s="305"/>
      <c r="G67" s="305"/>
      <c r="H67" s="305"/>
      <c r="I67" s="305"/>
      <c r="J67" s="304">
        <f>J315</f>
        <v>0</v>
      </c>
      <c r="L67" s="303"/>
    </row>
    <row r="68" spans="2:12" s="302" customFormat="1" ht="24.95" customHeight="1">
      <c r="B68" s="303"/>
      <c r="D68" s="306" t="s">
        <v>2681</v>
      </c>
      <c r="E68" s="305"/>
      <c r="F68" s="305"/>
      <c r="G68" s="305"/>
      <c r="H68" s="305"/>
      <c r="I68" s="305"/>
      <c r="J68" s="304">
        <f>J346</f>
        <v>0</v>
      </c>
      <c r="L68" s="303"/>
    </row>
    <row r="69" spans="2:12" s="302" customFormat="1" ht="24.95" customHeight="1">
      <c r="B69" s="303"/>
      <c r="D69" s="306" t="s">
        <v>2680</v>
      </c>
      <c r="E69" s="305"/>
      <c r="F69" s="305"/>
      <c r="G69" s="305"/>
      <c r="H69" s="305"/>
      <c r="I69" s="305"/>
      <c r="J69" s="304">
        <f>J360</f>
        <v>0</v>
      </c>
      <c r="L69" s="303"/>
    </row>
    <row r="70" spans="2:12" s="302" customFormat="1" ht="24.95" customHeight="1">
      <c r="B70" s="303"/>
      <c r="D70" s="306" t="s">
        <v>2679</v>
      </c>
      <c r="E70" s="305"/>
      <c r="F70" s="305"/>
      <c r="G70" s="305"/>
      <c r="H70" s="305"/>
      <c r="I70" s="305"/>
      <c r="J70" s="304">
        <f>J374</f>
        <v>0</v>
      </c>
      <c r="L70" s="303"/>
    </row>
    <row r="71" spans="2:12" s="302" customFormat="1" ht="24.95" customHeight="1">
      <c r="B71" s="303"/>
      <c r="D71" s="306" t="s">
        <v>2678</v>
      </c>
      <c r="E71" s="305"/>
      <c r="F71" s="305"/>
      <c r="G71" s="305"/>
      <c r="H71" s="305"/>
      <c r="I71" s="305"/>
      <c r="J71" s="304">
        <f>J405</f>
        <v>0</v>
      </c>
      <c r="L71" s="303"/>
    </row>
    <row r="72" spans="2:12" s="302" customFormat="1" ht="24.95" customHeight="1">
      <c r="B72" s="303"/>
      <c r="D72" s="306" t="s">
        <v>2677</v>
      </c>
      <c r="E72" s="305"/>
      <c r="F72" s="305"/>
      <c r="G72" s="305"/>
      <c r="H72" s="305"/>
      <c r="I72" s="305"/>
      <c r="J72" s="304">
        <f>J436</f>
        <v>0</v>
      </c>
      <c r="L72" s="303"/>
    </row>
    <row r="73" spans="2:12" s="207" customFormat="1" ht="21.75" customHeight="1">
      <c r="B73" s="208"/>
      <c r="L73" s="208"/>
    </row>
    <row r="74" spans="2:12" s="207" customFormat="1" ht="6.95" customHeight="1">
      <c r="B74" s="210"/>
      <c r="C74" s="209"/>
      <c r="D74" s="209"/>
      <c r="E74" s="209"/>
      <c r="F74" s="209"/>
      <c r="G74" s="209"/>
      <c r="H74" s="209"/>
      <c r="I74" s="209"/>
      <c r="J74" s="209"/>
      <c r="K74" s="209"/>
      <c r="L74" s="208"/>
    </row>
    <row r="78" spans="2:12" s="207" customFormat="1" ht="6.95" customHeight="1">
      <c r="B78" s="301"/>
      <c r="C78" s="300"/>
      <c r="D78" s="300"/>
      <c r="E78" s="300"/>
      <c r="F78" s="300"/>
      <c r="G78" s="300"/>
      <c r="H78" s="300"/>
      <c r="I78" s="300"/>
      <c r="J78" s="300"/>
      <c r="K78" s="300"/>
      <c r="L78" s="208"/>
    </row>
    <row r="79" spans="2:12" s="207" customFormat="1" ht="24.95" customHeight="1">
      <c r="B79" s="208"/>
      <c r="C79" s="299" t="s">
        <v>2452</v>
      </c>
      <c r="L79" s="208"/>
    </row>
    <row r="80" spans="2:12" s="207" customFormat="1" ht="6.95" customHeight="1">
      <c r="B80" s="208"/>
      <c r="L80" s="208"/>
    </row>
    <row r="81" spans="2:65" s="207" customFormat="1" ht="12" customHeight="1">
      <c r="B81" s="208"/>
      <c r="C81" s="295" t="s">
        <v>2451</v>
      </c>
      <c r="L81" s="208"/>
    </row>
    <row r="82" spans="2:65" s="207" customFormat="1" ht="16.5" customHeight="1">
      <c r="B82" s="208"/>
      <c r="E82" s="416" t="str">
        <f>E7</f>
        <v>Revitalizace veřejné prostranství ZŠ Na Kopcích, Třebíč</v>
      </c>
      <c r="F82" s="417"/>
      <c r="G82" s="417"/>
      <c r="H82" s="417"/>
      <c r="L82" s="208"/>
    </row>
    <row r="83" spans="2:65" ht="12" customHeight="1">
      <c r="B83" s="298"/>
      <c r="C83" s="295" t="s">
        <v>2450</v>
      </c>
      <c r="L83" s="298"/>
    </row>
    <row r="84" spans="2:65" s="207" customFormat="1" ht="16.5" customHeight="1">
      <c r="B84" s="208"/>
      <c r="E84" s="416" t="s">
        <v>2449</v>
      </c>
      <c r="F84" s="414"/>
      <c r="G84" s="414"/>
      <c r="H84" s="414"/>
      <c r="L84" s="208"/>
    </row>
    <row r="85" spans="2:65" s="207" customFormat="1" ht="12" customHeight="1">
      <c r="B85" s="208"/>
      <c r="C85" s="295" t="s">
        <v>2448</v>
      </c>
      <c r="L85" s="208"/>
    </row>
    <row r="86" spans="2:65" s="207" customFormat="1" ht="16.5" customHeight="1">
      <c r="B86" s="208"/>
      <c r="E86" s="413" t="str">
        <f>E11</f>
        <v>02 - Následná péče po dobu 5 let</v>
      </c>
      <c r="F86" s="414"/>
      <c r="G86" s="414"/>
      <c r="H86" s="414"/>
      <c r="L86" s="208"/>
    </row>
    <row r="87" spans="2:65" s="207" customFormat="1" ht="6.95" customHeight="1">
      <c r="B87" s="208"/>
      <c r="L87" s="208"/>
    </row>
    <row r="88" spans="2:65" s="207" customFormat="1" ht="12" customHeight="1">
      <c r="B88" s="208"/>
      <c r="C88" s="295" t="s">
        <v>2447</v>
      </c>
      <c r="F88" s="296" t="str">
        <f>F14</f>
        <v>Kat.úz. Třebíč, ul. Na Kopcích</v>
      </c>
      <c r="I88" s="295" t="s">
        <v>2446</v>
      </c>
      <c r="J88" s="297" t="str">
        <f>IF(J14="","",J14)</f>
        <v>12. 12. 2023</v>
      </c>
      <c r="L88" s="208"/>
    </row>
    <row r="89" spans="2:65" s="207" customFormat="1" ht="6.95" customHeight="1">
      <c r="B89" s="208"/>
      <c r="L89" s="208"/>
    </row>
    <row r="90" spans="2:65" s="207" customFormat="1" ht="25.7" customHeight="1">
      <c r="B90" s="208"/>
      <c r="C90" s="295" t="s">
        <v>2445</v>
      </c>
      <c r="F90" s="296" t="str">
        <f>E17</f>
        <v>Město Třebíč</v>
      </c>
      <c r="I90" s="295" t="s">
        <v>19</v>
      </c>
      <c r="J90" s="294" t="str">
        <f>E23</f>
        <v>Atelier Gaia – krajinná architektura, s.r.o.</v>
      </c>
      <c r="L90" s="208"/>
    </row>
    <row r="91" spans="2:65" s="207" customFormat="1" ht="15.2" customHeight="1">
      <c r="B91" s="208"/>
      <c r="C91" s="295" t="s">
        <v>2444</v>
      </c>
      <c r="F91" s="296" t="str">
        <f>IF(E20="","",E20)</f>
        <v>Vyplň údaj</v>
      </c>
      <c r="I91" s="295" t="s">
        <v>2443</v>
      </c>
      <c r="J91" s="294" t="str">
        <f>E26</f>
        <v>Ing. Vojtěch Biolek</v>
      </c>
      <c r="L91" s="208"/>
    </row>
    <row r="92" spans="2:65" s="207" customFormat="1" ht="10.35" customHeight="1">
      <c r="B92" s="208"/>
      <c r="L92" s="208"/>
    </row>
    <row r="93" spans="2:65" s="286" customFormat="1" ht="29.25" customHeight="1">
      <c r="B93" s="290"/>
      <c r="C93" s="293" t="s">
        <v>2442</v>
      </c>
      <c r="D93" s="292" t="s">
        <v>2441</v>
      </c>
      <c r="E93" s="292" t="s">
        <v>2440</v>
      </c>
      <c r="F93" s="292" t="s">
        <v>2439</v>
      </c>
      <c r="G93" s="292" t="s">
        <v>64</v>
      </c>
      <c r="H93" s="292" t="s">
        <v>2438</v>
      </c>
      <c r="I93" s="292" t="s">
        <v>2437</v>
      </c>
      <c r="J93" s="292" t="s">
        <v>2436</v>
      </c>
      <c r="K93" s="291" t="s">
        <v>2435</v>
      </c>
      <c r="L93" s="290"/>
      <c r="M93" s="289" t="s">
        <v>117</v>
      </c>
      <c r="N93" s="288" t="s">
        <v>69</v>
      </c>
      <c r="O93" s="288" t="s">
        <v>2434</v>
      </c>
      <c r="P93" s="288" t="s">
        <v>2433</v>
      </c>
      <c r="Q93" s="288" t="s">
        <v>2432</v>
      </c>
      <c r="R93" s="288" t="s">
        <v>2431</v>
      </c>
      <c r="S93" s="288" t="s">
        <v>2430</v>
      </c>
      <c r="T93" s="287" t="s">
        <v>2429</v>
      </c>
    </row>
    <row r="94" spans="2:65" s="207" customFormat="1" ht="22.9" customHeight="1">
      <c r="B94" s="208"/>
      <c r="C94" s="285" t="s">
        <v>2428</v>
      </c>
      <c r="J94" s="284">
        <f>BK94</f>
        <v>0</v>
      </c>
      <c r="L94" s="208"/>
      <c r="M94" s="283"/>
      <c r="N94" s="281"/>
      <c r="O94" s="281"/>
      <c r="P94" s="282">
        <f>P95+P166+P243+P315+P346+P360+P374+P405+P436</f>
        <v>0</v>
      </c>
      <c r="Q94" s="281"/>
      <c r="R94" s="282">
        <f>R95+R166+R243+R315+R346+R360+R374+R405+R436</f>
        <v>26.073736999999998</v>
      </c>
      <c r="S94" s="281"/>
      <c r="T94" s="280">
        <f>T95+T166+T243+T315+T346+T360+T374+T405+T436</f>
        <v>0</v>
      </c>
      <c r="AT94" s="211" t="s">
        <v>1540</v>
      </c>
      <c r="AU94" s="211" t="s">
        <v>2427</v>
      </c>
      <c r="BK94" s="279">
        <f>BK95+BK166+BK243+BK315+BK346+BK360+BK374+BK405+BK436</f>
        <v>0</v>
      </c>
    </row>
    <row r="95" spans="2:65" s="261" customFormat="1" ht="25.9" customHeight="1">
      <c r="B95" s="268"/>
      <c r="D95" s="263" t="s">
        <v>1540</v>
      </c>
      <c r="E95" s="271" t="s">
        <v>2676</v>
      </c>
      <c r="F95" s="271" t="s">
        <v>2675</v>
      </c>
      <c r="I95" s="270"/>
      <c r="J95" s="269">
        <f>BK95</f>
        <v>0</v>
      </c>
      <c r="L95" s="268"/>
      <c r="M95" s="267"/>
      <c r="P95" s="266">
        <f>SUM(P96:P165)</f>
        <v>0</v>
      </c>
      <c r="R95" s="266">
        <f>SUM(R96:R165)</f>
        <v>4.4962999999999997</v>
      </c>
      <c r="T95" s="265">
        <f>SUM(T96:T165)</f>
        <v>0</v>
      </c>
      <c r="AR95" s="263" t="s">
        <v>238</v>
      </c>
      <c r="AT95" s="264" t="s">
        <v>1540</v>
      </c>
      <c r="AU95" s="264" t="s">
        <v>1498</v>
      </c>
      <c r="AY95" s="263" t="s">
        <v>1476</v>
      </c>
      <c r="BK95" s="262">
        <f>SUM(BK96:BK165)</f>
        <v>0</v>
      </c>
    </row>
    <row r="96" spans="2:65" s="207" customFormat="1" ht="16.5" customHeight="1">
      <c r="B96" s="208"/>
      <c r="C96" s="230" t="s">
        <v>238</v>
      </c>
      <c r="D96" s="230" t="s">
        <v>1477</v>
      </c>
      <c r="E96" s="229" t="s">
        <v>1505</v>
      </c>
      <c r="F96" s="224" t="s">
        <v>1504</v>
      </c>
      <c r="G96" s="228" t="s">
        <v>213</v>
      </c>
      <c r="H96" s="227">
        <v>65.52</v>
      </c>
      <c r="I96" s="226"/>
      <c r="J96" s="225">
        <f>ROUND(I96*H96,2)</f>
        <v>0</v>
      </c>
      <c r="K96" s="224" t="s">
        <v>1503</v>
      </c>
      <c r="L96" s="208"/>
      <c r="M96" s="223" t="s">
        <v>117</v>
      </c>
      <c r="N96" s="222" t="s">
        <v>1478</v>
      </c>
      <c r="P96" s="221">
        <f>O96*H96</f>
        <v>0</v>
      </c>
      <c r="Q96" s="221">
        <v>0</v>
      </c>
      <c r="R96" s="221">
        <f>Q96*H96</f>
        <v>0</v>
      </c>
      <c r="S96" s="221">
        <v>0</v>
      </c>
      <c r="T96" s="220">
        <f>S96*H96</f>
        <v>0</v>
      </c>
      <c r="AR96" s="218" t="s">
        <v>728</v>
      </c>
      <c r="AT96" s="218" t="s">
        <v>1477</v>
      </c>
      <c r="AU96" s="218" t="s">
        <v>238</v>
      </c>
      <c r="AY96" s="211" t="s">
        <v>1476</v>
      </c>
      <c r="BE96" s="219">
        <f>IF(N96="základní",J96,0)</f>
        <v>0</v>
      </c>
      <c r="BF96" s="219">
        <f>IF(N96="snížená",J96,0)</f>
        <v>0</v>
      </c>
      <c r="BG96" s="219">
        <f>IF(N96="zákl. přenesená",J96,0)</f>
        <v>0</v>
      </c>
      <c r="BH96" s="219">
        <f>IF(N96="sníž. přenesená",J96,0)</f>
        <v>0</v>
      </c>
      <c r="BI96" s="219">
        <f>IF(N96="nulová",J96,0)</f>
        <v>0</v>
      </c>
      <c r="BJ96" s="211" t="s">
        <v>238</v>
      </c>
      <c r="BK96" s="219">
        <f>ROUND(I96*H96,2)</f>
        <v>0</v>
      </c>
      <c r="BL96" s="211" t="s">
        <v>728</v>
      </c>
      <c r="BM96" s="218" t="s">
        <v>2674</v>
      </c>
    </row>
    <row r="97" spans="2:65" s="207" customFormat="1" ht="19.5">
      <c r="B97" s="208"/>
      <c r="D97" s="239" t="s">
        <v>1500</v>
      </c>
      <c r="F97" s="260" t="s">
        <v>1501</v>
      </c>
      <c r="I97" s="215"/>
      <c r="L97" s="208"/>
      <c r="M97" s="251"/>
      <c r="T97" s="250"/>
      <c r="AT97" s="211" t="s">
        <v>1500</v>
      </c>
      <c r="AU97" s="211" t="s">
        <v>238</v>
      </c>
    </row>
    <row r="98" spans="2:65" s="272" customFormat="1">
      <c r="B98" s="276"/>
      <c r="D98" s="239" t="s">
        <v>133</v>
      </c>
      <c r="E98" s="273" t="s">
        <v>117</v>
      </c>
      <c r="F98" s="278" t="s">
        <v>2621</v>
      </c>
      <c r="H98" s="273" t="s">
        <v>117</v>
      </c>
      <c r="I98" s="277"/>
      <c r="L98" s="276"/>
      <c r="M98" s="275"/>
      <c r="T98" s="274"/>
      <c r="AT98" s="273" t="s">
        <v>133</v>
      </c>
      <c r="AU98" s="273" t="s">
        <v>238</v>
      </c>
      <c r="AV98" s="272" t="s">
        <v>238</v>
      </c>
      <c r="AW98" s="272" t="s">
        <v>1496</v>
      </c>
      <c r="AX98" s="272" t="s">
        <v>1498</v>
      </c>
      <c r="AY98" s="273" t="s">
        <v>1476</v>
      </c>
    </row>
    <row r="99" spans="2:65" s="231" customFormat="1">
      <c r="B99" s="235"/>
      <c r="D99" s="239" t="s">
        <v>133</v>
      </c>
      <c r="E99" s="232" t="s">
        <v>117</v>
      </c>
      <c r="F99" s="238" t="s">
        <v>2673</v>
      </c>
      <c r="H99" s="237">
        <v>20.16</v>
      </c>
      <c r="I99" s="236"/>
      <c r="L99" s="235"/>
      <c r="M99" s="234"/>
      <c r="T99" s="233"/>
      <c r="AT99" s="232" t="s">
        <v>133</v>
      </c>
      <c r="AU99" s="232" t="s">
        <v>238</v>
      </c>
      <c r="AV99" s="231" t="s">
        <v>523</v>
      </c>
      <c r="AW99" s="231" t="s">
        <v>1496</v>
      </c>
      <c r="AX99" s="231" t="s">
        <v>1498</v>
      </c>
      <c r="AY99" s="232" t="s">
        <v>1476</v>
      </c>
    </row>
    <row r="100" spans="2:65" s="272" customFormat="1">
      <c r="B100" s="276"/>
      <c r="D100" s="239" t="s">
        <v>133</v>
      </c>
      <c r="E100" s="273" t="s">
        <v>117</v>
      </c>
      <c r="F100" s="278" t="s">
        <v>2620</v>
      </c>
      <c r="H100" s="273" t="s">
        <v>117</v>
      </c>
      <c r="I100" s="277"/>
      <c r="L100" s="276"/>
      <c r="M100" s="275"/>
      <c r="T100" s="274"/>
      <c r="AT100" s="273" t="s">
        <v>133</v>
      </c>
      <c r="AU100" s="273" t="s">
        <v>238</v>
      </c>
      <c r="AV100" s="272" t="s">
        <v>238</v>
      </c>
      <c r="AW100" s="272" t="s">
        <v>1496</v>
      </c>
      <c r="AX100" s="272" t="s">
        <v>1498</v>
      </c>
      <c r="AY100" s="273" t="s">
        <v>1476</v>
      </c>
    </row>
    <row r="101" spans="2:65" s="231" customFormat="1">
      <c r="B101" s="235"/>
      <c r="D101" s="239" t="s">
        <v>133</v>
      </c>
      <c r="E101" s="232" t="s">
        <v>117</v>
      </c>
      <c r="F101" s="238" t="s">
        <v>2673</v>
      </c>
      <c r="H101" s="237">
        <v>20.16</v>
      </c>
      <c r="I101" s="236"/>
      <c r="L101" s="235"/>
      <c r="M101" s="234"/>
      <c r="T101" s="233"/>
      <c r="AT101" s="232" t="s">
        <v>133</v>
      </c>
      <c r="AU101" s="232" t="s">
        <v>238</v>
      </c>
      <c r="AV101" s="231" t="s">
        <v>523</v>
      </c>
      <c r="AW101" s="231" t="s">
        <v>1496</v>
      </c>
      <c r="AX101" s="231" t="s">
        <v>1498</v>
      </c>
      <c r="AY101" s="232" t="s">
        <v>1476</v>
      </c>
    </row>
    <row r="102" spans="2:65" s="272" customFormat="1">
      <c r="B102" s="276"/>
      <c r="D102" s="239" t="s">
        <v>133</v>
      </c>
      <c r="E102" s="273" t="s">
        <v>117</v>
      </c>
      <c r="F102" s="278" t="s">
        <v>2529</v>
      </c>
      <c r="H102" s="273" t="s">
        <v>117</v>
      </c>
      <c r="I102" s="277"/>
      <c r="L102" s="276"/>
      <c r="M102" s="275"/>
      <c r="T102" s="274"/>
      <c r="AT102" s="273" t="s">
        <v>133</v>
      </c>
      <c r="AU102" s="273" t="s">
        <v>238</v>
      </c>
      <c r="AV102" s="272" t="s">
        <v>238</v>
      </c>
      <c r="AW102" s="272" t="s">
        <v>1496</v>
      </c>
      <c r="AX102" s="272" t="s">
        <v>1498</v>
      </c>
      <c r="AY102" s="273" t="s">
        <v>1476</v>
      </c>
    </row>
    <row r="103" spans="2:65" s="231" customFormat="1">
      <c r="B103" s="235"/>
      <c r="D103" s="239" t="s">
        <v>133</v>
      </c>
      <c r="E103" s="232" t="s">
        <v>117</v>
      </c>
      <c r="F103" s="238" t="s">
        <v>2672</v>
      </c>
      <c r="H103" s="237">
        <v>10.08</v>
      </c>
      <c r="I103" s="236"/>
      <c r="L103" s="235"/>
      <c r="M103" s="234"/>
      <c r="T103" s="233"/>
      <c r="AT103" s="232" t="s">
        <v>133</v>
      </c>
      <c r="AU103" s="232" t="s">
        <v>238</v>
      </c>
      <c r="AV103" s="231" t="s">
        <v>523</v>
      </c>
      <c r="AW103" s="231" t="s">
        <v>1496</v>
      </c>
      <c r="AX103" s="231" t="s">
        <v>1498</v>
      </c>
      <c r="AY103" s="232" t="s">
        <v>1476</v>
      </c>
    </row>
    <row r="104" spans="2:65" s="272" customFormat="1">
      <c r="B104" s="276"/>
      <c r="D104" s="239" t="s">
        <v>133</v>
      </c>
      <c r="E104" s="273" t="s">
        <v>117</v>
      </c>
      <c r="F104" s="278" t="s">
        <v>2501</v>
      </c>
      <c r="H104" s="273" t="s">
        <v>117</v>
      </c>
      <c r="I104" s="277"/>
      <c r="L104" s="276"/>
      <c r="M104" s="275"/>
      <c r="T104" s="274"/>
      <c r="AT104" s="273" t="s">
        <v>133</v>
      </c>
      <c r="AU104" s="273" t="s">
        <v>238</v>
      </c>
      <c r="AV104" s="272" t="s">
        <v>238</v>
      </c>
      <c r="AW104" s="272" t="s">
        <v>1496</v>
      </c>
      <c r="AX104" s="272" t="s">
        <v>1498</v>
      </c>
      <c r="AY104" s="273" t="s">
        <v>1476</v>
      </c>
    </row>
    <row r="105" spans="2:65" s="231" customFormat="1">
      <c r="B105" s="235"/>
      <c r="D105" s="239" t="s">
        <v>133</v>
      </c>
      <c r="E105" s="232" t="s">
        <v>117</v>
      </c>
      <c r="F105" s="238" t="s">
        <v>2672</v>
      </c>
      <c r="H105" s="237">
        <v>10.08</v>
      </c>
      <c r="I105" s="236"/>
      <c r="L105" s="235"/>
      <c r="M105" s="234"/>
      <c r="T105" s="233"/>
      <c r="AT105" s="232" t="s">
        <v>133</v>
      </c>
      <c r="AU105" s="232" t="s">
        <v>238</v>
      </c>
      <c r="AV105" s="231" t="s">
        <v>523</v>
      </c>
      <c r="AW105" s="231" t="s">
        <v>1496</v>
      </c>
      <c r="AX105" s="231" t="s">
        <v>1498</v>
      </c>
      <c r="AY105" s="232" t="s">
        <v>1476</v>
      </c>
    </row>
    <row r="106" spans="2:65" s="272" customFormat="1">
      <c r="B106" s="276"/>
      <c r="D106" s="239" t="s">
        <v>133</v>
      </c>
      <c r="E106" s="273" t="s">
        <v>117</v>
      </c>
      <c r="F106" s="278" t="s">
        <v>2528</v>
      </c>
      <c r="H106" s="273" t="s">
        <v>117</v>
      </c>
      <c r="I106" s="277"/>
      <c r="L106" s="276"/>
      <c r="M106" s="275"/>
      <c r="T106" s="274"/>
      <c r="AT106" s="273" t="s">
        <v>133</v>
      </c>
      <c r="AU106" s="273" t="s">
        <v>238</v>
      </c>
      <c r="AV106" s="272" t="s">
        <v>238</v>
      </c>
      <c r="AW106" s="272" t="s">
        <v>1496</v>
      </c>
      <c r="AX106" s="272" t="s">
        <v>1498</v>
      </c>
      <c r="AY106" s="273" t="s">
        <v>1476</v>
      </c>
    </row>
    <row r="107" spans="2:65" s="231" customFormat="1">
      <c r="B107" s="235"/>
      <c r="D107" s="239" t="s">
        <v>133</v>
      </c>
      <c r="E107" s="232" t="s">
        <v>117</v>
      </c>
      <c r="F107" s="238" t="s">
        <v>2671</v>
      </c>
      <c r="H107" s="237">
        <v>5.04</v>
      </c>
      <c r="I107" s="236"/>
      <c r="L107" s="235"/>
      <c r="M107" s="234"/>
      <c r="T107" s="233"/>
      <c r="AT107" s="232" t="s">
        <v>133</v>
      </c>
      <c r="AU107" s="232" t="s">
        <v>238</v>
      </c>
      <c r="AV107" s="231" t="s">
        <v>523</v>
      </c>
      <c r="AW107" s="231" t="s">
        <v>1496</v>
      </c>
      <c r="AX107" s="231" t="s">
        <v>1498</v>
      </c>
      <c r="AY107" s="232" t="s">
        <v>1476</v>
      </c>
    </row>
    <row r="108" spans="2:65" s="252" customFormat="1">
      <c r="B108" s="256"/>
      <c r="D108" s="239" t="s">
        <v>133</v>
      </c>
      <c r="E108" s="253" t="s">
        <v>117</v>
      </c>
      <c r="F108" s="259" t="s">
        <v>1497</v>
      </c>
      <c r="H108" s="258">
        <v>65.52</v>
      </c>
      <c r="I108" s="257"/>
      <c r="L108" s="256"/>
      <c r="M108" s="255"/>
      <c r="T108" s="254"/>
      <c r="AT108" s="253" t="s">
        <v>133</v>
      </c>
      <c r="AU108" s="253" t="s">
        <v>238</v>
      </c>
      <c r="AV108" s="252" t="s">
        <v>728</v>
      </c>
      <c r="AW108" s="252" t="s">
        <v>1496</v>
      </c>
      <c r="AX108" s="252" t="s">
        <v>238</v>
      </c>
      <c r="AY108" s="253" t="s">
        <v>1476</v>
      </c>
    </row>
    <row r="109" spans="2:65" s="207" customFormat="1" ht="16.5" customHeight="1">
      <c r="B109" s="208"/>
      <c r="C109" s="230" t="s">
        <v>523</v>
      </c>
      <c r="D109" s="230" t="s">
        <v>1477</v>
      </c>
      <c r="E109" s="229" t="s">
        <v>1493</v>
      </c>
      <c r="F109" s="224" t="s">
        <v>1492</v>
      </c>
      <c r="G109" s="228" t="s">
        <v>226</v>
      </c>
      <c r="H109" s="227">
        <v>217.35</v>
      </c>
      <c r="I109" s="226"/>
      <c r="J109" s="225">
        <f>ROUND(I109*H109,2)</f>
        <v>0</v>
      </c>
      <c r="K109" s="224" t="s">
        <v>1479</v>
      </c>
      <c r="L109" s="208"/>
      <c r="M109" s="223" t="s">
        <v>117</v>
      </c>
      <c r="N109" s="222" t="s">
        <v>1478</v>
      </c>
      <c r="P109" s="221">
        <f>O109*H109</f>
        <v>0</v>
      </c>
      <c r="Q109" s="221">
        <v>0</v>
      </c>
      <c r="R109" s="221">
        <f>Q109*H109</f>
        <v>0</v>
      </c>
      <c r="S109" s="221">
        <v>0</v>
      </c>
      <c r="T109" s="220">
        <f>S109*H109</f>
        <v>0</v>
      </c>
      <c r="AR109" s="218" t="s">
        <v>728</v>
      </c>
      <c r="AT109" s="218" t="s">
        <v>1477</v>
      </c>
      <c r="AU109" s="218" t="s">
        <v>238</v>
      </c>
      <c r="AY109" s="211" t="s">
        <v>1476</v>
      </c>
      <c r="BE109" s="219">
        <f>IF(N109="základní",J109,0)</f>
        <v>0</v>
      </c>
      <c r="BF109" s="219">
        <f>IF(N109="snížená",J109,0)</f>
        <v>0</v>
      </c>
      <c r="BG109" s="219">
        <f>IF(N109="zákl. přenesená",J109,0)</f>
        <v>0</v>
      </c>
      <c r="BH109" s="219">
        <f>IF(N109="sníž. přenesená",J109,0)</f>
        <v>0</v>
      </c>
      <c r="BI109" s="219">
        <f>IF(N109="nulová",J109,0)</f>
        <v>0</v>
      </c>
      <c r="BJ109" s="211" t="s">
        <v>238</v>
      </c>
      <c r="BK109" s="219">
        <f>ROUND(I109*H109,2)</f>
        <v>0</v>
      </c>
      <c r="BL109" s="211" t="s">
        <v>728</v>
      </c>
      <c r="BM109" s="218" t="s">
        <v>2670</v>
      </c>
    </row>
    <row r="110" spans="2:65" s="207" customFormat="1">
      <c r="B110" s="208"/>
      <c r="D110" s="217" t="s">
        <v>1473</v>
      </c>
      <c r="F110" s="216" t="s">
        <v>1490</v>
      </c>
      <c r="I110" s="215"/>
      <c r="L110" s="208"/>
      <c r="M110" s="251"/>
      <c r="T110" s="250"/>
      <c r="AT110" s="211" t="s">
        <v>1473</v>
      </c>
      <c r="AU110" s="211" t="s">
        <v>238</v>
      </c>
    </row>
    <row r="111" spans="2:65" s="272" customFormat="1">
      <c r="B111" s="276"/>
      <c r="D111" s="239" t="s">
        <v>133</v>
      </c>
      <c r="E111" s="273" t="s">
        <v>117</v>
      </c>
      <c r="F111" s="278" t="s">
        <v>2518</v>
      </c>
      <c r="H111" s="273" t="s">
        <v>117</v>
      </c>
      <c r="I111" s="277"/>
      <c r="L111" s="276"/>
      <c r="M111" s="275"/>
      <c r="T111" s="274"/>
      <c r="AT111" s="273" t="s">
        <v>133</v>
      </c>
      <c r="AU111" s="273" t="s">
        <v>238</v>
      </c>
      <c r="AV111" s="272" t="s">
        <v>238</v>
      </c>
      <c r="AW111" s="272" t="s">
        <v>1496</v>
      </c>
      <c r="AX111" s="272" t="s">
        <v>1498</v>
      </c>
      <c r="AY111" s="273" t="s">
        <v>1476</v>
      </c>
    </row>
    <row r="112" spans="2:65" s="231" customFormat="1">
      <c r="B112" s="235"/>
      <c r="D112" s="239" t="s">
        <v>133</v>
      </c>
      <c r="E112" s="232" t="s">
        <v>117</v>
      </c>
      <c r="F112" s="238" t="s">
        <v>2669</v>
      </c>
      <c r="H112" s="237">
        <v>36.225000000000001</v>
      </c>
      <c r="I112" s="236"/>
      <c r="L112" s="235"/>
      <c r="M112" s="234"/>
      <c r="T112" s="233"/>
      <c r="AT112" s="232" t="s">
        <v>133</v>
      </c>
      <c r="AU112" s="232" t="s">
        <v>238</v>
      </c>
      <c r="AV112" s="231" t="s">
        <v>523</v>
      </c>
      <c r="AW112" s="231" t="s">
        <v>1496</v>
      </c>
      <c r="AX112" s="231" t="s">
        <v>1498</v>
      </c>
      <c r="AY112" s="232" t="s">
        <v>1476</v>
      </c>
    </row>
    <row r="113" spans="2:65" s="272" customFormat="1">
      <c r="B113" s="276"/>
      <c r="D113" s="239" t="s">
        <v>133</v>
      </c>
      <c r="E113" s="273" t="s">
        <v>117</v>
      </c>
      <c r="F113" s="278" t="s">
        <v>2512</v>
      </c>
      <c r="H113" s="273" t="s">
        <v>117</v>
      </c>
      <c r="I113" s="277"/>
      <c r="L113" s="276"/>
      <c r="M113" s="275"/>
      <c r="T113" s="274"/>
      <c r="AT113" s="273" t="s">
        <v>133</v>
      </c>
      <c r="AU113" s="273" t="s">
        <v>238</v>
      </c>
      <c r="AV113" s="272" t="s">
        <v>238</v>
      </c>
      <c r="AW113" s="272" t="s">
        <v>1496</v>
      </c>
      <c r="AX113" s="272" t="s">
        <v>1498</v>
      </c>
      <c r="AY113" s="273" t="s">
        <v>1476</v>
      </c>
    </row>
    <row r="114" spans="2:65" s="231" customFormat="1">
      <c r="B114" s="235"/>
      <c r="D114" s="239" t="s">
        <v>133</v>
      </c>
      <c r="E114" s="232" t="s">
        <v>117</v>
      </c>
      <c r="F114" s="238" t="s">
        <v>2668</v>
      </c>
      <c r="H114" s="237">
        <v>72.45</v>
      </c>
      <c r="I114" s="236"/>
      <c r="L114" s="235"/>
      <c r="M114" s="234"/>
      <c r="T114" s="233"/>
      <c r="AT114" s="232" t="s">
        <v>133</v>
      </c>
      <c r="AU114" s="232" t="s">
        <v>238</v>
      </c>
      <c r="AV114" s="231" t="s">
        <v>523</v>
      </c>
      <c r="AW114" s="231" t="s">
        <v>1496</v>
      </c>
      <c r="AX114" s="231" t="s">
        <v>1498</v>
      </c>
      <c r="AY114" s="232" t="s">
        <v>1476</v>
      </c>
    </row>
    <row r="115" spans="2:65" s="272" customFormat="1">
      <c r="B115" s="276"/>
      <c r="D115" s="239" t="s">
        <v>133</v>
      </c>
      <c r="E115" s="273" t="s">
        <v>117</v>
      </c>
      <c r="F115" s="278" t="s">
        <v>2529</v>
      </c>
      <c r="H115" s="273" t="s">
        <v>117</v>
      </c>
      <c r="I115" s="277"/>
      <c r="L115" s="276"/>
      <c r="M115" s="275"/>
      <c r="T115" s="274"/>
      <c r="AT115" s="273" t="s">
        <v>133</v>
      </c>
      <c r="AU115" s="273" t="s">
        <v>238</v>
      </c>
      <c r="AV115" s="272" t="s">
        <v>238</v>
      </c>
      <c r="AW115" s="272" t="s">
        <v>1496</v>
      </c>
      <c r="AX115" s="272" t="s">
        <v>1498</v>
      </c>
      <c r="AY115" s="273" t="s">
        <v>1476</v>
      </c>
    </row>
    <row r="116" spans="2:65" s="231" customFormat="1">
      <c r="B116" s="235"/>
      <c r="D116" s="239" t="s">
        <v>133</v>
      </c>
      <c r="E116" s="232" t="s">
        <v>117</v>
      </c>
      <c r="F116" s="238" t="s">
        <v>2669</v>
      </c>
      <c r="H116" s="237">
        <v>36.225000000000001</v>
      </c>
      <c r="I116" s="236"/>
      <c r="L116" s="235"/>
      <c r="M116" s="234"/>
      <c r="T116" s="233"/>
      <c r="AT116" s="232" t="s">
        <v>133</v>
      </c>
      <c r="AU116" s="232" t="s">
        <v>238</v>
      </c>
      <c r="AV116" s="231" t="s">
        <v>523</v>
      </c>
      <c r="AW116" s="231" t="s">
        <v>1496</v>
      </c>
      <c r="AX116" s="231" t="s">
        <v>1498</v>
      </c>
      <c r="AY116" s="232" t="s">
        <v>1476</v>
      </c>
    </row>
    <row r="117" spans="2:65" s="272" customFormat="1">
      <c r="B117" s="276"/>
      <c r="D117" s="239" t="s">
        <v>133</v>
      </c>
      <c r="E117" s="273" t="s">
        <v>117</v>
      </c>
      <c r="F117" s="278" t="s">
        <v>2501</v>
      </c>
      <c r="H117" s="273" t="s">
        <v>117</v>
      </c>
      <c r="I117" s="277"/>
      <c r="L117" s="276"/>
      <c r="M117" s="275"/>
      <c r="T117" s="274"/>
      <c r="AT117" s="273" t="s">
        <v>133</v>
      </c>
      <c r="AU117" s="273" t="s">
        <v>238</v>
      </c>
      <c r="AV117" s="272" t="s">
        <v>238</v>
      </c>
      <c r="AW117" s="272" t="s">
        <v>1496</v>
      </c>
      <c r="AX117" s="272" t="s">
        <v>1498</v>
      </c>
      <c r="AY117" s="273" t="s">
        <v>1476</v>
      </c>
    </row>
    <row r="118" spans="2:65" s="231" customFormat="1">
      <c r="B118" s="235"/>
      <c r="D118" s="239" t="s">
        <v>133</v>
      </c>
      <c r="E118" s="232" t="s">
        <v>117</v>
      </c>
      <c r="F118" s="238" t="s">
        <v>2668</v>
      </c>
      <c r="H118" s="237">
        <v>72.45</v>
      </c>
      <c r="I118" s="236"/>
      <c r="L118" s="235"/>
      <c r="M118" s="234"/>
      <c r="T118" s="233"/>
      <c r="AT118" s="232" t="s">
        <v>133</v>
      </c>
      <c r="AU118" s="232" t="s">
        <v>238</v>
      </c>
      <c r="AV118" s="231" t="s">
        <v>523</v>
      </c>
      <c r="AW118" s="231" t="s">
        <v>1496</v>
      </c>
      <c r="AX118" s="231" t="s">
        <v>1498</v>
      </c>
      <c r="AY118" s="232" t="s">
        <v>1476</v>
      </c>
    </row>
    <row r="119" spans="2:65" s="252" customFormat="1">
      <c r="B119" s="256"/>
      <c r="D119" s="239" t="s">
        <v>133</v>
      </c>
      <c r="E119" s="253" t="s">
        <v>117</v>
      </c>
      <c r="F119" s="259" t="s">
        <v>1497</v>
      </c>
      <c r="H119" s="258">
        <v>217.35</v>
      </c>
      <c r="I119" s="257"/>
      <c r="L119" s="256"/>
      <c r="M119" s="255"/>
      <c r="T119" s="254"/>
      <c r="AT119" s="253" t="s">
        <v>133</v>
      </c>
      <c r="AU119" s="253" t="s">
        <v>238</v>
      </c>
      <c r="AV119" s="252" t="s">
        <v>728</v>
      </c>
      <c r="AW119" s="252" t="s">
        <v>1496</v>
      </c>
      <c r="AX119" s="252" t="s">
        <v>238</v>
      </c>
      <c r="AY119" s="253" t="s">
        <v>1476</v>
      </c>
    </row>
    <row r="120" spans="2:65" s="207" customFormat="1" ht="16.5" customHeight="1">
      <c r="B120" s="208"/>
      <c r="C120" s="249" t="s">
        <v>1115</v>
      </c>
      <c r="D120" s="249" t="s">
        <v>1486</v>
      </c>
      <c r="E120" s="248" t="s">
        <v>1488</v>
      </c>
      <c r="F120" s="243" t="s">
        <v>1487</v>
      </c>
      <c r="G120" s="247" t="s">
        <v>213</v>
      </c>
      <c r="H120" s="246">
        <v>22.387</v>
      </c>
      <c r="I120" s="245"/>
      <c r="J120" s="244">
        <f>ROUND(I120*H120,2)</f>
        <v>0</v>
      </c>
      <c r="K120" s="243" t="s">
        <v>1479</v>
      </c>
      <c r="L120" s="242"/>
      <c r="M120" s="241" t="s">
        <v>117</v>
      </c>
      <c r="N120" s="240" t="s">
        <v>1478</v>
      </c>
      <c r="P120" s="221">
        <f>O120*H120</f>
        <v>0</v>
      </c>
      <c r="Q120" s="221">
        <v>0.2</v>
      </c>
      <c r="R120" s="221">
        <f>Q120*H120</f>
        <v>4.4774000000000003</v>
      </c>
      <c r="S120" s="221">
        <v>0</v>
      </c>
      <c r="T120" s="220">
        <f>S120*H120</f>
        <v>0</v>
      </c>
      <c r="AR120" s="218" t="s">
        <v>421</v>
      </c>
      <c r="AT120" s="218" t="s">
        <v>1486</v>
      </c>
      <c r="AU120" s="218" t="s">
        <v>238</v>
      </c>
      <c r="AY120" s="211" t="s">
        <v>1476</v>
      </c>
      <c r="BE120" s="219">
        <f>IF(N120="základní",J120,0)</f>
        <v>0</v>
      </c>
      <c r="BF120" s="219">
        <f>IF(N120="snížená",J120,0)</f>
        <v>0</v>
      </c>
      <c r="BG120" s="219">
        <f>IF(N120="zákl. přenesená",J120,0)</f>
        <v>0</v>
      </c>
      <c r="BH120" s="219">
        <f>IF(N120="sníž. přenesená",J120,0)</f>
        <v>0</v>
      </c>
      <c r="BI120" s="219">
        <f>IF(N120="nulová",J120,0)</f>
        <v>0</v>
      </c>
      <c r="BJ120" s="211" t="s">
        <v>238</v>
      </c>
      <c r="BK120" s="219">
        <f>ROUND(I120*H120,2)</f>
        <v>0</v>
      </c>
      <c r="BL120" s="211" t="s">
        <v>728</v>
      </c>
      <c r="BM120" s="218" t="s">
        <v>2667</v>
      </c>
    </row>
    <row r="121" spans="2:65" s="231" customFormat="1">
      <c r="B121" s="235"/>
      <c r="D121" s="239" t="s">
        <v>133</v>
      </c>
      <c r="F121" s="238" t="s">
        <v>2666</v>
      </c>
      <c r="H121" s="237">
        <v>22.387</v>
      </c>
      <c r="I121" s="236"/>
      <c r="L121" s="235"/>
      <c r="M121" s="234"/>
      <c r="T121" s="233"/>
      <c r="AT121" s="232" t="s">
        <v>133</v>
      </c>
      <c r="AU121" s="232" t="s">
        <v>238</v>
      </c>
      <c r="AV121" s="231" t="s">
        <v>523</v>
      </c>
      <c r="AW121" s="231" t="s">
        <v>1483</v>
      </c>
      <c r="AX121" s="231" t="s">
        <v>238</v>
      </c>
      <c r="AY121" s="232" t="s">
        <v>1476</v>
      </c>
    </row>
    <row r="122" spans="2:65" s="207" customFormat="1" ht="16.5" customHeight="1">
      <c r="B122" s="208"/>
      <c r="C122" s="230" t="s">
        <v>728</v>
      </c>
      <c r="D122" s="230" t="s">
        <v>1477</v>
      </c>
      <c r="E122" s="229" t="s">
        <v>2665</v>
      </c>
      <c r="F122" s="224" t="s">
        <v>2664</v>
      </c>
      <c r="G122" s="228" t="s">
        <v>267</v>
      </c>
      <c r="H122" s="227">
        <v>567</v>
      </c>
      <c r="I122" s="226"/>
      <c r="J122" s="225">
        <f>ROUND(I122*H122,2)</f>
        <v>0</v>
      </c>
      <c r="K122" s="224" t="s">
        <v>1479</v>
      </c>
      <c r="L122" s="208"/>
      <c r="M122" s="223" t="s">
        <v>117</v>
      </c>
      <c r="N122" s="222" t="s">
        <v>1478</v>
      </c>
      <c r="P122" s="221">
        <f>O122*H122</f>
        <v>0</v>
      </c>
      <c r="Q122" s="221">
        <v>2.0000000000000002E-5</v>
      </c>
      <c r="R122" s="221">
        <f>Q122*H122</f>
        <v>1.1340000000000001E-2</v>
      </c>
      <c r="S122" s="221">
        <v>0</v>
      </c>
      <c r="T122" s="220">
        <f>S122*H122</f>
        <v>0</v>
      </c>
      <c r="AR122" s="218" t="s">
        <v>728</v>
      </c>
      <c r="AT122" s="218" t="s">
        <v>1477</v>
      </c>
      <c r="AU122" s="218" t="s">
        <v>238</v>
      </c>
      <c r="AY122" s="211" t="s">
        <v>1476</v>
      </c>
      <c r="BE122" s="219">
        <f>IF(N122="základní",J122,0)</f>
        <v>0</v>
      </c>
      <c r="BF122" s="219">
        <f>IF(N122="snížená",J122,0)</f>
        <v>0</v>
      </c>
      <c r="BG122" s="219">
        <f>IF(N122="zákl. přenesená",J122,0)</f>
        <v>0</v>
      </c>
      <c r="BH122" s="219">
        <f>IF(N122="sníž. přenesená",J122,0)</f>
        <v>0</v>
      </c>
      <c r="BI122" s="219">
        <f>IF(N122="nulová",J122,0)</f>
        <v>0</v>
      </c>
      <c r="BJ122" s="211" t="s">
        <v>238</v>
      </c>
      <c r="BK122" s="219">
        <f>ROUND(I122*H122,2)</f>
        <v>0</v>
      </c>
      <c r="BL122" s="211" t="s">
        <v>728</v>
      </c>
      <c r="BM122" s="218" t="s">
        <v>2663</v>
      </c>
    </row>
    <row r="123" spans="2:65" s="207" customFormat="1">
      <c r="B123" s="208"/>
      <c r="D123" s="217" t="s">
        <v>1473</v>
      </c>
      <c r="F123" s="216" t="s">
        <v>2662</v>
      </c>
      <c r="I123" s="215"/>
      <c r="L123" s="208"/>
      <c r="M123" s="251"/>
      <c r="T123" s="250"/>
      <c r="AT123" s="211" t="s">
        <v>1473</v>
      </c>
      <c r="AU123" s="211" t="s">
        <v>238</v>
      </c>
    </row>
    <row r="124" spans="2:65" s="272" customFormat="1">
      <c r="B124" s="276"/>
      <c r="D124" s="239" t="s">
        <v>133</v>
      </c>
      <c r="E124" s="273" t="s">
        <v>117</v>
      </c>
      <c r="F124" s="278" t="s">
        <v>2518</v>
      </c>
      <c r="H124" s="273" t="s">
        <v>117</v>
      </c>
      <c r="I124" s="277"/>
      <c r="L124" s="276"/>
      <c r="M124" s="275"/>
      <c r="T124" s="274"/>
      <c r="AT124" s="273" t="s">
        <v>133</v>
      </c>
      <c r="AU124" s="273" t="s">
        <v>238</v>
      </c>
      <c r="AV124" s="272" t="s">
        <v>238</v>
      </c>
      <c r="AW124" s="272" t="s">
        <v>1496</v>
      </c>
      <c r="AX124" s="272" t="s">
        <v>1498</v>
      </c>
      <c r="AY124" s="273" t="s">
        <v>1476</v>
      </c>
    </row>
    <row r="125" spans="2:65" s="231" customFormat="1">
      <c r="B125" s="235"/>
      <c r="D125" s="239" t="s">
        <v>133</v>
      </c>
      <c r="E125" s="232" t="s">
        <v>117</v>
      </c>
      <c r="F125" s="238" t="s">
        <v>2661</v>
      </c>
      <c r="H125" s="237">
        <v>189</v>
      </c>
      <c r="I125" s="236"/>
      <c r="L125" s="235"/>
      <c r="M125" s="234"/>
      <c r="T125" s="233"/>
      <c r="AT125" s="232" t="s">
        <v>133</v>
      </c>
      <c r="AU125" s="232" t="s">
        <v>238</v>
      </c>
      <c r="AV125" s="231" t="s">
        <v>523</v>
      </c>
      <c r="AW125" s="231" t="s">
        <v>1496</v>
      </c>
      <c r="AX125" s="231" t="s">
        <v>1498</v>
      </c>
      <c r="AY125" s="232" t="s">
        <v>1476</v>
      </c>
    </row>
    <row r="126" spans="2:65" s="272" customFormat="1">
      <c r="B126" s="276"/>
      <c r="D126" s="239" t="s">
        <v>133</v>
      </c>
      <c r="E126" s="273" t="s">
        <v>117</v>
      </c>
      <c r="F126" s="278" t="s">
        <v>2512</v>
      </c>
      <c r="H126" s="273" t="s">
        <v>117</v>
      </c>
      <c r="I126" s="277"/>
      <c r="L126" s="276"/>
      <c r="M126" s="275"/>
      <c r="T126" s="274"/>
      <c r="AT126" s="273" t="s">
        <v>133</v>
      </c>
      <c r="AU126" s="273" t="s">
        <v>238</v>
      </c>
      <c r="AV126" s="272" t="s">
        <v>238</v>
      </c>
      <c r="AW126" s="272" t="s">
        <v>1496</v>
      </c>
      <c r="AX126" s="272" t="s">
        <v>1498</v>
      </c>
      <c r="AY126" s="273" t="s">
        <v>1476</v>
      </c>
    </row>
    <row r="127" spans="2:65" s="231" customFormat="1">
      <c r="B127" s="235"/>
      <c r="D127" s="239" t="s">
        <v>133</v>
      </c>
      <c r="E127" s="232" t="s">
        <v>117</v>
      </c>
      <c r="F127" s="238" t="s">
        <v>2661</v>
      </c>
      <c r="H127" s="237">
        <v>189</v>
      </c>
      <c r="I127" s="236"/>
      <c r="L127" s="235"/>
      <c r="M127" s="234"/>
      <c r="T127" s="233"/>
      <c r="AT127" s="232" t="s">
        <v>133</v>
      </c>
      <c r="AU127" s="232" t="s">
        <v>238</v>
      </c>
      <c r="AV127" s="231" t="s">
        <v>523</v>
      </c>
      <c r="AW127" s="231" t="s">
        <v>1496</v>
      </c>
      <c r="AX127" s="231" t="s">
        <v>1498</v>
      </c>
      <c r="AY127" s="232" t="s">
        <v>1476</v>
      </c>
    </row>
    <row r="128" spans="2:65" s="272" customFormat="1">
      <c r="B128" s="276"/>
      <c r="D128" s="239" t="s">
        <v>133</v>
      </c>
      <c r="E128" s="273" t="s">
        <v>117</v>
      </c>
      <c r="F128" s="278" t="s">
        <v>2501</v>
      </c>
      <c r="H128" s="273" t="s">
        <v>117</v>
      </c>
      <c r="I128" s="277"/>
      <c r="L128" s="276"/>
      <c r="M128" s="275"/>
      <c r="T128" s="274"/>
      <c r="AT128" s="273" t="s">
        <v>133</v>
      </c>
      <c r="AU128" s="273" t="s">
        <v>238</v>
      </c>
      <c r="AV128" s="272" t="s">
        <v>238</v>
      </c>
      <c r="AW128" s="272" t="s">
        <v>1496</v>
      </c>
      <c r="AX128" s="272" t="s">
        <v>1498</v>
      </c>
      <c r="AY128" s="273" t="s">
        <v>1476</v>
      </c>
    </row>
    <row r="129" spans="2:65" s="231" customFormat="1">
      <c r="B129" s="235"/>
      <c r="D129" s="239" t="s">
        <v>133</v>
      </c>
      <c r="E129" s="232" t="s">
        <v>117</v>
      </c>
      <c r="F129" s="238" t="s">
        <v>2661</v>
      </c>
      <c r="H129" s="237">
        <v>189</v>
      </c>
      <c r="I129" s="236"/>
      <c r="L129" s="235"/>
      <c r="M129" s="234"/>
      <c r="T129" s="233"/>
      <c r="AT129" s="232" t="s">
        <v>133</v>
      </c>
      <c r="AU129" s="232" t="s">
        <v>238</v>
      </c>
      <c r="AV129" s="231" t="s">
        <v>523</v>
      </c>
      <c r="AW129" s="231" t="s">
        <v>1496</v>
      </c>
      <c r="AX129" s="231" t="s">
        <v>1498</v>
      </c>
      <c r="AY129" s="232" t="s">
        <v>1476</v>
      </c>
    </row>
    <row r="130" spans="2:65" s="252" customFormat="1">
      <c r="B130" s="256"/>
      <c r="D130" s="239" t="s">
        <v>133</v>
      </c>
      <c r="E130" s="253" t="s">
        <v>117</v>
      </c>
      <c r="F130" s="259" t="s">
        <v>1497</v>
      </c>
      <c r="H130" s="258">
        <v>567</v>
      </c>
      <c r="I130" s="257"/>
      <c r="L130" s="256"/>
      <c r="M130" s="255"/>
      <c r="T130" s="254"/>
      <c r="AT130" s="253" t="s">
        <v>133</v>
      </c>
      <c r="AU130" s="253" t="s">
        <v>238</v>
      </c>
      <c r="AV130" s="252" t="s">
        <v>728</v>
      </c>
      <c r="AW130" s="252" t="s">
        <v>1496</v>
      </c>
      <c r="AX130" s="252" t="s">
        <v>238</v>
      </c>
      <c r="AY130" s="253" t="s">
        <v>1476</v>
      </c>
    </row>
    <row r="131" spans="2:65" s="207" customFormat="1" ht="16.5" customHeight="1">
      <c r="B131" s="208"/>
      <c r="C131" s="230" t="s">
        <v>517</v>
      </c>
      <c r="D131" s="230" t="s">
        <v>1477</v>
      </c>
      <c r="E131" s="229" t="s">
        <v>2139</v>
      </c>
      <c r="F131" s="224" t="s">
        <v>2660</v>
      </c>
      <c r="G131" s="228" t="s">
        <v>267</v>
      </c>
      <c r="H131" s="227">
        <v>315</v>
      </c>
      <c r="I131" s="226"/>
      <c r="J131" s="225">
        <f>ROUND(I131*H131,2)</f>
        <v>0</v>
      </c>
      <c r="K131" s="224" t="s">
        <v>1503</v>
      </c>
      <c r="L131" s="208"/>
      <c r="M131" s="223" t="s">
        <v>117</v>
      </c>
      <c r="N131" s="222" t="s">
        <v>1478</v>
      </c>
      <c r="P131" s="221">
        <f>O131*H131</f>
        <v>0</v>
      </c>
      <c r="Q131" s="221">
        <v>0</v>
      </c>
      <c r="R131" s="221">
        <f>Q131*H131</f>
        <v>0</v>
      </c>
      <c r="S131" s="221">
        <v>0</v>
      </c>
      <c r="T131" s="220">
        <f>S131*H131</f>
        <v>0</v>
      </c>
      <c r="AR131" s="218" t="s">
        <v>728</v>
      </c>
      <c r="AT131" s="218" t="s">
        <v>1477</v>
      </c>
      <c r="AU131" s="218" t="s">
        <v>238</v>
      </c>
      <c r="AY131" s="211" t="s">
        <v>1476</v>
      </c>
      <c r="BE131" s="219">
        <f>IF(N131="základní",J131,0)</f>
        <v>0</v>
      </c>
      <c r="BF131" s="219">
        <f>IF(N131="snížená",J131,0)</f>
        <v>0</v>
      </c>
      <c r="BG131" s="219">
        <f>IF(N131="zákl. přenesená",J131,0)</f>
        <v>0</v>
      </c>
      <c r="BH131" s="219">
        <f>IF(N131="sníž. přenesená",J131,0)</f>
        <v>0</v>
      </c>
      <c r="BI131" s="219">
        <f>IF(N131="nulová",J131,0)</f>
        <v>0</v>
      </c>
      <c r="BJ131" s="211" t="s">
        <v>238</v>
      </c>
      <c r="BK131" s="219">
        <f>ROUND(I131*H131,2)</f>
        <v>0</v>
      </c>
      <c r="BL131" s="211" t="s">
        <v>728</v>
      </c>
      <c r="BM131" s="218" t="s">
        <v>2659</v>
      </c>
    </row>
    <row r="132" spans="2:65" s="272" customFormat="1">
      <c r="B132" s="276"/>
      <c r="D132" s="239" t="s">
        <v>133</v>
      </c>
      <c r="E132" s="273" t="s">
        <v>117</v>
      </c>
      <c r="F132" s="278" t="s">
        <v>2518</v>
      </c>
      <c r="H132" s="273" t="s">
        <v>117</v>
      </c>
      <c r="I132" s="277"/>
      <c r="L132" s="276"/>
      <c r="M132" s="275"/>
      <c r="T132" s="274"/>
      <c r="AT132" s="273" t="s">
        <v>133</v>
      </c>
      <c r="AU132" s="273" t="s">
        <v>238</v>
      </c>
      <c r="AV132" s="272" t="s">
        <v>238</v>
      </c>
      <c r="AW132" s="272" t="s">
        <v>1496</v>
      </c>
      <c r="AX132" s="272" t="s">
        <v>1498</v>
      </c>
      <c r="AY132" s="273" t="s">
        <v>1476</v>
      </c>
    </row>
    <row r="133" spans="2:65" s="231" customFormat="1">
      <c r="B133" s="235"/>
      <c r="D133" s="239" t="s">
        <v>133</v>
      </c>
      <c r="E133" s="232" t="s">
        <v>117</v>
      </c>
      <c r="F133" s="238" t="s">
        <v>2053</v>
      </c>
      <c r="H133" s="237">
        <v>63</v>
      </c>
      <c r="I133" s="236"/>
      <c r="L133" s="235"/>
      <c r="M133" s="234"/>
      <c r="T133" s="233"/>
      <c r="AT133" s="232" t="s">
        <v>133</v>
      </c>
      <c r="AU133" s="232" t="s">
        <v>238</v>
      </c>
      <c r="AV133" s="231" t="s">
        <v>523</v>
      </c>
      <c r="AW133" s="231" t="s">
        <v>1496</v>
      </c>
      <c r="AX133" s="231" t="s">
        <v>1498</v>
      </c>
      <c r="AY133" s="232" t="s">
        <v>1476</v>
      </c>
    </row>
    <row r="134" spans="2:65" s="272" customFormat="1">
      <c r="B134" s="276"/>
      <c r="D134" s="239" t="s">
        <v>133</v>
      </c>
      <c r="E134" s="273" t="s">
        <v>117</v>
      </c>
      <c r="F134" s="278" t="s">
        <v>2512</v>
      </c>
      <c r="H134" s="273" t="s">
        <v>117</v>
      </c>
      <c r="I134" s="277"/>
      <c r="L134" s="276"/>
      <c r="M134" s="275"/>
      <c r="T134" s="274"/>
      <c r="AT134" s="273" t="s">
        <v>133</v>
      </c>
      <c r="AU134" s="273" t="s">
        <v>238</v>
      </c>
      <c r="AV134" s="272" t="s">
        <v>238</v>
      </c>
      <c r="AW134" s="272" t="s">
        <v>1496</v>
      </c>
      <c r="AX134" s="272" t="s">
        <v>1498</v>
      </c>
      <c r="AY134" s="273" t="s">
        <v>1476</v>
      </c>
    </row>
    <row r="135" spans="2:65" s="231" customFormat="1">
      <c r="B135" s="235"/>
      <c r="D135" s="239" t="s">
        <v>133</v>
      </c>
      <c r="E135" s="232" t="s">
        <v>117</v>
      </c>
      <c r="F135" s="238" t="s">
        <v>2053</v>
      </c>
      <c r="H135" s="237">
        <v>63</v>
      </c>
      <c r="I135" s="236"/>
      <c r="L135" s="235"/>
      <c r="M135" s="234"/>
      <c r="T135" s="233"/>
      <c r="AT135" s="232" t="s">
        <v>133</v>
      </c>
      <c r="AU135" s="232" t="s">
        <v>238</v>
      </c>
      <c r="AV135" s="231" t="s">
        <v>523</v>
      </c>
      <c r="AW135" s="231" t="s">
        <v>1496</v>
      </c>
      <c r="AX135" s="231" t="s">
        <v>1498</v>
      </c>
      <c r="AY135" s="232" t="s">
        <v>1476</v>
      </c>
    </row>
    <row r="136" spans="2:65" s="272" customFormat="1">
      <c r="B136" s="276"/>
      <c r="D136" s="239" t="s">
        <v>133</v>
      </c>
      <c r="E136" s="273" t="s">
        <v>117</v>
      </c>
      <c r="F136" s="278" t="s">
        <v>2529</v>
      </c>
      <c r="H136" s="273" t="s">
        <v>117</v>
      </c>
      <c r="I136" s="277"/>
      <c r="L136" s="276"/>
      <c r="M136" s="275"/>
      <c r="T136" s="274"/>
      <c r="AT136" s="273" t="s">
        <v>133</v>
      </c>
      <c r="AU136" s="273" t="s">
        <v>238</v>
      </c>
      <c r="AV136" s="272" t="s">
        <v>238</v>
      </c>
      <c r="AW136" s="272" t="s">
        <v>1496</v>
      </c>
      <c r="AX136" s="272" t="s">
        <v>1498</v>
      </c>
      <c r="AY136" s="273" t="s">
        <v>1476</v>
      </c>
    </row>
    <row r="137" spans="2:65" s="231" customFormat="1">
      <c r="B137" s="235"/>
      <c r="D137" s="239" t="s">
        <v>133</v>
      </c>
      <c r="E137" s="232" t="s">
        <v>117</v>
      </c>
      <c r="F137" s="238" t="s">
        <v>2053</v>
      </c>
      <c r="H137" s="237">
        <v>63</v>
      </c>
      <c r="I137" s="236"/>
      <c r="L137" s="235"/>
      <c r="M137" s="234"/>
      <c r="T137" s="233"/>
      <c r="AT137" s="232" t="s">
        <v>133</v>
      </c>
      <c r="AU137" s="232" t="s">
        <v>238</v>
      </c>
      <c r="AV137" s="231" t="s">
        <v>523</v>
      </c>
      <c r="AW137" s="231" t="s">
        <v>1496</v>
      </c>
      <c r="AX137" s="231" t="s">
        <v>1498</v>
      </c>
      <c r="AY137" s="232" t="s">
        <v>1476</v>
      </c>
    </row>
    <row r="138" spans="2:65" s="272" customFormat="1">
      <c r="B138" s="276"/>
      <c r="D138" s="239" t="s">
        <v>133</v>
      </c>
      <c r="E138" s="273" t="s">
        <v>117</v>
      </c>
      <c r="F138" s="278" t="s">
        <v>2501</v>
      </c>
      <c r="H138" s="273" t="s">
        <v>117</v>
      </c>
      <c r="I138" s="277"/>
      <c r="L138" s="276"/>
      <c r="M138" s="275"/>
      <c r="T138" s="274"/>
      <c r="AT138" s="273" t="s">
        <v>133</v>
      </c>
      <c r="AU138" s="273" t="s">
        <v>238</v>
      </c>
      <c r="AV138" s="272" t="s">
        <v>238</v>
      </c>
      <c r="AW138" s="272" t="s">
        <v>1496</v>
      </c>
      <c r="AX138" s="272" t="s">
        <v>1498</v>
      </c>
      <c r="AY138" s="273" t="s">
        <v>1476</v>
      </c>
    </row>
    <row r="139" spans="2:65" s="231" customFormat="1">
      <c r="B139" s="235"/>
      <c r="D139" s="239" t="s">
        <v>133</v>
      </c>
      <c r="E139" s="232" t="s">
        <v>117</v>
      </c>
      <c r="F139" s="238" t="s">
        <v>2053</v>
      </c>
      <c r="H139" s="237">
        <v>63</v>
      </c>
      <c r="I139" s="236"/>
      <c r="L139" s="235"/>
      <c r="M139" s="234"/>
      <c r="T139" s="233"/>
      <c r="AT139" s="232" t="s">
        <v>133</v>
      </c>
      <c r="AU139" s="232" t="s">
        <v>238</v>
      </c>
      <c r="AV139" s="231" t="s">
        <v>523</v>
      </c>
      <c r="AW139" s="231" t="s">
        <v>1496</v>
      </c>
      <c r="AX139" s="231" t="s">
        <v>1498</v>
      </c>
      <c r="AY139" s="232" t="s">
        <v>1476</v>
      </c>
    </row>
    <row r="140" spans="2:65" s="272" customFormat="1">
      <c r="B140" s="276"/>
      <c r="D140" s="239" t="s">
        <v>133</v>
      </c>
      <c r="E140" s="273" t="s">
        <v>117</v>
      </c>
      <c r="F140" s="278" t="s">
        <v>2528</v>
      </c>
      <c r="H140" s="273" t="s">
        <v>117</v>
      </c>
      <c r="I140" s="277"/>
      <c r="L140" s="276"/>
      <c r="M140" s="275"/>
      <c r="T140" s="274"/>
      <c r="AT140" s="273" t="s">
        <v>133</v>
      </c>
      <c r="AU140" s="273" t="s">
        <v>238</v>
      </c>
      <c r="AV140" s="272" t="s">
        <v>238</v>
      </c>
      <c r="AW140" s="272" t="s">
        <v>1496</v>
      </c>
      <c r="AX140" s="272" t="s">
        <v>1498</v>
      </c>
      <c r="AY140" s="273" t="s">
        <v>1476</v>
      </c>
    </row>
    <row r="141" spans="2:65" s="231" customFormat="1">
      <c r="B141" s="235"/>
      <c r="D141" s="239" t="s">
        <v>133</v>
      </c>
      <c r="E141" s="232" t="s">
        <v>117</v>
      </c>
      <c r="F141" s="238" t="s">
        <v>2053</v>
      </c>
      <c r="H141" s="237">
        <v>63</v>
      </c>
      <c r="I141" s="236"/>
      <c r="L141" s="235"/>
      <c r="M141" s="234"/>
      <c r="T141" s="233"/>
      <c r="AT141" s="232" t="s">
        <v>133</v>
      </c>
      <c r="AU141" s="232" t="s">
        <v>238</v>
      </c>
      <c r="AV141" s="231" t="s">
        <v>523</v>
      </c>
      <c r="AW141" s="231" t="s">
        <v>1496</v>
      </c>
      <c r="AX141" s="231" t="s">
        <v>1498</v>
      </c>
      <c r="AY141" s="232" t="s">
        <v>1476</v>
      </c>
    </row>
    <row r="142" spans="2:65" s="252" customFormat="1">
      <c r="B142" s="256"/>
      <c r="D142" s="239" t="s">
        <v>133</v>
      </c>
      <c r="E142" s="253" t="s">
        <v>117</v>
      </c>
      <c r="F142" s="259" t="s">
        <v>1497</v>
      </c>
      <c r="H142" s="258">
        <v>315</v>
      </c>
      <c r="I142" s="257"/>
      <c r="L142" s="256"/>
      <c r="M142" s="255"/>
      <c r="T142" s="254"/>
      <c r="AT142" s="253" t="s">
        <v>133</v>
      </c>
      <c r="AU142" s="253" t="s">
        <v>238</v>
      </c>
      <c r="AV142" s="252" t="s">
        <v>728</v>
      </c>
      <c r="AW142" s="252" t="s">
        <v>1496</v>
      </c>
      <c r="AX142" s="252" t="s">
        <v>238</v>
      </c>
      <c r="AY142" s="253" t="s">
        <v>1476</v>
      </c>
    </row>
    <row r="143" spans="2:65" s="207" customFormat="1" ht="16.5" customHeight="1">
      <c r="B143" s="208"/>
      <c r="C143" s="230" t="s">
        <v>1378</v>
      </c>
      <c r="D143" s="230" t="s">
        <v>1477</v>
      </c>
      <c r="E143" s="229" t="s">
        <v>2202</v>
      </c>
      <c r="F143" s="224" t="s">
        <v>2201</v>
      </c>
      <c r="G143" s="228" t="s">
        <v>267</v>
      </c>
      <c r="H143" s="227">
        <v>126</v>
      </c>
      <c r="I143" s="226"/>
      <c r="J143" s="225">
        <f>ROUND(I143*H143,2)</f>
        <v>0</v>
      </c>
      <c r="K143" s="224" t="s">
        <v>1479</v>
      </c>
      <c r="L143" s="208"/>
      <c r="M143" s="223" t="s">
        <v>117</v>
      </c>
      <c r="N143" s="222" t="s">
        <v>1478</v>
      </c>
      <c r="P143" s="221">
        <f>O143*H143</f>
        <v>0</v>
      </c>
      <c r="Q143" s="221">
        <v>0</v>
      </c>
      <c r="R143" s="221">
        <f>Q143*H143</f>
        <v>0</v>
      </c>
      <c r="S143" s="221">
        <v>0</v>
      </c>
      <c r="T143" s="220">
        <f>S143*H143</f>
        <v>0</v>
      </c>
      <c r="AR143" s="218" t="s">
        <v>728</v>
      </c>
      <c r="AT143" s="218" t="s">
        <v>1477</v>
      </c>
      <c r="AU143" s="218" t="s">
        <v>238</v>
      </c>
      <c r="AY143" s="211" t="s">
        <v>1476</v>
      </c>
      <c r="BE143" s="219">
        <f>IF(N143="základní",J143,0)</f>
        <v>0</v>
      </c>
      <c r="BF143" s="219">
        <f>IF(N143="snížená",J143,0)</f>
        <v>0</v>
      </c>
      <c r="BG143" s="219">
        <f>IF(N143="zákl. přenesená",J143,0)</f>
        <v>0</v>
      </c>
      <c r="BH143" s="219">
        <f>IF(N143="sníž. přenesená",J143,0)</f>
        <v>0</v>
      </c>
      <c r="BI143" s="219">
        <f>IF(N143="nulová",J143,0)</f>
        <v>0</v>
      </c>
      <c r="BJ143" s="211" t="s">
        <v>238</v>
      </c>
      <c r="BK143" s="219">
        <f>ROUND(I143*H143,2)</f>
        <v>0</v>
      </c>
      <c r="BL143" s="211" t="s">
        <v>728</v>
      </c>
      <c r="BM143" s="218" t="s">
        <v>2658</v>
      </c>
    </row>
    <row r="144" spans="2:65" s="207" customFormat="1">
      <c r="B144" s="208"/>
      <c r="D144" s="217" t="s">
        <v>1473</v>
      </c>
      <c r="F144" s="216" t="s">
        <v>2199</v>
      </c>
      <c r="I144" s="215"/>
      <c r="L144" s="208"/>
      <c r="M144" s="251"/>
      <c r="T144" s="250"/>
      <c r="AT144" s="211" t="s">
        <v>1473</v>
      </c>
      <c r="AU144" s="211" t="s">
        <v>238</v>
      </c>
    </row>
    <row r="145" spans="2:65" s="272" customFormat="1">
      <c r="B145" s="276"/>
      <c r="D145" s="239" t="s">
        <v>133</v>
      </c>
      <c r="E145" s="273" t="s">
        <v>117</v>
      </c>
      <c r="F145" s="278" t="s">
        <v>2512</v>
      </c>
      <c r="H145" s="273" t="s">
        <v>117</v>
      </c>
      <c r="I145" s="277"/>
      <c r="L145" s="276"/>
      <c r="M145" s="275"/>
      <c r="T145" s="274"/>
      <c r="AT145" s="273" t="s">
        <v>133</v>
      </c>
      <c r="AU145" s="273" t="s">
        <v>238</v>
      </c>
      <c r="AV145" s="272" t="s">
        <v>238</v>
      </c>
      <c r="AW145" s="272" t="s">
        <v>1496</v>
      </c>
      <c r="AX145" s="272" t="s">
        <v>1498</v>
      </c>
      <c r="AY145" s="273" t="s">
        <v>1476</v>
      </c>
    </row>
    <row r="146" spans="2:65" s="231" customFormat="1">
      <c r="B146" s="235"/>
      <c r="D146" s="239" t="s">
        <v>133</v>
      </c>
      <c r="E146" s="232" t="s">
        <v>117</v>
      </c>
      <c r="F146" s="238" t="s">
        <v>2053</v>
      </c>
      <c r="H146" s="237">
        <v>63</v>
      </c>
      <c r="I146" s="236"/>
      <c r="L146" s="235"/>
      <c r="M146" s="234"/>
      <c r="T146" s="233"/>
      <c r="AT146" s="232" t="s">
        <v>133</v>
      </c>
      <c r="AU146" s="232" t="s">
        <v>238</v>
      </c>
      <c r="AV146" s="231" t="s">
        <v>523</v>
      </c>
      <c r="AW146" s="231" t="s">
        <v>1496</v>
      </c>
      <c r="AX146" s="231" t="s">
        <v>1498</v>
      </c>
      <c r="AY146" s="232" t="s">
        <v>1476</v>
      </c>
    </row>
    <row r="147" spans="2:65" s="272" customFormat="1">
      <c r="B147" s="276"/>
      <c r="D147" s="239" t="s">
        <v>133</v>
      </c>
      <c r="E147" s="273" t="s">
        <v>117</v>
      </c>
      <c r="F147" s="278" t="s">
        <v>2501</v>
      </c>
      <c r="H147" s="273" t="s">
        <v>117</v>
      </c>
      <c r="I147" s="277"/>
      <c r="L147" s="276"/>
      <c r="M147" s="275"/>
      <c r="T147" s="274"/>
      <c r="AT147" s="273" t="s">
        <v>133</v>
      </c>
      <c r="AU147" s="273" t="s">
        <v>238</v>
      </c>
      <c r="AV147" s="272" t="s">
        <v>238</v>
      </c>
      <c r="AW147" s="272" t="s">
        <v>1496</v>
      </c>
      <c r="AX147" s="272" t="s">
        <v>1498</v>
      </c>
      <c r="AY147" s="273" t="s">
        <v>1476</v>
      </c>
    </row>
    <row r="148" spans="2:65" s="231" customFormat="1">
      <c r="B148" s="235"/>
      <c r="D148" s="239" t="s">
        <v>133</v>
      </c>
      <c r="E148" s="232" t="s">
        <v>117</v>
      </c>
      <c r="F148" s="238" t="s">
        <v>2053</v>
      </c>
      <c r="H148" s="237">
        <v>63</v>
      </c>
      <c r="I148" s="236"/>
      <c r="L148" s="235"/>
      <c r="M148" s="234"/>
      <c r="T148" s="233"/>
      <c r="AT148" s="232" t="s">
        <v>133</v>
      </c>
      <c r="AU148" s="232" t="s">
        <v>238</v>
      </c>
      <c r="AV148" s="231" t="s">
        <v>523</v>
      </c>
      <c r="AW148" s="231" t="s">
        <v>1496</v>
      </c>
      <c r="AX148" s="231" t="s">
        <v>1498</v>
      </c>
      <c r="AY148" s="232" t="s">
        <v>1476</v>
      </c>
    </row>
    <row r="149" spans="2:65" s="252" customFormat="1">
      <c r="B149" s="256"/>
      <c r="D149" s="239" t="s">
        <v>133</v>
      </c>
      <c r="E149" s="253" t="s">
        <v>117</v>
      </c>
      <c r="F149" s="259" t="s">
        <v>1497</v>
      </c>
      <c r="H149" s="258">
        <v>126</v>
      </c>
      <c r="I149" s="257"/>
      <c r="L149" s="256"/>
      <c r="M149" s="255"/>
      <c r="T149" s="254"/>
      <c r="AT149" s="253" t="s">
        <v>133</v>
      </c>
      <c r="AU149" s="253" t="s">
        <v>238</v>
      </c>
      <c r="AV149" s="252" t="s">
        <v>728</v>
      </c>
      <c r="AW149" s="252" t="s">
        <v>1496</v>
      </c>
      <c r="AX149" s="252" t="s">
        <v>238</v>
      </c>
      <c r="AY149" s="253" t="s">
        <v>1476</v>
      </c>
    </row>
    <row r="150" spans="2:65" s="207" customFormat="1" ht="16.5" customHeight="1">
      <c r="B150" s="208"/>
      <c r="C150" s="230" t="s">
        <v>1256</v>
      </c>
      <c r="D150" s="230" t="s">
        <v>1477</v>
      </c>
      <c r="E150" s="229" t="s">
        <v>2657</v>
      </c>
      <c r="F150" s="224" t="s">
        <v>2656</v>
      </c>
      <c r="G150" s="228" t="s">
        <v>267</v>
      </c>
      <c r="H150" s="227">
        <v>126</v>
      </c>
      <c r="I150" s="226"/>
      <c r="J150" s="225">
        <f>ROUND(I150*H150,2)</f>
        <v>0</v>
      </c>
      <c r="K150" s="224" t="s">
        <v>1479</v>
      </c>
      <c r="L150" s="208"/>
      <c r="M150" s="223" t="s">
        <v>117</v>
      </c>
      <c r="N150" s="222" t="s">
        <v>1478</v>
      </c>
      <c r="P150" s="221">
        <f>O150*H150</f>
        <v>0</v>
      </c>
      <c r="Q150" s="221">
        <v>0</v>
      </c>
      <c r="R150" s="221">
        <f>Q150*H150</f>
        <v>0</v>
      </c>
      <c r="S150" s="221">
        <v>0</v>
      </c>
      <c r="T150" s="220">
        <f>S150*H150</f>
        <v>0</v>
      </c>
      <c r="AR150" s="218" t="s">
        <v>728</v>
      </c>
      <c r="AT150" s="218" t="s">
        <v>1477</v>
      </c>
      <c r="AU150" s="218" t="s">
        <v>238</v>
      </c>
      <c r="AY150" s="211" t="s">
        <v>1476</v>
      </c>
      <c r="BE150" s="219">
        <f>IF(N150="základní",J150,0)</f>
        <v>0</v>
      </c>
      <c r="BF150" s="219">
        <f>IF(N150="snížená",J150,0)</f>
        <v>0</v>
      </c>
      <c r="BG150" s="219">
        <f>IF(N150="zákl. přenesená",J150,0)</f>
        <v>0</v>
      </c>
      <c r="BH150" s="219">
        <f>IF(N150="sníž. přenesená",J150,0)</f>
        <v>0</v>
      </c>
      <c r="BI150" s="219">
        <f>IF(N150="nulová",J150,0)</f>
        <v>0</v>
      </c>
      <c r="BJ150" s="211" t="s">
        <v>238</v>
      </c>
      <c r="BK150" s="219">
        <f>ROUND(I150*H150,2)</f>
        <v>0</v>
      </c>
      <c r="BL150" s="211" t="s">
        <v>728</v>
      </c>
      <c r="BM150" s="218" t="s">
        <v>2655</v>
      </c>
    </row>
    <row r="151" spans="2:65" s="207" customFormat="1">
      <c r="B151" s="208"/>
      <c r="D151" s="217" t="s">
        <v>1473</v>
      </c>
      <c r="F151" s="216" t="s">
        <v>2654</v>
      </c>
      <c r="I151" s="215"/>
      <c r="L151" s="208"/>
      <c r="M151" s="251"/>
      <c r="T151" s="250"/>
      <c r="AT151" s="211" t="s">
        <v>1473</v>
      </c>
      <c r="AU151" s="211" t="s">
        <v>238</v>
      </c>
    </row>
    <row r="152" spans="2:65" s="272" customFormat="1">
      <c r="B152" s="276"/>
      <c r="D152" s="239" t="s">
        <v>133</v>
      </c>
      <c r="E152" s="273" t="s">
        <v>117</v>
      </c>
      <c r="F152" s="278" t="s">
        <v>2512</v>
      </c>
      <c r="H152" s="273" t="s">
        <v>117</v>
      </c>
      <c r="I152" s="277"/>
      <c r="L152" s="276"/>
      <c r="M152" s="275"/>
      <c r="T152" s="274"/>
      <c r="AT152" s="273" t="s">
        <v>133</v>
      </c>
      <c r="AU152" s="273" t="s">
        <v>238</v>
      </c>
      <c r="AV152" s="272" t="s">
        <v>238</v>
      </c>
      <c r="AW152" s="272" t="s">
        <v>1496</v>
      </c>
      <c r="AX152" s="272" t="s">
        <v>1498</v>
      </c>
      <c r="AY152" s="273" t="s">
        <v>1476</v>
      </c>
    </row>
    <row r="153" spans="2:65" s="231" customFormat="1">
      <c r="B153" s="235"/>
      <c r="D153" s="239" t="s">
        <v>133</v>
      </c>
      <c r="E153" s="232" t="s">
        <v>117</v>
      </c>
      <c r="F153" s="238" t="s">
        <v>2053</v>
      </c>
      <c r="H153" s="237">
        <v>63</v>
      </c>
      <c r="I153" s="236"/>
      <c r="L153" s="235"/>
      <c r="M153" s="234"/>
      <c r="T153" s="233"/>
      <c r="AT153" s="232" t="s">
        <v>133</v>
      </c>
      <c r="AU153" s="232" t="s">
        <v>238</v>
      </c>
      <c r="AV153" s="231" t="s">
        <v>523</v>
      </c>
      <c r="AW153" s="231" t="s">
        <v>1496</v>
      </c>
      <c r="AX153" s="231" t="s">
        <v>1498</v>
      </c>
      <c r="AY153" s="232" t="s">
        <v>1476</v>
      </c>
    </row>
    <row r="154" spans="2:65" s="272" customFormat="1">
      <c r="B154" s="276"/>
      <c r="D154" s="239" t="s">
        <v>133</v>
      </c>
      <c r="E154" s="273" t="s">
        <v>117</v>
      </c>
      <c r="F154" s="278" t="s">
        <v>2501</v>
      </c>
      <c r="H154" s="273" t="s">
        <v>117</v>
      </c>
      <c r="I154" s="277"/>
      <c r="L154" s="276"/>
      <c r="M154" s="275"/>
      <c r="T154" s="274"/>
      <c r="AT154" s="273" t="s">
        <v>133</v>
      </c>
      <c r="AU154" s="273" t="s">
        <v>238</v>
      </c>
      <c r="AV154" s="272" t="s">
        <v>238</v>
      </c>
      <c r="AW154" s="272" t="s">
        <v>1496</v>
      </c>
      <c r="AX154" s="272" t="s">
        <v>1498</v>
      </c>
      <c r="AY154" s="273" t="s">
        <v>1476</v>
      </c>
    </row>
    <row r="155" spans="2:65" s="231" customFormat="1">
      <c r="B155" s="235"/>
      <c r="D155" s="239" t="s">
        <v>133</v>
      </c>
      <c r="E155" s="232" t="s">
        <v>117</v>
      </c>
      <c r="F155" s="238" t="s">
        <v>2053</v>
      </c>
      <c r="H155" s="237">
        <v>63</v>
      </c>
      <c r="I155" s="236"/>
      <c r="L155" s="235"/>
      <c r="M155" s="234"/>
      <c r="T155" s="233"/>
      <c r="AT155" s="232" t="s">
        <v>133</v>
      </c>
      <c r="AU155" s="232" t="s">
        <v>238</v>
      </c>
      <c r="AV155" s="231" t="s">
        <v>523</v>
      </c>
      <c r="AW155" s="231" t="s">
        <v>1496</v>
      </c>
      <c r="AX155" s="231" t="s">
        <v>1498</v>
      </c>
      <c r="AY155" s="232" t="s">
        <v>1476</v>
      </c>
    </row>
    <row r="156" spans="2:65" s="252" customFormat="1">
      <c r="B156" s="256"/>
      <c r="D156" s="239" t="s">
        <v>133</v>
      </c>
      <c r="E156" s="253" t="s">
        <v>117</v>
      </c>
      <c r="F156" s="259" t="s">
        <v>1497</v>
      </c>
      <c r="H156" s="258">
        <v>126</v>
      </c>
      <c r="I156" s="257"/>
      <c r="L156" s="256"/>
      <c r="M156" s="255"/>
      <c r="T156" s="254"/>
      <c r="AT156" s="253" t="s">
        <v>133</v>
      </c>
      <c r="AU156" s="253" t="s">
        <v>238</v>
      </c>
      <c r="AV156" s="252" t="s">
        <v>728</v>
      </c>
      <c r="AW156" s="252" t="s">
        <v>1496</v>
      </c>
      <c r="AX156" s="252" t="s">
        <v>238</v>
      </c>
      <c r="AY156" s="253" t="s">
        <v>1476</v>
      </c>
    </row>
    <row r="157" spans="2:65" s="207" customFormat="1" ht="16.5" customHeight="1">
      <c r="B157" s="208"/>
      <c r="C157" s="249" t="s">
        <v>421</v>
      </c>
      <c r="D157" s="249" t="s">
        <v>1486</v>
      </c>
      <c r="E157" s="248" t="s">
        <v>2653</v>
      </c>
      <c r="F157" s="243" t="s">
        <v>2652</v>
      </c>
      <c r="G157" s="247" t="s">
        <v>2497</v>
      </c>
      <c r="H157" s="246">
        <v>7.56</v>
      </c>
      <c r="I157" s="245"/>
      <c r="J157" s="244">
        <f>ROUND(I157*H157,2)</f>
        <v>0</v>
      </c>
      <c r="K157" s="243" t="s">
        <v>1503</v>
      </c>
      <c r="L157" s="242"/>
      <c r="M157" s="241" t="s">
        <v>117</v>
      </c>
      <c r="N157" s="240" t="s">
        <v>1478</v>
      </c>
      <c r="P157" s="221">
        <f>O157*H157</f>
        <v>0</v>
      </c>
      <c r="Q157" s="221">
        <v>1E-3</v>
      </c>
      <c r="R157" s="221">
        <f>Q157*H157</f>
        <v>7.5599999999999999E-3</v>
      </c>
      <c r="S157" s="221">
        <v>0</v>
      </c>
      <c r="T157" s="220">
        <f>S157*H157</f>
        <v>0</v>
      </c>
      <c r="AR157" s="218" t="s">
        <v>421</v>
      </c>
      <c r="AT157" s="218" t="s">
        <v>1486</v>
      </c>
      <c r="AU157" s="218" t="s">
        <v>238</v>
      </c>
      <c r="AY157" s="211" t="s">
        <v>1476</v>
      </c>
      <c r="BE157" s="219">
        <f>IF(N157="základní",J157,0)</f>
        <v>0</v>
      </c>
      <c r="BF157" s="219">
        <f>IF(N157="snížená",J157,0)</f>
        <v>0</v>
      </c>
      <c r="BG157" s="219">
        <f>IF(N157="zákl. přenesená",J157,0)</f>
        <v>0</v>
      </c>
      <c r="BH157" s="219">
        <f>IF(N157="sníž. přenesená",J157,0)</f>
        <v>0</v>
      </c>
      <c r="BI157" s="219">
        <f>IF(N157="nulová",J157,0)</f>
        <v>0</v>
      </c>
      <c r="BJ157" s="211" t="s">
        <v>238</v>
      </c>
      <c r="BK157" s="219">
        <f>ROUND(I157*H157,2)</f>
        <v>0</v>
      </c>
      <c r="BL157" s="211" t="s">
        <v>728</v>
      </c>
      <c r="BM157" s="218" t="s">
        <v>2651</v>
      </c>
    </row>
    <row r="158" spans="2:65" s="231" customFormat="1">
      <c r="B158" s="235"/>
      <c r="D158" s="239" t="s">
        <v>133</v>
      </c>
      <c r="F158" s="238" t="s">
        <v>2650</v>
      </c>
      <c r="H158" s="237">
        <v>7.56</v>
      </c>
      <c r="I158" s="236"/>
      <c r="L158" s="235"/>
      <c r="M158" s="234"/>
      <c r="T158" s="233"/>
      <c r="AT158" s="232" t="s">
        <v>133</v>
      </c>
      <c r="AU158" s="232" t="s">
        <v>238</v>
      </c>
      <c r="AV158" s="231" t="s">
        <v>523</v>
      </c>
      <c r="AW158" s="231" t="s">
        <v>1483</v>
      </c>
      <c r="AX158" s="231" t="s">
        <v>238</v>
      </c>
      <c r="AY158" s="232" t="s">
        <v>1476</v>
      </c>
    </row>
    <row r="159" spans="2:65" s="207" customFormat="1" ht="16.5" customHeight="1">
      <c r="B159" s="208"/>
      <c r="C159" s="230" t="s">
        <v>1253</v>
      </c>
      <c r="D159" s="230" t="s">
        <v>1477</v>
      </c>
      <c r="E159" s="229" t="s">
        <v>2649</v>
      </c>
      <c r="F159" s="224" t="s">
        <v>2648</v>
      </c>
      <c r="G159" s="228" t="s">
        <v>267</v>
      </c>
      <c r="H159" s="227">
        <v>63</v>
      </c>
      <c r="I159" s="226"/>
      <c r="J159" s="225">
        <f>ROUND(I159*H159,2)</f>
        <v>0</v>
      </c>
      <c r="K159" s="224" t="s">
        <v>1479</v>
      </c>
      <c r="L159" s="208"/>
      <c r="M159" s="223" t="s">
        <v>117</v>
      </c>
      <c r="N159" s="222" t="s">
        <v>1478</v>
      </c>
      <c r="P159" s="221">
        <f>O159*H159</f>
        <v>0</v>
      </c>
      <c r="Q159" s="221">
        <v>0</v>
      </c>
      <c r="R159" s="221">
        <f>Q159*H159</f>
        <v>0</v>
      </c>
      <c r="S159" s="221">
        <v>0</v>
      </c>
      <c r="T159" s="220">
        <f>S159*H159</f>
        <v>0</v>
      </c>
      <c r="AR159" s="218" t="s">
        <v>728</v>
      </c>
      <c r="AT159" s="218" t="s">
        <v>1477</v>
      </c>
      <c r="AU159" s="218" t="s">
        <v>238</v>
      </c>
      <c r="AY159" s="211" t="s">
        <v>1476</v>
      </c>
      <c r="BE159" s="219">
        <f>IF(N159="základní",J159,0)</f>
        <v>0</v>
      </c>
      <c r="BF159" s="219">
        <f>IF(N159="snížená",J159,0)</f>
        <v>0</v>
      </c>
      <c r="BG159" s="219">
        <f>IF(N159="zákl. přenesená",J159,0)</f>
        <v>0</v>
      </c>
      <c r="BH159" s="219">
        <f>IF(N159="sníž. přenesená",J159,0)</f>
        <v>0</v>
      </c>
      <c r="BI159" s="219">
        <f>IF(N159="nulová",J159,0)</f>
        <v>0</v>
      </c>
      <c r="BJ159" s="211" t="s">
        <v>238</v>
      </c>
      <c r="BK159" s="219">
        <f>ROUND(I159*H159,2)</f>
        <v>0</v>
      </c>
      <c r="BL159" s="211" t="s">
        <v>728</v>
      </c>
      <c r="BM159" s="218" t="s">
        <v>2647</v>
      </c>
    </row>
    <row r="160" spans="2:65" s="207" customFormat="1">
      <c r="B160" s="208"/>
      <c r="D160" s="217" t="s">
        <v>1473</v>
      </c>
      <c r="F160" s="216" t="s">
        <v>2646</v>
      </c>
      <c r="I160" s="215"/>
      <c r="L160" s="208"/>
      <c r="M160" s="251"/>
      <c r="T160" s="250"/>
      <c r="AT160" s="211" t="s">
        <v>1473</v>
      </c>
      <c r="AU160" s="211" t="s">
        <v>238</v>
      </c>
    </row>
    <row r="161" spans="2:65" s="272" customFormat="1">
      <c r="B161" s="276"/>
      <c r="D161" s="239" t="s">
        <v>133</v>
      </c>
      <c r="E161" s="273" t="s">
        <v>117</v>
      </c>
      <c r="F161" s="278" t="s">
        <v>2528</v>
      </c>
      <c r="H161" s="273" t="s">
        <v>117</v>
      </c>
      <c r="I161" s="277"/>
      <c r="L161" s="276"/>
      <c r="M161" s="275"/>
      <c r="T161" s="274"/>
      <c r="AT161" s="273" t="s">
        <v>133</v>
      </c>
      <c r="AU161" s="273" t="s">
        <v>238</v>
      </c>
      <c r="AV161" s="272" t="s">
        <v>238</v>
      </c>
      <c r="AW161" s="272" t="s">
        <v>1496</v>
      </c>
      <c r="AX161" s="272" t="s">
        <v>1498</v>
      </c>
      <c r="AY161" s="273" t="s">
        <v>1476</v>
      </c>
    </row>
    <row r="162" spans="2:65" s="231" customFormat="1">
      <c r="B162" s="235"/>
      <c r="D162" s="239" t="s">
        <v>133</v>
      </c>
      <c r="E162" s="232" t="s">
        <v>117</v>
      </c>
      <c r="F162" s="238" t="s">
        <v>2053</v>
      </c>
      <c r="H162" s="237">
        <v>63</v>
      </c>
      <c r="I162" s="236"/>
      <c r="L162" s="235"/>
      <c r="M162" s="234"/>
      <c r="T162" s="233"/>
      <c r="AT162" s="232" t="s">
        <v>133</v>
      </c>
      <c r="AU162" s="232" t="s">
        <v>238</v>
      </c>
      <c r="AV162" s="231" t="s">
        <v>523</v>
      </c>
      <c r="AW162" s="231" t="s">
        <v>1496</v>
      </c>
      <c r="AX162" s="231" t="s">
        <v>1498</v>
      </c>
      <c r="AY162" s="232" t="s">
        <v>1476</v>
      </c>
    </row>
    <row r="163" spans="2:65" s="252" customFormat="1">
      <c r="B163" s="256"/>
      <c r="D163" s="239" t="s">
        <v>133</v>
      </c>
      <c r="E163" s="253" t="s">
        <v>117</v>
      </c>
      <c r="F163" s="259" t="s">
        <v>1497</v>
      </c>
      <c r="H163" s="258">
        <v>63</v>
      </c>
      <c r="I163" s="257"/>
      <c r="L163" s="256"/>
      <c r="M163" s="255"/>
      <c r="T163" s="254"/>
      <c r="AT163" s="253" t="s">
        <v>133</v>
      </c>
      <c r="AU163" s="253" t="s">
        <v>238</v>
      </c>
      <c r="AV163" s="252" t="s">
        <v>728</v>
      </c>
      <c r="AW163" s="252" t="s">
        <v>1496</v>
      </c>
      <c r="AX163" s="252" t="s">
        <v>238</v>
      </c>
      <c r="AY163" s="253" t="s">
        <v>1476</v>
      </c>
    </row>
    <row r="164" spans="2:65" s="207" customFormat="1" ht="16.5" customHeight="1">
      <c r="B164" s="208"/>
      <c r="C164" s="230" t="s">
        <v>1239</v>
      </c>
      <c r="D164" s="230" t="s">
        <v>1477</v>
      </c>
      <c r="E164" s="229" t="s">
        <v>1481</v>
      </c>
      <c r="F164" s="224" t="s">
        <v>1480</v>
      </c>
      <c r="G164" s="228" t="s">
        <v>197</v>
      </c>
      <c r="H164" s="227">
        <v>4.4960000000000004</v>
      </c>
      <c r="I164" s="226"/>
      <c r="J164" s="225">
        <f>ROUND(I164*H164,2)</f>
        <v>0</v>
      </c>
      <c r="K164" s="224" t="s">
        <v>1479</v>
      </c>
      <c r="L164" s="208"/>
      <c r="M164" s="223" t="s">
        <v>117</v>
      </c>
      <c r="N164" s="222" t="s">
        <v>1478</v>
      </c>
      <c r="P164" s="221">
        <f>O164*H164</f>
        <v>0</v>
      </c>
      <c r="Q164" s="221">
        <v>0</v>
      </c>
      <c r="R164" s="221">
        <f>Q164*H164</f>
        <v>0</v>
      </c>
      <c r="S164" s="221">
        <v>0</v>
      </c>
      <c r="T164" s="220">
        <f>S164*H164</f>
        <v>0</v>
      </c>
      <c r="AR164" s="218" t="s">
        <v>728</v>
      </c>
      <c r="AT164" s="218" t="s">
        <v>1477</v>
      </c>
      <c r="AU164" s="218" t="s">
        <v>238</v>
      </c>
      <c r="AY164" s="211" t="s">
        <v>1476</v>
      </c>
      <c r="BE164" s="219">
        <f>IF(N164="základní",J164,0)</f>
        <v>0</v>
      </c>
      <c r="BF164" s="219">
        <f>IF(N164="snížená",J164,0)</f>
        <v>0</v>
      </c>
      <c r="BG164" s="219">
        <f>IF(N164="zákl. přenesená",J164,0)</f>
        <v>0</v>
      </c>
      <c r="BH164" s="219">
        <f>IF(N164="sníž. přenesená",J164,0)</f>
        <v>0</v>
      </c>
      <c r="BI164" s="219">
        <f>IF(N164="nulová",J164,0)</f>
        <v>0</v>
      </c>
      <c r="BJ164" s="211" t="s">
        <v>238</v>
      </c>
      <c r="BK164" s="219">
        <f>ROUND(I164*H164,2)</f>
        <v>0</v>
      </c>
      <c r="BL164" s="211" t="s">
        <v>728</v>
      </c>
      <c r="BM164" s="218" t="s">
        <v>2645</v>
      </c>
    </row>
    <row r="165" spans="2:65" s="207" customFormat="1">
      <c r="B165" s="208"/>
      <c r="D165" s="217" t="s">
        <v>1473</v>
      </c>
      <c r="F165" s="216" t="s">
        <v>1474</v>
      </c>
      <c r="I165" s="215"/>
      <c r="L165" s="208"/>
      <c r="M165" s="251"/>
      <c r="T165" s="250"/>
      <c r="AT165" s="211" t="s">
        <v>1473</v>
      </c>
      <c r="AU165" s="211" t="s">
        <v>238</v>
      </c>
    </row>
    <row r="166" spans="2:65" s="261" customFormat="1" ht="25.9" customHeight="1">
      <c r="B166" s="268"/>
      <c r="D166" s="263" t="s">
        <v>1540</v>
      </c>
      <c r="E166" s="271" t="s">
        <v>2644</v>
      </c>
      <c r="F166" s="271" t="s">
        <v>2643</v>
      </c>
      <c r="I166" s="270"/>
      <c r="J166" s="269">
        <f>BK166</f>
        <v>0</v>
      </c>
      <c r="L166" s="268"/>
      <c r="M166" s="267"/>
      <c r="P166" s="266">
        <f>SUM(P167:P242)</f>
        <v>0</v>
      </c>
      <c r="R166" s="266">
        <f>SUM(R167:R242)</f>
        <v>21.063000000000002</v>
      </c>
      <c r="T166" s="265">
        <f>SUM(T167:T242)</f>
        <v>0</v>
      </c>
      <c r="AR166" s="263" t="s">
        <v>238</v>
      </c>
      <c r="AT166" s="264" t="s">
        <v>1540</v>
      </c>
      <c r="AU166" s="264" t="s">
        <v>1498</v>
      </c>
      <c r="AY166" s="263" t="s">
        <v>1476</v>
      </c>
      <c r="BK166" s="262">
        <f>SUM(BK167:BK242)</f>
        <v>0</v>
      </c>
    </row>
    <row r="167" spans="2:65" s="207" customFormat="1" ht="16.5" customHeight="1">
      <c r="B167" s="208"/>
      <c r="C167" s="230" t="s">
        <v>1218</v>
      </c>
      <c r="D167" s="230" t="s">
        <v>1477</v>
      </c>
      <c r="E167" s="229" t="s">
        <v>1505</v>
      </c>
      <c r="F167" s="224" t="s">
        <v>1504</v>
      </c>
      <c r="G167" s="228" t="s">
        <v>213</v>
      </c>
      <c r="H167" s="227">
        <v>561</v>
      </c>
      <c r="I167" s="226"/>
      <c r="J167" s="225">
        <f>ROUND(I167*H167,2)</f>
        <v>0</v>
      </c>
      <c r="K167" s="224" t="s">
        <v>1503</v>
      </c>
      <c r="L167" s="208"/>
      <c r="M167" s="223" t="s">
        <v>117</v>
      </c>
      <c r="N167" s="222" t="s">
        <v>1478</v>
      </c>
      <c r="P167" s="221">
        <f>O167*H167</f>
        <v>0</v>
      </c>
      <c r="Q167" s="221">
        <v>0</v>
      </c>
      <c r="R167" s="221">
        <f>Q167*H167</f>
        <v>0</v>
      </c>
      <c r="S167" s="221">
        <v>0</v>
      </c>
      <c r="T167" s="220">
        <f>S167*H167</f>
        <v>0</v>
      </c>
      <c r="AR167" s="218" t="s">
        <v>728</v>
      </c>
      <c r="AT167" s="218" t="s">
        <v>1477</v>
      </c>
      <c r="AU167" s="218" t="s">
        <v>238</v>
      </c>
      <c r="AY167" s="211" t="s">
        <v>1476</v>
      </c>
      <c r="BE167" s="219">
        <f>IF(N167="základní",J167,0)</f>
        <v>0</v>
      </c>
      <c r="BF167" s="219">
        <f>IF(N167="snížená",J167,0)</f>
        <v>0</v>
      </c>
      <c r="BG167" s="219">
        <f>IF(N167="zákl. přenesená",J167,0)</f>
        <v>0</v>
      </c>
      <c r="BH167" s="219">
        <f>IF(N167="sníž. přenesená",J167,0)</f>
        <v>0</v>
      </c>
      <c r="BI167" s="219">
        <f>IF(N167="nulová",J167,0)</f>
        <v>0</v>
      </c>
      <c r="BJ167" s="211" t="s">
        <v>238</v>
      </c>
      <c r="BK167" s="219">
        <f>ROUND(I167*H167,2)</f>
        <v>0</v>
      </c>
      <c r="BL167" s="211" t="s">
        <v>728</v>
      </c>
      <c r="BM167" s="218" t="s">
        <v>2642</v>
      </c>
    </row>
    <row r="168" spans="2:65" s="207" customFormat="1" ht="19.5">
      <c r="B168" s="208"/>
      <c r="D168" s="239" t="s">
        <v>1500</v>
      </c>
      <c r="F168" s="260" t="s">
        <v>1501</v>
      </c>
      <c r="I168" s="215"/>
      <c r="L168" s="208"/>
      <c r="M168" s="251"/>
      <c r="T168" s="250"/>
      <c r="AT168" s="211" t="s">
        <v>1500</v>
      </c>
      <c r="AU168" s="211" t="s">
        <v>238</v>
      </c>
    </row>
    <row r="169" spans="2:65" s="272" customFormat="1">
      <c r="B169" s="276"/>
      <c r="D169" s="239" t="s">
        <v>133</v>
      </c>
      <c r="E169" s="273" t="s">
        <v>117</v>
      </c>
      <c r="F169" s="278" t="s">
        <v>2621</v>
      </c>
      <c r="H169" s="273" t="s">
        <v>117</v>
      </c>
      <c r="I169" s="277"/>
      <c r="L169" s="276"/>
      <c r="M169" s="275"/>
      <c r="T169" s="274"/>
      <c r="AT169" s="273" t="s">
        <v>133</v>
      </c>
      <c r="AU169" s="273" t="s">
        <v>238</v>
      </c>
      <c r="AV169" s="272" t="s">
        <v>238</v>
      </c>
      <c r="AW169" s="272" t="s">
        <v>1496</v>
      </c>
      <c r="AX169" s="272" t="s">
        <v>1498</v>
      </c>
      <c r="AY169" s="273" t="s">
        <v>1476</v>
      </c>
    </row>
    <row r="170" spans="2:65" s="231" customFormat="1">
      <c r="B170" s="235"/>
      <c r="D170" s="239" t="s">
        <v>133</v>
      </c>
      <c r="E170" s="232" t="s">
        <v>117</v>
      </c>
      <c r="F170" s="238" t="s">
        <v>2641</v>
      </c>
      <c r="H170" s="237">
        <v>204</v>
      </c>
      <c r="I170" s="236"/>
      <c r="L170" s="235"/>
      <c r="M170" s="234"/>
      <c r="T170" s="233"/>
      <c r="AT170" s="232" t="s">
        <v>133</v>
      </c>
      <c r="AU170" s="232" t="s">
        <v>238</v>
      </c>
      <c r="AV170" s="231" t="s">
        <v>523</v>
      </c>
      <c r="AW170" s="231" t="s">
        <v>1496</v>
      </c>
      <c r="AX170" s="231" t="s">
        <v>1498</v>
      </c>
      <c r="AY170" s="232" t="s">
        <v>1476</v>
      </c>
    </row>
    <row r="171" spans="2:65" s="272" customFormat="1">
      <c r="B171" s="276"/>
      <c r="D171" s="239" t="s">
        <v>133</v>
      </c>
      <c r="E171" s="273" t="s">
        <v>117</v>
      </c>
      <c r="F171" s="278" t="s">
        <v>2620</v>
      </c>
      <c r="H171" s="273" t="s">
        <v>117</v>
      </c>
      <c r="I171" s="277"/>
      <c r="L171" s="276"/>
      <c r="M171" s="275"/>
      <c r="T171" s="274"/>
      <c r="AT171" s="273" t="s">
        <v>133</v>
      </c>
      <c r="AU171" s="273" t="s">
        <v>238</v>
      </c>
      <c r="AV171" s="272" t="s">
        <v>238</v>
      </c>
      <c r="AW171" s="272" t="s">
        <v>1496</v>
      </c>
      <c r="AX171" s="272" t="s">
        <v>1498</v>
      </c>
      <c r="AY171" s="273" t="s">
        <v>1476</v>
      </c>
    </row>
    <row r="172" spans="2:65" s="231" customFormat="1">
      <c r="B172" s="235"/>
      <c r="D172" s="239" t="s">
        <v>133</v>
      </c>
      <c r="E172" s="232" t="s">
        <v>117</v>
      </c>
      <c r="F172" s="238" t="s">
        <v>2640</v>
      </c>
      <c r="H172" s="237">
        <v>102</v>
      </c>
      <c r="I172" s="236"/>
      <c r="L172" s="235"/>
      <c r="M172" s="234"/>
      <c r="T172" s="233"/>
      <c r="AT172" s="232" t="s">
        <v>133</v>
      </c>
      <c r="AU172" s="232" t="s">
        <v>238</v>
      </c>
      <c r="AV172" s="231" t="s">
        <v>523</v>
      </c>
      <c r="AW172" s="231" t="s">
        <v>1496</v>
      </c>
      <c r="AX172" s="231" t="s">
        <v>1498</v>
      </c>
      <c r="AY172" s="232" t="s">
        <v>1476</v>
      </c>
    </row>
    <row r="173" spans="2:65" s="272" customFormat="1">
      <c r="B173" s="276"/>
      <c r="D173" s="239" t="s">
        <v>133</v>
      </c>
      <c r="E173" s="273" t="s">
        <v>117</v>
      </c>
      <c r="F173" s="278" t="s">
        <v>2529</v>
      </c>
      <c r="H173" s="273" t="s">
        <v>117</v>
      </c>
      <c r="I173" s="277"/>
      <c r="L173" s="276"/>
      <c r="M173" s="275"/>
      <c r="T173" s="274"/>
      <c r="AT173" s="273" t="s">
        <v>133</v>
      </c>
      <c r="AU173" s="273" t="s">
        <v>238</v>
      </c>
      <c r="AV173" s="272" t="s">
        <v>238</v>
      </c>
      <c r="AW173" s="272" t="s">
        <v>1496</v>
      </c>
      <c r="AX173" s="272" t="s">
        <v>1498</v>
      </c>
      <c r="AY173" s="273" t="s">
        <v>1476</v>
      </c>
    </row>
    <row r="174" spans="2:65" s="231" customFormat="1">
      <c r="B174" s="235"/>
      <c r="D174" s="239" t="s">
        <v>133</v>
      </c>
      <c r="E174" s="232" t="s">
        <v>117</v>
      </c>
      <c r="F174" s="238" t="s">
        <v>2640</v>
      </c>
      <c r="H174" s="237">
        <v>102</v>
      </c>
      <c r="I174" s="236"/>
      <c r="L174" s="235"/>
      <c r="M174" s="234"/>
      <c r="T174" s="233"/>
      <c r="AT174" s="232" t="s">
        <v>133</v>
      </c>
      <c r="AU174" s="232" t="s">
        <v>238</v>
      </c>
      <c r="AV174" s="231" t="s">
        <v>523</v>
      </c>
      <c r="AW174" s="231" t="s">
        <v>1496</v>
      </c>
      <c r="AX174" s="231" t="s">
        <v>1498</v>
      </c>
      <c r="AY174" s="232" t="s">
        <v>1476</v>
      </c>
    </row>
    <row r="175" spans="2:65" s="272" customFormat="1">
      <c r="B175" s="276"/>
      <c r="D175" s="239" t="s">
        <v>133</v>
      </c>
      <c r="E175" s="273" t="s">
        <v>117</v>
      </c>
      <c r="F175" s="278" t="s">
        <v>2501</v>
      </c>
      <c r="H175" s="273" t="s">
        <v>117</v>
      </c>
      <c r="I175" s="277"/>
      <c r="L175" s="276"/>
      <c r="M175" s="275"/>
      <c r="T175" s="274"/>
      <c r="AT175" s="273" t="s">
        <v>133</v>
      </c>
      <c r="AU175" s="273" t="s">
        <v>238</v>
      </c>
      <c r="AV175" s="272" t="s">
        <v>238</v>
      </c>
      <c r="AW175" s="272" t="s">
        <v>1496</v>
      </c>
      <c r="AX175" s="272" t="s">
        <v>1498</v>
      </c>
      <c r="AY175" s="273" t="s">
        <v>1476</v>
      </c>
    </row>
    <row r="176" spans="2:65" s="231" customFormat="1">
      <c r="B176" s="235"/>
      <c r="D176" s="239" t="s">
        <v>133</v>
      </c>
      <c r="E176" s="232" t="s">
        <v>117</v>
      </c>
      <c r="F176" s="238" t="s">
        <v>2640</v>
      </c>
      <c r="H176" s="237">
        <v>102</v>
      </c>
      <c r="I176" s="236"/>
      <c r="L176" s="235"/>
      <c r="M176" s="234"/>
      <c r="T176" s="233"/>
      <c r="AT176" s="232" t="s">
        <v>133</v>
      </c>
      <c r="AU176" s="232" t="s">
        <v>238</v>
      </c>
      <c r="AV176" s="231" t="s">
        <v>523</v>
      </c>
      <c r="AW176" s="231" t="s">
        <v>1496</v>
      </c>
      <c r="AX176" s="231" t="s">
        <v>1498</v>
      </c>
      <c r="AY176" s="232" t="s">
        <v>1476</v>
      </c>
    </row>
    <row r="177" spans="2:65" s="272" customFormat="1">
      <c r="B177" s="276"/>
      <c r="D177" s="239" t="s">
        <v>133</v>
      </c>
      <c r="E177" s="273" t="s">
        <v>117</v>
      </c>
      <c r="F177" s="278" t="s">
        <v>2528</v>
      </c>
      <c r="H177" s="273" t="s">
        <v>117</v>
      </c>
      <c r="I177" s="277"/>
      <c r="L177" s="276"/>
      <c r="M177" s="275"/>
      <c r="T177" s="274"/>
      <c r="AT177" s="273" t="s">
        <v>133</v>
      </c>
      <c r="AU177" s="273" t="s">
        <v>238</v>
      </c>
      <c r="AV177" s="272" t="s">
        <v>238</v>
      </c>
      <c r="AW177" s="272" t="s">
        <v>1496</v>
      </c>
      <c r="AX177" s="272" t="s">
        <v>1498</v>
      </c>
      <c r="AY177" s="273" t="s">
        <v>1476</v>
      </c>
    </row>
    <row r="178" spans="2:65" s="231" customFormat="1">
      <c r="B178" s="235"/>
      <c r="D178" s="239" t="s">
        <v>133</v>
      </c>
      <c r="E178" s="232" t="s">
        <v>117</v>
      </c>
      <c r="F178" s="238" t="s">
        <v>2639</v>
      </c>
      <c r="H178" s="237">
        <v>51</v>
      </c>
      <c r="I178" s="236"/>
      <c r="L178" s="235"/>
      <c r="M178" s="234"/>
      <c r="T178" s="233"/>
      <c r="AT178" s="232" t="s">
        <v>133</v>
      </c>
      <c r="AU178" s="232" t="s">
        <v>238</v>
      </c>
      <c r="AV178" s="231" t="s">
        <v>523</v>
      </c>
      <c r="AW178" s="231" t="s">
        <v>1496</v>
      </c>
      <c r="AX178" s="231" t="s">
        <v>1498</v>
      </c>
      <c r="AY178" s="232" t="s">
        <v>1476</v>
      </c>
    </row>
    <row r="179" spans="2:65" s="252" customFormat="1">
      <c r="B179" s="256"/>
      <c r="D179" s="239" t="s">
        <v>133</v>
      </c>
      <c r="E179" s="253" t="s">
        <v>117</v>
      </c>
      <c r="F179" s="259" t="s">
        <v>1497</v>
      </c>
      <c r="H179" s="258">
        <v>561</v>
      </c>
      <c r="I179" s="257"/>
      <c r="L179" s="256"/>
      <c r="M179" s="255"/>
      <c r="T179" s="254"/>
      <c r="AT179" s="253" t="s">
        <v>133</v>
      </c>
      <c r="AU179" s="253" t="s">
        <v>238</v>
      </c>
      <c r="AV179" s="252" t="s">
        <v>728</v>
      </c>
      <c r="AW179" s="252" t="s">
        <v>1496</v>
      </c>
      <c r="AX179" s="252" t="s">
        <v>238</v>
      </c>
      <c r="AY179" s="253" t="s">
        <v>1476</v>
      </c>
    </row>
    <row r="180" spans="2:65" s="207" customFormat="1" ht="16.5" customHeight="1">
      <c r="B180" s="208"/>
      <c r="C180" s="230" t="s">
        <v>1200</v>
      </c>
      <c r="D180" s="230" t="s">
        <v>1477</v>
      </c>
      <c r="E180" s="229" t="s">
        <v>2638</v>
      </c>
      <c r="F180" s="224" t="s">
        <v>2637</v>
      </c>
      <c r="G180" s="228" t="s">
        <v>226</v>
      </c>
      <c r="H180" s="227">
        <v>10200</v>
      </c>
      <c r="I180" s="226"/>
      <c r="J180" s="225">
        <f>ROUND(I180*H180,2)</f>
        <v>0</v>
      </c>
      <c r="K180" s="224" t="s">
        <v>1479</v>
      </c>
      <c r="L180" s="208"/>
      <c r="M180" s="223" t="s">
        <v>117</v>
      </c>
      <c r="N180" s="222" t="s">
        <v>1478</v>
      </c>
      <c r="P180" s="221">
        <f>O180*H180</f>
        <v>0</v>
      </c>
      <c r="Q180" s="221">
        <v>0</v>
      </c>
      <c r="R180" s="221">
        <f>Q180*H180</f>
        <v>0</v>
      </c>
      <c r="S180" s="221">
        <v>0</v>
      </c>
      <c r="T180" s="220">
        <f>S180*H180</f>
        <v>0</v>
      </c>
      <c r="AR180" s="218" t="s">
        <v>728</v>
      </c>
      <c r="AT180" s="218" t="s">
        <v>1477</v>
      </c>
      <c r="AU180" s="218" t="s">
        <v>238</v>
      </c>
      <c r="AY180" s="211" t="s">
        <v>1476</v>
      </c>
      <c r="BE180" s="219">
        <f>IF(N180="základní",J180,0)</f>
        <v>0</v>
      </c>
      <c r="BF180" s="219">
        <f>IF(N180="snížená",J180,0)</f>
        <v>0</v>
      </c>
      <c r="BG180" s="219">
        <f>IF(N180="zákl. přenesená",J180,0)</f>
        <v>0</v>
      </c>
      <c r="BH180" s="219">
        <f>IF(N180="sníž. přenesená",J180,0)</f>
        <v>0</v>
      </c>
      <c r="BI180" s="219">
        <f>IF(N180="nulová",J180,0)</f>
        <v>0</v>
      </c>
      <c r="BJ180" s="211" t="s">
        <v>238</v>
      </c>
      <c r="BK180" s="219">
        <f>ROUND(I180*H180,2)</f>
        <v>0</v>
      </c>
      <c r="BL180" s="211" t="s">
        <v>728</v>
      </c>
      <c r="BM180" s="218" t="s">
        <v>2636</v>
      </c>
    </row>
    <row r="181" spans="2:65" s="207" customFormat="1">
      <c r="B181" s="208"/>
      <c r="D181" s="217" t="s">
        <v>1473</v>
      </c>
      <c r="F181" s="216" t="s">
        <v>2635</v>
      </c>
      <c r="I181" s="215"/>
      <c r="L181" s="208"/>
      <c r="M181" s="251"/>
      <c r="T181" s="250"/>
      <c r="AT181" s="211" t="s">
        <v>1473</v>
      </c>
      <c r="AU181" s="211" t="s">
        <v>238</v>
      </c>
    </row>
    <row r="182" spans="2:65" s="272" customFormat="1">
      <c r="B182" s="276"/>
      <c r="D182" s="239" t="s">
        <v>133</v>
      </c>
      <c r="E182" s="273" t="s">
        <v>117</v>
      </c>
      <c r="F182" s="278" t="s">
        <v>2621</v>
      </c>
      <c r="H182" s="273" t="s">
        <v>117</v>
      </c>
      <c r="I182" s="277"/>
      <c r="L182" s="276"/>
      <c r="M182" s="275"/>
      <c r="T182" s="274"/>
      <c r="AT182" s="273" t="s">
        <v>133</v>
      </c>
      <c r="AU182" s="273" t="s">
        <v>238</v>
      </c>
      <c r="AV182" s="272" t="s">
        <v>238</v>
      </c>
      <c r="AW182" s="272" t="s">
        <v>1496</v>
      </c>
      <c r="AX182" s="272" t="s">
        <v>1498</v>
      </c>
      <c r="AY182" s="273" t="s">
        <v>1476</v>
      </c>
    </row>
    <row r="183" spans="2:65" s="231" customFormat="1">
      <c r="B183" s="235"/>
      <c r="D183" s="239" t="s">
        <v>133</v>
      </c>
      <c r="E183" s="232" t="s">
        <v>117</v>
      </c>
      <c r="F183" s="238" t="s">
        <v>2634</v>
      </c>
      <c r="H183" s="237">
        <v>2040</v>
      </c>
      <c r="I183" s="236"/>
      <c r="L183" s="235"/>
      <c r="M183" s="234"/>
      <c r="T183" s="233"/>
      <c r="AT183" s="232" t="s">
        <v>133</v>
      </c>
      <c r="AU183" s="232" t="s">
        <v>238</v>
      </c>
      <c r="AV183" s="231" t="s">
        <v>523</v>
      </c>
      <c r="AW183" s="231" t="s">
        <v>1496</v>
      </c>
      <c r="AX183" s="231" t="s">
        <v>1498</v>
      </c>
      <c r="AY183" s="232" t="s">
        <v>1476</v>
      </c>
    </row>
    <row r="184" spans="2:65" s="272" customFormat="1">
      <c r="B184" s="276"/>
      <c r="D184" s="239" t="s">
        <v>133</v>
      </c>
      <c r="E184" s="273" t="s">
        <v>117</v>
      </c>
      <c r="F184" s="278" t="s">
        <v>2620</v>
      </c>
      <c r="H184" s="273" t="s">
        <v>117</v>
      </c>
      <c r="I184" s="277"/>
      <c r="L184" s="276"/>
      <c r="M184" s="275"/>
      <c r="T184" s="274"/>
      <c r="AT184" s="273" t="s">
        <v>133</v>
      </c>
      <c r="AU184" s="273" t="s">
        <v>238</v>
      </c>
      <c r="AV184" s="272" t="s">
        <v>238</v>
      </c>
      <c r="AW184" s="272" t="s">
        <v>1496</v>
      </c>
      <c r="AX184" s="272" t="s">
        <v>1498</v>
      </c>
      <c r="AY184" s="273" t="s">
        <v>1476</v>
      </c>
    </row>
    <row r="185" spans="2:65" s="231" customFormat="1">
      <c r="B185" s="235"/>
      <c r="D185" s="239" t="s">
        <v>133</v>
      </c>
      <c r="E185" s="232" t="s">
        <v>117</v>
      </c>
      <c r="F185" s="238" t="s">
        <v>2634</v>
      </c>
      <c r="H185" s="237">
        <v>2040</v>
      </c>
      <c r="I185" s="236"/>
      <c r="L185" s="235"/>
      <c r="M185" s="234"/>
      <c r="T185" s="233"/>
      <c r="AT185" s="232" t="s">
        <v>133</v>
      </c>
      <c r="AU185" s="232" t="s">
        <v>238</v>
      </c>
      <c r="AV185" s="231" t="s">
        <v>523</v>
      </c>
      <c r="AW185" s="231" t="s">
        <v>1496</v>
      </c>
      <c r="AX185" s="231" t="s">
        <v>1498</v>
      </c>
      <c r="AY185" s="232" t="s">
        <v>1476</v>
      </c>
    </row>
    <row r="186" spans="2:65" s="272" customFormat="1">
      <c r="B186" s="276"/>
      <c r="D186" s="239" t="s">
        <v>133</v>
      </c>
      <c r="E186" s="273" t="s">
        <v>117</v>
      </c>
      <c r="F186" s="278" t="s">
        <v>2529</v>
      </c>
      <c r="H186" s="273" t="s">
        <v>117</v>
      </c>
      <c r="I186" s="277"/>
      <c r="L186" s="276"/>
      <c r="M186" s="275"/>
      <c r="T186" s="274"/>
      <c r="AT186" s="273" t="s">
        <v>133</v>
      </c>
      <c r="AU186" s="273" t="s">
        <v>238</v>
      </c>
      <c r="AV186" s="272" t="s">
        <v>238</v>
      </c>
      <c r="AW186" s="272" t="s">
        <v>1496</v>
      </c>
      <c r="AX186" s="272" t="s">
        <v>1498</v>
      </c>
      <c r="AY186" s="273" t="s">
        <v>1476</v>
      </c>
    </row>
    <row r="187" spans="2:65" s="231" customFormat="1">
      <c r="B187" s="235"/>
      <c r="D187" s="239" t="s">
        <v>133</v>
      </c>
      <c r="E187" s="232" t="s">
        <v>117</v>
      </c>
      <c r="F187" s="238" t="s">
        <v>2634</v>
      </c>
      <c r="H187" s="237">
        <v>2040</v>
      </c>
      <c r="I187" s="236"/>
      <c r="L187" s="235"/>
      <c r="M187" s="234"/>
      <c r="T187" s="233"/>
      <c r="AT187" s="232" t="s">
        <v>133</v>
      </c>
      <c r="AU187" s="232" t="s">
        <v>238</v>
      </c>
      <c r="AV187" s="231" t="s">
        <v>523</v>
      </c>
      <c r="AW187" s="231" t="s">
        <v>1496</v>
      </c>
      <c r="AX187" s="231" t="s">
        <v>1498</v>
      </c>
      <c r="AY187" s="232" t="s">
        <v>1476</v>
      </c>
    </row>
    <row r="188" spans="2:65" s="272" customFormat="1">
      <c r="B188" s="276"/>
      <c r="D188" s="239" t="s">
        <v>133</v>
      </c>
      <c r="E188" s="273" t="s">
        <v>117</v>
      </c>
      <c r="F188" s="278" t="s">
        <v>2501</v>
      </c>
      <c r="H188" s="273" t="s">
        <v>117</v>
      </c>
      <c r="I188" s="277"/>
      <c r="L188" s="276"/>
      <c r="M188" s="275"/>
      <c r="T188" s="274"/>
      <c r="AT188" s="273" t="s">
        <v>133</v>
      </c>
      <c r="AU188" s="273" t="s">
        <v>238</v>
      </c>
      <c r="AV188" s="272" t="s">
        <v>238</v>
      </c>
      <c r="AW188" s="272" t="s">
        <v>1496</v>
      </c>
      <c r="AX188" s="272" t="s">
        <v>1498</v>
      </c>
      <c r="AY188" s="273" t="s">
        <v>1476</v>
      </c>
    </row>
    <row r="189" spans="2:65" s="231" customFormat="1">
      <c r="B189" s="235"/>
      <c r="D189" s="239" t="s">
        <v>133</v>
      </c>
      <c r="E189" s="232" t="s">
        <v>117</v>
      </c>
      <c r="F189" s="238" t="s">
        <v>2634</v>
      </c>
      <c r="H189" s="237">
        <v>2040</v>
      </c>
      <c r="I189" s="236"/>
      <c r="L189" s="235"/>
      <c r="M189" s="234"/>
      <c r="T189" s="233"/>
      <c r="AT189" s="232" t="s">
        <v>133</v>
      </c>
      <c r="AU189" s="232" t="s">
        <v>238</v>
      </c>
      <c r="AV189" s="231" t="s">
        <v>523</v>
      </c>
      <c r="AW189" s="231" t="s">
        <v>1496</v>
      </c>
      <c r="AX189" s="231" t="s">
        <v>1498</v>
      </c>
      <c r="AY189" s="232" t="s">
        <v>1476</v>
      </c>
    </row>
    <row r="190" spans="2:65" s="272" customFormat="1">
      <c r="B190" s="276"/>
      <c r="D190" s="239" t="s">
        <v>133</v>
      </c>
      <c r="E190" s="273" t="s">
        <v>117</v>
      </c>
      <c r="F190" s="278" t="s">
        <v>2528</v>
      </c>
      <c r="H190" s="273" t="s">
        <v>117</v>
      </c>
      <c r="I190" s="277"/>
      <c r="L190" s="276"/>
      <c r="M190" s="275"/>
      <c r="T190" s="274"/>
      <c r="AT190" s="273" t="s">
        <v>133</v>
      </c>
      <c r="AU190" s="273" t="s">
        <v>238</v>
      </c>
      <c r="AV190" s="272" t="s">
        <v>238</v>
      </c>
      <c r="AW190" s="272" t="s">
        <v>1496</v>
      </c>
      <c r="AX190" s="272" t="s">
        <v>1498</v>
      </c>
      <c r="AY190" s="273" t="s">
        <v>1476</v>
      </c>
    </row>
    <row r="191" spans="2:65" s="231" customFormat="1">
      <c r="B191" s="235"/>
      <c r="D191" s="239" t="s">
        <v>133</v>
      </c>
      <c r="E191" s="232" t="s">
        <v>117</v>
      </c>
      <c r="F191" s="238" t="s">
        <v>2634</v>
      </c>
      <c r="H191" s="237">
        <v>2040</v>
      </c>
      <c r="I191" s="236"/>
      <c r="L191" s="235"/>
      <c r="M191" s="234"/>
      <c r="T191" s="233"/>
      <c r="AT191" s="232" t="s">
        <v>133</v>
      </c>
      <c r="AU191" s="232" t="s">
        <v>238</v>
      </c>
      <c r="AV191" s="231" t="s">
        <v>523</v>
      </c>
      <c r="AW191" s="231" t="s">
        <v>1496</v>
      </c>
      <c r="AX191" s="231" t="s">
        <v>1498</v>
      </c>
      <c r="AY191" s="232" t="s">
        <v>1476</v>
      </c>
    </row>
    <row r="192" spans="2:65" s="252" customFormat="1">
      <c r="B192" s="256"/>
      <c r="D192" s="239" t="s">
        <v>133</v>
      </c>
      <c r="E192" s="253" t="s">
        <v>117</v>
      </c>
      <c r="F192" s="259" t="s">
        <v>1497</v>
      </c>
      <c r="H192" s="258">
        <v>10200</v>
      </c>
      <c r="I192" s="257"/>
      <c r="L192" s="256"/>
      <c r="M192" s="255"/>
      <c r="T192" s="254"/>
      <c r="AT192" s="253" t="s">
        <v>133</v>
      </c>
      <c r="AU192" s="253" t="s">
        <v>238</v>
      </c>
      <c r="AV192" s="252" t="s">
        <v>728</v>
      </c>
      <c r="AW192" s="252" t="s">
        <v>1496</v>
      </c>
      <c r="AX192" s="252" t="s">
        <v>238</v>
      </c>
      <c r="AY192" s="253" t="s">
        <v>1476</v>
      </c>
    </row>
    <row r="193" spans="2:65" s="207" customFormat="1" ht="16.5" customHeight="1">
      <c r="B193" s="208"/>
      <c r="C193" s="230" t="s">
        <v>2374</v>
      </c>
      <c r="D193" s="230" t="s">
        <v>1477</v>
      </c>
      <c r="E193" s="229" t="s">
        <v>2633</v>
      </c>
      <c r="F193" s="224" t="s">
        <v>2632</v>
      </c>
      <c r="G193" s="228" t="s">
        <v>267</v>
      </c>
      <c r="H193" s="227">
        <v>3774</v>
      </c>
      <c r="I193" s="226"/>
      <c r="J193" s="225">
        <f>ROUND(I193*H193,2)</f>
        <v>0</v>
      </c>
      <c r="K193" s="224" t="s">
        <v>1479</v>
      </c>
      <c r="L193" s="208"/>
      <c r="M193" s="223" t="s">
        <v>117</v>
      </c>
      <c r="N193" s="222" t="s">
        <v>1478</v>
      </c>
      <c r="P193" s="221">
        <f>O193*H193</f>
        <v>0</v>
      </c>
      <c r="Q193" s="221">
        <v>0</v>
      </c>
      <c r="R193" s="221">
        <f>Q193*H193</f>
        <v>0</v>
      </c>
      <c r="S193" s="221">
        <v>0</v>
      </c>
      <c r="T193" s="220">
        <f>S193*H193</f>
        <v>0</v>
      </c>
      <c r="AR193" s="218" t="s">
        <v>728</v>
      </c>
      <c r="AT193" s="218" t="s">
        <v>1477</v>
      </c>
      <c r="AU193" s="218" t="s">
        <v>238</v>
      </c>
      <c r="AY193" s="211" t="s">
        <v>1476</v>
      </c>
      <c r="BE193" s="219">
        <f>IF(N193="základní",J193,0)</f>
        <v>0</v>
      </c>
      <c r="BF193" s="219">
        <f>IF(N193="snížená",J193,0)</f>
        <v>0</v>
      </c>
      <c r="BG193" s="219">
        <f>IF(N193="zákl. přenesená",J193,0)</f>
        <v>0</v>
      </c>
      <c r="BH193" s="219">
        <f>IF(N193="sníž. přenesená",J193,0)</f>
        <v>0</v>
      </c>
      <c r="BI193" s="219">
        <f>IF(N193="nulová",J193,0)</f>
        <v>0</v>
      </c>
      <c r="BJ193" s="211" t="s">
        <v>238</v>
      </c>
      <c r="BK193" s="219">
        <f>ROUND(I193*H193,2)</f>
        <v>0</v>
      </c>
      <c r="BL193" s="211" t="s">
        <v>728</v>
      </c>
      <c r="BM193" s="218" t="s">
        <v>2631</v>
      </c>
    </row>
    <row r="194" spans="2:65" s="207" customFormat="1">
      <c r="B194" s="208"/>
      <c r="D194" s="217" t="s">
        <v>1473</v>
      </c>
      <c r="F194" s="216" t="s">
        <v>2630</v>
      </c>
      <c r="I194" s="215"/>
      <c r="L194" s="208"/>
      <c r="M194" s="251"/>
      <c r="T194" s="250"/>
      <c r="AT194" s="211" t="s">
        <v>1473</v>
      </c>
      <c r="AU194" s="211" t="s">
        <v>238</v>
      </c>
    </row>
    <row r="195" spans="2:65" s="272" customFormat="1">
      <c r="B195" s="276"/>
      <c r="D195" s="239" t="s">
        <v>133</v>
      </c>
      <c r="E195" s="273" t="s">
        <v>117</v>
      </c>
      <c r="F195" s="278" t="s">
        <v>2621</v>
      </c>
      <c r="H195" s="273" t="s">
        <v>117</v>
      </c>
      <c r="I195" s="277"/>
      <c r="L195" s="276"/>
      <c r="M195" s="275"/>
      <c r="T195" s="274"/>
      <c r="AT195" s="273" t="s">
        <v>133</v>
      </c>
      <c r="AU195" s="273" t="s">
        <v>238</v>
      </c>
      <c r="AV195" s="272" t="s">
        <v>238</v>
      </c>
      <c r="AW195" s="272" t="s">
        <v>1496</v>
      </c>
      <c r="AX195" s="272" t="s">
        <v>1498</v>
      </c>
      <c r="AY195" s="273" t="s">
        <v>1476</v>
      </c>
    </row>
    <row r="196" spans="2:65" s="231" customFormat="1">
      <c r="B196" s="235"/>
      <c r="D196" s="239" t="s">
        <v>133</v>
      </c>
      <c r="E196" s="232" t="s">
        <v>117</v>
      </c>
      <c r="F196" s="238" t="s">
        <v>2628</v>
      </c>
      <c r="H196" s="237">
        <v>1258</v>
      </c>
      <c r="I196" s="236"/>
      <c r="L196" s="235"/>
      <c r="M196" s="234"/>
      <c r="T196" s="233"/>
      <c r="AT196" s="232" t="s">
        <v>133</v>
      </c>
      <c r="AU196" s="232" t="s">
        <v>238</v>
      </c>
      <c r="AV196" s="231" t="s">
        <v>523</v>
      </c>
      <c r="AW196" s="231" t="s">
        <v>1496</v>
      </c>
      <c r="AX196" s="231" t="s">
        <v>1498</v>
      </c>
      <c r="AY196" s="232" t="s">
        <v>1476</v>
      </c>
    </row>
    <row r="197" spans="2:65" s="272" customFormat="1">
      <c r="B197" s="276"/>
      <c r="D197" s="239" t="s">
        <v>133</v>
      </c>
      <c r="E197" s="273" t="s">
        <v>117</v>
      </c>
      <c r="F197" s="278" t="s">
        <v>2620</v>
      </c>
      <c r="H197" s="273" t="s">
        <v>117</v>
      </c>
      <c r="I197" s="277"/>
      <c r="L197" s="276"/>
      <c r="M197" s="275"/>
      <c r="T197" s="274"/>
      <c r="AT197" s="273" t="s">
        <v>133</v>
      </c>
      <c r="AU197" s="273" t="s">
        <v>238</v>
      </c>
      <c r="AV197" s="272" t="s">
        <v>238</v>
      </c>
      <c r="AW197" s="272" t="s">
        <v>1496</v>
      </c>
      <c r="AX197" s="272" t="s">
        <v>1498</v>
      </c>
      <c r="AY197" s="273" t="s">
        <v>1476</v>
      </c>
    </row>
    <row r="198" spans="2:65" s="231" customFormat="1">
      <c r="B198" s="235"/>
      <c r="D198" s="239" t="s">
        <v>133</v>
      </c>
      <c r="E198" s="232" t="s">
        <v>117</v>
      </c>
      <c r="F198" s="238" t="s">
        <v>2628</v>
      </c>
      <c r="H198" s="237">
        <v>1258</v>
      </c>
      <c r="I198" s="236"/>
      <c r="L198" s="235"/>
      <c r="M198" s="234"/>
      <c r="T198" s="233"/>
      <c r="AT198" s="232" t="s">
        <v>133</v>
      </c>
      <c r="AU198" s="232" t="s">
        <v>238</v>
      </c>
      <c r="AV198" s="231" t="s">
        <v>523</v>
      </c>
      <c r="AW198" s="231" t="s">
        <v>1496</v>
      </c>
      <c r="AX198" s="231" t="s">
        <v>1498</v>
      </c>
      <c r="AY198" s="232" t="s">
        <v>1476</v>
      </c>
    </row>
    <row r="199" spans="2:65" s="272" customFormat="1">
      <c r="B199" s="276"/>
      <c r="D199" s="239" t="s">
        <v>133</v>
      </c>
      <c r="E199" s="273" t="s">
        <v>117</v>
      </c>
      <c r="F199" s="278" t="s">
        <v>2629</v>
      </c>
      <c r="H199" s="273" t="s">
        <v>117</v>
      </c>
      <c r="I199" s="277"/>
      <c r="L199" s="276"/>
      <c r="M199" s="275"/>
      <c r="T199" s="274"/>
      <c r="AT199" s="273" t="s">
        <v>133</v>
      </c>
      <c r="AU199" s="273" t="s">
        <v>238</v>
      </c>
      <c r="AV199" s="272" t="s">
        <v>238</v>
      </c>
      <c r="AW199" s="272" t="s">
        <v>1496</v>
      </c>
      <c r="AX199" s="272" t="s">
        <v>1498</v>
      </c>
      <c r="AY199" s="273" t="s">
        <v>1476</v>
      </c>
    </row>
    <row r="200" spans="2:65" s="231" customFormat="1">
      <c r="B200" s="235"/>
      <c r="D200" s="239" t="s">
        <v>133</v>
      </c>
      <c r="E200" s="232" t="s">
        <v>117</v>
      </c>
      <c r="F200" s="238" t="s">
        <v>2628</v>
      </c>
      <c r="H200" s="237">
        <v>1258</v>
      </c>
      <c r="I200" s="236"/>
      <c r="L200" s="235"/>
      <c r="M200" s="234"/>
      <c r="T200" s="233"/>
      <c r="AT200" s="232" t="s">
        <v>133</v>
      </c>
      <c r="AU200" s="232" t="s">
        <v>238</v>
      </c>
      <c r="AV200" s="231" t="s">
        <v>523</v>
      </c>
      <c r="AW200" s="231" t="s">
        <v>1496</v>
      </c>
      <c r="AX200" s="231" t="s">
        <v>1498</v>
      </c>
      <c r="AY200" s="232" t="s">
        <v>1476</v>
      </c>
    </row>
    <row r="201" spans="2:65" s="252" customFormat="1">
      <c r="B201" s="256"/>
      <c r="D201" s="239" t="s">
        <v>133</v>
      </c>
      <c r="E201" s="253" t="s">
        <v>117</v>
      </c>
      <c r="F201" s="259" t="s">
        <v>1497</v>
      </c>
      <c r="H201" s="258">
        <v>3774</v>
      </c>
      <c r="I201" s="257"/>
      <c r="L201" s="256"/>
      <c r="M201" s="255"/>
      <c r="T201" s="254"/>
      <c r="AT201" s="253" t="s">
        <v>133</v>
      </c>
      <c r="AU201" s="253" t="s">
        <v>238</v>
      </c>
      <c r="AV201" s="252" t="s">
        <v>728</v>
      </c>
      <c r="AW201" s="252" t="s">
        <v>1496</v>
      </c>
      <c r="AX201" s="252" t="s">
        <v>238</v>
      </c>
      <c r="AY201" s="253" t="s">
        <v>1476</v>
      </c>
    </row>
    <row r="202" spans="2:65" s="207" customFormat="1" ht="16.5" customHeight="1">
      <c r="B202" s="208"/>
      <c r="C202" s="230" t="s">
        <v>2369</v>
      </c>
      <c r="D202" s="230" t="s">
        <v>1477</v>
      </c>
      <c r="E202" s="229" t="s">
        <v>1493</v>
      </c>
      <c r="F202" s="224" t="s">
        <v>1492</v>
      </c>
      <c r="G202" s="228" t="s">
        <v>226</v>
      </c>
      <c r="H202" s="227">
        <v>1020</v>
      </c>
      <c r="I202" s="226"/>
      <c r="J202" s="225">
        <f>ROUND(I202*H202,2)</f>
        <v>0</v>
      </c>
      <c r="K202" s="224" t="s">
        <v>1479</v>
      </c>
      <c r="L202" s="208"/>
      <c r="M202" s="223" t="s">
        <v>117</v>
      </c>
      <c r="N202" s="222" t="s">
        <v>1478</v>
      </c>
      <c r="P202" s="221">
        <f>O202*H202</f>
        <v>0</v>
      </c>
      <c r="Q202" s="221">
        <v>0</v>
      </c>
      <c r="R202" s="221">
        <f>Q202*H202</f>
        <v>0</v>
      </c>
      <c r="S202" s="221">
        <v>0</v>
      </c>
      <c r="T202" s="220">
        <f>S202*H202</f>
        <v>0</v>
      </c>
      <c r="AR202" s="218" t="s">
        <v>728</v>
      </c>
      <c r="AT202" s="218" t="s">
        <v>1477</v>
      </c>
      <c r="AU202" s="218" t="s">
        <v>238</v>
      </c>
      <c r="AY202" s="211" t="s">
        <v>1476</v>
      </c>
      <c r="BE202" s="219">
        <f>IF(N202="základní",J202,0)</f>
        <v>0</v>
      </c>
      <c r="BF202" s="219">
        <f>IF(N202="snížená",J202,0)</f>
        <v>0</v>
      </c>
      <c r="BG202" s="219">
        <f>IF(N202="zákl. přenesená",J202,0)</f>
        <v>0</v>
      </c>
      <c r="BH202" s="219">
        <f>IF(N202="sníž. přenesená",J202,0)</f>
        <v>0</v>
      </c>
      <c r="BI202" s="219">
        <f>IF(N202="nulová",J202,0)</f>
        <v>0</v>
      </c>
      <c r="BJ202" s="211" t="s">
        <v>238</v>
      </c>
      <c r="BK202" s="219">
        <f>ROUND(I202*H202,2)</f>
        <v>0</v>
      </c>
      <c r="BL202" s="211" t="s">
        <v>728</v>
      </c>
      <c r="BM202" s="218" t="s">
        <v>2627</v>
      </c>
    </row>
    <row r="203" spans="2:65" s="207" customFormat="1">
      <c r="B203" s="208"/>
      <c r="D203" s="217" t="s">
        <v>1473</v>
      </c>
      <c r="F203" s="216" t="s">
        <v>1490</v>
      </c>
      <c r="I203" s="215"/>
      <c r="L203" s="208"/>
      <c r="M203" s="251"/>
      <c r="T203" s="250"/>
      <c r="AT203" s="211" t="s">
        <v>1473</v>
      </c>
      <c r="AU203" s="211" t="s">
        <v>238</v>
      </c>
    </row>
    <row r="204" spans="2:65" s="272" customFormat="1">
      <c r="B204" s="276"/>
      <c r="D204" s="239" t="s">
        <v>133</v>
      </c>
      <c r="E204" s="273" t="s">
        <v>117</v>
      </c>
      <c r="F204" s="278" t="s">
        <v>2512</v>
      </c>
      <c r="H204" s="273" t="s">
        <v>117</v>
      </c>
      <c r="I204" s="277"/>
      <c r="L204" s="276"/>
      <c r="M204" s="275"/>
      <c r="T204" s="274"/>
      <c r="AT204" s="273" t="s">
        <v>133</v>
      </c>
      <c r="AU204" s="273" t="s">
        <v>238</v>
      </c>
      <c r="AV204" s="272" t="s">
        <v>238</v>
      </c>
      <c r="AW204" s="272" t="s">
        <v>1496</v>
      </c>
      <c r="AX204" s="272" t="s">
        <v>1498</v>
      </c>
      <c r="AY204" s="273" t="s">
        <v>1476</v>
      </c>
    </row>
    <row r="205" spans="2:65" s="231" customFormat="1">
      <c r="B205" s="235"/>
      <c r="D205" s="239" t="s">
        <v>133</v>
      </c>
      <c r="E205" s="232" t="s">
        <v>117</v>
      </c>
      <c r="F205" s="238" t="s">
        <v>2619</v>
      </c>
      <c r="H205" s="237">
        <v>510</v>
      </c>
      <c r="I205" s="236"/>
      <c r="L205" s="235"/>
      <c r="M205" s="234"/>
      <c r="T205" s="233"/>
      <c r="AT205" s="232" t="s">
        <v>133</v>
      </c>
      <c r="AU205" s="232" t="s">
        <v>238</v>
      </c>
      <c r="AV205" s="231" t="s">
        <v>523</v>
      </c>
      <c r="AW205" s="231" t="s">
        <v>1496</v>
      </c>
      <c r="AX205" s="231" t="s">
        <v>1498</v>
      </c>
      <c r="AY205" s="232" t="s">
        <v>1476</v>
      </c>
    </row>
    <row r="206" spans="2:65" s="272" customFormat="1">
      <c r="B206" s="276"/>
      <c r="D206" s="239" t="s">
        <v>133</v>
      </c>
      <c r="E206" s="273" t="s">
        <v>117</v>
      </c>
      <c r="F206" s="278" t="s">
        <v>2501</v>
      </c>
      <c r="H206" s="273" t="s">
        <v>117</v>
      </c>
      <c r="I206" s="277"/>
      <c r="L206" s="276"/>
      <c r="M206" s="275"/>
      <c r="T206" s="274"/>
      <c r="AT206" s="273" t="s">
        <v>133</v>
      </c>
      <c r="AU206" s="273" t="s">
        <v>238</v>
      </c>
      <c r="AV206" s="272" t="s">
        <v>238</v>
      </c>
      <c r="AW206" s="272" t="s">
        <v>1496</v>
      </c>
      <c r="AX206" s="272" t="s">
        <v>1498</v>
      </c>
      <c r="AY206" s="273" t="s">
        <v>1476</v>
      </c>
    </row>
    <row r="207" spans="2:65" s="231" customFormat="1">
      <c r="B207" s="235"/>
      <c r="D207" s="239" t="s">
        <v>133</v>
      </c>
      <c r="E207" s="232" t="s">
        <v>117</v>
      </c>
      <c r="F207" s="238" t="s">
        <v>2619</v>
      </c>
      <c r="H207" s="237">
        <v>510</v>
      </c>
      <c r="I207" s="236"/>
      <c r="L207" s="235"/>
      <c r="M207" s="234"/>
      <c r="T207" s="233"/>
      <c r="AT207" s="232" t="s">
        <v>133</v>
      </c>
      <c r="AU207" s="232" t="s">
        <v>238</v>
      </c>
      <c r="AV207" s="231" t="s">
        <v>523</v>
      </c>
      <c r="AW207" s="231" t="s">
        <v>1496</v>
      </c>
      <c r="AX207" s="231" t="s">
        <v>1498</v>
      </c>
      <c r="AY207" s="232" t="s">
        <v>1476</v>
      </c>
    </row>
    <row r="208" spans="2:65" s="252" customFormat="1">
      <c r="B208" s="256"/>
      <c r="D208" s="239" t="s">
        <v>133</v>
      </c>
      <c r="E208" s="253" t="s">
        <v>117</v>
      </c>
      <c r="F208" s="259" t="s">
        <v>1497</v>
      </c>
      <c r="H208" s="258">
        <v>1020</v>
      </c>
      <c r="I208" s="257"/>
      <c r="L208" s="256"/>
      <c r="M208" s="255"/>
      <c r="T208" s="254"/>
      <c r="AT208" s="253" t="s">
        <v>133</v>
      </c>
      <c r="AU208" s="253" t="s">
        <v>238</v>
      </c>
      <c r="AV208" s="252" t="s">
        <v>728</v>
      </c>
      <c r="AW208" s="252" t="s">
        <v>1496</v>
      </c>
      <c r="AX208" s="252" t="s">
        <v>238</v>
      </c>
      <c r="AY208" s="253" t="s">
        <v>1476</v>
      </c>
    </row>
    <row r="209" spans="2:65" s="207" customFormat="1" ht="16.5" customHeight="1">
      <c r="B209" s="208"/>
      <c r="C209" s="249" t="s">
        <v>2364</v>
      </c>
      <c r="D209" s="249" t="s">
        <v>1486</v>
      </c>
      <c r="E209" s="248" t="s">
        <v>1488</v>
      </c>
      <c r="F209" s="243" t="s">
        <v>1487</v>
      </c>
      <c r="G209" s="247" t="s">
        <v>213</v>
      </c>
      <c r="H209" s="246">
        <v>105.06</v>
      </c>
      <c r="I209" s="245"/>
      <c r="J209" s="244">
        <f>ROUND(I209*H209,2)</f>
        <v>0</v>
      </c>
      <c r="K209" s="243" t="s">
        <v>1479</v>
      </c>
      <c r="L209" s="242"/>
      <c r="M209" s="241" t="s">
        <v>117</v>
      </c>
      <c r="N209" s="240" t="s">
        <v>1478</v>
      </c>
      <c r="P209" s="221">
        <f>O209*H209</f>
        <v>0</v>
      </c>
      <c r="Q209" s="221">
        <v>0.2</v>
      </c>
      <c r="R209" s="221">
        <f>Q209*H209</f>
        <v>21.012</v>
      </c>
      <c r="S209" s="221">
        <v>0</v>
      </c>
      <c r="T209" s="220">
        <f>S209*H209</f>
        <v>0</v>
      </c>
      <c r="AR209" s="218" t="s">
        <v>421</v>
      </c>
      <c r="AT209" s="218" t="s">
        <v>1486</v>
      </c>
      <c r="AU209" s="218" t="s">
        <v>238</v>
      </c>
      <c r="AY209" s="211" t="s">
        <v>1476</v>
      </c>
      <c r="BE209" s="219">
        <f>IF(N209="základní",J209,0)</f>
        <v>0</v>
      </c>
      <c r="BF209" s="219">
        <f>IF(N209="snížená",J209,0)</f>
        <v>0</v>
      </c>
      <c r="BG209" s="219">
        <f>IF(N209="zákl. přenesená",J209,0)</f>
        <v>0</v>
      </c>
      <c r="BH209" s="219">
        <f>IF(N209="sníž. přenesená",J209,0)</f>
        <v>0</v>
      </c>
      <c r="BI209" s="219">
        <f>IF(N209="nulová",J209,0)</f>
        <v>0</v>
      </c>
      <c r="BJ209" s="211" t="s">
        <v>238</v>
      </c>
      <c r="BK209" s="219">
        <f>ROUND(I209*H209,2)</f>
        <v>0</v>
      </c>
      <c r="BL209" s="211" t="s">
        <v>728</v>
      </c>
      <c r="BM209" s="218" t="s">
        <v>2626</v>
      </c>
    </row>
    <row r="210" spans="2:65" s="231" customFormat="1">
      <c r="B210" s="235"/>
      <c r="D210" s="239" t="s">
        <v>133</v>
      </c>
      <c r="F210" s="238" t="s">
        <v>2625</v>
      </c>
      <c r="H210" s="237">
        <v>105.06</v>
      </c>
      <c r="I210" s="236"/>
      <c r="L210" s="235"/>
      <c r="M210" s="234"/>
      <c r="T210" s="233"/>
      <c r="AT210" s="232" t="s">
        <v>133</v>
      </c>
      <c r="AU210" s="232" t="s">
        <v>238</v>
      </c>
      <c r="AV210" s="231" t="s">
        <v>523</v>
      </c>
      <c r="AW210" s="231" t="s">
        <v>1483</v>
      </c>
      <c r="AX210" s="231" t="s">
        <v>238</v>
      </c>
      <c r="AY210" s="232" t="s">
        <v>1476</v>
      </c>
    </row>
    <row r="211" spans="2:65" s="207" customFormat="1" ht="16.5" customHeight="1">
      <c r="B211" s="208"/>
      <c r="C211" s="230" t="s">
        <v>1702</v>
      </c>
      <c r="D211" s="230" t="s">
        <v>1477</v>
      </c>
      <c r="E211" s="229" t="s">
        <v>2505</v>
      </c>
      <c r="F211" s="224" t="s">
        <v>2504</v>
      </c>
      <c r="G211" s="228" t="s">
        <v>226</v>
      </c>
      <c r="H211" s="227">
        <v>2550</v>
      </c>
      <c r="I211" s="226"/>
      <c r="J211" s="225">
        <f>ROUND(I211*H211,2)</f>
        <v>0</v>
      </c>
      <c r="K211" s="224" t="s">
        <v>1479</v>
      </c>
      <c r="L211" s="208"/>
      <c r="M211" s="223" t="s">
        <v>117</v>
      </c>
      <c r="N211" s="222" t="s">
        <v>1478</v>
      </c>
      <c r="P211" s="221">
        <f>O211*H211</f>
        <v>0</v>
      </c>
      <c r="Q211" s="221">
        <v>0</v>
      </c>
      <c r="R211" s="221">
        <f>Q211*H211</f>
        <v>0</v>
      </c>
      <c r="S211" s="221">
        <v>0</v>
      </c>
      <c r="T211" s="220">
        <f>S211*H211</f>
        <v>0</v>
      </c>
      <c r="AR211" s="218" t="s">
        <v>728</v>
      </c>
      <c r="AT211" s="218" t="s">
        <v>1477</v>
      </c>
      <c r="AU211" s="218" t="s">
        <v>238</v>
      </c>
      <c r="AY211" s="211" t="s">
        <v>1476</v>
      </c>
      <c r="BE211" s="219">
        <f>IF(N211="základní",J211,0)</f>
        <v>0</v>
      </c>
      <c r="BF211" s="219">
        <f>IF(N211="snížená",J211,0)</f>
        <v>0</v>
      </c>
      <c r="BG211" s="219">
        <f>IF(N211="zákl. přenesená",J211,0)</f>
        <v>0</v>
      </c>
      <c r="BH211" s="219">
        <f>IF(N211="sníž. přenesená",J211,0)</f>
        <v>0</v>
      </c>
      <c r="BI211" s="219">
        <f>IF(N211="nulová",J211,0)</f>
        <v>0</v>
      </c>
      <c r="BJ211" s="211" t="s">
        <v>238</v>
      </c>
      <c r="BK211" s="219">
        <f>ROUND(I211*H211,2)</f>
        <v>0</v>
      </c>
      <c r="BL211" s="211" t="s">
        <v>728</v>
      </c>
      <c r="BM211" s="218" t="s">
        <v>2624</v>
      </c>
    </row>
    <row r="212" spans="2:65" s="207" customFormat="1">
      <c r="B212" s="208"/>
      <c r="D212" s="217" t="s">
        <v>1473</v>
      </c>
      <c r="F212" s="216" t="s">
        <v>2502</v>
      </c>
      <c r="I212" s="215"/>
      <c r="L212" s="208"/>
      <c r="M212" s="251"/>
      <c r="T212" s="250"/>
      <c r="AT212" s="211" t="s">
        <v>1473</v>
      </c>
      <c r="AU212" s="211" t="s">
        <v>238</v>
      </c>
    </row>
    <row r="213" spans="2:65" s="272" customFormat="1">
      <c r="B213" s="276"/>
      <c r="D213" s="239" t="s">
        <v>133</v>
      </c>
      <c r="E213" s="273" t="s">
        <v>117</v>
      </c>
      <c r="F213" s="278" t="s">
        <v>2621</v>
      </c>
      <c r="H213" s="273" t="s">
        <v>117</v>
      </c>
      <c r="I213" s="277"/>
      <c r="L213" s="276"/>
      <c r="M213" s="275"/>
      <c r="T213" s="274"/>
      <c r="AT213" s="273" t="s">
        <v>133</v>
      </c>
      <c r="AU213" s="273" t="s">
        <v>238</v>
      </c>
      <c r="AV213" s="272" t="s">
        <v>238</v>
      </c>
      <c r="AW213" s="272" t="s">
        <v>1496</v>
      </c>
      <c r="AX213" s="272" t="s">
        <v>1498</v>
      </c>
      <c r="AY213" s="273" t="s">
        <v>1476</v>
      </c>
    </row>
    <row r="214" spans="2:65" s="231" customFormat="1">
      <c r="B214" s="235"/>
      <c r="D214" s="239" t="s">
        <v>133</v>
      </c>
      <c r="E214" s="232" t="s">
        <v>117</v>
      </c>
      <c r="F214" s="238" t="s">
        <v>2619</v>
      </c>
      <c r="H214" s="237">
        <v>510</v>
      </c>
      <c r="I214" s="236"/>
      <c r="L214" s="235"/>
      <c r="M214" s="234"/>
      <c r="T214" s="233"/>
      <c r="AT214" s="232" t="s">
        <v>133</v>
      </c>
      <c r="AU214" s="232" t="s">
        <v>238</v>
      </c>
      <c r="AV214" s="231" t="s">
        <v>523</v>
      </c>
      <c r="AW214" s="231" t="s">
        <v>1496</v>
      </c>
      <c r="AX214" s="231" t="s">
        <v>1498</v>
      </c>
      <c r="AY214" s="232" t="s">
        <v>1476</v>
      </c>
    </row>
    <row r="215" spans="2:65" s="272" customFormat="1">
      <c r="B215" s="276"/>
      <c r="D215" s="239" t="s">
        <v>133</v>
      </c>
      <c r="E215" s="273" t="s">
        <v>117</v>
      </c>
      <c r="F215" s="278" t="s">
        <v>2620</v>
      </c>
      <c r="H215" s="273" t="s">
        <v>117</v>
      </c>
      <c r="I215" s="277"/>
      <c r="L215" s="276"/>
      <c r="M215" s="275"/>
      <c r="T215" s="274"/>
      <c r="AT215" s="273" t="s">
        <v>133</v>
      </c>
      <c r="AU215" s="273" t="s">
        <v>238</v>
      </c>
      <c r="AV215" s="272" t="s">
        <v>238</v>
      </c>
      <c r="AW215" s="272" t="s">
        <v>1496</v>
      </c>
      <c r="AX215" s="272" t="s">
        <v>1498</v>
      </c>
      <c r="AY215" s="273" t="s">
        <v>1476</v>
      </c>
    </row>
    <row r="216" spans="2:65" s="231" customFormat="1">
      <c r="B216" s="235"/>
      <c r="D216" s="239" t="s">
        <v>133</v>
      </c>
      <c r="E216" s="232" t="s">
        <v>117</v>
      </c>
      <c r="F216" s="238" t="s">
        <v>2619</v>
      </c>
      <c r="H216" s="237">
        <v>510</v>
      </c>
      <c r="I216" s="236"/>
      <c r="L216" s="235"/>
      <c r="M216" s="234"/>
      <c r="T216" s="233"/>
      <c r="AT216" s="232" t="s">
        <v>133</v>
      </c>
      <c r="AU216" s="232" t="s">
        <v>238</v>
      </c>
      <c r="AV216" s="231" t="s">
        <v>523</v>
      </c>
      <c r="AW216" s="231" t="s">
        <v>1496</v>
      </c>
      <c r="AX216" s="231" t="s">
        <v>1498</v>
      </c>
      <c r="AY216" s="232" t="s">
        <v>1476</v>
      </c>
    </row>
    <row r="217" spans="2:65" s="272" customFormat="1">
      <c r="B217" s="276"/>
      <c r="D217" s="239" t="s">
        <v>133</v>
      </c>
      <c r="E217" s="273" t="s">
        <v>117</v>
      </c>
      <c r="F217" s="278" t="s">
        <v>2529</v>
      </c>
      <c r="H217" s="273" t="s">
        <v>117</v>
      </c>
      <c r="I217" s="277"/>
      <c r="L217" s="276"/>
      <c r="M217" s="275"/>
      <c r="T217" s="274"/>
      <c r="AT217" s="273" t="s">
        <v>133</v>
      </c>
      <c r="AU217" s="273" t="s">
        <v>238</v>
      </c>
      <c r="AV217" s="272" t="s">
        <v>238</v>
      </c>
      <c r="AW217" s="272" t="s">
        <v>1496</v>
      </c>
      <c r="AX217" s="272" t="s">
        <v>1498</v>
      </c>
      <c r="AY217" s="273" t="s">
        <v>1476</v>
      </c>
    </row>
    <row r="218" spans="2:65" s="231" customFormat="1">
      <c r="B218" s="235"/>
      <c r="D218" s="239" t="s">
        <v>133</v>
      </c>
      <c r="E218" s="232" t="s">
        <v>117</v>
      </c>
      <c r="F218" s="238" t="s">
        <v>2619</v>
      </c>
      <c r="H218" s="237">
        <v>510</v>
      </c>
      <c r="I218" s="236"/>
      <c r="L218" s="235"/>
      <c r="M218" s="234"/>
      <c r="T218" s="233"/>
      <c r="AT218" s="232" t="s">
        <v>133</v>
      </c>
      <c r="AU218" s="232" t="s">
        <v>238</v>
      </c>
      <c r="AV218" s="231" t="s">
        <v>523</v>
      </c>
      <c r="AW218" s="231" t="s">
        <v>1496</v>
      </c>
      <c r="AX218" s="231" t="s">
        <v>1498</v>
      </c>
      <c r="AY218" s="232" t="s">
        <v>1476</v>
      </c>
    </row>
    <row r="219" spans="2:65" s="272" customFormat="1">
      <c r="B219" s="276"/>
      <c r="D219" s="239" t="s">
        <v>133</v>
      </c>
      <c r="E219" s="273" t="s">
        <v>117</v>
      </c>
      <c r="F219" s="278" t="s">
        <v>2501</v>
      </c>
      <c r="H219" s="273" t="s">
        <v>117</v>
      </c>
      <c r="I219" s="277"/>
      <c r="L219" s="276"/>
      <c r="M219" s="275"/>
      <c r="T219" s="274"/>
      <c r="AT219" s="273" t="s">
        <v>133</v>
      </c>
      <c r="AU219" s="273" t="s">
        <v>238</v>
      </c>
      <c r="AV219" s="272" t="s">
        <v>238</v>
      </c>
      <c r="AW219" s="272" t="s">
        <v>1496</v>
      </c>
      <c r="AX219" s="272" t="s">
        <v>1498</v>
      </c>
      <c r="AY219" s="273" t="s">
        <v>1476</v>
      </c>
    </row>
    <row r="220" spans="2:65" s="231" customFormat="1">
      <c r="B220" s="235"/>
      <c r="D220" s="239" t="s">
        <v>133</v>
      </c>
      <c r="E220" s="232" t="s">
        <v>117</v>
      </c>
      <c r="F220" s="238" t="s">
        <v>2619</v>
      </c>
      <c r="H220" s="237">
        <v>510</v>
      </c>
      <c r="I220" s="236"/>
      <c r="L220" s="235"/>
      <c r="M220" s="234"/>
      <c r="T220" s="233"/>
      <c r="AT220" s="232" t="s">
        <v>133</v>
      </c>
      <c r="AU220" s="232" t="s">
        <v>238</v>
      </c>
      <c r="AV220" s="231" t="s">
        <v>523</v>
      </c>
      <c r="AW220" s="231" t="s">
        <v>1496</v>
      </c>
      <c r="AX220" s="231" t="s">
        <v>1498</v>
      </c>
      <c r="AY220" s="232" t="s">
        <v>1476</v>
      </c>
    </row>
    <row r="221" spans="2:65" s="272" customFormat="1">
      <c r="B221" s="276"/>
      <c r="D221" s="239" t="s">
        <v>133</v>
      </c>
      <c r="E221" s="273" t="s">
        <v>117</v>
      </c>
      <c r="F221" s="278" t="s">
        <v>2528</v>
      </c>
      <c r="H221" s="273" t="s">
        <v>117</v>
      </c>
      <c r="I221" s="277"/>
      <c r="L221" s="276"/>
      <c r="M221" s="275"/>
      <c r="T221" s="274"/>
      <c r="AT221" s="273" t="s">
        <v>133</v>
      </c>
      <c r="AU221" s="273" t="s">
        <v>238</v>
      </c>
      <c r="AV221" s="272" t="s">
        <v>238</v>
      </c>
      <c r="AW221" s="272" t="s">
        <v>1496</v>
      </c>
      <c r="AX221" s="272" t="s">
        <v>1498</v>
      </c>
      <c r="AY221" s="273" t="s">
        <v>1476</v>
      </c>
    </row>
    <row r="222" spans="2:65" s="231" customFormat="1">
      <c r="B222" s="235"/>
      <c r="D222" s="239" t="s">
        <v>133</v>
      </c>
      <c r="E222" s="232" t="s">
        <v>117</v>
      </c>
      <c r="F222" s="238" t="s">
        <v>2619</v>
      </c>
      <c r="H222" s="237">
        <v>510</v>
      </c>
      <c r="I222" s="236"/>
      <c r="L222" s="235"/>
      <c r="M222" s="234"/>
      <c r="T222" s="233"/>
      <c r="AT222" s="232" t="s">
        <v>133</v>
      </c>
      <c r="AU222" s="232" t="s">
        <v>238</v>
      </c>
      <c r="AV222" s="231" t="s">
        <v>523</v>
      </c>
      <c r="AW222" s="231" t="s">
        <v>1496</v>
      </c>
      <c r="AX222" s="231" t="s">
        <v>1498</v>
      </c>
      <c r="AY222" s="232" t="s">
        <v>1476</v>
      </c>
    </row>
    <row r="223" spans="2:65" s="252" customFormat="1">
      <c r="B223" s="256"/>
      <c r="D223" s="239" t="s">
        <v>133</v>
      </c>
      <c r="E223" s="253" t="s">
        <v>117</v>
      </c>
      <c r="F223" s="259" t="s">
        <v>1497</v>
      </c>
      <c r="H223" s="258">
        <v>2550</v>
      </c>
      <c r="I223" s="257"/>
      <c r="L223" s="256"/>
      <c r="M223" s="255"/>
      <c r="T223" s="254"/>
      <c r="AT223" s="253" t="s">
        <v>133</v>
      </c>
      <c r="AU223" s="253" t="s">
        <v>238</v>
      </c>
      <c r="AV223" s="252" t="s">
        <v>728</v>
      </c>
      <c r="AW223" s="252" t="s">
        <v>1496</v>
      </c>
      <c r="AX223" s="252" t="s">
        <v>238</v>
      </c>
      <c r="AY223" s="253" t="s">
        <v>1476</v>
      </c>
    </row>
    <row r="224" spans="2:65" s="207" customFormat="1" ht="16.5" customHeight="1">
      <c r="B224" s="208"/>
      <c r="C224" s="249" t="s">
        <v>2356</v>
      </c>
      <c r="D224" s="249" t="s">
        <v>1486</v>
      </c>
      <c r="E224" s="248" t="s">
        <v>2508</v>
      </c>
      <c r="F224" s="243" t="s">
        <v>2507</v>
      </c>
      <c r="G224" s="247" t="s">
        <v>2497</v>
      </c>
      <c r="H224" s="246">
        <v>25.5</v>
      </c>
      <c r="I224" s="245"/>
      <c r="J224" s="244">
        <f>ROUND(I224*H224,2)</f>
        <v>0</v>
      </c>
      <c r="K224" s="243" t="s">
        <v>1503</v>
      </c>
      <c r="L224" s="242"/>
      <c r="M224" s="241" t="s">
        <v>117</v>
      </c>
      <c r="N224" s="240" t="s">
        <v>1478</v>
      </c>
      <c r="P224" s="221">
        <f>O224*H224</f>
        <v>0</v>
      </c>
      <c r="Q224" s="221">
        <v>1E-3</v>
      </c>
      <c r="R224" s="221">
        <f>Q224*H224</f>
        <v>2.5500000000000002E-2</v>
      </c>
      <c r="S224" s="221">
        <v>0</v>
      </c>
      <c r="T224" s="220">
        <f>S224*H224</f>
        <v>0</v>
      </c>
      <c r="AR224" s="218" t="s">
        <v>421</v>
      </c>
      <c r="AT224" s="218" t="s">
        <v>1486</v>
      </c>
      <c r="AU224" s="218" t="s">
        <v>238</v>
      </c>
      <c r="AY224" s="211" t="s">
        <v>1476</v>
      </c>
      <c r="BE224" s="219">
        <f>IF(N224="základní",J224,0)</f>
        <v>0</v>
      </c>
      <c r="BF224" s="219">
        <f>IF(N224="snížená",J224,0)</f>
        <v>0</v>
      </c>
      <c r="BG224" s="219">
        <f>IF(N224="zákl. přenesená",J224,0)</f>
        <v>0</v>
      </c>
      <c r="BH224" s="219">
        <f>IF(N224="sníž. přenesená",J224,0)</f>
        <v>0</v>
      </c>
      <c r="BI224" s="219">
        <f>IF(N224="nulová",J224,0)</f>
        <v>0</v>
      </c>
      <c r="BJ224" s="211" t="s">
        <v>238</v>
      </c>
      <c r="BK224" s="219">
        <f>ROUND(I224*H224,2)</f>
        <v>0</v>
      </c>
      <c r="BL224" s="211" t="s">
        <v>728</v>
      </c>
      <c r="BM224" s="218" t="s">
        <v>2623</v>
      </c>
    </row>
    <row r="225" spans="2:65" s="231" customFormat="1">
      <c r="B225" s="235"/>
      <c r="D225" s="239" t="s">
        <v>133</v>
      </c>
      <c r="F225" s="238" t="s">
        <v>2617</v>
      </c>
      <c r="H225" s="237">
        <v>25.5</v>
      </c>
      <c r="I225" s="236"/>
      <c r="L225" s="235"/>
      <c r="M225" s="234"/>
      <c r="T225" s="233"/>
      <c r="AT225" s="232" t="s">
        <v>133</v>
      </c>
      <c r="AU225" s="232" t="s">
        <v>238</v>
      </c>
      <c r="AV225" s="231" t="s">
        <v>523</v>
      </c>
      <c r="AW225" s="231" t="s">
        <v>1483</v>
      </c>
      <c r="AX225" s="231" t="s">
        <v>238</v>
      </c>
      <c r="AY225" s="232" t="s">
        <v>1476</v>
      </c>
    </row>
    <row r="226" spans="2:65" s="207" customFormat="1" ht="16.5" customHeight="1">
      <c r="B226" s="208"/>
      <c r="C226" s="230" t="s">
        <v>2354</v>
      </c>
      <c r="D226" s="230" t="s">
        <v>1477</v>
      </c>
      <c r="E226" s="229" t="s">
        <v>2505</v>
      </c>
      <c r="F226" s="224" t="s">
        <v>2504</v>
      </c>
      <c r="G226" s="228" t="s">
        <v>226</v>
      </c>
      <c r="H226" s="227">
        <v>2550</v>
      </c>
      <c r="I226" s="226"/>
      <c r="J226" s="225">
        <f>ROUND(I226*H226,2)</f>
        <v>0</v>
      </c>
      <c r="K226" s="224" t="s">
        <v>1479</v>
      </c>
      <c r="L226" s="208"/>
      <c r="M226" s="223" t="s">
        <v>117</v>
      </c>
      <c r="N226" s="222" t="s">
        <v>1478</v>
      </c>
      <c r="P226" s="221">
        <f>O226*H226</f>
        <v>0</v>
      </c>
      <c r="Q226" s="221">
        <v>0</v>
      </c>
      <c r="R226" s="221">
        <f>Q226*H226</f>
        <v>0</v>
      </c>
      <c r="S226" s="221">
        <v>0</v>
      </c>
      <c r="T226" s="220">
        <f>S226*H226</f>
        <v>0</v>
      </c>
      <c r="AR226" s="218" t="s">
        <v>728</v>
      </c>
      <c r="AT226" s="218" t="s">
        <v>1477</v>
      </c>
      <c r="AU226" s="218" t="s">
        <v>238</v>
      </c>
      <c r="AY226" s="211" t="s">
        <v>1476</v>
      </c>
      <c r="BE226" s="219">
        <f>IF(N226="základní",J226,0)</f>
        <v>0</v>
      </c>
      <c r="BF226" s="219">
        <f>IF(N226="snížená",J226,0)</f>
        <v>0</v>
      </c>
      <c r="BG226" s="219">
        <f>IF(N226="zákl. přenesená",J226,0)</f>
        <v>0</v>
      </c>
      <c r="BH226" s="219">
        <f>IF(N226="sníž. přenesená",J226,0)</f>
        <v>0</v>
      </c>
      <c r="BI226" s="219">
        <f>IF(N226="nulová",J226,0)</f>
        <v>0</v>
      </c>
      <c r="BJ226" s="211" t="s">
        <v>238</v>
      </c>
      <c r="BK226" s="219">
        <f>ROUND(I226*H226,2)</f>
        <v>0</v>
      </c>
      <c r="BL226" s="211" t="s">
        <v>728</v>
      </c>
      <c r="BM226" s="218" t="s">
        <v>2622</v>
      </c>
    </row>
    <row r="227" spans="2:65" s="207" customFormat="1">
      <c r="B227" s="208"/>
      <c r="D227" s="217" t="s">
        <v>1473</v>
      </c>
      <c r="F227" s="216" t="s">
        <v>2502</v>
      </c>
      <c r="I227" s="215"/>
      <c r="L227" s="208"/>
      <c r="M227" s="251"/>
      <c r="T227" s="250"/>
      <c r="AT227" s="211" t="s">
        <v>1473</v>
      </c>
      <c r="AU227" s="211" t="s">
        <v>238</v>
      </c>
    </row>
    <row r="228" spans="2:65" s="272" customFormat="1">
      <c r="B228" s="276"/>
      <c r="D228" s="239" t="s">
        <v>133</v>
      </c>
      <c r="E228" s="273" t="s">
        <v>117</v>
      </c>
      <c r="F228" s="278" t="s">
        <v>2621</v>
      </c>
      <c r="H228" s="273" t="s">
        <v>117</v>
      </c>
      <c r="I228" s="277"/>
      <c r="L228" s="276"/>
      <c r="M228" s="275"/>
      <c r="T228" s="274"/>
      <c r="AT228" s="273" t="s">
        <v>133</v>
      </c>
      <c r="AU228" s="273" t="s">
        <v>238</v>
      </c>
      <c r="AV228" s="272" t="s">
        <v>238</v>
      </c>
      <c r="AW228" s="272" t="s">
        <v>1496</v>
      </c>
      <c r="AX228" s="272" t="s">
        <v>1498</v>
      </c>
      <c r="AY228" s="273" t="s">
        <v>1476</v>
      </c>
    </row>
    <row r="229" spans="2:65" s="231" customFormat="1">
      <c r="B229" s="235"/>
      <c r="D229" s="239" t="s">
        <v>133</v>
      </c>
      <c r="E229" s="232" t="s">
        <v>117</v>
      </c>
      <c r="F229" s="238" t="s">
        <v>2619</v>
      </c>
      <c r="H229" s="237">
        <v>510</v>
      </c>
      <c r="I229" s="236"/>
      <c r="L229" s="235"/>
      <c r="M229" s="234"/>
      <c r="T229" s="233"/>
      <c r="AT229" s="232" t="s">
        <v>133</v>
      </c>
      <c r="AU229" s="232" t="s">
        <v>238</v>
      </c>
      <c r="AV229" s="231" t="s">
        <v>523</v>
      </c>
      <c r="AW229" s="231" t="s">
        <v>1496</v>
      </c>
      <c r="AX229" s="231" t="s">
        <v>1498</v>
      </c>
      <c r="AY229" s="232" t="s">
        <v>1476</v>
      </c>
    </row>
    <row r="230" spans="2:65" s="272" customFormat="1">
      <c r="B230" s="276"/>
      <c r="D230" s="239" t="s">
        <v>133</v>
      </c>
      <c r="E230" s="273" t="s">
        <v>117</v>
      </c>
      <c r="F230" s="278" t="s">
        <v>2620</v>
      </c>
      <c r="H230" s="273" t="s">
        <v>117</v>
      </c>
      <c r="I230" s="277"/>
      <c r="L230" s="276"/>
      <c r="M230" s="275"/>
      <c r="T230" s="274"/>
      <c r="AT230" s="273" t="s">
        <v>133</v>
      </c>
      <c r="AU230" s="273" t="s">
        <v>238</v>
      </c>
      <c r="AV230" s="272" t="s">
        <v>238</v>
      </c>
      <c r="AW230" s="272" t="s">
        <v>1496</v>
      </c>
      <c r="AX230" s="272" t="s">
        <v>1498</v>
      </c>
      <c r="AY230" s="273" t="s">
        <v>1476</v>
      </c>
    </row>
    <row r="231" spans="2:65" s="231" customFormat="1">
      <c r="B231" s="235"/>
      <c r="D231" s="239" t="s">
        <v>133</v>
      </c>
      <c r="E231" s="232" t="s">
        <v>117</v>
      </c>
      <c r="F231" s="238" t="s">
        <v>2619</v>
      </c>
      <c r="H231" s="237">
        <v>510</v>
      </c>
      <c r="I231" s="236"/>
      <c r="L231" s="235"/>
      <c r="M231" s="234"/>
      <c r="T231" s="233"/>
      <c r="AT231" s="232" t="s">
        <v>133</v>
      </c>
      <c r="AU231" s="232" t="s">
        <v>238</v>
      </c>
      <c r="AV231" s="231" t="s">
        <v>523</v>
      </c>
      <c r="AW231" s="231" t="s">
        <v>1496</v>
      </c>
      <c r="AX231" s="231" t="s">
        <v>1498</v>
      </c>
      <c r="AY231" s="232" t="s">
        <v>1476</v>
      </c>
    </row>
    <row r="232" spans="2:65" s="272" customFormat="1">
      <c r="B232" s="276"/>
      <c r="D232" s="239" t="s">
        <v>133</v>
      </c>
      <c r="E232" s="273" t="s">
        <v>117</v>
      </c>
      <c r="F232" s="278" t="s">
        <v>2529</v>
      </c>
      <c r="H232" s="273" t="s">
        <v>117</v>
      </c>
      <c r="I232" s="277"/>
      <c r="L232" s="276"/>
      <c r="M232" s="275"/>
      <c r="T232" s="274"/>
      <c r="AT232" s="273" t="s">
        <v>133</v>
      </c>
      <c r="AU232" s="273" t="s">
        <v>238</v>
      </c>
      <c r="AV232" s="272" t="s">
        <v>238</v>
      </c>
      <c r="AW232" s="272" t="s">
        <v>1496</v>
      </c>
      <c r="AX232" s="272" t="s">
        <v>1498</v>
      </c>
      <c r="AY232" s="273" t="s">
        <v>1476</v>
      </c>
    </row>
    <row r="233" spans="2:65" s="231" customFormat="1">
      <c r="B233" s="235"/>
      <c r="D233" s="239" t="s">
        <v>133</v>
      </c>
      <c r="E233" s="232" t="s">
        <v>117</v>
      </c>
      <c r="F233" s="238" t="s">
        <v>2619</v>
      </c>
      <c r="H233" s="237">
        <v>510</v>
      </c>
      <c r="I233" s="236"/>
      <c r="L233" s="235"/>
      <c r="M233" s="234"/>
      <c r="T233" s="233"/>
      <c r="AT233" s="232" t="s">
        <v>133</v>
      </c>
      <c r="AU233" s="232" t="s">
        <v>238</v>
      </c>
      <c r="AV233" s="231" t="s">
        <v>523</v>
      </c>
      <c r="AW233" s="231" t="s">
        <v>1496</v>
      </c>
      <c r="AX233" s="231" t="s">
        <v>1498</v>
      </c>
      <c r="AY233" s="232" t="s">
        <v>1476</v>
      </c>
    </row>
    <row r="234" spans="2:65" s="272" customFormat="1">
      <c r="B234" s="276"/>
      <c r="D234" s="239" t="s">
        <v>133</v>
      </c>
      <c r="E234" s="273" t="s">
        <v>117</v>
      </c>
      <c r="F234" s="278" t="s">
        <v>2501</v>
      </c>
      <c r="H234" s="273" t="s">
        <v>117</v>
      </c>
      <c r="I234" s="277"/>
      <c r="L234" s="276"/>
      <c r="M234" s="275"/>
      <c r="T234" s="274"/>
      <c r="AT234" s="273" t="s">
        <v>133</v>
      </c>
      <c r="AU234" s="273" t="s">
        <v>238</v>
      </c>
      <c r="AV234" s="272" t="s">
        <v>238</v>
      </c>
      <c r="AW234" s="272" t="s">
        <v>1496</v>
      </c>
      <c r="AX234" s="272" t="s">
        <v>1498</v>
      </c>
      <c r="AY234" s="273" t="s">
        <v>1476</v>
      </c>
    </row>
    <row r="235" spans="2:65" s="231" customFormat="1">
      <c r="B235" s="235"/>
      <c r="D235" s="239" t="s">
        <v>133</v>
      </c>
      <c r="E235" s="232" t="s">
        <v>117</v>
      </c>
      <c r="F235" s="238" t="s">
        <v>2619</v>
      </c>
      <c r="H235" s="237">
        <v>510</v>
      </c>
      <c r="I235" s="236"/>
      <c r="L235" s="235"/>
      <c r="M235" s="234"/>
      <c r="T235" s="233"/>
      <c r="AT235" s="232" t="s">
        <v>133</v>
      </c>
      <c r="AU235" s="232" t="s">
        <v>238</v>
      </c>
      <c r="AV235" s="231" t="s">
        <v>523</v>
      </c>
      <c r="AW235" s="231" t="s">
        <v>1496</v>
      </c>
      <c r="AX235" s="231" t="s">
        <v>1498</v>
      </c>
      <c r="AY235" s="232" t="s">
        <v>1476</v>
      </c>
    </row>
    <row r="236" spans="2:65" s="272" customFormat="1">
      <c r="B236" s="276"/>
      <c r="D236" s="239" t="s">
        <v>133</v>
      </c>
      <c r="E236" s="273" t="s">
        <v>117</v>
      </c>
      <c r="F236" s="278" t="s">
        <v>2528</v>
      </c>
      <c r="H236" s="273" t="s">
        <v>117</v>
      </c>
      <c r="I236" s="277"/>
      <c r="L236" s="276"/>
      <c r="M236" s="275"/>
      <c r="T236" s="274"/>
      <c r="AT236" s="273" t="s">
        <v>133</v>
      </c>
      <c r="AU236" s="273" t="s">
        <v>238</v>
      </c>
      <c r="AV236" s="272" t="s">
        <v>238</v>
      </c>
      <c r="AW236" s="272" t="s">
        <v>1496</v>
      </c>
      <c r="AX236" s="272" t="s">
        <v>1498</v>
      </c>
      <c r="AY236" s="273" t="s">
        <v>1476</v>
      </c>
    </row>
    <row r="237" spans="2:65" s="231" customFormat="1">
      <c r="B237" s="235"/>
      <c r="D237" s="239" t="s">
        <v>133</v>
      </c>
      <c r="E237" s="232" t="s">
        <v>117</v>
      </c>
      <c r="F237" s="238" t="s">
        <v>2619</v>
      </c>
      <c r="H237" s="237">
        <v>510</v>
      </c>
      <c r="I237" s="236"/>
      <c r="L237" s="235"/>
      <c r="M237" s="234"/>
      <c r="T237" s="233"/>
      <c r="AT237" s="232" t="s">
        <v>133</v>
      </c>
      <c r="AU237" s="232" t="s">
        <v>238</v>
      </c>
      <c r="AV237" s="231" t="s">
        <v>523</v>
      </c>
      <c r="AW237" s="231" t="s">
        <v>1496</v>
      </c>
      <c r="AX237" s="231" t="s">
        <v>1498</v>
      </c>
      <c r="AY237" s="232" t="s">
        <v>1476</v>
      </c>
    </row>
    <row r="238" spans="2:65" s="252" customFormat="1">
      <c r="B238" s="256"/>
      <c r="D238" s="239" t="s">
        <v>133</v>
      </c>
      <c r="E238" s="253" t="s">
        <v>117</v>
      </c>
      <c r="F238" s="259" t="s">
        <v>1497</v>
      </c>
      <c r="H238" s="258">
        <v>2550</v>
      </c>
      <c r="I238" s="257"/>
      <c r="L238" s="256"/>
      <c r="M238" s="255"/>
      <c r="T238" s="254"/>
      <c r="AT238" s="253" t="s">
        <v>133</v>
      </c>
      <c r="AU238" s="253" t="s">
        <v>238</v>
      </c>
      <c r="AV238" s="252" t="s">
        <v>728</v>
      </c>
      <c r="AW238" s="252" t="s">
        <v>1496</v>
      </c>
      <c r="AX238" s="252" t="s">
        <v>238</v>
      </c>
      <c r="AY238" s="253" t="s">
        <v>1476</v>
      </c>
    </row>
    <row r="239" spans="2:65" s="207" customFormat="1" ht="16.5" customHeight="1">
      <c r="B239" s="208"/>
      <c r="C239" s="249" t="s">
        <v>2348</v>
      </c>
      <c r="D239" s="249" t="s">
        <v>1486</v>
      </c>
      <c r="E239" s="248" t="s">
        <v>2499</v>
      </c>
      <c r="F239" s="243" t="s">
        <v>2498</v>
      </c>
      <c r="G239" s="247" t="s">
        <v>2497</v>
      </c>
      <c r="H239" s="246">
        <v>25.5</v>
      </c>
      <c r="I239" s="245"/>
      <c r="J239" s="244">
        <f>ROUND(I239*H239,2)</f>
        <v>0</v>
      </c>
      <c r="K239" s="243" t="s">
        <v>1503</v>
      </c>
      <c r="L239" s="242"/>
      <c r="M239" s="241" t="s">
        <v>117</v>
      </c>
      <c r="N239" s="240" t="s">
        <v>1478</v>
      </c>
      <c r="P239" s="221">
        <f>O239*H239</f>
        <v>0</v>
      </c>
      <c r="Q239" s="221">
        <v>1E-3</v>
      </c>
      <c r="R239" s="221">
        <f>Q239*H239</f>
        <v>2.5500000000000002E-2</v>
      </c>
      <c r="S239" s="221">
        <v>0</v>
      </c>
      <c r="T239" s="220">
        <f>S239*H239</f>
        <v>0</v>
      </c>
      <c r="AR239" s="218" t="s">
        <v>421</v>
      </c>
      <c r="AT239" s="218" t="s">
        <v>1486</v>
      </c>
      <c r="AU239" s="218" t="s">
        <v>238</v>
      </c>
      <c r="AY239" s="211" t="s">
        <v>1476</v>
      </c>
      <c r="BE239" s="219">
        <f>IF(N239="základní",J239,0)</f>
        <v>0</v>
      </c>
      <c r="BF239" s="219">
        <f>IF(N239="snížená",J239,0)</f>
        <v>0</v>
      </c>
      <c r="BG239" s="219">
        <f>IF(N239="zákl. přenesená",J239,0)</f>
        <v>0</v>
      </c>
      <c r="BH239" s="219">
        <f>IF(N239="sníž. přenesená",J239,0)</f>
        <v>0</v>
      </c>
      <c r="BI239" s="219">
        <f>IF(N239="nulová",J239,0)</f>
        <v>0</v>
      </c>
      <c r="BJ239" s="211" t="s">
        <v>238</v>
      </c>
      <c r="BK239" s="219">
        <f>ROUND(I239*H239,2)</f>
        <v>0</v>
      </c>
      <c r="BL239" s="211" t="s">
        <v>728</v>
      </c>
      <c r="BM239" s="218" t="s">
        <v>2618</v>
      </c>
    </row>
    <row r="240" spans="2:65" s="231" customFormat="1">
      <c r="B240" s="235"/>
      <c r="D240" s="239" t="s">
        <v>133</v>
      </c>
      <c r="F240" s="238" t="s">
        <v>2617</v>
      </c>
      <c r="H240" s="237">
        <v>25.5</v>
      </c>
      <c r="I240" s="236"/>
      <c r="L240" s="235"/>
      <c r="M240" s="234"/>
      <c r="T240" s="233"/>
      <c r="AT240" s="232" t="s">
        <v>133</v>
      </c>
      <c r="AU240" s="232" t="s">
        <v>238</v>
      </c>
      <c r="AV240" s="231" t="s">
        <v>523</v>
      </c>
      <c r="AW240" s="231" t="s">
        <v>1483</v>
      </c>
      <c r="AX240" s="231" t="s">
        <v>238</v>
      </c>
      <c r="AY240" s="232" t="s">
        <v>1476</v>
      </c>
    </row>
    <row r="241" spans="2:65" s="207" customFormat="1" ht="16.5" customHeight="1">
      <c r="B241" s="208"/>
      <c r="C241" s="230" t="s">
        <v>2343</v>
      </c>
      <c r="D241" s="230" t="s">
        <v>1477</v>
      </c>
      <c r="E241" s="229" t="s">
        <v>1481</v>
      </c>
      <c r="F241" s="224" t="s">
        <v>1480</v>
      </c>
      <c r="G241" s="228" t="s">
        <v>197</v>
      </c>
      <c r="H241" s="227">
        <v>21.062999999999999</v>
      </c>
      <c r="I241" s="226"/>
      <c r="J241" s="225">
        <f>ROUND(I241*H241,2)</f>
        <v>0</v>
      </c>
      <c r="K241" s="224" t="s">
        <v>1479</v>
      </c>
      <c r="L241" s="208"/>
      <c r="M241" s="223" t="s">
        <v>117</v>
      </c>
      <c r="N241" s="222" t="s">
        <v>1478</v>
      </c>
      <c r="P241" s="221">
        <f>O241*H241</f>
        <v>0</v>
      </c>
      <c r="Q241" s="221">
        <v>0</v>
      </c>
      <c r="R241" s="221">
        <f>Q241*H241</f>
        <v>0</v>
      </c>
      <c r="S241" s="221">
        <v>0</v>
      </c>
      <c r="T241" s="220">
        <f>S241*H241</f>
        <v>0</v>
      </c>
      <c r="AR241" s="218" t="s">
        <v>728</v>
      </c>
      <c r="AT241" s="218" t="s">
        <v>1477</v>
      </c>
      <c r="AU241" s="218" t="s">
        <v>238</v>
      </c>
      <c r="AY241" s="211" t="s">
        <v>1476</v>
      </c>
      <c r="BE241" s="219">
        <f>IF(N241="základní",J241,0)</f>
        <v>0</v>
      </c>
      <c r="BF241" s="219">
        <f>IF(N241="snížená",J241,0)</f>
        <v>0</v>
      </c>
      <c r="BG241" s="219">
        <f>IF(N241="zákl. přenesená",J241,0)</f>
        <v>0</v>
      </c>
      <c r="BH241" s="219">
        <f>IF(N241="sníž. přenesená",J241,0)</f>
        <v>0</v>
      </c>
      <c r="BI241" s="219">
        <f>IF(N241="nulová",J241,0)</f>
        <v>0</v>
      </c>
      <c r="BJ241" s="211" t="s">
        <v>238</v>
      </c>
      <c r="BK241" s="219">
        <f>ROUND(I241*H241,2)</f>
        <v>0</v>
      </c>
      <c r="BL241" s="211" t="s">
        <v>728</v>
      </c>
      <c r="BM241" s="218" t="s">
        <v>2616</v>
      </c>
    </row>
    <row r="242" spans="2:65" s="207" customFormat="1">
      <c r="B242" s="208"/>
      <c r="D242" s="217" t="s">
        <v>1473</v>
      </c>
      <c r="F242" s="216" t="s">
        <v>1474</v>
      </c>
      <c r="I242" s="215"/>
      <c r="L242" s="208"/>
      <c r="M242" s="251"/>
      <c r="T242" s="250"/>
      <c r="AT242" s="211" t="s">
        <v>1473</v>
      </c>
      <c r="AU242" s="211" t="s">
        <v>238</v>
      </c>
    </row>
    <row r="243" spans="2:65" s="261" customFormat="1" ht="25.9" customHeight="1">
      <c r="B243" s="268"/>
      <c r="D243" s="263" t="s">
        <v>1540</v>
      </c>
      <c r="E243" s="271" t="s">
        <v>2615</v>
      </c>
      <c r="F243" s="271" t="s">
        <v>2614</v>
      </c>
      <c r="I243" s="270"/>
      <c r="J243" s="269">
        <f>BK243</f>
        <v>0</v>
      </c>
      <c r="L243" s="268"/>
      <c r="M243" s="267"/>
      <c r="P243" s="266">
        <f>SUM(P244:P314)</f>
        <v>0</v>
      </c>
      <c r="R243" s="266">
        <f>SUM(R244:R314)</f>
        <v>0.12457500000000001</v>
      </c>
      <c r="T243" s="265">
        <f>SUM(T244:T314)</f>
        <v>0</v>
      </c>
      <c r="AR243" s="263" t="s">
        <v>238</v>
      </c>
      <c r="AT243" s="264" t="s">
        <v>1540</v>
      </c>
      <c r="AU243" s="264" t="s">
        <v>1498</v>
      </c>
      <c r="AY243" s="263" t="s">
        <v>1476</v>
      </c>
      <c r="BK243" s="262">
        <f>SUM(BK244:BK314)</f>
        <v>0</v>
      </c>
    </row>
    <row r="244" spans="2:65" s="207" customFormat="1" ht="16.5" customHeight="1">
      <c r="B244" s="208"/>
      <c r="C244" s="230" t="s">
        <v>2339</v>
      </c>
      <c r="D244" s="230" t="s">
        <v>1477</v>
      </c>
      <c r="E244" s="229" t="s">
        <v>2613</v>
      </c>
      <c r="F244" s="224" t="s">
        <v>2612</v>
      </c>
      <c r="G244" s="228" t="s">
        <v>226</v>
      </c>
      <c r="H244" s="227">
        <v>1661</v>
      </c>
      <c r="I244" s="226"/>
      <c r="J244" s="225">
        <f>ROUND(I244*H244,2)</f>
        <v>0</v>
      </c>
      <c r="K244" s="224" t="s">
        <v>1479</v>
      </c>
      <c r="L244" s="208"/>
      <c r="M244" s="223" t="s">
        <v>117</v>
      </c>
      <c r="N244" s="222" t="s">
        <v>1478</v>
      </c>
      <c r="P244" s="221">
        <f>O244*H244</f>
        <v>0</v>
      </c>
      <c r="Q244" s="221">
        <v>0</v>
      </c>
      <c r="R244" s="221">
        <f>Q244*H244</f>
        <v>0</v>
      </c>
      <c r="S244" s="221">
        <v>0</v>
      </c>
      <c r="T244" s="220">
        <f>S244*H244</f>
        <v>0</v>
      </c>
      <c r="AR244" s="218" t="s">
        <v>728</v>
      </c>
      <c r="AT244" s="218" t="s">
        <v>1477</v>
      </c>
      <c r="AU244" s="218" t="s">
        <v>238</v>
      </c>
      <c r="AY244" s="211" t="s">
        <v>1476</v>
      </c>
      <c r="BE244" s="219">
        <f>IF(N244="základní",J244,0)</f>
        <v>0</v>
      </c>
      <c r="BF244" s="219">
        <f>IF(N244="snížená",J244,0)</f>
        <v>0</v>
      </c>
      <c r="BG244" s="219">
        <f>IF(N244="zákl. přenesená",J244,0)</f>
        <v>0</v>
      </c>
      <c r="BH244" s="219">
        <f>IF(N244="sníž. přenesená",J244,0)</f>
        <v>0</v>
      </c>
      <c r="BI244" s="219">
        <f>IF(N244="nulová",J244,0)</f>
        <v>0</v>
      </c>
      <c r="BJ244" s="211" t="s">
        <v>238</v>
      </c>
      <c r="BK244" s="219">
        <f>ROUND(I244*H244,2)</f>
        <v>0</v>
      </c>
      <c r="BL244" s="211" t="s">
        <v>728</v>
      </c>
      <c r="BM244" s="218" t="s">
        <v>2611</v>
      </c>
    </row>
    <row r="245" spans="2:65" s="207" customFormat="1">
      <c r="B245" s="208"/>
      <c r="D245" s="217" t="s">
        <v>1473</v>
      </c>
      <c r="F245" s="216" t="s">
        <v>2610</v>
      </c>
      <c r="I245" s="215"/>
      <c r="L245" s="208"/>
      <c r="M245" s="251"/>
      <c r="T245" s="250"/>
      <c r="AT245" s="211" t="s">
        <v>1473</v>
      </c>
      <c r="AU245" s="211" t="s">
        <v>238</v>
      </c>
    </row>
    <row r="246" spans="2:65" s="272" customFormat="1">
      <c r="B246" s="276"/>
      <c r="D246" s="239" t="s">
        <v>133</v>
      </c>
      <c r="E246" s="273" t="s">
        <v>117</v>
      </c>
      <c r="F246" s="278" t="s">
        <v>2518</v>
      </c>
      <c r="H246" s="273" t="s">
        <v>117</v>
      </c>
      <c r="I246" s="277"/>
      <c r="L246" s="276"/>
      <c r="M246" s="275"/>
      <c r="T246" s="274"/>
      <c r="AT246" s="273" t="s">
        <v>133</v>
      </c>
      <c r="AU246" s="273" t="s">
        <v>238</v>
      </c>
      <c r="AV246" s="272" t="s">
        <v>238</v>
      </c>
      <c r="AW246" s="272" t="s">
        <v>1496</v>
      </c>
      <c r="AX246" s="272" t="s">
        <v>1498</v>
      </c>
      <c r="AY246" s="273" t="s">
        <v>1476</v>
      </c>
    </row>
    <row r="247" spans="2:65" s="231" customFormat="1">
      <c r="B247" s="235"/>
      <c r="D247" s="239" t="s">
        <v>133</v>
      </c>
      <c r="E247" s="232" t="s">
        <v>117</v>
      </c>
      <c r="F247" s="238" t="s">
        <v>2601</v>
      </c>
      <c r="H247" s="237">
        <v>1661</v>
      </c>
      <c r="I247" s="236"/>
      <c r="L247" s="235"/>
      <c r="M247" s="234"/>
      <c r="T247" s="233"/>
      <c r="AT247" s="232" t="s">
        <v>133</v>
      </c>
      <c r="AU247" s="232" t="s">
        <v>238</v>
      </c>
      <c r="AV247" s="231" t="s">
        <v>523</v>
      </c>
      <c r="AW247" s="231" t="s">
        <v>1496</v>
      </c>
      <c r="AX247" s="231" t="s">
        <v>1498</v>
      </c>
      <c r="AY247" s="232" t="s">
        <v>1476</v>
      </c>
    </row>
    <row r="248" spans="2:65" s="252" customFormat="1">
      <c r="B248" s="256"/>
      <c r="D248" s="239" t="s">
        <v>133</v>
      </c>
      <c r="E248" s="253" t="s">
        <v>117</v>
      </c>
      <c r="F248" s="259" t="s">
        <v>1497</v>
      </c>
      <c r="H248" s="258">
        <v>1661</v>
      </c>
      <c r="I248" s="257"/>
      <c r="L248" s="256"/>
      <c r="M248" s="255"/>
      <c r="T248" s="254"/>
      <c r="AT248" s="253" t="s">
        <v>133</v>
      </c>
      <c r="AU248" s="253" t="s">
        <v>238</v>
      </c>
      <c r="AV248" s="252" t="s">
        <v>728</v>
      </c>
      <c r="AW248" s="252" t="s">
        <v>1496</v>
      </c>
      <c r="AX248" s="252" t="s">
        <v>238</v>
      </c>
      <c r="AY248" s="253" t="s">
        <v>1476</v>
      </c>
    </row>
    <row r="249" spans="2:65" s="207" customFormat="1" ht="24.2" customHeight="1">
      <c r="B249" s="208"/>
      <c r="C249" s="230" t="s">
        <v>2334</v>
      </c>
      <c r="D249" s="230" t="s">
        <v>1477</v>
      </c>
      <c r="E249" s="229" t="s">
        <v>2609</v>
      </c>
      <c r="F249" s="224" t="s">
        <v>2608</v>
      </c>
      <c r="G249" s="228" t="s">
        <v>226</v>
      </c>
      <c r="H249" s="227">
        <v>8305</v>
      </c>
      <c r="I249" s="226"/>
      <c r="J249" s="225">
        <f>ROUND(I249*H249,2)</f>
        <v>0</v>
      </c>
      <c r="K249" s="224" t="s">
        <v>1479</v>
      </c>
      <c r="L249" s="208"/>
      <c r="M249" s="223" t="s">
        <v>117</v>
      </c>
      <c r="N249" s="222" t="s">
        <v>1478</v>
      </c>
      <c r="P249" s="221">
        <f>O249*H249</f>
        <v>0</v>
      </c>
      <c r="Q249" s="221">
        <v>0</v>
      </c>
      <c r="R249" s="221">
        <f>Q249*H249</f>
        <v>0</v>
      </c>
      <c r="S249" s="221">
        <v>0</v>
      </c>
      <c r="T249" s="220">
        <f>S249*H249</f>
        <v>0</v>
      </c>
      <c r="AR249" s="218" t="s">
        <v>728</v>
      </c>
      <c r="AT249" s="218" t="s">
        <v>1477</v>
      </c>
      <c r="AU249" s="218" t="s">
        <v>238</v>
      </c>
      <c r="AY249" s="211" t="s">
        <v>1476</v>
      </c>
      <c r="BE249" s="219">
        <f>IF(N249="základní",J249,0)</f>
        <v>0</v>
      </c>
      <c r="BF249" s="219">
        <f>IF(N249="snížená",J249,0)</f>
        <v>0</v>
      </c>
      <c r="BG249" s="219">
        <f>IF(N249="zákl. přenesená",J249,0)</f>
        <v>0</v>
      </c>
      <c r="BH249" s="219">
        <f>IF(N249="sníž. přenesená",J249,0)</f>
        <v>0</v>
      </c>
      <c r="BI249" s="219">
        <f>IF(N249="nulová",J249,0)</f>
        <v>0</v>
      </c>
      <c r="BJ249" s="211" t="s">
        <v>238</v>
      </c>
      <c r="BK249" s="219">
        <f>ROUND(I249*H249,2)</f>
        <v>0</v>
      </c>
      <c r="BL249" s="211" t="s">
        <v>728</v>
      </c>
      <c r="BM249" s="218" t="s">
        <v>2607</v>
      </c>
    </row>
    <row r="250" spans="2:65" s="207" customFormat="1">
      <c r="B250" s="208"/>
      <c r="D250" s="217" t="s">
        <v>1473</v>
      </c>
      <c r="F250" s="216" t="s">
        <v>2606</v>
      </c>
      <c r="I250" s="215"/>
      <c r="L250" s="208"/>
      <c r="M250" s="251"/>
      <c r="T250" s="250"/>
      <c r="AT250" s="211" t="s">
        <v>1473</v>
      </c>
      <c r="AU250" s="211" t="s">
        <v>238</v>
      </c>
    </row>
    <row r="251" spans="2:65" s="272" customFormat="1">
      <c r="B251" s="276"/>
      <c r="D251" s="239" t="s">
        <v>133</v>
      </c>
      <c r="E251" s="273" t="s">
        <v>117</v>
      </c>
      <c r="F251" s="278" t="s">
        <v>2518</v>
      </c>
      <c r="H251" s="273" t="s">
        <v>117</v>
      </c>
      <c r="I251" s="277"/>
      <c r="L251" s="276"/>
      <c r="M251" s="275"/>
      <c r="T251" s="274"/>
      <c r="AT251" s="273" t="s">
        <v>133</v>
      </c>
      <c r="AU251" s="273" t="s">
        <v>238</v>
      </c>
      <c r="AV251" s="272" t="s">
        <v>238</v>
      </c>
      <c r="AW251" s="272" t="s">
        <v>1496</v>
      </c>
      <c r="AX251" s="272" t="s">
        <v>1498</v>
      </c>
      <c r="AY251" s="273" t="s">
        <v>1476</v>
      </c>
    </row>
    <row r="252" spans="2:65" s="231" customFormat="1">
      <c r="B252" s="235"/>
      <c r="D252" s="239" t="s">
        <v>133</v>
      </c>
      <c r="E252" s="232" t="s">
        <v>117</v>
      </c>
      <c r="F252" s="238" t="s">
        <v>2601</v>
      </c>
      <c r="H252" s="237">
        <v>1661</v>
      </c>
      <c r="I252" s="236"/>
      <c r="L252" s="235"/>
      <c r="M252" s="234"/>
      <c r="T252" s="233"/>
      <c r="AT252" s="232" t="s">
        <v>133</v>
      </c>
      <c r="AU252" s="232" t="s">
        <v>238</v>
      </c>
      <c r="AV252" s="231" t="s">
        <v>523</v>
      </c>
      <c r="AW252" s="231" t="s">
        <v>1496</v>
      </c>
      <c r="AX252" s="231" t="s">
        <v>1498</v>
      </c>
      <c r="AY252" s="232" t="s">
        <v>1476</v>
      </c>
    </row>
    <row r="253" spans="2:65" s="272" customFormat="1">
      <c r="B253" s="276"/>
      <c r="D253" s="239" t="s">
        <v>133</v>
      </c>
      <c r="E253" s="273" t="s">
        <v>117</v>
      </c>
      <c r="F253" s="278" t="s">
        <v>2512</v>
      </c>
      <c r="H253" s="273" t="s">
        <v>117</v>
      </c>
      <c r="I253" s="277"/>
      <c r="L253" s="276"/>
      <c r="M253" s="275"/>
      <c r="T253" s="274"/>
      <c r="AT253" s="273" t="s">
        <v>133</v>
      </c>
      <c r="AU253" s="273" t="s">
        <v>238</v>
      </c>
      <c r="AV253" s="272" t="s">
        <v>238</v>
      </c>
      <c r="AW253" s="272" t="s">
        <v>1496</v>
      </c>
      <c r="AX253" s="272" t="s">
        <v>1498</v>
      </c>
      <c r="AY253" s="273" t="s">
        <v>1476</v>
      </c>
    </row>
    <row r="254" spans="2:65" s="231" customFormat="1">
      <c r="B254" s="235"/>
      <c r="D254" s="239" t="s">
        <v>133</v>
      </c>
      <c r="E254" s="232" t="s">
        <v>117</v>
      </c>
      <c r="F254" s="238" t="s">
        <v>2601</v>
      </c>
      <c r="H254" s="237">
        <v>1661</v>
      </c>
      <c r="I254" s="236"/>
      <c r="L254" s="235"/>
      <c r="M254" s="234"/>
      <c r="T254" s="233"/>
      <c r="AT254" s="232" t="s">
        <v>133</v>
      </c>
      <c r="AU254" s="232" t="s">
        <v>238</v>
      </c>
      <c r="AV254" s="231" t="s">
        <v>523</v>
      </c>
      <c r="AW254" s="231" t="s">
        <v>1496</v>
      </c>
      <c r="AX254" s="231" t="s">
        <v>1498</v>
      </c>
      <c r="AY254" s="232" t="s">
        <v>1476</v>
      </c>
    </row>
    <row r="255" spans="2:65" s="272" customFormat="1">
      <c r="B255" s="276"/>
      <c r="D255" s="239" t="s">
        <v>133</v>
      </c>
      <c r="E255" s="273" t="s">
        <v>117</v>
      </c>
      <c r="F255" s="278" t="s">
        <v>2529</v>
      </c>
      <c r="H255" s="273" t="s">
        <v>117</v>
      </c>
      <c r="I255" s="277"/>
      <c r="L255" s="276"/>
      <c r="M255" s="275"/>
      <c r="T255" s="274"/>
      <c r="AT255" s="273" t="s">
        <v>133</v>
      </c>
      <c r="AU255" s="273" t="s">
        <v>238</v>
      </c>
      <c r="AV255" s="272" t="s">
        <v>238</v>
      </c>
      <c r="AW255" s="272" t="s">
        <v>1496</v>
      </c>
      <c r="AX255" s="272" t="s">
        <v>1498</v>
      </c>
      <c r="AY255" s="273" t="s">
        <v>1476</v>
      </c>
    </row>
    <row r="256" spans="2:65" s="231" customFormat="1">
      <c r="B256" s="235"/>
      <c r="D256" s="239" t="s">
        <v>133</v>
      </c>
      <c r="E256" s="232" t="s">
        <v>117</v>
      </c>
      <c r="F256" s="238" t="s">
        <v>2601</v>
      </c>
      <c r="H256" s="237">
        <v>1661</v>
      </c>
      <c r="I256" s="236"/>
      <c r="L256" s="235"/>
      <c r="M256" s="234"/>
      <c r="T256" s="233"/>
      <c r="AT256" s="232" t="s">
        <v>133</v>
      </c>
      <c r="AU256" s="232" t="s">
        <v>238</v>
      </c>
      <c r="AV256" s="231" t="s">
        <v>523</v>
      </c>
      <c r="AW256" s="231" t="s">
        <v>1496</v>
      </c>
      <c r="AX256" s="231" t="s">
        <v>1498</v>
      </c>
      <c r="AY256" s="232" t="s">
        <v>1476</v>
      </c>
    </row>
    <row r="257" spans="2:65" s="272" customFormat="1">
      <c r="B257" s="276"/>
      <c r="D257" s="239" t="s">
        <v>133</v>
      </c>
      <c r="E257" s="273" t="s">
        <v>117</v>
      </c>
      <c r="F257" s="278" t="s">
        <v>2501</v>
      </c>
      <c r="H257" s="273" t="s">
        <v>117</v>
      </c>
      <c r="I257" s="277"/>
      <c r="L257" s="276"/>
      <c r="M257" s="275"/>
      <c r="T257" s="274"/>
      <c r="AT257" s="273" t="s">
        <v>133</v>
      </c>
      <c r="AU257" s="273" t="s">
        <v>238</v>
      </c>
      <c r="AV257" s="272" t="s">
        <v>238</v>
      </c>
      <c r="AW257" s="272" t="s">
        <v>1496</v>
      </c>
      <c r="AX257" s="272" t="s">
        <v>1498</v>
      </c>
      <c r="AY257" s="273" t="s">
        <v>1476</v>
      </c>
    </row>
    <row r="258" spans="2:65" s="231" customFormat="1">
      <c r="B258" s="235"/>
      <c r="D258" s="239" t="s">
        <v>133</v>
      </c>
      <c r="E258" s="232" t="s">
        <v>117</v>
      </c>
      <c r="F258" s="238" t="s">
        <v>2601</v>
      </c>
      <c r="H258" s="237">
        <v>1661</v>
      </c>
      <c r="I258" s="236"/>
      <c r="L258" s="235"/>
      <c r="M258" s="234"/>
      <c r="T258" s="233"/>
      <c r="AT258" s="232" t="s">
        <v>133</v>
      </c>
      <c r="AU258" s="232" t="s">
        <v>238</v>
      </c>
      <c r="AV258" s="231" t="s">
        <v>523</v>
      </c>
      <c r="AW258" s="231" t="s">
        <v>1496</v>
      </c>
      <c r="AX258" s="231" t="s">
        <v>1498</v>
      </c>
      <c r="AY258" s="232" t="s">
        <v>1476</v>
      </c>
    </row>
    <row r="259" spans="2:65" s="272" customFormat="1">
      <c r="B259" s="276"/>
      <c r="D259" s="239" t="s">
        <v>133</v>
      </c>
      <c r="E259" s="273" t="s">
        <v>117</v>
      </c>
      <c r="F259" s="278" t="s">
        <v>2528</v>
      </c>
      <c r="H259" s="273" t="s">
        <v>117</v>
      </c>
      <c r="I259" s="277"/>
      <c r="L259" s="276"/>
      <c r="M259" s="275"/>
      <c r="T259" s="274"/>
      <c r="AT259" s="273" t="s">
        <v>133</v>
      </c>
      <c r="AU259" s="273" t="s">
        <v>238</v>
      </c>
      <c r="AV259" s="272" t="s">
        <v>238</v>
      </c>
      <c r="AW259" s="272" t="s">
        <v>1496</v>
      </c>
      <c r="AX259" s="272" t="s">
        <v>1498</v>
      </c>
      <c r="AY259" s="273" t="s">
        <v>1476</v>
      </c>
    </row>
    <row r="260" spans="2:65" s="231" customFormat="1">
      <c r="B260" s="235"/>
      <c r="D260" s="239" t="s">
        <v>133</v>
      </c>
      <c r="E260" s="232" t="s">
        <v>117</v>
      </c>
      <c r="F260" s="238" t="s">
        <v>2601</v>
      </c>
      <c r="H260" s="237">
        <v>1661</v>
      </c>
      <c r="I260" s="236"/>
      <c r="L260" s="235"/>
      <c r="M260" s="234"/>
      <c r="T260" s="233"/>
      <c r="AT260" s="232" t="s">
        <v>133</v>
      </c>
      <c r="AU260" s="232" t="s">
        <v>238</v>
      </c>
      <c r="AV260" s="231" t="s">
        <v>523</v>
      </c>
      <c r="AW260" s="231" t="s">
        <v>1496</v>
      </c>
      <c r="AX260" s="231" t="s">
        <v>1498</v>
      </c>
      <c r="AY260" s="232" t="s">
        <v>1476</v>
      </c>
    </row>
    <row r="261" spans="2:65" s="252" customFormat="1">
      <c r="B261" s="256"/>
      <c r="D261" s="239" t="s">
        <v>133</v>
      </c>
      <c r="E261" s="253" t="s">
        <v>117</v>
      </c>
      <c r="F261" s="259" t="s">
        <v>1497</v>
      </c>
      <c r="H261" s="258">
        <v>8305</v>
      </c>
      <c r="I261" s="257"/>
      <c r="L261" s="256"/>
      <c r="M261" s="255"/>
      <c r="T261" s="254"/>
      <c r="AT261" s="253" t="s">
        <v>133</v>
      </c>
      <c r="AU261" s="253" t="s">
        <v>238</v>
      </c>
      <c r="AV261" s="252" t="s">
        <v>728</v>
      </c>
      <c r="AW261" s="252" t="s">
        <v>1496</v>
      </c>
      <c r="AX261" s="252" t="s">
        <v>238</v>
      </c>
      <c r="AY261" s="253" t="s">
        <v>1476</v>
      </c>
    </row>
    <row r="262" spans="2:65" s="207" customFormat="1" ht="24.2" customHeight="1">
      <c r="B262" s="208"/>
      <c r="C262" s="230" t="s">
        <v>2271</v>
      </c>
      <c r="D262" s="230" t="s">
        <v>1477</v>
      </c>
      <c r="E262" s="229" t="s">
        <v>2605</v>
      </c>
      <c r="F262" s="224" t="s">
        <v>2604</v>
      </c>
      <c r="G262" s="228" t="s">
        <v>226</v>
      </c>
      <c r="H262" s="227">
        <v>4983</v>
      </c>
      <c r="I262" s="226"/>
      <c r="J262" s="225">
        <f>ROUND(I262*H262,2)</f>
        <v>0</v>
      </c>
      <c r="K262" s="224" t="s">
        <v>1479</v>
      </c>
      <c r="L262" s="208"/>
      <c r="M262" s="223" t="s">
        <v>117</v>
      </c>
      <c r="N262" s="222" t="s">
        <v>1478</v>
      </c>
      <c r="P262" s="221">
        <f>O262*H262</f>
        <v>0</v>
      </c>
      <c r="Q262" s="221">
        <v>0</v>
      </c>
      <c r="R262" s="221">
        <f>Q262*H262</f>
        <v>0</v>
      </c>
      <c r="S262" s="221">
        <v>0</v>
      </c>
      <c r="T262" s="220">
        <f>S262*H262</f>
        <v>0</v>
      </c>
      <c r="AR262" s="218" t="s">
        <v>728</v>
      </c>
      <c r="AT262" s="218" t="s">
        <v>1477</v>
      </c>
      <c r="AU262" s="218" t="s">
        <v>238</v>
      </c>
      <c r="AY262" s="211" t="s">
        <v>1476</v>
      </c>
      <c r="BE262" s="219">
        <f>IF(N262="základní",J262,0)</f>
        <v>0</v>
      </c>
      <c r="BF262" s="219">
        <f>IF(N262="snížená",J262,0)</f>
        <v>0</v>
      </c>
      <c r="BG262" s="219">
        <f>IF(N262="zákl. přenesená",J262,0)</f>
        <v>0</v>
      </c>
      <c r="BH262" s="219">
        <f>IF(N262="sníž. přenesená",J262,0)</f>
        <v>0</v>
      </c>
      <c r="BI262" s="219">
        <f>IF(N262="nulová",J262,0)</f>
        <v>0</v>
      </c>
      <c r="BJ262" s="211" t="s">
        <v>238</v>
      </c>
      <c r="BK262" s="219">
        <f>ROUND(I262*H262,2)</f>
        <v>0</v>
      </c>
      <c r="BL262" s="211" t="s">
        <v>728</v>
      </c>
      <c r="BM262" s="218" t="s">
        <v>2603</v>
      </c>
    </row>
    <row r="263" spans="2:65" s="207" customFormat="1">
      <c r="B263" s="208"/>
      <c r="D263" s="217" t="s">
        <v>1473</v>
      </c>
      <c r="F263" s="216" t="s">
        <v>2602</v>
      </c>
      <c r="I263" s="215"/>
      <c r="L263" s="208"/>
      <c r="M263" s="251"/>
      <c r="T263" s="250"/>
      <c r="AT263" s="211" t="s">
        <v>1473</v>
      </c>
      <c r="AU263" s="211" t="s">
        <v>238</v>
      </c>
    </row>
    <row r="264" spans="2:65" s="272" customFormat="1">
      <c r="B264" s="276"/>
      <c r="D264" s="239" t="s">
        <v>133</v>
      </c>
      <c r="E264" s="273" t="s">
        <v>117</v>
      </c>
      <c r="F264" s="278" t="s">
        <v>2529</v>
      </c>
      <c r="H264" s="273" t="s">
        <v>117</v>
      </c>
      <c r="I264" s="277"/>
      <c r="L264" s="276"/>
      <c r="M264" s="275"/>
      <c r="T264" s="274"/>
      <c r="AT264" s="273" t="s">
        <v>133</v>
      </c>
      <c r="AU264" s="273" t="s">
        <v>238</v>
      </c>
      <c r="AV264" s="272" t="s">
        <v>238</v>
      </c>
      <c r="AW264" s="272" t="s">
        <v>1496</v>
      </c>
      <c r="AX264" s="272" t="s">
        <v>1498</v>
      </c>
      <c r="AY264" s="273" t="s">
        <v>1476</v>
      </c>
    </row>
    <row r="265" spans="2:65" s="231" customFormat="1">
      <c r="B265" s="235"/>
      <c r="D265" s="239" t="s">
        <v>133</v>
      </c>
      <c r="E265" s="232" t="s">
        <v>117</v>
      </c>
      <c r="F265" s="238" t="s">
        <v>2601</v>
      </c>
      <c r="H265" s="237">
        <v>1661</v>
      </c>
      <c r="I265" s="236"/>
      <c r="L265" s="235"/>
      <c r="M265" s="234"/>
      <c r="T265" s="233"/>
      <c r="AT265" s="232" t="s">
        <v>133</v>
      </c>
      <c r="AU265" s="232" t="s">
        <v>238</v>
      </c>
      <c r="AV265" s="231" t="s">
        <v>523</v>
      </c>
      <c r="AW265" s="231" t="s">
        <v>1496</v>
      </c>
      <c r="AX265" s="231" t="s">
        <v>1498</v>
      </c>
      <c r="AY265" s="232" t="s">
        <v>1476</v>
      </c>
    </row>
    <row r="266" spans="2:65" s="272" customFormat="1">
      <c r="B266" s="276"/>
      <c r="D266" s="239" t="s">
        <v>133</v>
      </c>
      <c r="E266" s="273" t="s">
        <v>117</v>
      </c>
      <c r="F266" s="278" t="s">
        <v>2501</v>
      </c>
      <c r="H266" s="273" t="s">
        <v>117</v>
      </c>
      <c r="I266" s="277"/>
      <c r="L266" s="276"/>
      <c r="M266" s="275"/>
      <c r="T266" s="274"/>
      <c r="AT266" s="273" t="s">
        <v>133</v>
      </c>
      <c r="AU266" s="273" t="s">
        <v>238</v>
      </c>
      <c r="AV266" s="272" t="s">
        <v>238</v>
      </c>
      <c r="AW266" s="272" t="s">
        <v>1496</v>
      </c>
      <c r="AX266" s="272" t="s">
        <v>1498</v>
      </c>
      <c r="AY266" s="273" t="s">
        <v>1476</v>
      </c>
    </row>
    <row r="267" spans="2:65" s="231" customFormat="1">
      <c r="B267" s="235"/>
      <c r="D267" s="239" t="s">
        <v>133</v>
      </c>
      <c r="E267" s="232" t="s">
        <v>117</v>
      </c>
      <c r="F267" s="238" t="s">
        <v>2601</v>
      </c>
      <c r="H267" s="237">
        <v>1661</v>
      </c>
      <c r="I267" s="236"/>
      <c r="L267" s="235"/>
      <c r="M267" s="234"/>
      <c r="T267" s="233"/>
      <c r="AT267" s="232" t="s">
        <v>133</v>
      </c>
      <c r="AU267" s="232" t="s">
        <v>238</v>
      </c>
      <c r="AV267" s="231" t="s">
        <v>523</v>
      </c>
      <c r="AW267" s="231" t="s">
        <v>1496</v>
      </c>
      <c r="AX267" s="231" t="s">
        <v>1498</v>
      </c>
      <c r="AY267" s="232" t="s">
        <v>1476</v>
      </c>
    </row>
    <row r="268" spans="2:65" s="272" customFormat="1">
      <c r="B268" s="276"/>
      <c r="D268" s="239" t="s">
        <v>133</v>
      </c>
      <c r="E268" s="273" t="s">
        <v>117</v>
      </c>
      <c r="F268" s="278" t="s">
        <v>2528</v>
      </c>
      <c r="H268" s="273" t="s">
        <v>117</v>
      </c>
      <c r="I268" s="277"/>
      <c r="L268" s="276"/>
      <c r="M268" s="275"/>
      <c r="T268" s="274"/>
      <c r="AT268" s="273" t="s">
        <v>133</v>
      </c>
      <c r="AU268" s="273" t="s">
        <v>238</v>
      </c>
      <c r="AV268" s="272" t="s">
        <v>238</v>
      </c>
      <c r="AW268" s="272" t="s">
        <v>1496</v>
      </c>
      <c r="AX268" s="272" t="s">
        <v>1498</v>
      </c>
      <c r="AY268" s="273" t="s">
        <v>1476</v>
      </c>
    </row>
    <row r="269" spans="2:65" s="231" customFormat="1">
      <c r="B269" s="235"/>
      <c r="D269" s="239" t="s">
        <v>133</v>
      </c>
      <c r="E269" s="232" t="s">
        <v>117</v>
      </c>
      <c r="F269" s="238" t="s">
        <v>2601</v>
      </c>
      <c r="H269" s="237">
        <v>1661</v>
      </c>
      <c r="I269" s="236"/>
      <c r="L269" s="235"/>
      <c r="M269" s="234"/>
      <c r="T269" s="233"/>
      <c r="AT269" s="232" t="s">
        <v>133</v>
      </c>
      <c r="AU269" s="232" t="s">
        <v>238</v>
      </c>
      <c r="AV269" s="231" t="s">
        <v>523</v>
      </c>
      <c r="AW269" s="231" t="s">
        <v>1496</v>
      </c>
      <c r="AX269" s="231" t="s">
        <v>1498</v>
      </c>
      <c r="AY269" s="232" t="s">
        <v>1476</v>
      </c>
    </row>
    <row r="270" spans="2:65" s="252" customFormat="1">
      <c r="B270" s="256"/>
      <c r="D270" s="239" t="s">
        <v>133</v>
      </c>
      <c r="E270" s="253" t="s">
        <v>117</v>
      </c>
      <c r="F270" s="259" t="s">
        <v>1497</v>
      </c>
      <c r="H270" s="258">
        <v>4983</v>
      </c>
      <c r="I270" s="257"/>
      <c r="L270" s="256"/>
      <c r="M270" s="255"/>
      <c r="T270" s="254"/>
      <c r="AT270" s="253" t="s">
        <v>133</v>
      </c>
      <c r="AU270" s="253" t="s">
        <v>238</v>
      </c>
      <c r="AV270" s="252" t="s">
        <v>728</v>
      </c>
      <c r="AW270" s="252" t="s">
        <v>1496</v>
      </c>
      <c r="AX270" s="252" t="s">
        <v>238</v>
      </c>
      <c r="AY270" s="253" t="s">
        <v>1476</v>
      </c>
    </row>
    <row r="271" spans="2:65" s="207" customFormat="1" ht="16.5" customHeight="1">
      <c r="B271" s="208"/>
      <c r="C271" s="249" t="s">
        <v>2266</v>
      </c>
      <c r="D271" s="249" t="s">
        <v>1486</v>
      </c>
      <c r="E271" s="248" t="s">
        <v>2600</v>
      </c>
      <c r="F271" s="243" t="s">
        <v>2599</v>
      </c>
      <c r="G271" s="247" t="s">
        <v>307</v>
      </c>
      <c r="H271" s="246">
        <v>24.914999999999999</v>
      </c>
      <c r="I271" s="245"/>
      <c r="J271" s="244">
        <f>ROUND(I271*H271,2)</f>
        <v>0</v>
      </c>
      <c r="K271" s="243" t="s">
        <v>1479</v>
      </c>
      <c r="L271" s="242"/>
      <c r="M271" s="241" t="s">
        <v>117</v>
      </c>
      <c r="N271" s="240" t="s">
        <v>1478</v>
      </c>
      <c r="P271" s="221">
        <f>O271*H271</f>
        <v>0</v>
      </c>
      <c r="Q271" s="221">
        <v>1E-3</v>
      </c>
      <c r="R271" s="221">
        <f>Q271*H271</f>
        <v>2.4915E-2</v>
      </c>
      <c r="S271" s="221">
        <v>0</v>
      </c>
      <c r="T271" s="220">
        <f>S271*H271</f>
        <v>0</v>
      </c>
      <c r="AR271" s="218" t="s">
        <v>421</v>
      </c>
      <c r="AT271" s="218" t="s">
        <v>1486</v>
      </c>
      <c r="AU271" s="218" t="s">
        <v>238</v>
      </c>
      <c r="AY271" s="211" t="s">
        <v>1476</v>
      </c>
      <c r="BE271" s="219">
        <f>IF(N271="základní",J271,0)</f>
        <v>0</v>
      </c>
      <c r="BF271" s="219">
        <f>IF(N271="snížená",J271,0)</f>
        <v>0</v>
      </c>
      <c r="BG271" s="219">
        <f>IF(N271="zákl. přenesená",J271,0)</f>
        <v>0</v>
      </c>
      <c r="BH271" s="219">
        <f>IF(N271="sníž. přenesená",J271,0)</f>
        <v>0</v>
      </c>
      <c r="BI271" s="219">
        <f>IF(N271="nulová",J271,0)</f>
        <v>0</v>
      </c>
      <c r="BJ271" s="211" t="s">
        <v>238</v>
      </c>
      <c r="BK271" s="219">
        <f>ROUND(I271*H271,2)</f>
        <v>0</v>
      </c>
      <c r="BL271" s="211" t="s">
        <v>728</v>
      </c>
      <c r="BM271" s="218" t="s">
        <v>2598</v>
      </c>
    </row>
    <row r="272" spans="2:65" s="231" customFormat="1">
      <c r="B272" s="235"/>
      <c r="D272" s="239" t="s">
        <v>133</v>
      </c>
      <c r="F272" s="238" t="s">
        <v>2597</v>
      </c>
      <c r="H272" s="237">
        <v>24.914999999999999</v>
      </c>
      <c r="I272" s="236"/>
      <c r="L272" s="235"/>
      <c r="M272" s="234"/>
      <c r="T272" s="233"/>
      <c r="AT272" s="232" t="s">
        <v>133</v>
      </c>
      <c r="AU272" s="232" t="s">
        <v>238</v>
      </c>
      <c r="AV272" s="231" t="s">
        <v>523</v>
      </c>
      <c r="AW272" s="231" t="s">
        <v>1483</v>
      </c>
      <c r="AX272" s="231" t="s">
        <v>238</v>
      </c>
      <c r="AY272" s="232" t="s">
        <v>1476</v>
      </c>
    </row>
    <row r="273" spans="2:65" s="207" customFormat="1" ht="21.75" customHeight="1">
      <c r="B273" s="208"/>
      <c r="C273" s="230" t="s">
        <v>2261</v>
      </c>
      <c r="D273" s="230" t="s">
        <v>1477</v>
      </c>
      <c r="E273" s="229" t="s">
        <v>1831</v>
      </c>
      <c r="F273" s="224" t="s">
        <v>1830</v>
      </c>
      <c r="G273" s="228" t="s">
        <v>226</v>
      </c>
      <c r="H273" s="227">
        <v>124575</v>
      </c>
      <c r="I273" s="226"/>
      <c r="J273" s="225">
        <f>ROUND(I273*H273,2)</f>
        <v>0</v>
      </c>
      <c r="K273" s="224" t="s">
        <v>1479</v>
      </c>
      <c r="L273" s="208"/>
      <c r="M273" s="223" t="s">
        <v>117</v>
      </c>
      <c r="N273" s="222" t="s">
        <v>1478</v>
      </c>
      <c r="P273" s="221">
        <f>O273*H273</f>
        <v>0</v>
      </c>
      <c r="Q273" s="221">
        <v>0</v>
      </c>
      <c r="R273" s="221">
        <f>Q273*H273</f>
        <v>0</v>
      </c>
      <c r="S273" s="221">
        <v>0</v>
      </c>
      <c r="T273" s="220">
        <f>S273*H273</f>
        <v>0</v>
      </c>
      <c r="AR273" s="218" t="s">
        <v>728</v>
      </c>
      <c r="AT273" s="218" t="s">
        <v>1477</v>
      </c>
      <c r="AU273" s="218" t="s">
        <v>238</v>
      </c>
      <c r="AY273" s="211" t="s">
        <v>1476</v>
      </c>
      <c r="BE273" s="219">
        <f>IF(N273="základní",J273,0)</f>
        <v>0</v>
      </c>
      <c r="BF273" s="219">
        <f>IF(N273="snížená",J273,0)</f>
        <v>0</v>
      </c>
      <c r="BG273" s="219">
        <f>IF(N273="zákl. přenesená",J273,0)</f>
        <v>0</v>
      </c>
      <c r="BH273" s="219">
        <f>IF(N273="sníž. přenesená",J273,0)</f>
        <v>0</v>
      </c>
      <c r="BI273" s="219">
        <f>IF(N273="nulová",J273,0)</f>
        <v>0</v>
      </c>
      <c r="BJ273" s="211" t="s">
        <v>238</v>
      </c>
      <c r="BK273" s="219">
        <f>ROUND(I273*H273,2)</f>
        <v>0</v>
      </c>
      <c r="BL273" s="211" t="s">
        <v>728</v>
      </c>
      <c r="BM273" s="218" t="s">
        <v>2596</v>
      </c>
    </row>
    <row r="274" spans="2:65" s="207" customFormat="1">
      <c r="B274" s="208"/>
      <c r="D274" s="217" t="s">
        <v>1473</v>
      </c>
      <c r="F274" s="216" t="s">
        <v>1828</v>
      </c>
      <c r="I274" s="215"/>
      <c r="L274" s="208"/>
      <c r="M274" s="251"/>
      <c r="T274" s="250"/>
      <c r="AT274" s="211" t="s">
        <v>1473</v>
      </c>
      <c r="AU274" s="211" t="s">
        <v>238</v>
      </c>
    </row>
    <row r="275" spans="2:65" s="272" customFormat="1">
      <c r="B275" s="276"/>
      <c r="D275" s="239" t="s">
        <v>133</v>
      </c>
      <c r="E275" s="273" t="s">
        <v>117</v>
      </c>
      <c r="F275" s="278" t="s">
        <v>2518</v>
      </c>
      <c r="H275" s="273" t="s">
        <v>117</v>
      </c>
      <c r="I275" s="277"/>
      <c r="L275" s="276"/>
      <c r="M275" s="275"/>
      <c r="T275" s="274"/>
      <c r="AT275" s="273" t="s">
        <v>133</v>
      </c>
      <c r="AU275" s="273" t="s">
        <v>238</v>
      </c>
      <c r="AV275" s="272" t="s">
        <v>238</v>
      </c>
      <c r="AW275" s="272" t="s">
        <v>1496</v>
      </c>
      <c r="AX275" s="272" t="s">
        <v>1498</v>
      </c>
      <c r="AY275" s="273" t="s">
        <v>1476</v>
      </c>
    </row>
    <row r="276" spans="2:65" s="231" customFormat="1">
      <c r="B276" s="235"/>
      <c r="D276" s="239" t="s">
        <v>133</v>
      </c>
      <c r="E276" s="232" t="s">
        <v>117</v>
      </c>
      <c r="F276" s="238" t="s">
        <v>2595</v>
      </c>
      <c r="H276" s="237">
        <v>24915</v>
      </c>
      <c r="I276" s="236"/>
      <c r="L276" s="235"/>
      <c r="M276" s="234"/>
      <c r="T276" s="233"/>
      <c r="AT276" s="232" t="s">
        <v>133</v>
      </c>
      <c r="AU276" s="232" t="s">
        <v>238</v>
      </c>
      <c r="AV276" s="231" t="s">
        <v>523</v>
      </c>
      <c r="AW276" s="231" t="s">
        <v>1496</v>
      </c>
      <c r="AX276" s="231" t="s">
        <v>1498</v>
      </c>
      <c r="AY276" s="232" t="s">
        <v>1476</v>
      </c>
    </row>
    <row r="277" spans="2:65" s="272" customFormat="1">
      <c r="B277" s="276"/>
      <c r="D277" s="239" t="s">
        <v>133</v>
      </c>
      <c r="E277" s="273" t="s">
        <v>117</v>
      </c>
      <c r="F277" s="278" t="s">
        <v>2512</v>
      </c>
      <c r="H277" s="273" t="s">
        <v>117</v>
      </c>
      <c r="I277" s="277"/>
      <c r="L277" s="276"/>
      <c r="M277" s="275"/>
      <c r="T277" s="274"/>
      <c r="AT277" s="273" t="s">
        <v>133</v>
      </c>
      <c r="AU277" s="273" t="s">
        <v>238</v>
      </c>
      <c r="AV277" s="272" t="s">
        <v>238</v>
      </c>
      <c r="AW277" s="272" t="s">
        <v>1496</v>
      </c>
      <c r="AX277" s="272" t="s">
        <v>1498</v>
      </c>
      <c r="AY277" s="273" t="s">
        <v>1476</v>
      </c>
    </row>
    <row r="278" spans="2:65" s="231" customFormat="1">
      <c r="B278" s="235"/>
      <c r="D278" s="239" t="s">
        <v>133</v>
      </c>
      <c r="E278" s="232" t="s">
        <v>117</v>
      </c>
      <c r="F278" s="238" t="s">
        <v>2595</v>
      </c>
      <c r="H278" s="237">
        <v>24915</v>
      </c>
      <c r="I278" s="236"/>
      <c r="L278" s="235"/>
      <c r="M278" s="234"/>
      <c r="T278" s="233"/>
      <c r="AT278" s="232" t="s">
        <v>133</v>
      </c>
      <c r="AU278" s="232" t="s">
        <v>238</v>
      </c>
      <c r="AV278" s="231" t="s">
        <v>523</v>
      </c>
      <c r="AW278" s="231" t="s">
        <v>1496</v>
      </c>
      <c r="AX278" s="231" t="s">
        <v>1498</v>
      </c>
      <c r="AY278" s="232" t="s">
        <v>1476</v>
      </c>
    </row>
    <row r="279" spans="2:65" s="272" customFormat="1">
      <c r="B279" s="276"/>
      <c r="D279" s="239" t="s">
        <v>133</v>
      </c>
      <c r="E279" s="273" t="s">
        <v>117</v>
      </c>
      <c r="F279" s="278" t="s">
        <v>2529</v>
      </c>
      <c r="H279" s="273" t="s">
        <v>117</v>
      </c>
      <c r="I279" s="277"/>
      <c r="L279" s="276"/>
      <c r="M279" s="275"/>
      <c r="T279" s="274"/>
      <c r="AT279" s="273" t="s">
        <v>133</v>
      </c>
      <c r="AU279" s="273" t="s">
        <v>238</v>
      </c>
      <c r="AV279" s="272" t="s">
        <v>238</v>
      </c>
      <c r="AW279" s="272" t="s">
        <v>1496</v>
      </c>
      <c r="AX279" s="272" t="s">
        <v>1498</v>
      </c>
      <c r="AY279" s="273" t="s">
        <v>1476</v>
      </c>
    </row>
    <row r="280" spans="2:65" s="231" customFormat="1">
      <c r="B280" s="235"/>
      <c r="D280" s="239" t="s">
        <v>133</v>
      </c>
      <c r="E280" s="232" t="s">
        <v>117</v>
      </c>
      <c r="F280" s="238" t="s">
        <v>2595</v>
      </c>
      <c r="H280" s="237">
        <v>24915</v>
      </c>
      <c r="I280" s="236"/>
      <c r="L280" s="235"/>
      <c r="M280" s="234"/>
      <c r="T280" s="233"/>
      <c r="AT280" s="232" t="s">
        <v>133</v>
      </c>
      <c r="AU280" s="232" t="s">
        <v>238</v>
      </c>
      <c r="AV280" s="231" t="s">
        <v>523</v>
      </c>
      <c r="AW280" s="231" t="s">
        <v>1496</v>
      </c>
      <c r="AX280" s="231" t="s">
        <v>1498</v>
      </c>
      <c r="AY280" s="232" t="s">
        <v>1476</v>
      </c>
    </row>
    <row r="281" spans="2:65" s="272" customFormat="1">
      <c r="B281" s="276"/>
      <c r="D281" s="239" t="s">
        <v>133</v>
      </c>
      <c r="E281" s="273" t="s">
        <v>117</v>
      </c>
      <c r="F281" s="278" t="s">
        <v>2501</v>
      </c>
      <c r="H281" s="273" t="s">
        <v>117</v>
      </c>
      <c r="I281" s="277"/>
      <c r="L281" s="276"/>
      <c r="M281" s="275"/>
      <c r="T281" s="274"/>
      <c r="AT281" s="273" t="s">
        <v>133</v>
      </c>
      <c r="AU281" s="273" t="s">
        <v>238</v>
      </c>
      <c r="AV281" s="272" t="s">
        <v>238</v>
      </c>
      <c r="AW281" s="272" t="s">
        <v>1496</v>
      </c>
      <c r="AX281" s="272" t="s">
        <v>1498</v>
      </c>
      <c r="AY281" s="273" t="s">
        <v>1476</v>
      </c>
    </row>
    <row r="282" spans="2:65" s="231" customFormat="1">
      <c r="B282" s="235"/>
      <c r="D282" s="239" t="s">
        <v>133</v>
      </c>
      <c r="E282" s="232" t="s">
        <v>117</v>
      </c>
      <c r="F282" s="238" t="s">
        <v>2595</v>
      </c>
      <c r="H282" s="237">
        <v>24915</v>
      </c>
      <c r="I282" s="236"/>
      <c r="L282" s="235"/>
      <c r="M282" s="234"/>
      <c r="T282" s="233"/>
      <c r="AT282" s="232" t="s">
        <v>133</v>
      </c>
      <c r="AU282" s="232" t="s">
        <v>238</v>
      </c>
      <c r="AV282" s="231" t="s">
        <v>523</v>
      </c>
      <c r="AW282" s="231" t="s">
        <v>1496</v>
      </c>
      <c r="AX282" s="231" t="s">
        <v>1498</v>
      </c>
      <c r="AY282" s="232" t="s">
        <v>1476</v>
      </c>
    </row>
    <row r="283" spans="2:65" s="272" customFormat="1">
      <c r="B283" s="276"/>
      <c r="D283" s="239" t="s">
        <v>133</v>
      </c>
      <c r="E283" s="273" t="s">
        <v>117</v>
      </c>
      <c r="F283" s="278" t="s">
        <v>2528</v>
      </c>
      <c r="H283" s="273" t="s">
        <v>117</v>
      </c>
      <c r="I283" s="277"/>
      <c r="L283" s="276"/>
      <c r="M283" s="275"/>
      <c r="T283" s="274"/>
      <c r="AT283" s="273" t="s">
        <v>133</v>
      </c>
      <c r="AU283" s="273" t="s">
        <v>238</v>
      </c>
      <c r="AV283" s="272" t="s">
        <v>238</v>
      </c>
      <c r="AW283" s="272" t="s">
        <v>1496</v>
      </c>
      <c r="AX283" s="272" t="s">
        <v>1498</v>
      </c>
      <c r="AY283" s="273" t="s">
        <v>1476</v>
      </c>
    </row>
    <row r="284" spans="2:65" s="231" customFormat="1">
      <c r="B284" s="235"/>
      <c r="D284" s="239" t="s">
        <v>133</v>
      </c>
      <c r="E284" s="232" t="s">
        <v>117</v>
      </c>
      <c r="F284" s="238" t="s">
        <v>2595</v>
      </c>
      <c r="H284" s="237">
        <v>24915</v>
      </c>
      <c r="I284" s="236"/>
      <c r="L284" s="235"/>
      <c r="M284" s="234"/>
      <c r="T284" s="233"/>
      <c r="AT284" s="232" t="s">
        <v>133</v>
      </c>
      <c r="AU284" s="232" t="s">
        <v>238</v>
      </c>
      <c r="AV284" s="231" t="s">
        <v>523</v>
      </c>
      <c r="AW284" s="231" t="s">
        <v>1496</v>
      </c>
      <c r="AX284" s="231" t="s">
        <v>1498</v>
      </c>
      <c r="AY284" s="232" t="s">
        <v>1476</v>
      </c>
    </row>
    <row r="285" spans="2:65" s="252" customFormat="1">
      <c r="B285" s="256"/>
      <c r="D285" s="239" t="s">
        <v>133</v>
      </c>
      <c r="E285" s="253" t="s">
        <v>117</v>
      </c>
      <c r="F285" s="259" t="s">
        <v>1497</v>
      </c>
      <c r="H285" s="258">
        <v>124575</v>
      </c>
      <c r="I285" s="257"/>
      <c r="L285" s="256"/>
      <c r="M285" s="255"/>
      <c r="T285" s="254"/>
      <c r="AT285" s="253" t="s">
        <v>133</v>
      </c>
      <c r="AU285" s="253" t="s">
        <v>238</v>
      </c>
      <c r="AV285" s="252" t="s">
        <v>728</v>
      </c>
      <c r="AW285" s="252" t="s">
        <v>1496</v>
      </c>
      <c r="AX285" s="252" t="s">
        <v>238</v>
      </c>
      <c r="AY285" s="253" t="s">
        <v>1476</v>
      </c>
    </row>
    <row r="286" spans="2:65" s="207" customFormat="1" ht="16.5" customHeight="1">
      <c r="B286" s="208"/>
      <c r="C286" s="230" t="s">
        <v>2257</v>
      </c>
      <c r="D286" s="230" t="s">
        <v>1477</v>
      </c>
      <c r="E286" s="229" t="s">
        <v>1553</v>
      </c>
      <c r="F286" s="224" t="s">
        <v>1552</v>
      </c>
      <c r="G286" s="228" t="s">
        <v>197</v>
      </c>
      <c r="H286" s="227">
        <v>0.1</v>
      </c>
      <c r="I286" s="226"/>
      <c r="J286" s="225">
        <f>ROUND(I286*H286,2)</f>
        <v>0</v>
      </c>
      <c r="K286" s="224" t="s">
        <v>1479</v>
      </c>
      <c r="L286" s="208"/>
      <c r="M286" s="223" t="s">
        <v>117</v>
      </c>
      <c r="N286" s="222" t="s">
        <v>1478</v>
      </c>
      <c r="P286" s="221">
        <f>O286*H286</f>
        <v>0</v>
      </c>
      <c r="Q286" s="221">
        <v>0</v>
      </c>
      <c r="R286" s="221">
        <f>Q286*H286</f>
        <v>0</v>
      </c>
      <c r="S286" s="221">
        <v>0</v>
      </c>
      <c r="T286" s="220">
        <f>S286*H286</f>
        <v>0</v>
      </c>
      <c r="AR286" s="218" t="s">
        <v>728</v>
      </c>
      <c r="AT286" s="218" t="s">
        <v>1477</v>
      </c>
      <c r="AU286" s="218" t="s">
        <v>238</v>
      </c>
      <c r="AY286" s="211" t="s">
        <v>1476</v>
      </c>
      <c r="BE286" s="219">
        <f>IF(N286="základní",J286,0)</f>
        <v>0</v>
      </c>
      <c r="BF286" s="219">
        <f>IF(N286="snížená",J286,0)</f>
        <v>0</v>
      </c>
      <c r="BG286" s="219">
        <f>IF(N286="zákl. přenesená",J286,0)</f>
        <v>0</v>
      </c>
      <c r="BH286" s="219">
        <f>IF(N286="sníž. přenesená",J286,0)</f>
        <v>0</v>
      </c>
      <c r="BI286" s="219">
        <f>IF(N286="nulová",J286,0)</f>
        <v>0</v>
      </c>
      <c r="BJ286" s="211" t="s">
        <v>238</v>
      </c>
      <c r="BK286" s="219">
        <f>ROUND(I286*H286,2)</f>
        <v>0</v>
      </c>
      <c r="BL286" s="211" t="s">
        <v>728</v>
      </c>
      <c r="BM286" s="218" t="s">
        <v>2594</v>
      </c>
    </row>
    <row r="287" spans="2:65" s="207" customFormat="1">
      <c r="B287" s="208"/>
      <c r="D287" s="217" t="s">
        <v>1473</v>
      </c>
      <c r="F287" s="216" t="s">
        <v>1550</v>
      </c>
      <c r="I287" s="215"/>
      <c r="L287" s="208"/>
      <c r="M287" s="251"/>
      <c r="T287" s="250"/>
      <c r="AT287" s="211" t="s">
        <v>1473</v>
      </c>
      <c r="AU287" s="211" t="s">
        <v>238</v>
      </c>
    </row>
    <row r="288" spans="2:65" s="231" customFormat="1">
      <c r="B288" s="235"/>
      <c r="D288" s="239" t="s">
        <v>133</v>
      </c>
      <c r="F288" s="238" t="s">
        <v>2593</v>
      </c>
      <c r="H288" s="237">
        <v>0.1</v>
      </c>
      <c r="I288" s="236"/>
      <c r="L288" s="235"/>
      <c r="M288" s="234"/>
      <c r="T288" s="233"/>
      <c r="AT288" s="232" t="s">
        <v>133</v>
      </c>
      <c r="AU288" s="232" t="s">
        <v>238</v>
      </c>
      <c r="AV288" s="231" t="s">
        <v>523</v>
      </c>
      <c r="AW288" s="231" t="s">
        <v>1483</v>
      </c>
      <c r="AX288" s="231" t="s">
        <v>238</v>
      </c>
      <c r="AY288" s="232" t="s">
        <v>1476</v>
      </c>
    </row>
    <row r="289" spans="2:65" s="207" customFormat="1" ht="16.5" customHeight="1">
      <c r="B289" s="208"/>
      <c r="C289" s="249" t="s">
        <v>2245</v>
      </c>
      <c r="D289" s="249" t="s">
        <v>1486</v>
      </c>
      <c r="E289" s="248" t="s">
        <v>2551</v>
      </c>
      <c r="F289" s="243" t="s">
        <v>2550</v>
      </c>
      <c r="G289" s="247" t="s">
        <v>307</v>
      </c>
      <c r="H289" s="246">
        <v>49.83</v>
      </c>
      <c r="I289" s="245"/>
      <c r="J289" s="244">
        <f>ROUND(I289*H289,2)</f>
        <v>0</v>
      </c>
      <c r="K289" s="243" t="s">
        <v>1503</v>
      </c>
      <c r="L289" s="242"/>
      <c r="M289" s="241" t="s">
        <v>117</v>
      </c>
      <c r="N289" s="240" t="s">
        <v>1478</v>
      </c>
      <c r="P289" s="221">
        <f>O289*H289</f>
        <v>0</v>
      </c>
      <c r="Q289" s="221">
        <v>1E-3</v>
      </c>
      <c r="R289" s="221">
        <f>Q289*H289</f>
        <v>4.9829999999999999E-2</v>
      </c>
      <c r="S289" s="221">
        <v>0</v>
      </c>
      <c r="T289" s="220">
        <f>S289*H289</f>
        <v>0</v>
      </c>
      <c r="AR289" s="218" t="s">
        <v>421</v>
      </c>
      <c r="AT289" s="218" t="s">
        <v>1486</v>
      </c>
      <c r="AU289" s="218" t="s">
        <v>238</v>
      </c>
      <c r="AY289" s="211" t="s">
        <v>1476</v>
      </c>
      <c r="BE289" s="219">
        <f>IF(N289="základní",J289,0)</f>
        <v>0</v>
      </c>
      <c r="BF289" s="219">
        <f>IF(N289="snížená",J289,0)</f>
        <v>0</v>
      </c>
      <c r="BG289" s="219">
        <f>IF(N289="zákl. přenesená",J289,0)</f>
        <v>0</v>
      </c>
      <c r="BH289" s="219">
        <f>IF(N289="sníž. přenesená",J289,0)</f>
        <v>0</v>
      </c>
      <c r="BI289" s="219">
        <f>IF(N289="nulová",J289,0)</f>
        <v>0</v>
      </c>
      <c r="BJ289" s="211" t="s">
        <v>238</v>
      </c>
      <c r="BK289" s="219">
        <f>ROUND(I289*H289,2)</f>
        <v>0</v>
      </c>
      <c r="BL289" s="211" t="s">
        <v>728</v>
      </c>
      <c r="BM289" s="218" t="s">
        <v>2592</v>
      </c>
    </row>
    <row r="290" spans="2:65" s="272" customFormat="1">
      <c r="B290" s="276"/>
      <c r="D290" s="239" t="s">
        <v>133</v>
      </c>
      <c r="E290" s="273" t="s">
        <v>117</v>
      </c>
      <c r="F290" s="278" t="s">
        <v>2518</v>
      </c>
      <c r="H290" s="273" t="s">
        <v>117</v>
      </c>
      <c r="I290" s="277"/>
      <c r="L290" s="276"/>
      <c r="M290" s="275"/>
      <c r="T290" s="274"/>
      <c r="AT290" s="273" t="s">
        <v>133</v>
      </c>
      <c r="AU290" s="273" t="s">
        <v>238</v>
      </c>
      <c r="AV290" s="272" t="s">
        <v>238</v>
      </c>
      <c r="AW290" s="272" t="s">
        <v>1496</v>
      </c>
      <c r="AX290" s="272" t="s">
        <v>1498</v>
      </c>
      <c r="AY290" s="273" t="s">
        <v>1476</v>
      </c>
    </row>
    <row r="291" spans="2:65" s="231" customFormat="1">
      <c r="B291" s="235"/>
      <c r="D291" s="239" t="s">
        <v>133</v>
      </c>
      <c r="E291" s="232" t="s">
        <v>117</v>
      </c>
      <c r="F291" s="238" t="s">
        <v>2590</v>
      </c>
      <c r="H291" s="237">
        <v>9.9659999999999993</v>
      </c>
      <c r="I291" s="236"/>
      <c r="L291" s="235"/>
      <c r="M291" s="234"/>
      <c r="T291" s="233"/>
      <c r="AT291" s="232" t="s">
        <v>133</v>
      </c>
      <c r="AU291" s="232" t="s">
        <v>238</v>
      </c>
      <c r="AV291" s="231" t="s">
        <v>523</v>
      </c>
      <c r="AW291" s="231" t="s">
        <v>1496</v>
      </c>
      <c r="AX291" s="231" t="s">
        <v>1498</v>
      </c>
      <c r="AY291" s="232" t="s">
        <v>1476</v>
      </c>
    </row>
    <row r="292" spans="2:65" s="272" customFormat="1">
      <c r="B292" s="276"/>
      <c r="D292" s="239" t="s">
        <v>133</v>
      </c>
      <c r="E292" s="273" t="s">
        <v>117</v>
      </c>
      <c r="F292" s="278" t="s">
        <v>2512</v>
      </c>
      <c r="H292" s="273" t="s">
        <v>117</v>
      </c>
      <c r="I292" s="277"/>
      <c r="L292" s="276"/>
      <c r="M292" s="275"/>
      <c r="T292" s="274"/>
      <c r="AT292" s="273" t="s">
        <v>133</v>
      </c>
      <c r="AU292" s="273" t="s">
        <v>238</v>
      </c>
      <c r="AV292" s="272" t="s">
        <v>238</v>
      </c>
      <c r="AW292" s="272" t="s">
        <v>1496</v>
      </c>
      <c r="AX292" s="272" t="s">
        <v>1498</v>
      </c>
      <c r="AY292" s="273" t="s">
        <v>1476</v>
      </c>
    </row>
    <row r="293" spans="2:65" s="231" customFormat="1">
      <c r="B293" s="235"/>
      <c r="D293" s="239" t="s">
        <v>133</v>
      </c>
      <c r="E293" s="232" t="s">
        <v>117</v>
      </c>
      <c r="F293" s="238" t="s">
        <v>2590</v>
      </c>
      <c r="H293" s="237">
        <v>9.9659999999999993</v>
      </c>
      <c r="I293" s="236"/>
      <c r="L293" s="235"/>
      <c r="M293" s="234"/>
      <c r="T293" s="233"/>
      <c r="AT293" s="232" t="s">
        <v>133</v>
      </c>
      <c r="AU293" s="232" t="s">
        <v>238</v>
      </c>
      <c r="AV293" s="231" t="s">
        <v>523</v>
      </c>
      <c r="AW293" s="231" t="s">
        <v>1496</v>
      </c>
      <c r="AX293" s="231" t="s">
        <v>1498</v>
      </c>
      <c r="AY293" s="232" t="s">
        <v>1476</v>
      </c>
    </row>
    <row r="294" spans="2:65" s="272" customFormat="1">
      <c r="B294" s="276"/>
      <c r="D294" s="239" t="s">
        <v>133</v>
      </c>
      <c r="E294" s="273" t="s">
        <v>117</v>
      </c>
      <c r="F294" s="278" t="s">
        <v>2529</v>
      </c>
      <c r="H294" s="273" t="s">
        <v>117</v>
      </c>
      <c r="I294" s="277"/>
      <c r="L294" s="276"/>
      <c r="M294" s="275"/>
      <c r="T294" s="274"/>
      <c r="AT294" s="273" t="s">
        <v>133</v>
      </c>
      <c r="AU294" s="273" t="s">
        <v>238</v>
      </c>
      <c r="AV294" s="272" t="s">
        <v>238</v>
      </c>
      <c r="AW294" s="272" t="s">
        <v>1496</v>
      </c>
      <c r="AX294" s="272" t="s">
        <v>1498</v>
      </c>
      <c r="AY294" s="273" t="s">
        <v>1476</v>
      </c>
    </row>
    <row r="295" spans="2:65" s="231" customFormat="1">
      <c r="B295" s="235"/>
      <c r="D295" s="239" t="s">
        <v>133</v>
      </c>
      <c r="E295" s="232" t="s">
        <v>117</v>
      </c>
      <c r="F295" s="238" t="s">
        <v>2590</v>
      </c>
      <c r="H295" s="237">
        <v>9.9659999999999993</v>
      </c>
      <c r="I295" s="236"/>
      <c r="L295" s="235"/>
      <c r="M295" s="234"/>
      <c r="T295" s="233"/>
      <c r="AT295" s="232" t="s">
        <v>133</v>
      </c>
      <c r="AU295" s="232" t="s">
        <v>238</v>
      </c>
      <c r="AV295" s="231" t="s">
        <v>523</v>
      </c>
      <c r="AW295" s="231" t="s">
        <v>1496</v>
      </c>
      <c r="AX295" s="231" t="s">
        <v>1498</v>
      </c>
      <c r="AY295" s="232" t="s">
        <v>1476</v>
      </c>
    </row>
    <row r="296" spans="2:65" s="272" customFormat="1">
      <c r="B296" s="276"/>
      <c r="D296" s="239" t="s">
        <v>133</v>
      </c>
      <c r="E296" s="273" t="s">
        <v>117</v>
      </c>
      <c r="F296" s="278" t="s">
        <v>2501</v>
      </c>
      <c r="H296" s="273" t="s">
        <v>117</v>
      </c>
      <c r="I296" s="277"/>
      <c r="L296" s="276"/>
      <c r="M296" s="275"/>
      <c r="T296" s="274"/>
      <c r="AT296" s="273" t="s">
        <v>133</v>
      </c>
      <c r="AU296" s="273" t="s">
        <v>238</v>
      </c>
      <c r="AV296" s="272" t="s">
        <v>238</v>
      </c>
      <c r="AW296" s="272" t="s">
        <v>1496</v>
      </c>
      <c r="AX296" s="272" t="s">
        <v>1498</v>
      </c>
      <c r="AY296" s="273" t="s">
        <v>1476</v>
      </c>
    </row>
    <row r="297" spans="2:65" s="231" customFormat="1">
      <c r="B297" s="235"/>
      <c r="D297" s="239" t="s">
        <v>133</v>
      </c>
      <c r="E297" s="232" t="s">
        <v>117</v>
      </c>
      <c r="F297" s="238" t="s">
        <v>2590</v>
      </c>
      <c r="H297" s="237">
        <v>9.9659999999999993</v>
      </c>
      <c r="I297" s="236"/>
      <c r="L297" s="235"/>
      <c r="M297" s="234"/>
      <c r="T297" s="233"/>
      <c r="AT297" s="232" t="s">
        <v>133</v>
      </c>
      <c r="AU297" s="232" t="s">
        <v>238</v>
      </c>
      <c r="AV297" s="231" t="s">
        <v>523</v>
      </c>
      <c r="AW297" s="231" t="s">
        <v>1496</v>
      </c>
      <c r="AX297" s="231" t="s">
        <v>1498</v>
      </c>
      <c r="AY297" s="232" t="s">
        <v>1476</v>
      </c>
    </row>
    <row r="298" spans="2:65" s="272" customFormat="1">
      <c r="B298" s="276"/>
      <c r="D298" s="239" t="s">
        <v>133</v>
      </c>
      <c r="E298" s="273" t="s">
        <v>117</v>
      </c>
      <c r="F298" s="278" t="s">
        <v>2528</v>
      </c>
      <c r="H298" s="273" t="s">
        <v>117</v>
      </c>
      <c r="I298" s="277"/>
      <c r="L298" s="276"/>
      <c r="M298" s="275"/>
      <c r="T298" s="274"/>
      <c r="AT298" s="273" t="s">
        <v>133</v>
      </c>
      <c r="AU298" s="273" t="s">
        <v>238</v>
      </c>
      <c r="AV298" s="272" t="s">
        <v>238</v>
      </c>
      <c r="AW298" s="272" t="s">
        <v>1496</v>
      </c>
      <c r="AX298" s="272" t="s">
        <v>1498</v>
      </c>
      <c r="AY298" s="273" t="s">
        <v>1476</v>
      </c>
    </row>
    <row r="299" spans="2:65" s="231" customFormat="1">
      <c r="B299" s="235"/>
      <c r="D299" s="239" t="s">
        <v>133</v>
      </c>
      <c r="E299" s="232" t="s">
        <v>117</v>
      </c>
      <c r="F299" s="238" t="s">
        <v>2590</v>
      </c>
      <c r="H299" s="237">
        <v>9.9659999999999993</v>
      </c>
      <c r="I299" s="236"/>
      <c r="L299" s="235"/>
      <c r="M299" s="234"/>
      <c r="T299" s="233"/>
      <c r="AT299" s="232" t="s">
        <v>133</v>
      </c>
      <c r="AU299" s="232" t="s">
        <v>238</v>
      </c>
      <c r="AV299" s="231" t="s">
        <v>523</v>
      </c>
      <c r="AW299" s="231" t="s">
        <v>1496</v>
      </c>
      <c r="AX299" s="231" t="s">
        <v>1498</v>
      </c>
      <c r="AY299" s="232" t="s">
        <v>1476</v>
      </c>
    </row>
    <row r="300" spans="2:65" s="252" customFormat="1">
      <c r="B300" s="256"/>
      <c r="D300" s="239" t="s">
        <v>133</v>
      </c>
      <c r="E300" s="253" t="s">
        <v>117</v>
      </c>
      <c r="F300" s="259" t="s">
        <v>1497</v>
      </c>
      <c r="H300" s="258">
        <v>49.83</v>
      </c>
      <c r="I300" s="257"/>
      <c r="L300" s="256"/>
      <c r="M300" s="255"/>
      <c r="T300" s="254"/>
      <c r="AT300" s="253" t="s">
        <v>133</v>
      </c>
      <c r="AU300" s="253" t="s">
        <v>238</v>
      </c>
      <c r="AV300" s="252" t="s">
        <v>728</v>
      </c>
      <c r="AW300" s="252" t="s">
        <v>1496</v>
      </c>
      <c r="AX300" s="252" t="s">
        <v>238</v>
      </c>
      <c r="AY300" s="253" t="s">
        <v>1476</v>
      </c>
    </row>
    <row r="301" spans="2:65" s="207" customFormat="1" ht="16.5" customHeight="1">
      <c r="B301" s="208"/>
      <c r="C301" s="249" t="s">
        <v>2238</v>
      </c>
      <c r="D301" s="249" t="s">
        <v>1486</v>
      </c>
      <c r="E301" s="248" t="s">
        <v>2548</v>
      </c>
      <c r="F301" s="243" t="s">
        <v>2547</v>
      </c>
      <c r="G301" s="247" t="s">
        <v>307</v>
      </c>
      <c r="H301" s="246">
        <v>49.83</v>
      </c>
      <c r="I301" s="245"/>
      <c r="J301" s="244">
        <f>ROUND(I301*H301,2)</f>
        <v>0</v>
      </c>
      <c r="K301" s="243" t="s">
        <v>1503</v>
      </c>
      <c r="L301" s="242"/>
      <c r="M301" s="241" t="s">
        <v>117</v>
      </c>
      <c r="N301" s="240" t="s">
        <v>1478</v>
      </c>
      <c r="P301" s="221">
        <f>O301*H301</f>
        <v>0</v>
      </c>
      <c r="Q301" s="221">
        <v>1E-3</v>
      </c>
      <c r="R301" s="221">
        <f>Q301*H301</f>
        <v>4.9829999999999999E-2</v>
      </c>
      <c r="S301" s="221">
        <v>0</v>
      </c>
      <c r="T301" s="220">
        <f>S301*H301</f>
        <v>0</v>
      </c>
      <c r="AR301" s="218" t="s">
        <v>421</v>
      </c>
      <c r="AT301" s="218" t="s">
        <v>1486</v>
      </c>
      <c r="AU301" s="218" t="s">
        <v>238</v>
      </c>
      <c r="AY301" s="211" t="s">
        <v>1476</v>
      </c>
      <c r="BE301" s="219">
        <f>IF(N301="základní",J301,0)</f>
        <v>0</v>
      </c>
      <c r="BF301" s="219">
        <f>IF(N301="snížená",J301,0)</f>
        <v>0</v>
      </c>
      <c r="BG301" s="219">
        <f>IF(N301="zákl. přenesená",J301,0)</f>
        <v>0</v>
      </c>
      <c r="BH301" s="219">
        <f>IF(N301="sníž. přenesená",J301,0)</f>
        <v>0</v>
      </c>
      <c r="BI301" s="219">
        <f>IF(N301="nulová",J301,0)</f>
        <v>0</v>
      </c>
      <c r="BJ301" s="211" t="s">
        <v>238</v>
      </c>
      <c r="BK301" s="219">
        <f>ROUND(I301*H301,2)</f>
        <v>0</v>
      </c>
      <c r="BL301" s="211" t="s">
        <v>728</v>
      </c>
      <c r="BM301" s="218" t="s">
        <v>2591</v>
      </c>
    </row>
    <row r="302" spans="2:65" s="272" customFormat="1">
      <c r="B302" s="276"/>
      <c r="D302" s="239" t="s">
        <v>133</v>
      </c>
      <c r="E302" s="273" t="s">
        <v>117</v>
      </c>
      <c r="F302" s="278" t="s">
        <v>2518</v>
      </c>
      <c r="H302" s="273" t="s">
        <v>117</v>
      </c>
      <c r="I302" s="277"/>
      <c r="L302" s="276"/>
      <c r="M302" s="275"/>
      <c r="T302" s="274"/>
      <c r="AT302" s="273" t="s">
        <v>133</v>
      </c>
      <c r="AU302" s="273" t="s">
        <v>238</v>
      </c>
      <c r="AV302" s="272" t="s">
        <v>238</v>
      </c>
      <c r="AW302" s="272" t="s">
        <v>1496</v>
      </c>
      <c r="AX302" s="272" t="s">
        <v>1498</v>
      </c>
      <c r="AY302" s="273" t="s">
        <v>1476</v>
      </c>
    </row>
    <row r="303" spans="2:65" s="231" customFormat="1">
      <c r="B303" s="235"/>
      <c r="D303" s="239" t="s">
        <v>133</v>
      </c>
      <c r="E303" s="232" t="s">
        <v>117</v>
      </c>
      <c r="F303" s="238" t="s">
        <v>2590</v>
      </c>
      <c r="H303" s="237">
        <v>9.9659999999999993</v>
      </c>
      <c r="I303" s="236"/>
      <c r="L303" s="235"/>
      <c r="M303" s="234"/>
      <c r="T303" s="233"/>
      <c r="AT303" s="232" t="s">
        <v>133</v>
      </c>
      <c r="AU303" s="232" t="s">
        <v>238</v>
      </c>
      <c r="AV303" s="231" t="s">
        <v>523</v>
      </c>
      <c r="AW303" s="231" t="s">
        <v>1496</v>
      </c>
      <c r="AX303" s="231" t="s">
        <v>1498</v>
      </c>
      <c r="AY303" s="232" t="s">
        <v>1476</v>
      </c>
    </row>
    <row r="304" spans="2:65" s="272" customFormat="1">
      <c r="B304" s="276"/>
      <c r="D304" s="239" t="s">
        <v>133</v>
      </c>
      <c r="E304" s="273" t="s">
        <v>117</v>
      </c>
      <c r="F304" s="278" t="s">
        <v>2512</v>
      </c>
      <c r="H304" s="273" t="s">
        <v>117</v>
      </c>
      <c r="I304" s="277"/>
      <c r="L304" s="276"/>
      <c r="M304" s="275"/>
      <c r="T304" s="274"/>
      <c r="AT304" s="273" t="s">
        <v>133</v>
      </c>
      <c r="AU304" s="273" t="s">
        <v>238</v>
      </c>
      <c r="AV304" s="272" t="s">
        <v>238</v>
      </c>
      <c r="AW304" s="272" t="s">
        <v>1496</v>
      </c>
      <c r="AX304" s="272" t="s">
        <v>1498</v>
      </c>
      <c r="AY304" s="273" t="s">
        <v>1476</v>
      </c>
    </row>
    <row r="305" spans="2:65" s="231" customFormat="1">
      <c r="B305" s="235"/>
      <c r="D305" s="239" t="s">
        <v>133</v>
      </c>
      <c r="E305" s="232" t="s">
        <v>117</v>
      </c>
      <c r="F305" s="238" t="s">
        <v>2590</v>
      </c>
      <c r="H305" s="237">
        <v>9.9659999999999993</v>
      </c>
      <c r="I305" s="236"/>
      <c r="L305" s="235"/>
      <c r="M305" s="234"/>
      <c r="T305" s="233"/>
      <c r="AT305" s="232" t="s">
        <v>133</v>
      </c>
      <c r="AU305" s="232" t="s">
        <v>238</v>
      </c>
      <c r="AV305" s="231" t="s">
        <v>523</v>
      </c>
      <c r="AW305" s="231" t="s">
        <v>1496</v>
      </c>
      <c r="AX305" s="231" t="s">
        <v>1498</v>
      </c>
      <c r="AY305" s="232" t="s">
        <v>1476</v>
      </c>
    </row>
    <row r="306" spans="2:65" s="272" customFormat="1">
      <c r="B306" s="276"/>
      <c r="D306" s="239" t="s">
        <v>133</v>
      </c>
      <c r="E306" s="273" t="s">
        <v>117</v>
      </c>
      <c r="F306" s="278" t="s">
        <v>2529</v>
      </c>
      <c r="H306" s="273" t="s">
        <v>117</v>
      </c>
      <c r="I306" s="277"/>
      <c r="L306" s="276"/>
      <c r="M306" s="275"/>
      <c r="T306" s="274"/>
      <c r="AT306" s="273" t="s">
        <v>133</v>
      </c>
      <c r="AU306" s="273" t="s">
        <v>238</v>
      </c>
      <c r="AV306" s="272" t="s">
        <v>238</v>
      </c>
      <c r="AW306" s="272" t="s">
        <v>1496</v>
      </c>
      <c r="AX306" s="272" t="s">
        <v>1498</v>
      </c>
      <c r="AY306" s="273" t="s">
        <v>1476</v>
      </c>
    </row>
    <row r="307" spans="2:65" s="231" customFormat="1">
      <c r="B307" s="235"/>
      <c r="D307" s="239" t="s">
        <v>133</v>
      </c>
      <c r="E307" s="232" t="s">
        <v>117</v>
      </c>
      <c r="F307" s="238" t="s">
        <v>2590</v>
      </c>
      <c r="H307" s="237">
        <v>9.9659999999999993</v>
      </c>
      <c r="I307" s="236"/>
      <c r="L307" s="235"/>
      <c r="M307" s="234"/>
      <c r="T307" s="233"/>
      <c r="AT307" s="232" t="s">
        <v>133</v>
      </c>
      <c r="AU307" s="232" t="s">
        <v>238</v>
      </c>
      <c r="AV307" s="231" t="s">
        <v>523</v>
      </c>
      <c r="AW307" s="231" t="s">
        <v>1496</v>
      </c>
      <c r="AX307" s="231" t="s">
        <v>1498</v>
      </c>
      <c r="AY307" s="232" t="s">
        <v>1476</v>
      </c>
    </row>
    <row r="308" spans="2:65" s="272" customFormat="1">
      <c r="B308" s="276"/>
      <c r="D308" s="239" t="s">
        <v>133</v>
      </c>
      <c r="E308" s="273" t="s">
        <v>117</v>
      </c>
      <c r="F308" s="278" t="s">
        <v>2501</v>
      </c>
      <c r="H308" s="273" t="s">
        <v>117</v>
      </c>
      <c r="I308" s="277"/>
      <c r="L308" s="276"/>
      <c r="M308" s="275"/>
      <c r="T308" s="274"/>
      <c r="AT308" s="273" t="s">
        <v>133</v>
      </c>
      <c r="AU308" s="273" t="s">
        <v>238</v>
      </c>
      <c r="AV308" s="272" t="s">
        <v>238</v>
      </c>
      <c r="AW308" s="272" t="s">
        <v>1496</v>
      </c>
      <c r="AX308" s="272" t="s">
        <v>1498</v>
      </c>
      <c r="AY308" s="273" t="s">
        <v>1476</v>
      </c>
    </row>
    <row r="309" spans="2:65" s="231" customFormat="1">
      <c r="B309" s="235"/>
      <c r="D309" s="239" t="s">
        <v>133</v>
      </c>
      <c r="E309" s="232" t="s">
        <v>117</v>
      </c>
      <c r="F309" s="238" t="s">
        <v>2590</v>
      </c>
      <c r="H309" s="237">
        <v>9.9659999999999993</v>
      </c>
      <c r="I309" s="236"/>
      <c r="L309" s="235"/>
      <c r="M309" s="234"/>
      <c r="T309" s="233"/>
      <c r="AT309" s="232" t="s">
        <v>133</v>
      </c>
      <c r="AU309" s="232" t="s">
        <v>238</v>
      </c>
      <c r="AV309" s="231" t="s">
        <v>523</v>
      </c>
      <c r="AW309" s="231" t="s">
        <v>1496</v>
      </c>
      <c r="AX309" s="231" t="s">
        <v>1498</v>
      </c>
      <c r="AY309" s="232" t="s">
        <v>1476</v>
      </c>
    </row>
    <row r="310" spans="2:65" s="272" customFormat="1">
      <c r="B310" s="276"/>
      <c r="D310" s="239" t="s">
        <v>133</v>
      </c>
      <c r="E310" s="273" t="s">
        <v>117</v>
      </c>
      <c r="F310" s="278" t="s">
        <v>2528</v>
      </c>
      <c r="H310" s="273" t="s">
        <v>117</v>
      </c>
      <c r="I310" s="277"/>
      <c r="L310" s="276"/>
      <c r="M310" s="275"/>
      <c r="T310" s="274"/>
      <c r="AT310" s="273" t="s">
        <v>133</v>
      </c>
      <c r="AU310" s="273" t="s">
        <v>238</v>
      </c>
      <c r="AV310" s="272" t="s">
        <v>238</v>
      </c>
      <c r="AW310" s="272" t="s">
        <v>1496</v>
      </c>
      <c r="AX310" s="272" t="s">
        <v>1498</v>
      </c>
      <c r="AY310" s="273" t="s">
        <v>1476</v>
      </c>
    </row>
    <row r="311" spans="2:65" s="231" customFormat="1">
      <c r="B311" s="235"/>
      <c r="D311" s="239" t="s">
        <v>133</v>
      </c>
      <c r="E311" s="232" t="s">
        <v>117</v>
      </c>
      <c r="F311" s="238" t="s">
        <v>2590</v>
      </c>
      <c r="H311" s="237">
        <v>9.9659999999999993</v>
      </c>
      <c r="I311" s="236"/>
      <c r="L311" s="235"/>
      <c r="M311" s="234"/>
      <c r="T311" s="233"/>
      <c r="AT311" s="232" t="s">
        <v>133</v>
      </c>
      <c r="AU311" s="232" t="s">
        <v>238</v>
      </c>
      <c r="AV311" s="231" t="s">
        <v>523</v>
      </c>
      <c r="AW311" s="231" t="s">
        <v>1496</v>
      </c>
      <c r="AX311" s="231" t="s">
        <v>1498</v>
      </c>
      <c r="AY311" s="232" t="s">
        <v>1476</v>
      </c>
    </row>
    <row r="312" spans="2:65" s="252" customFormat="1">
      <c r="B312" s="256"/>
      <c r="D312" s="239" t="s">
        <v>133</v>
      </c>
      <c r="E312" s="253" t="s">
        <v>117</v>
      </c>
      <c r="F312" s="259" t="s">
        <v>1497</v>
      </c>
      <c r="H312" s="258">
        <v>49.83</v>
      </c>
      <c r="I312" s="257"/>
      <c r="L312" s="256"/>
      <c r="M312" s="255"/>
      <c r="T312" s="254"/>
      <c r="AT312" s="253" t="s">
        <v>133</v>
      </c>
      <c r="AU312" s="253" t="s">
        <v>238</v>
      </c>
      <c r="AV312" s="252" t="s">
        <v>728</v>
      </c>
      <c r="AW312" s="252" t="s">
        <v>1496</v>
      </c>
      <c r="AX312" s="252" t="s">
        <v>238</v>
      </c>
      <c r="AY312" s="253" t="s">
        <v>1476</v>
      </c>
    </row>
    <row r="313" spans="2:65" s="207" customFormat="1" ht="16.5" customHeight="1">
      <c r="B313" s="208"/>
      <c r="C313" s="230" t="s">
        <v>2232</v>
      </c>
      <c r="D313" s="230" t="s">
        <v>1477</v>
      </c>
      <c r="E313" s="229" t="s">
        <v>1481</v>
      </c>
      <c r="F313" s="224" t="s">
        <v>1480</v>
      </c>
      <c r="G313" s="228" t="s">
        <v>197</v>
      </c>
      <c r="H313" s="227">
        <v>0.125</v>
      </c>
      <c r="I313" s="226"/>
      <c r="J313" s="225">
        <f>ROUND(I313*H313,2)</f>
        <v>0</v>
      </c>
      <c r="K313" s="224" t="s">
        <v>1479</v>
      </c>
      <c r="L313" s="208"/>
      <c r="M313" s="223" t="s">
        <v>117</v>
      </c>
      <c r="N313" s="222" t="s">
        <v>1478</v>
      </c>
      <c r="P313" s="221">
        <f>O313*H313</f>
        <v>0</v>
      </c>
      <c r="Q313" s="221">
        <v>0</v>
      </c>
      <c r="R313" s="221">
        <f>Q313*H313</f>
        <v>0</v>
      </c>
      <c r="S313" s="221">
        <v>0</v>
      </c>
      <c r="T313" s="220">
        <f>S313*H313</f>
        <v>0</v>
      </c>
      <c r="AR313" s="218" t="s">
        <v>728</v>
      </c>
      <c r="AT313" s="218" t="s">
        <v>1477</v>
      </c>
      <c r="AU313" s="218" t="s">
        <v>238</v>
      </c>
      <c r="AY313" s="211" t="s">
        <v>1476</v>
      </c>
      <c r="BE313" s="219">
        <f>IF(N313="základní",J313,0)</f>
        <v>0</v>
      </c>
      <c r="BF313" s="219">
        <f>IF(N313="snížená",J313,0)</f>
        <v>0</v>
      </c>
      <c r="BG313" s="219">
        <f>IF(N313="zákl. přenesená",J313,0)</f>
        <v>0</v>
      </c>
      <c r="BH313" s="219">
        <f>IF(N313="sníž. přenesená",J313,0)</f>
        <v>0</v>
      </c>
      <c r="BI313" s="219">
        <f>IF(N313="nulová",J313,0)</f>
        <v>0</v>
      </c>
      <c r="BJ313" s="211" t="s">
        <v>238</v>
      </c>
      <c r="BK313" s="219">
        <f>ROUND(I313*H313,2)</f>
        <v>0</v>
      </c>
      <c r="BL313" s="211" t="s">
        <v>728</v>
      </c>
      <c r="BM313" s="218" t="s">
        <v>2589</v>
      </c>
    </row>
    <row r="314" spans="2:65" s="207" customFormat="1">
      <c r="B314" s="208"/>
      <c r="D314" s="217" t="s">
        <v>1473</v>
      </c>
      <c r="F314" s="216" t="s">
        <v>1474</v>
      </c>
      <c r="I314" s="215"/>
      <c r="L314" s="208"/>
      <c r="M314" s="251"/>
      <c r="T314" s="250"/>
      <c r="AT314" s="211" t="s">
        <v>1473</v>
      </c>
      <c r="AU314" s="211" t="s">
        <v>238</v>
      </c>
    </row>
    <row r="315" spans="2:65" s="261" customFormat="1" ht="25.9" customHeight="1">
      <c r="B315" s="268"/>
      <c r="D315" s="263" t="s">
        <v>1540</v>
      </c>
      <c r="E315" s="271" t="s">
        <v>2588</v>
      </c>
      <c r="F315" s="271" t="s">
        <v>2587</v>
      </c>
      <c r="I315" s="270"/>
      <c r="J315" s="269">
        <f>BK315</f>
        <v>0</v>
      </c>
      <c r="L315" s="268"/>
      <c r="M315" s="267"/>
      <c r="P315" s="266">
        <f>SUM(P316:P345)</f>
        <v>0</v>
      </c>
      <c r="R315" s="266">
        <f>SUM(R316:R345)</f>
        <v>7.6799999999999993E-2</v>
      </c>
      <c r="T315" s="265">
        <f>SUM(T316:T345)</f>
        <v>0</v>
      </c>
      <c r="AR315" s="263" t="s">
        <v>238</v>
      </c>
      <c r="AT315" s="264" t="s">
        <v>1540</v>
      </c>
      <c r="AU315" s="264" t="s">
        <v>1498</v>
      </c>
      <c r="AY315" s="263" t="s">
        <v>1476</v>
      </c>
      <c r="BK315" s="262">
        <f>SUM(BK316:BK345)</f>
        <v>0</v>
      </c>
    </row>
    <row r="316" spans="2:65" s="207" customFormat="1" ht="21.75" customHeight="1">
      <c r="B316" s="208"/>
      <c r="C316" s="230" t="s">
        <v>2226</v>
      </c>
      <c r="D316" s="230" t="s">
        <v>1477</v>
      </c>
      <c r="E316" s="229" t="s">
        <v>1559</v>
      </c>
      <c r="F316" s="224" t="s">
        <v>1558</v>
      </c>
      <c r="G316" s="228" t="s">
        <v>226</v>
      </c>
      <c r="H316" s="227">
        <v>32000</v>
      </c>
      <c r="I316" s="226"/>
      <c r="J316" s="225">
        <f>ROUND(I316*H316,2)</f>
        <v>0</v>
      </c>
      <c r="K316" s="224" t="s">
        <v>1479</v>
      </c>
      <c r="L316" s="208"/>
      <c r="M316" s="223" t="s">
        <v>117</v>
      </c>
      <c r="N316" s="222" t="s">
        <v>1478</v>
      </c>
      <c r="P316" s="221">
        <f>O316*H316</f>
        <v>0</v>
      </c>
      <c r="Q316" s="221">
        <v>0</v>
      </c>
      <c r="R316" s="221">
        <f>Q316*H316</f>
        <v>0</v>
      </c>
      <c r="S316" s="221">
        <v>0</v>
      </c>
      <c r="T316" s="220">
        <f>S316*H316</f>
        <v>0</v>
      </c>
      <c r="AR316" s="218" t="s">
        <v>728</v>
      </c>
      <c r="AT316" s="218" t="s">
        <v>1477</v>
      </c>
      <c r="AU316" s="218" t="s">
        <v>238</v>
      </c>
      <c r="AY316" s="211" t="s">
        <v>1476</v>
      </c>
      <c r="BE316" s="219">
        <f>IF(N316="základní",J316,0)</f>
        <v>0</v>
      </c>
      <c r="BF316" s="219">
        <f>IF(N316="snížená",J316,0)</f>
        <v>0</v>
      </c>
      <c r="BG316" s="219">
        <f>IF(N316="zákl. přenesená",J316,0)</f>
        <v>0</v>
      </c>
      <c r="BH316" s="219">
        <f>IF(N316="sníž. přenesená",J316,0)</f>
        <v>0</v>
      </c>
      <c r="BI316" s="219">
        <f>IF(N316="nulová",J316,0)</f>
        <v>0</v>
      </c>
      <c r="BJ316" s="211" t="s">
        <v>238</v>
      </c>
      <c r="BK316" s="219">
        <f>ROUND(I316*H316,2)</f>
        <v>0</v>
      </c>
      <c r="BL316" s="211" t="s">
        <v>728</v>
      </c>
      <c r="BM316" s="218" t="s">
        <v>2586</v>
      </c>
    </row>
    <row r="317" spans="2:65" s="207" customFormat="1">
      <c r="B317" s="208"/>
      <c r="D317" s="217" t="s">
        <v>1473</v>
      </c>
      <c r="F317" s="216" t="s">
        <v>1556</v>
      </c>
      <c r="I317" s="215"/>
      <c r="L317" s="208"/>
      <c r="M317" s="251"/>
      <c r="T317" s="250"/>
      <c r="AT317" s="211" t="s">
        <v>1473</v>
      </c>
      <c r="AU317" s="211" t="s">
        <v>238</v>
      </c>
    </row>
    <row r="318" spans="2:65" s="272" customFormat="1">
      <c r="B318" s="276"/>
      <c r="D318" s="239" t="s">
        <v>133</v>
      </c>
      <c r="E318" s="273" t="s">
        <v>117</v>
      </c>
      <c r="F318" s="278" t="s">
        <v>2518</v>
      </c>
      <c r="H318" s="273" t="s">
        <v>117</v>
      </c>
      <c r="I318" s="277"/>
      <c r="L318" s="276"/>
      <c r="M318" s="275"/>
      <c r="T318" s="274"/>
      <c r="AT318" s="273" t="s">
        <v>133</v>
      </c>
      <c r="AU318" s="273" t="s">
        <v>238</v>
      </c>
      <c r="AV318" s="272" t="s">
        <v>238</v>
      </c>
      <c r="AW318" s="272" t="s">
        <v>1496</v>
      </c>
      <c r="AX318" s="272" t="s">
        <v>1498</v>
      </c>
      <c r="AY318" s="273" t="s">
        <v>1476</v>
      </c>
    </row>
    <row r="319" spans="2:65" s="231" customFormat="1">
      <c r="B319" s="235"/>
      <c r="D319" s="239" t="s">
        <v>133</v>
      </c>
      <c r="E319" s="232" t="s">
        <v>117</v>
      </c>
      <c r="F319" s="238" t="s">
        <v>2585</v>
      </c>
      <c r="H319" s="237">
        <v>6400</v>
      </c>
      <c r="I319" s="236"/>
      <c r="L319" s="235"/>
      <c r="M319" s="234"/>
      <c r="T319" s="233"/>
      <c r="AT319" s="232" t="s">
        <v>133</v>
      </c>
      <c r="AU319" s="232" t="s">
        <v>238</v>
      </c>
      <c r="AV319" s="231" t="s">
        <v>523</v>
      </c>
      <c r="AW319" s="231" t="s">
        <v>1496</v>
      </c>
      <c r="AX319" s="231" t="s">
        <v>1498</v>
      </c>
      <c r="AY319" s="232" t="s">
        <v>1476</v>
      </c>
    </row>
    <row r="320" spans="2:65" s="272" customFormat="1">
      <c r="B320" s="276"/>
      <c r="D320" s="239" t="s">
        <v>133</v>
      </c>
      <c r="E320" s="273" t="s">
        <v>117</v>
      </c>
      <c r="F320" s="278" t="s">
        <v>2512</v>
      </c>
      <c r="H320" s="273" t="s">
        <v>117</v>
      </c>
      <c r="I320" s="277"/>
      <c r="L320" s="276"/>
      <c r="M320" s="275"/>
      <c r="T320" s="274"/>
      <c r="AT320" s="273" t="s">
        <v>133</v>
      </c>
      <c r="AU320" s="273" t="s">
        <v>238</v>
      </c>
      <c r="AV320" s="272" t="s">
        <v>238</v>
      </c>
      <c r="AW320" s="272" t="s">
        <v>1496</v>
      </c>
      <c r="AX320" s="272" t="s">
        <v>1498</v>
      </c>
      <c r="AY320" s="273" t="s">
        <v>1476</v>
      </c>
    </row>
    <row r="321" spans="2:65" s="231" customFormat="1">
      <c r="B321" s="235"/>
      <c r="D321" s="239" t="s">
        <v>133</v>
      </c>
      <c r="E321" s="232" t="s">
        <v>117</v>
      </c>
      <c r="F321" s="238" t="s">
        <v>2585</v>
      </c>
      <c r="H321" s="237">
        <v>6400</v>
      </c>
      <c r="I321" s="236"/>
      <c r="L321" s="235"/>
      <c r="M321" s="234"/>
      <c r="T321" s="233"/>
      <c r="AT321" s="232" t="s">
        <v>133</v>
      </c>
      <c r="AU321" s="232" t="s">
        <v>238</v>
      </c>
      <c r="AV321" s="231" t="s">
        <v>523</v>
      </c>
      <c r="AW321" s="231" t="s">
        <v>1496</v>
      </c>
      <c r="AX321" s="231" t="s">
        <v>1498</v>
      </c>
      <c r="AY321" s="232" t="s">
        <v>1476</v>
      </c>
    </row>
    <row r="322" spans="2:65" s="272" customFormat="1">
      <c r="B322" s="276"/>
      <c r="D322" s="239" t="s">
        <v>133</v>
      </c>
      <c r="E322" s="273" t="s">
        <v>117</v>
      </c>
      <c r="F322" s="278" t="s">
        <v>2529</v>
      </c>
      <c r="H322" s="273" t="s">
        <v>117</v>
      </c>
      <c r="I322" s="277"/>
      <c r="L322" s="276"/>
      <c r="M322" s="275"/>
      <c r="T322" s="274"/>
      <c r="AT322" s="273" t="s">
        <v>133</v>
      </c>
      <c r="AU322" s="273" t="s">
        <v>238</v>
      </c>
      <c r="AV322" s="272" t="s">
        <v>238</v>
      </c>
      <c r="AW322" s="272" t="s">
        <v>1496</v>
      </c>
      <c r="AX322" s="272" t="s">
        <v>1498</v>
      </c>
      <c r="AY322" s="273" t="s">
        <v>1476</v>
      </c>
    </row>
    <row r="323" spans="2:65" s="231" customFormat="1">
      <c r="B323" s="235"/>
      <c r="D323" s="239" t="s">
        <v>133</v>
      </c>
      <c r="E323" s="232" t="s">
        <v>117</v>
      </c>
      <c r="F323" s="238" t="s">
        <v>2585</v>
      </c>
      <c r="H323" s="237">
        <v>6400</v>
      </c>
      <c r="I323" s="236"/>
      <c r="L323" s="235"/>
      <c r="M323" s="234"/>
      <c r="T323" s="233"/>
      <c r="AT323" s="232" t="s">
        <v>133</v>
      </c>
      <c r="AU323" s="232" t="s">
        <v>238</v>
      </c>
      <c r="AV323" s="231" t="s">
        <v>523</v>
      </c>
      <c r="AW323" s="231" t="s">
        <v>1496</v>
      </c>
      <c r="AX323" s="231" t="s">
        <v>1498</v>
      </c>
      <c r="AY323" s="232" t="s">
        <v>1476</v>
      </c>
    </row>
    <row r="324" spans="2:65" s="272" customFormat="1">
      <c r="B324" s="276"/>
      <c r="D324" s="239" t="s">
        <v>133</v>
      </c>
      <c r="E324" s="273" t="s">
        <v>117</v>
      </c>
      <c r="F324" s="278" t="s">
        <v>2501</v>
      </c>
      <c r="H324" s="273" t="s">
        <v>117</v>
      </c>
      <c r="I324" s="277"/>
      <c r="L324" s="276"/>
      <c r="M324" s="275"/>
      <c r="T324" s="274"/>
      <c r="AT324" s="273" t="s">
        <v>133</v>
      </c>
      <c r="AU324" s="273" t="s">
        <v>238</v>
      </c>
      <c r="AV324" s="272" t="s">
        <v>238</v>
      </c>
      <c r="AW324" s="272" t="s">
        <v>1496</v>
      </c>
      <c r="AX324" s="272" t="s">
        <v>1498</v>
      </c>
      <c r="AY324" s="273" t="s">
        <v>1476</v>
      </c>
    </row>
    <row r="325" spans="2:65" s="231" customFormat="1">
      <c r="B325" s="235"/>
      <c r="D325" s="239" t="s">
        <v>133</v>
      </c>
      <c r="E325" s="232" t="s">
        <v>117</v>
      </c>
      <c r="F325" s="238" t="s">
        <v>2585</v>
      </c>
      <c r="H325" s="237">
        <v>6400</v>
      </c>
      <c r="I325" s="236"/>
      <c r="L325" s="235"/>
      <c r="M325" s="234"/>
      <c r="T325" s="233"/>
      <c r="AT325" s="232" t="s">
        <v>133</v>
      </c>
      <c r="AU325" s="232" t="s">
        <v>238</v>
      </c>
      <c r="AV325" s="231" t="s">
        <v>523</v>
      </c>
      <c r="AW325" s="231" t="s">
        <v>1496</v>
      </c>
      <c r="AX325" s="231" t="s">
        <v>1498</v>
      </c>
      <c r="AY325" s="232" t="s">
        <v>1476</v>
      </c>
    </row>
    <row r="326" spans="2:65" s="272" customFormat="1">
      <c r="B326" s="276"/>
      <c r="D326" s="239" t="s">
        <v>133</v>
      </c>
      <c r="E326" s="273" t="s">
        <v>117</v>
      </c>
      <c r="F326" s="278" t="s">
        <v>2528</v>
      </c>
      <c r="H326" s="273" t="s">
        <v>117</v>
      </c>
      <c r="I326" s="277"/>
      <c r="L326" s="276"/>
      <c r="M326" s="275"/>
      <c r="T326" s="274"/>
      <c r="AT326" s="273" t="s">
        <v>133</v>
      </c>
      <c r="AU326" s="273" t="s">
        <v>238</v>
      </c>
      <c r="AV326" s="272" t="s">
        <v>238</v>
      </c>
      <c r="AW326" s="272" t="s">
        <v>1496</v>
      </c>
      <c r="AX326" s="272" t="s">
        <v>1498</v>
      </c>
      <c r="AY326" s="273" t="s">
        <v>1476</v>
      </c>
    </row>
    <row r="327" spans="2:65" s="231" customFormat="1">
      <c r="B327" s="235"/>
      <c r="D327" s="239" t="s">
        <v>133</v>
      </c>
      <c r="E327" s="232" t="s">
        <v>117</v>
      </c>
      <c r="F327" s="238" t="s">
        <v>2585</v>
      </c>
      <c r="H327" s="237">
        <v>6400</v>
      </c>
      <c r="I327" s="236"/>
      <c r="L327" s="235"/>
      <c r="M327" s="234"/>
      <c r="T327" s="233"/>
      <c r="AT327" s="232" t="s">
        <v>133</v>
      </c>
      <c r="AU327" s="232" t="s">
        <v>238</v>
      </c>
      <c r="AV327" s="231" t="s">
        <v>523</v>
      </c>
      <c r="AW327" s="231" t="s">
        <v>1496</v>
      </c>
      <c r="AX327" s="231" t="s">
        <v>1498</v>
      </c>
      <c r="AY327" s="232" t="s">
        <v>1476</v>
      </c>
    </row>
    <row r="328" spans="2:65" s="252" customFormat="1">
      <c r="B328" s="256"/>
      <c r="D328" s="239" t="s">
        <v>133</v>
      </c>
      <c r="E328" s="253" t="s">
        <v>117</v>
      </c>
      <c r="F328" s="259" t="s">
        <v>1497</v>
      </c>
      <c r="H328" s="258">
        <v>32000</v>
      </c>
      <c r="I328" s="257"/>
      <c r="L328" s="256"/>
      <c r="M328" s="255"/>
      <c r="T328" s="254"/>
      <c r="AT328" s="253" t="s">
        <v>133</v>
      </c>
      <c r="AU328" s="253" t="s">
        <v>238</v>
      </c>
      <c r="AV328" s="252" t="s">
        <v>728</v>
      </c>
      <c r="AW328" s="252" t="s">
        <v>1496</v>
      </c>
      <c r="AX328" s="252" t="s">
        <v>238</v>
      </c>
      <c r="AY328" s="253" t="s">
        <v>1476</v>
      </c>
    </row>
    <row r="329" spans="2:65" s="207" customFormat="1" ht="16.5" customHeight="1">
      <c r="B329" s="208"/>
      <c r="C329" s="230" t="s">
        <v>2134</v>
      </c>
      <c r="D329" s="230" t="s">
        <v>1477</v>
      </c>
      <c r="E329" s="229" t="s">
        <v>1553</v>
      </c>
      <c r="F329" s="224" t="s">
        <v>1552</v>
      </c>
      <c r="G329" s="228" t="s">
        <v>197</v>
      </c>
      <c r="H329" s="227">
        <v>7.6999999999999999E-2</v>
      </c>
      <c r="I329" s="226"/>
      <c r="J329" s="225">
        <f>ROUND(I329*H329,2)</f>
        <v>0</v>
      </c>
      <c r="K329" s="224" t="s">
        <v>1479</v>
      </c>
      <c r="L329" s="208"/>
      <c r="M329" s="223" t="s">
        <v>117</v>
      </c>
      <c r="N329" s="222" t="s">
        <v>1478</v>
      </c>
      <c r="P329" s="221">
        <f>O329*H329</f>
        <v>0</v>
      </c>
      <c r="Q329" s="221">
        <v>0</v>
      </c>
      <c r="R329" s="221">
        <f>Q329*H329</f>
        <v>0</v>
      </c>
      <c r="S329" s="221">
        <v>0</v>
      </c>
      <c r="T329" s="220">
        <f>S329*H329</f>
        <v>0</v>
      </c>
      <c r="AR329" s="218" t="s">
        <v>728</v>
      </c>
      <c r="AT329" s="218" t="s">
        <v>1477</v>
      </c>
      <c r="AU329" s="218" t="s">
        <v>238</v>
      </c>
      <c r="AY329" s="211" t="s">
        <v>1476</v>
      </c>
      <c r="BE329" s="219">
        <f>IF(N329="základní",J329,0)</f>
        <v>0</v>
      </c>
      <c r="BF329" s="219">
        <f>IF(N329="snížená",J329,0)</f>
        <v>0</v>
      </c>
      <c r="BG329" s="219">
        <f>IF(N329="zákl. přenesená",J329,0)</f>
        <v>0</v>
      </c>
      <c r="BH329" s="219">
        <f>IF(N329="sníž. přenesená",J329,0)</f>
        <v>0</v>
      </c>
      <c r="BI329" s="219">
        <f>IF(N329="nulová",J329,0)</f>
        <v>0</v>
      </c>
      <c r="BJ329" s="211" t="s">
        <v>238</v>
      </c>
      <c r="BK329" s="219">
        <f>ROUND(I329*H329,2)</f>
        <v>0</v>
      </c>
      <c r="BL329" s="211" t="s">
        <v>728</v>
      </c>
      <c r="BM329" s="218" t="s">
        <v>2584</v>
      </c>
    </row>
    <row r="330" spans="2:65" s="207" customFormat="1">
      <c r="B330" s="208"/>
      <c r="D330" s="217" t="s">
        <v>1473</v>
      </c>
      <c r="F330" s="216" t="s">
        <v>1550</v>
      </c>
      <c r="I330" s="215"/>
      <c r="L330" s="208"/>
      <c r="M330" s="251"/>
      <c r="T330" s="250"/>
      <c r="AT330" s="211" t="s">
        <v>1473</v>
      </c>
      <c r="AU330" s="211" t="s">
        <v>238</v>
      </c>
    </row>
    <row r="331" spans="2:65" s="231" customFormat="1">
      <c r="B331" s="235"/>
      <c r="D331" s="239" t="s">
        <v>133</v>
      </c>
      <c r="F331" s="238" t="s">
        <v>2583</v>
      </c>
      <c r="H331" s="237">
        <v>7.6999999999999999E-2</v>
      </c>
      <c r="I331" s="236"/>
      <c r="L331" s="235"/>
      <c r="M331" s="234"/>
      <c r="T331" s="233"/>
      <c r="AT331" s="232" t="s">
        <v>133</v>
      </c>
      <c r="AU331" s="232" t="s">
        <v>238</v>
      </c>
      <c r="AV331" s="231" t="s">
        <v>523</v>
      </c>
      <c r="AW331" s="231" t="s">
        <v>1483</v>
      </c>
      <c r="AX331" s="231" t="s">
        <v>238</v>
      </c>
      <c r="AY331" s="232" t="s">
        <v>1476</v>
      </c>
    </row>
    <row r="332" spans="2:65" s="207" customFormat="1" ht="16.5" customHeight="1">
      <c r="B332" s="208"/>
      <c r="C332" s="249" t="s">
        <v>2213</v>
      </c>
      <c r="D332" s="249" t="s">
        <v>1486</v>
      </c>
      <c r="E332" s="248" t="s">
        <v>2551</v>
      </c>
      <c r="F332" s="243" t="s">
        <v>2550</v>
      </c>
      <c r="G332" s="247" t="s">
        <v>307</v>
      </c>
      <c r="H332" s="246">
        <v>38.4</v>
      </c>
      <c r="I332" s="245"/>
      <c r="J332" s="244">
        <f>ROUND(I332*H332,2)</f>
        <v>0</v>
      </c>
      <c r="K332" s="243" t="s">
        <v>1503</v>
      </c>
      <c r="L332" s="242"/>
      <c r="M332" s="241" t="s">
        <v>117</v>
      </c>
      <c r="N332" s="240" t="s">
        <v>1478</v>
      </c>
      <c r="P332" s="221">
        <f>O332*H332</f>
        <v>0</v>
      </c>
      <c r="Q332" s="221">
        <v>1E-3</v>
      </c>
      <c r="R332" s="221">
        <f>Q332*H332</f>
        <v>3.8399999999999997E-2</v>
      </c>
      <c r="S332" s="221">
        <v>0</v>
      </c>
      <c r="T332" s="220">
        <f>S332*H332</f>
        <v>0</v>
      </c>
      <c r="AR332" s="218" t="s">
        <v>421</v>
      </c>
      <c r="AT332" s="218" t="s">
        <v>1486</v>
      </c>
      <c r="AU332" s="218" t="s">
        <v>238</v>
      </c>
      <c r="AY332" s="211" t="s">
        <v>1476</v>
      </c>
      <c r="BE332" s="219">
        <f>IF(N332="základní",J332,0)</f>
        <v>0</v>
      </c>
      <c r="BF332" s="219">
        <f>IF(N332="snížená",J332,0)</f>
        <v>0</v>
      </c>
      <c r="BG332" s="219">
        <f>IF(N332="zákl. přenesená",J332,0)</f>
        <v>0</v>
      </c>
      <c r="BH332" s="219">
        <f>IF(N332="sníž. přenesená",J332,0)</f>
        <v>0</v>
      </c>
      <c r="BI332" s="219">
        <f>IF(N332="nulová",J332,0)</f>
        <v>0</v>
      </c>
      <c r="BJ332" s="211" t="s">
        <v>238</v>
      </c>
      <c r="BK332" s="219">
        <f>ROUND(I332*H332,2)</f>
        <v>0</v>
      </c>
      <c r="BL332" s="211" t="s">
        <v>728</v>
      </c>
      <c r="BM332" s="218" t="s">
        <v>2582</v>
      </c>
    </row>
    <row r="333" spans="2:65" s="272" customFormat="1">
      <c r="B333" s="276"/>
      <c r="D333" s="239" t="s">
        <v>133</v>
      </c>
      <c r="E333" s="273" t="s">
        <v>117</v>
      </c>
      <c r="F333" s="278" t="s">
        <v>2529</v>
      </c>
      <c r="H333" s="273" t="s">
        <v>117</v>
      </c>
      <c r="I333" s="277"/>
      <c r="L333" s="276"/>
      <c r="M333" s="275"/>
      <c r="T333" s="274"/>
      <c r="AT333" s="273" t="s">
        <v>133</v>
      </c>
      <c r="AU333" s="273" t="s">
        <v>238</v>
      </c>
      <c r="AV333" s="272" t="s">
        <v>238</v>
      </c>
      <c r="AW333" s="272" t="s">
        <v>1496</v>
      </c>
      <c r="AX333" s="272" t="s">
        <v>1498</v>
      </c>
      <c r="AY333" s="273" t="s">
        <v>1476</v>
      </c>
    </row>
    <row r="334" spans="2:65" s="231" customFormat="1">
      <c r="B334" s="235"/>
      <c r="D334" s="239" t="s">
        <v>133</v>
      </c>
      <c r="E334" s="232" t="s">
        <v>117</v>
      </c>
      <c r="F334" s="238" t="s">
        <v>2580</v>
      </c>
      <c r="H334" s="237">
        <v>19.2</v>
      </c>
      <c r="I334" s="236"/>
      <c r="L334" s="235"/>
      <c r="M334" s="234"/>
      <c r="T334" s="233"/>
      <c r="AT334" s="232" t="s">
        <v>133</v>
      </c>
      <c r="AU334" s="232" t="s">
        <v>238</v>
      </c>
      <c r="AV334" s="231" t="s">
        <v>523</v>
      </c>
      <c r="AW334" s="231" t="s">
        <v>1496</v>
      </c>
      <c r="AX334" s="231" t="s">
        <v>1498</v>
      </c>
      <c r="AY334" s="232" t="s">
        <v>1476</v>
      </c>
    </row>
    <row r="335" spans="2:65" s="272" customFormat="1">
      <c r="B335" s="276"/>
      <c r="D335" s="239" t="s">
        <v>133</v>
      </c>
      <c r="E335" s="273" t="s">
        <v>117</v>
      </c>
      <c r="F335" s="278" t="s">
        <v>2528</v>
      </c>
      <c r="H335" s="273" t="s">
        <v>117</v>
      </c>
      <c r="I335" s="277"/>
      <c r="L335" s="276"/>
      <c r="M335" s="275"/>
      <c r="T335" s="274"/>
      <c r="AT335" s="273" t="s">
        <v>133</v>
      </c>
      <c r="AU335" s="273" t="s">
        <v>238</v>
      </c>
      <c r="AV335" s="272" t="s">
        <v>238</v>
      </c>
      <c r="AW335" s="272" t="s">
        <v>1496</v>
      </c>
      <c r="AX335" s="272" t="s">
        <v>1498</v>
      </c>
      <c r="AY335" s="273" t="s">
        <v>1476</v>
      </c>
    </row>
    <row r="336" spans="2:65" s="231" customFormat="1">
      <c r="B336" s="235"/>
      <c r="D336" s="239" t="s">
        <v>133</v>
      </c>
      <c r="E336" s="232" t="s">
        <v>117</v>
      </c>
      <c r="F336" s="238" t="s">
        <v>2580</v>
      </c>
      <c r="H336" s="237">
        <v>19.2</v>
      </c>
      <c r="I336" s="236"/>
      <c r="L336" s="235"/>
      <c r="M336" s="234"/>
      <c r="T336" s="233"/>
      <c r="AT336" s="232" t="s">
        <v>133</v>
      </c>
      <c r="AU336" s="232" t="s">
        <v>238</v>
      </c>
      <c r="AV336" s="231" t="s">
        <v>523</v>
      </c>
      <c r="AW336" s="231" t="s">
        <v>1496</v>
      </c>
      <c r="AX336" s="231" t="s">
        <v>1498</v>
      </c>
      <c r="AY336" s="232" t="s">
        <v>1476</v>
      </c>
    </row>
    <row r="337" spans="2:65" s="252" customFormat="1">
      <c r="B337" s="256"/>
      <c r="D337" s="239" t="s">
        <v>133</v>
      </c>
      <c r="E337" s="253" t="s">
        <v>117</v>
      </c>
      <c r="F337" s="259" t="s">
        <v>1497</v>
      </c>
      <c r="H337" s="258">
        <v>38.4</v>
      </c>
      <c r="I337" s="257"/>
      <c r="L337" s="256"/>
      <c r="M337" s="255"/>
      <c r="T337" s="254"/>
      <c r="AT337" s="253" t="s">
        <v>133</v>
      </c>
      <c r="AU337" s="253" t="s">
        <v>238</v>
      </c>
      <c r="AV337" s="252" t="s">
        <v>728</v>
      </c>
      <c r="AW337" s="252" t="s">
        <v>1496</v>
      </c>
      <c r="AX337" s="252" t="s">
        <v>238</v>
      </c>
      <c r="AY337" s="253" t="s">
        <v>1476</v>
      </c>
    </row>
    <row r="338" spans="2:65" s="207" customFormat="1" ht="16.5" customHeight="1">
      <c r="B338" s="208"/>
      <c r="C338" s="249" t="s">
        <v>2208</v>
      </c>
      <c r="D338" s="249" t="s">
        <v>1486</v>
      </c>
      <c r="E338" s="248" t="s">
        <v>2548</v>
      </c>
      <c r="F338" s="243" t="s">
        <v>2547</v>
      </c>
      <c r="G338" s="247" t="s">
        <v>307</v>
      </c>
      <c r="H338" s="246">
        <v>38.4</v>
      </c>
      <c r="I338" s="245"/>
      <c r="J338" s="244">
        <f>ROUND(I338*H338,2)</f>
        <v>0</v>
      </c>
      <c r="K338" s="243" t="s">
        <v>1503</v>
      </c>
      <c r="L338" s="242"/>
      <c r="M338" s="241" t="s">
        <v>117</v>
      </c>
      <c r="N338" s="240" t="s">
        <v>1478</v>
      </c>
      <c r="P338" s="221">
        <f>O338*H338</f>
        <v>0</v>
      </c>
      <c r="Q338" s="221">
        <v>1E-3</v>
      </c>
      <c r="R338" s="221">
        <f>Q338*H338</f>
        <v>3.8399999999999997E-2</v>
      </c>
      <c r="S338" s="221">
        <v>0</v>
      </c>
      <c r="T338" s="220">
        <f>S338*H338</f>
        <v>0</v>
      </c>
      <c r="AR338" s="218" t="s">
        <v>421</v>
      </c>
      <c r="AT338" s="218" t="s">
        <v>1486</v>
      </c>
      <c r="AU338" s="218" t="s">
        <v>238</v>
      </c>
      <c r="AY338" s="211" t="s">
        <v>1476</v>
      </c>
      <c r="BE338" s="219">
        <f>IF(N338="základní",J338,0)</f>
        <v>0</v>
      </c>
      <c r="BF338" s="219">
        <f>IF(N338="snížená",J338,0)</f>
        <v>0</v>
      </c>
      <c r="BG338" s="219">
        <f>IF(N338="zákl. přenesená",J338,0)</f>
        <v>0</v>
      </c>
      <c r="BH338" s="219">
        <f>IF(N338="sníž. přenesená",J338,0)</f>
        <v>0</v>
      </c>
      <c r="BI338" s="219">
        <f>IF(N338="nulová",J338,0)</f>
        <v>0</v>
      </c>
      <c r="BJ338" s="211" t="s">
        <v>238</v>
      </c>
      <c r="BK338" s="219">
        <f>ROUND(I338*H338,2)</f>
        <v>0</v>
      </c>
      <c r="BL338" s="211" t="s">
        <v>728</v>
      </c>
      <c r="BM338" s="218" t="s">
        <v>2581</v>
      </c>
    </row>
    <row r="339" spans="2:65" s="272" customFormat="1">
      <c r="B339" s="276"/>
      <c r="D339" s="239" t="s">
        <v>133</v>
      </c>
      <c r="E339" s="273" t="s">
        <v>117</v>
      </c>
      <c r="F339" s="278" t="s">
        <v>2529</v>
      </c>
      <c r="H339" s="273" t="s">
        <v>117</v>
      </c>
      <c r="I339" s="277"/>
      <c r="L339" s="276"/>
      <c r="M339" s="275"/>
      <c r="T339" s="274"/>
      <c r="AT339" s="273" t="s">
        <v>133</v>
      </c>
      <c r="AU339" s="273" t="s">
        <v>238</v>
      </c>
      <c r="AV339" s="272" t="s">
        <v>238</v>
      </c>
      <c r="AW339" s="272" t="s">
        <v>1496</v>
      </c>
      <c r="AX339" s="272" t="s">
        <v>1498</v>
      </c>
      <c r="AY339" s="273" t="s">
        <v>1476</v>
      </c>
    </row>
    <row r="340" spans="2:65" s="231" customFormat="1">
      <c r="B340" s="235"/>
      <c r="D340" s="239" t="s">
        <v>133</v>
      </c>
      <c r="E340" s="232" t="s">
        <v>117</v>
      </c>
      <c r="F340" s="238" t="s">
        <v>2580</v>
      </c>
      <c r="H340" s="237">
        <v>19.2</v>
      </c>
      <c r="I340" s="236"/>
      <c r="L340" s="235"/>
      <c r="M340" s="234"/>
      <c r="T340" s="233"/>
      <c r="AT340" s="232" t="s">
        <v>133</v>
      </c>
      <c r="AU340" s="232" t="s">
        <v>238</v>
      </c>
      <c r="AV340" s="231" t="s">
        <v>523</v>
      </c>
      <c r="AW340" s="231" t="s">
        <v>1496</v>
      </c>
      <c r="AX340" s="231" t="s">
        <v>1498</v>
      </c>
      <c r="AY340" s="232" t="s">
        <v>1476</v>
      </c>
    </row>
    <row r="341" spans="2:65" s="272" customFormat="1">
      <c r="B341" s="276"/>
      <c r="D341" s="239" t="s">
        <v>133</v>
      </c>
      <c r="E341" s="273" t="s">
        <v>117</v>
      </c>
      <c r="F341" s="278" t="s">
        <v>2528</v>
      </c>
      <c r="H341" s="273" t="s">
        <v>117</v>
      </c>
      <c r="I341" s="277"/>
      <c r="L341" s="276"/>
      <c r="M341" s="275"/>
      <c r="T341" s="274"/>
      <c r="AT341" s="273" t="s">
        <v>133</v>
      </c>
      <c r="AU341" s="273" t="s">
        <v>238</v>
      </c>
      <c r="AV341" s="272" t="s">
        <v>238</v>
      </c>
      <c r="AW341" s="272" t="s">
        <v>1496</v>
      </c>
      <c r="AX341" s="272" t="s">
        <v>1498</v>
      </c>
      <c r="AY341" s="273" t="s">
        <v>1476</v>
      </c>
    </row>
    <row r="342" spans="2:65" s="231" customFormat="1">
      <c r="B342" s="235"/>
      <c r="D342" s="239" t="s">
        <v>133</v>
      </c>
      <c r="E342" s="232" t="s">
        <v>117</v>
      </c>
      <c r="F342" s="238" t="s">
        <v>2580</v>
      </c>
      <c r="H342" s="237">
        <v>19.2</v>
      </c>
      <c r="I342" s="236"/>
      <c r="L342" s="235"/>
      <c r="M342" s="234"/>
      <c r="T342" s="233"/>
      <c r="AT342" s="232" t="s">
        <v>133</v>
      </c>
      <c r="AU342" s="232" t="s">
        <v>238</v>
      </c>
      <c r="AV342" s="231" t="s">
        <v>523</v>
      </c>
      <c r="AW342" s="231" t="s">
        <v>1496</v>
      </c>
      <c r="AX342" s="231" t="s">
        <v>1498</v>
      </c>
      <c r="AY342" s="232" t="s">
        <v>1476</v>
      </c>
    </row>
    <row r="343" spans="2:65" s="252" customFormat="1">
      <c r="B343" s="256"/>
      <c r="D343" s="239" t="s">
        <v>133</v>
      </c>
      <c r="E343" s="253" t="s">
        <v>117</v>
      </c>
      <c r="F343" s="259" t="s">
        <v>1497</v>
      </c>
      <c r="H343" s="258">
        <v>38.4</v>
      </c>
      <c r="I343" s="257"/>
      <c r="L343" s="256"/>
      <c r="M343" s="255"/>
      <c r="T343" s="254"/>
      <c r="AT343" s="253" t="s">
        <v>133</v>
      </c>
      <c r="AU343" s="253" t="s">
        <v>238</v>
      </c>
      <c r="AV343" s="252" t="s">
        <v>728</v>
      </c>
      <c r="AW343" s="252" t="s">
        <v>1496</v>
      </c>
      <c r="AX343" s="252" t="s">
        <v>238</v>
      </c>
      <c r="AY343" s="253" t="s">
        <v>1476</v>
      </c>
    </row>
    <row r="344" spans="2:65" s="207" customFormat="1" ht="16.5" customHeight="1">
      <c r="B344" s="208"/>
      <c r="C344" s="230" t="s">
        <v>2203</v>
      </c>
      <c r="D344" s="230" t="s">
        <v>1477</v>
      </c>
      <c r="E344" s="229" t="s">
        <v>1481</v>
      </c>
      <c r="F344" s="224" t="s">
        <v>1480</v>
      </c>
      <c r="G344" s="228" t="s">
        <v>197</v>
      </c>
      <c r="H344" s="227">
        <v>7.6999999999999999E-2</v>
      </c>
      <c r="I344" s="226"/>
      <c r="J344" s="225">
        <f>ROUND(I344*H344,2)</f>
        <v>0</v>
      </c>
      <c r="K344" s="224" t="s">
        <v>1479</v>
      </c>
      <c r="L344" s="208"/>
      <c r="M344" s="223" t="s">
        <v>117</v>
      </c>
      <c r="N344" s="222" t="s">
        <v>1478</v>
      </c>
      <c r="P344" s="221">
        <f>O344*H344</f>
        <v>0</v>
      </c>
      <c r="Q344" s="221">
        <v>0</v>
      </c>
      <c r="R344" s="221">
        <f>Q344*H344</f>
        <v>0</v>
      </c>
      <c r="S344" s="221">
        <v>0</v>
      </c>
      <c r="T344" s="220">
        <f>S344*H344</f>
        <v>0</v>
      </c>
      <c r="AR344" s="218" t="s">
        <v>728</v>
      </c>
      <c r="AT344" s="218" t="s">
        <v>1477</v>
      </c>
      <c r="AU344" s="218" t="s">
        <v>238</v>
      </c>
      <c r="AY344" s="211" t="s">
        <v>1476</v>
      </c>
      <c r="BE344" s="219">
        <f>IF(N344="základní",J344,0)</f>
        <v>0</v>
      </c>
      <c r="BF344" s="219">
        <f>IF(N344="snížená",J344,0)</f>
        <v>0</v>
      </c>
      <c r="BG344" s="219">
        <f>IF(N344="zákl. přenesená",J344,0)</f>
        <v>0</v>
      </c>
      <c r="BH344" s="219">
        <f>IF(N344="sníž. přenesená",J344,0)</f>
        <v>0</v>
      </c>
      <c r="BI344" s="219">
        <f>IF(N344="nulová",J344,0)</f>
        <v>0</v>
      </c>
      <c r="BJ344" s="211" t="s">
        <v>238</v>
      </c>
      <c r="BK344" s="219">
        <f>ROUND(I344*H344,2)</f>
        <v>0</v>
      </c>
      <c r="BL344" s="211" t="s">
        <v>728</v>
      </c>
      <c r="BM344" s="218" t="s">
        <v>2579</v>
      </c>
    </row>
    <row r="345" spans="2:65" s="207" customFormat="1">
      <c r="B345" s="208"/>
      <c r="D345" s="217" t="s">
        <v>1473</v>
      </c>
      <c r="F345" s="216" t="s">
        <v>1474</v>
      </c>
      <c r="I345" s="215"/>
      <c r="L345" s="208"/>
      <c r="M345" s="251"/>
      <c r="T345" s="250"/>
      <c r="AT345" s="211" t="s">
        <v>1473</v>
      </c>
      <c r="AU345" s="211" t="s">
        <v>238</v>
      </c>
    </row>
    <row r="346" spans="2:65" s="261" customFormat="1" ht="25.9" customHeight="1">
      <c r="B346" s="268"/>
      <c r="D346" s="263" t="s">
        <v>1540</v>
      </c>
      <c r="E346" s="271" t="s">
        <v>2578</v>
      </c>
      <c r="F346" s="271" t="s">
        <v>2577</v>
      </c>
      <c r="I346" s="270"/>
      <c r="J346" s="269">
        <f>BK346</f>
        <v>0</v>
      </c>
      <c r="L346" s="268"/>
      <c r="M346" s="267"/>
      <c r="P346" s="266">
        <f>SUM(P347:P359)</f>
        <v>0</v>
      </c>
      <c r="R346" s="266">
        <f>SUM(R347:R359)</f>
        <v>0</v>
      </c>
      <c r="T346" s="265">
        <f>SUM(T347:T359)</f>
        <v>0</v>
      </c>
      <c r="AR346" s="263" t="s">
        <v>238</v>
      </c>
      <c r="AT346" s="264" t="s">
        <v>1540</v>
      </c>
      <c r="AU346" s="264" t="s">
        <v>1498</v>
      </c>
      <c r="AY346" s="263" t="s">
        <v>1476</v>
      </c>
      <c r="BK346" s="262">
        <f>SUM(BK347:BK359)</f>
        <v>0</v>
      </c>
    </row>
    <row r="347" spans="2:65" s="207" customFormat="1" ht="21.75" customHeight="1">
      <c r="B347" s="208"/>
      <c r="C347" s="230" t="s">
        <v>2198</v>
      </c>
      <c r="D347" s="230" t="s">
        <v>1477</v>
      </c>
      <c r="E347" s="229" t="s">
        <v>1559</v>
      </c>
      <c r="F347" s="224" t="s">
        <v>1558</v>
      </c>
      <c r="G347" s="228" t="s">
        <v>226</v>
      </c>
      <c r="H347" s="227">
        <v>27375</v>
      </c>
      <c r="I347" s="226"/>
      <c r="J347" s="225">
        <f>ROUND(I347*H347,2)</f>
        <v>0</v>
      </c>
      <c r="K347" s="224" t="s">
        <v>1479</v>
      </c>
      <c r="L347" s="208"/>
      <c r="M347" s="223" t="s">
        <v>117</v>
      </c>
      <c r="N347" s="222" t="s">
        <v>1478</v>
      </c>
      <c r="P347" s="221">
        <f>O347*H347</f>
        <v>0</v>
      </c>
      <c r="Q347" s="221">
        <v>0</v>
      </c>
      <c r="R347" s="221">
        <f>Q347*H347</f>
        <v>0</v>
      </c>
      <c r="S347" s="221">
        <v>0</v>
      </c>
      <c r="T347" s="220">
        <f>S347*H347</f>
        <v>0</v>
      </c>
      <c r="AR347" s="218" t="s">
        <v>728</v>
      </c>
      <c r="AT347" s="218" t="s">
        <v>1477</v>
      </c>
      <c r="AU347" s="218" t="s">
        <v>238</v>
      </c>
      <c r="AY347" s="211" t="s">
        <v>1476</v>
      </c>
      <c r="BE347" s="219">
        <f>IF(N347="základní",J347,0)</f>
        <v>0</v>
      </c>
      <c r="BF347" s="219">
        <f>IF(N347="snížená",J347,0)</f>
        <v>0</v>
      </c>
      <c r="BG347" s="219">
        <f>IF(N347="zákl. přenesená",J347,0)</f>
        <v>0</v>
      </c>
      <c r="BH347" s="219">
        <f>IF(N347="sníž. přenesená",J347,0)</f>
        <v>0</v>
      </c>
      <c r="BI347" s="219">
        <f>IF(N347="nulová",J347,0)</f>
        <v>0</v>
      </c>
      <c r="BJ347" s="211" t="s">
        <v>238</v>
      </c>
      <c r="BK347" s="219">
        <f>ROUND(I347*H347,2)</f>
        <v>0</v>
      </c>
      <c r="BL347" s="211" t="s">
        <v>728</v>
      </c>
      <c r="BM347" s="218" t="s">
        <v>2576</v>
      </c>
    </row>
    <row r="348" spans="2:65" s="207" customFormat="1">
      <c r="B348" s="208"/>
      <c r="D348" s="217" t="s">
        <v>1473</v>
      </c>
      <c r="F348" s="216" t="s">
        <v>1556</v>
      </c>
      <c r="I348" s="215"/>
      <c r="L348" s="208"/>
      <c r="M348" s="251"/>
      <c r="T348" s="250"/>
      <c r="AT348" s="211" t="s">
        <v>1473</v>
      </c>
      <c r="AU348" s="211" t="s">
        <v>238</v>
      </c>
    </row>
    <row r="349" spans="2:65" s="272" customFormat="1">
      <c r="B349" s="276"/>
      <c r="D349" s="239" t="s">
        <v>133</v>
      </c>
      <c r="E349" s="273" t="s">
        <v>117</v>
      </c>
      <c r="F349" s="278" t="s">
        <v>2518</v>
      </c>
      <c r="H349" s="273" t="s">
        <v>117</v>
      </c>
      <c r="I349" s="277"/>
      <c r="L349" s="276"/>
      <c r="M349" s="275"/>
      <c r="T349" s="274"/>
      <c r="AT349" s="273" t="s">
        <v>133</v>
      </c>
      <c r="AU349" s="273" t="s">
        <v>238</v>
      </c>
      <c r="AV349" s="272" t="s">
        <v>238</v>
      </c>
      <c r="AW349" s="272" t="s">
        <v>1496</v>
      </c>
      <c r="AX349" s="272" t="s">
        <v>1498</v>
      </c>
      <c r="AY349" s="273" t="s">
        <v>1476</v>
      </c>
    </row>
    <row r="350" spans="2:65" s="231" customFormat="1">
      <c r="B350" s="235"/>
      <c r="D350" s="239" t="s">
        <v>133</v>
      </c>
      <c r="E350" s="232" t="s">
        <v>117</v>
      </c>
      <c r="F350" s="238" t="s">
        <v>2575</v>
      </c>
      <c r="H350" s="237">
        <v>5475</v>
      </c>
      <c r="I350" s="236"/>
      <c r="L350" s="235"/>
      <c r="M350" s="234"/>
      <c r="T350" s="233"/>
      <c r="AT350" s="232" t="s">
        <v>133</v>
      </c>
      <c r="AU350" s="232" t="s">
        <v>238</v>
      </c>
      <c r="AV350" s="231" t="s">
        <v>523</v>
      </c>
      <c r="AW350" s="231" t="s">
        <v>1496</v>
      </c>
      <c r="AX350" s="231" t="s">
        <v>1498</v>
      </c>
      <c r="AY350" s="232" t="s">
        <v>1476</v>
      </c>
    </row>
    <row r="351" spans="2:65" s="272" customFormat="1">
      <c r="B351" s="276"/>
      <c r="D351" s="239" t="s">
        <v>133</v>
      </c>
      <c r="E351" s="273" t="s">
        <v>117</v>
      </c>
      <c r="F351" s="278" t="s">
        <v>2512</v>
      </c>
      <c r="H351" s="273" t="s">
        <v>117</v>
      </c>
      <c r="I351" s="277"/>
      <c r="L351" s="276"/>
      <c r="M351" s="275"/>
      <c r="T351" s="274"/>
      <c r="AT351" s="273" t="s">
        <v>133</v>
      </c>
      <c r="AU351" s="273" t="s">
        <v>238</v>
      </c>
      <c r="AV351" s="272" t="s">
        <v>238</v>
      </c>
      <c r="AW351" s="272" t="s">
        <v>1496</v>
      </c>
      <c r="AX351" s="272" t="s">
        <v>1498</v>
      </c>
      <c r="AY351" s="273" t="s">
        <v>1476</v>
      </c>
    </row>
    <row r="352" spans="2:65" s="231" customFormat="1">
      <c r="B352" s="235"/>
      <c r="D352" s="239" t="s">
        <v>133</v>
      </c>
      <c r="E352" s="232" t="s">
        <v>117</v>
      </c>
      <c r="F352" s="238" t="s">
        <v>2575</v>
      </c>
      <c r="H352" s="237">
        <v>5475</v>
      </c>
      <c r="I352" s="236"/>
      <c r="L352" s="235"/>
      <c r="M352" s="234"/>
      <c r="T352" s="233"/>
      <c r="AT352" s="232" t="s">
        <v>133</v>
      </c>
      <c r="AU352" s="232" t="s">
        <v>238</v>
      </c>
      <c r="AV352" s="231" t="s">
        <v>523</v>
      </c>
      <c r="AW352" s="231" t="s">
        <v>1496</v>
      </c>
      <c r="AX352" s="231" t="s">
        <v>1498</v>
      </c>
      <c r="AY352" s="232" t="s">
        <v>1476</v>
      </c>
    </row>
    <row r="353" spans="2:65" s="272" customFormat="1">
      <c r="B353" s="276"/>
      <c r="D353" s="239" t="s">
        <v>133</v>
      </c>
      <c r="E353" s="273" t="s">
        <v>117</v>
      </c>
      <c r="F353" s="278" t="s">
        <v>2529</v>
      </c>
      <c r="H353" s="273" t="s">
        <v>117</v>
      </c>
      <c r="I353" s="277"/>
      <c r="L353" s="276"/>
      <c r="M353" s="275"/>
      <c r="T353" s="274"/>
      <c r="AT353" s="273" t="s">
        <v>133</v>
      </c>
      <c r="AU353" s="273" t="s">
        <v>238</v>
      </c>
      <c r="AV353" s="272" t="s">
        <v>238</v>
      </c>
      <c r="AW353" s="272" t="s">
        <v>1496</v>
      </c>
      <c r="AX353" s="272" t="s">
        <v>1498</v>
      </c>
      <c r="AY353" s="273" t="s">
        <v>1476</v>
      </c>
    </row>
    <row r="354" spans="2:65" s="231" customFormat="1">
      <c r="B354" s="235"/>
      <c r="D354" s="239" t="s">
        <v>133</v>
      </c>
      <c r="E354" s="232" t="s">
        <v>117</v>
      </c>
      <c r="F354" s="238" t="s">
        <v>2575</v>
      </c>
      <c r="H354" s="237">
        <v>5475</v>
      </c>
      <c r="I354" s="236"/>
      <c r="L354" s="235"/>
      <c r="M354" s="234"/>
      <c r="T354" s="233"/>
      <c r="AT354" s="232" t="s">
        <v>133</v>
      </c>
      <c r="AU354" s="232" t="s">
        <v>238</v>
      </c>
      <c r="AV354" s="231" t="s">
        <v>523</v>
      </c>
      <c r="AW354" s="231" t="s">
        <v>1496</v>
      </c>
      <c r="AX354" s="231" t="s">
        <v>1498</v>
      </c>
      <c r="AY354" s="232" t="s">
        <v>1476</v>
      </c>
    </row>
    <row r="355" spans="2:65" s="272" customFormat="1">
      <c r="B355" s="276"/>
      <c r="D355" s="239" t="s">
        <v>133</v>
      </c>
      <c r="E355" s="273" t="s">
        <v>117</v>
      </c>
      <c r="F355" s="278" t="s">
        <v>2501</v>
      </c>
      <c r="H355" s="273" t="s">
        <v>117</v>
      </c>
      <c r="I355" s="277"/>
      <c r="L355" s="276"/>
      <c r="M355" s="275"/>
      <c r="T355" s="274"/>
      <c r="AT355" s="273" t="s">
        <v>133</v>
      </c>
      <c r="AU355" s="273" t="s">
        <v>238</v>
      </c>
      <c r="AV355" s="272" t="s">
        <v>238</v>
      </c>
      <c r="AW355" s="272" t="s">
        <v>1496</v>
      </c>
      <c r="AX355" s="272" t="s">
        <v>1498</v>
      </c>
      <c r="AY355" s="273" t="s">
        <v>1476</v>
      </c>
    </row>
    <row r="356" spans="2:65" s="231" customFormat="1">
      <c r="B356" s="235"/>
      <c r="D356" s="239" t="s">
        <v>133</v>
      </c>
      <c r="E356" s="232" t="s">
        <v>117</v>
      </c>
      <c r="F356" s="238" t="s">
        <v>2575</v>
      </c>
      <c r="H356" s="237">
        <v>5475</v>
      </c>
      <c r="I356" s="236"/>
      <c r="L356" s="235"/>
      <c r="M356" s="234"/>
      <c r="T356" s="233"/>
      <c r="AT356" s="232" t="s">
        <v>133</v>
      </c>
      <c r="AU356" s="232" t="s">
        <v>238</v>
      </c>
      <c r="AV356" s="231" t="s">
        <v>523</v>
      </c>
      <c r="AW356" s="231" t="s">
        <v>1496</v>
      </c>
      <c r="AX356" s="231" t="s">
        <v>1498</v>
      </c>
      <c r="AY356" s="232" t="s">
        <v>1476</v>
      </c>
    </row>
    <row r="357" spans="2:65" s="272" customFormat="1">
      <c r="B357" s="276"/>
      <c r="D357" s="239" t="s">
        <v>133</v>
      </c>
      <c r="E357" s="273" t="s">
        <v>117</v>
      </c>
      <c r="F357" s="278" t="s">
        <v>2528</v>
      </c>
      <c r="H357" s="273" t="s">
        <v>117</v>
      </c>
      <c r="I357" s="277"/>
      <c r="L357" s="276"/>
      <c r="M357" s="275"/>
      <c r="T357" s="274"/>
      <c r="AT357" s="273" t="s">
        <v>133</v>
      </c>
      <c r="AU357" s="273" t="s">
        <v>238</v>
      </c>
      <c r="AV357" s="272" t="s">
        <v>238</v>
      </c>
      <c r="AW357" s="272" t="s">
        <v>1496</v>
      </c>
      <c r="AX357" s="272" t="s">
        <v>1498</v>
      </c>
      <c r="AY357" s="273" t="s">
        <v>1476</v>
      </c>
    </row>
    <row r="358" spans="2:65" s="231" customFormat="1">
      <c r="B358" s="235"/>
      <c r="D358" s="239" t="s">
        <v>133</v>
      </c>
      <c r="E358" s="232" t="s">
        <v>117</v>
      </c>
      <c r="F358" s="238" t="s">
        <v>2575</v>
      </c>
      <c r="H358" s="237">
        <v>5475</v>
      </c>
      <c r="I358" s="236"/>
      <c r="L358" s="235"/>
      <c r="M358" s="234"/>
      <c r="T358" s="233"/>
      <c r="AT358" s="232" t="s">
        <v>133</v>
      </c>
      <c r="AU358" s="232" t="s">
        <v>238</v>
      </c>
      <c r="AV358" s="231" t="s">
        <v>523</v>
      </c>
      <c r="AW358" s="231" t="s">
        <v>1496</v>
      </c>
      <c r="AX358" s="231" t="s">
        <v>1498</v>
      </c>
      <c r="AY358" s="232" t="s">
        <v>1476</v>
      </c>
    </row>
    <row r="359" spans="2:65" s="252" customFormat="1">
      <c r="B359" s="256"/>
      <c r="D359" s="239" t="s">
        <v>133</v>
      </c>
      <c r="E359" s="253" t="s">
        <v>117</v>
      </c>
      <c r="F359" s="259" t="s">
        <v>1497</v>
      </c>
      <c r="H359" s="258">
        <v>27375</v>
      </c>
      <c r="I359" s="257"/>
      <c r="L359" s="256"/>
      <c r="M359" s="255"/>
      <c r="T359" s="254"/>
      <c r="AT359" s="253" t="s">
        <v>133</v>
      </c>
      <c r="AU359" s="253" t="s">
        <v>238</v>
      </c>
      <c r="AV359" s="252" t="s">
        <v>728</v>
      </c>
      <c r="AW359" s="252" t="s">
        <v>1496</v>
      </c>
      <c r="AX359" s="252" t="s">
        <v>238</v>
      </c>
      <c r="AY359" s="253" t="s">
        <v>1476</v>
      </c>
    </row>
    <row r="360" spans="2:65" s="261" customFormat="1" ht="25.9" customHeight="1">
      <c r="B360" s="268"/>
      <c r="D360" s="263" t="s">
        <v>1540</v>
      </c>
      <c r="E360" s="271" t="s">
        <v>2574</v>
      </c>
      <c r="F360" s="271" t="s">
        <v>2573</v>
      </c>
      <c r="I360" s="270"/>
      <c r="J360" s="269">
        <f>BK360</f>
        <v>0</v>
      </c>
      <c r="L360" s="268"/>
      <c r="M360" s="267"/>
      <c r="P360" s="266">
        <f>SUM(P361:P373)</f>
        <v>0</v>
      </c>
      <c r="R360" s="266">
        <f>SUM(R361:R373)</f>
        <v>0</v>
      </c>
      <c r="T360" s="265">
        <f>SUM(T361:T373)</f>
        <v>0</v>
      </c>
      <c r="AR360" s="263" t="s">
        <v>238</v>
      </c>
      <c r="AT360" s="264" t="s">
        <v>1540</v>
      </c>
      <c r="AU360" s="264" t="s">
        <v>1498</v>
      </c>
      <c r="AY360" s="263" t="s">
        <v>1476</v>
      </c>
      <c r="BK360" s="262">
        <f>SUM(BK361:BK373)</f>
        <v>0</v>
      </c>
    </row>
    <row r="361" spans="2:65" s="207" customFormat="1" ht="16.5" customHeight="1">
      <c r="B361" s="208"/>
      <c r="C361" s="230" t="s">
        <v>2193</v>
      </c>
      <c r="D361" s="230" t="s">
        <v>1477</v>
      </c>
      <c r="E361" s="229" t="s">
        <v>2558</v>
      </c>
      <c r="F361" s="224" t="s">
        <v>2557</v>
      </c>
      <c r="G361" s="228" t="s">
        <v>226</v>
      </c>
      <c r="H361" s="227">
        <v>14325</v>
      </c>
      <c r="I361" s="226"/>
      <c r="J361" s="225">
        <f>ROUND(I361*H361,2)</f>
        <v>0</v>
      </c>
      <c r="K361" s="224" t="s">
        <v>1479</v>
      </c>
      <c r="L361" s="208"/>
      <c r="M361" s="223" t="s">
        <v>117</v>
      </c>
      <c r="N361" s="222" t="s">
        <v>1478</v>
      </c>
      <c r="P361" s="221">
        <f>O361*H361</f>
        <v>0</v>
      </c>
      <c r="Q361" s="221">
        <v>0</v>
      </c>
      <c r="R361" s="221">
        <f>Q361*H361</f>
        <v>0</v>
      </c>
      <c r="S361" s="221">
        <v>0</v>
      </c>
      <c r="T361" s="220">
        <f>S361*H361</f>
        <v>0</v>
      </c>
      <c r="AR361" s="218" t="s">
        <v>728</v>
      </c>
      <c r="AT361" s="218" t="s">
        <v>1477</v>
      </c>
      <c r="AU361" s="218" t="s">
        <v>238</v>
      </c>
      <c r="AY361" s="211" t="s">
        <v>1476</v>
      </c>
      <c r="BE361" s="219">
        <f>IF(N361="základní",J361,0)</f>
        <v>0</v>
      </c>
      <c r="BF361" s="219">
        <f>IF(N361="snížená",J361,0)</f>
        <v>0</v>
      </c>
      <c r="BG361" s="219">
        <f>IF(N361="zákl. přenesená",J361,0)</f>
        <v>0</v>
      </c>
      <c r="BH361" s="219">
        <f>IF(N361="sníž. přenesená",J361,0)</f>
        <v>0</v>
      </c>
      <c r="BI361" s="219">
        <f>IF(N361="nulová",J361,0)</f>
        <v>0</v>
      </c>
      <c r="BJ361" s="211" t="s">
        <v>238</v>
      </c>
      <c r="BK361" s="219">
        <f>ROUND(I361*H361,2)</f>
        <v>0</v>
      </c>
      <c r="BL361" s="211" t="s">
        <v>728</v>
      </c>
      <c r="BM361" s="218" t="s">
        <v>2572</v>
      </c>
    </row>
    <row r="362" spans="2:65" s="207" customFormat="1">
      <c r="B362" s="208"/>
      <c r="D362" s="217" t="s">
        <v>1473</v>
      </c>
      <c r="F362" s="216" t="s">
        <v>2555</v>
      </c>
      <c r="I362" s="215"/>
      <c r="L362" s="208"/>
      <c r="M362" s="251"/>
      <c r="T362" s="250"/>
      <c r="AT362" s="211" t="s">
        <v>1473</v>
      </c>
      <c r="AU362" s="211" t="s">
        <v>238</v>
      </c>
    </row>
    <row r="363" spans="2:65" s="272" customFormat="1">
      <c r="B363" s="276"/>
      <c r="D363" s="239" t="s">
        <v>133</v>
      </c>
      <c r="E363" s="273" t="s">
        <v>117</v>
      </c>
      <c r="F363" s="278" t="s">
        <v>2518</v>
      </c>
      <c r="H363" s="273" t="s">
        <v>117</v>
      </c>
      <c r="I363" s="277"/>
      <c r="L363" s="276"/>
      <c r="M363" s="275"/>
      <c r="T363" s="274"/>
      <c r="AT363" s="273" t="s">
        <v>133</v>
      </c>
      <c r="AU363" s="273" t="s">
        <v>238</v>
      </c>
      <c r="AV363" s="272" t="s">
        <v>238</v>
      </c>
      <c r="AW363" s="272" t="s">
        <v>1496</v>
      </c>
      <c r="AX363" s="272" t="s">
        <v>1498</v>
      </c>
      <c r="AY363" s="273" t="s">
        <v>1476</v>
      </c>
    </row>
    <row r="364" spans="2:65" s="231" customFormat="1">
      <c r="B364" s="235"/>
      <c r="D364" s="239" t="s">
        <v>133</v>
      </c>
      <c r="E364" s="232" t="s">
        <v>117</v>
      </c>
      <c r="F364" s="238" t="s">
        <v>2571</v>
      </c>
      <c r="H364" s="237">
        <v>2865</v>
      </c>
      <c r="I364" s="236"/>
      <c r="L364" s="235"/>
      <c r="M364" s="234"/>
      <c r="T364" s="233"/>
      <c r="AT364" s="232" t="s">
        <v>133</v>
      </c>
      <c r="AU364" s="232" t="s">
        <v>238</v>
      </c>
      <c r="AV364" s="231" t="s">
        <v>523</v>
      </c>
      <c r="AW364" s="231" t="s">
        <v>1496</v>
      </c>
      <c r="AX364" s="231" t="s">
        <v>1498</v>
      </c>
      <c r="AY364" s="232" t="s">
        <v>1476</v>
      </c>
    </row>
    <row r="365" spans="2:65" s="272" customFormat="1">
      <c r="B365" s="276"/>
      <c r="D365" s="239" t="s">
        <v>133</v>
      </c>
      <c r="E365" s="273" t="s">
        <v>117</v>
      </c>
      <c r="F365" s="278" t="s">
        <v>2512</v>
      </c>
      <c r="H365" s="273" t="s">
        <v>117</v>
      </c>
      <c r="I365" s="277"/>
      <c r="L365" s="276"/>
      <c r="M365" s="275"/>
      <c r="T365" s="274"/>
      <c r="AT365" s="273" t="s">
        <v>133</v>
      </c>
      <c r="AU365" s="273" t="s">
        <v>238</v>
      </c>
      <c r="AV365" s="272" t="s">
        <v>238</v>
      </c>
      <c r="AW365" s="272" t="s">
        <v>1496</v>
      </c>
      <c r="AX365" s="272" t="s">
        <v>1498</v>
      </c>
      <c r="AY365" s="273" t="s">
        <v>1476</v>
      </c>
    </row>
    <row r="366" spans="2:65" s="231" customFormat="1">
      <c r="B366" s="235"/>
      <c r="D366" s="239" t="s">
        <v>133</v>
      </c>
      <c r="E366" s="232" t="s">
        <v>117</v>
      </c>
      <c r="F366" s="238" t="s">
        <v>2571</v>
      </c>
      <c r="H366" s="237">
        <v>2865</v>
      </c>
      <c r="I366" s="236"/>
      <c r="L366" s="235"/>
      <c r="M366" s="234"/>
      <c r="T366" s="233"/>
      <c r="AT366" s="232" t="s">
        <v>133</v>
      </c>
      <c r="AU366" s="232" t="s">
        <v>238</v>
      </c>
      <c r="AV366" s="231" t="s">
        <v>523</v>
      </c>
      <c r="AW366" s="231" t="s">
        <v>1496</v>
      </c>
      <c r="AX366" s="231" t="s">
        <v>1498</v>
      </c>
      <c r="AY366" s="232" t="s">
        <v>1476</v>
      </c>
    </row>
    <row r="367" spans="2:65" s="272" customFormat="1">
      <c r="B367" s="276"/>
      <c r="D367" s="239" t="s">
        <v>133</v>
      </c>
      <c r="E367" s="273" t="s">
        <v>117</v>
      </c>
      <c r="F367" s="278" t="s">
        <v>2529</v>
      </c>
      <c r="H367" s="273" t="s">
        <v>117</v>
      </c>
      <c r="I367" s="277"/>
      <c r="L367" s="276"/>
      <c r="M367" s="275"/>
      <c r="T367" s="274"/>
      <c r="AT367" s="273" t="s">
        <v>133</v>
      </c>
      <c r="AU367" s="273" t="s">
        <v>238</v>
      </c>
      <c r="AV367" s="272" t="s">
        <v>238</v>
      </c>
      <c r="AW367" s="272" t="s">
        <v>1496</v>
      </c>
      <c r="AX367" s="272" t="s">
        <v>1498</v>
      </c>
      <c r="AY367" s="273" t="s">
        <v>1476</v>
      </c>
    </row>
    <row r="368" spans="2:65" s="231" customFormat="1">
      <c r="B368" s="235"/>
      <c r="D368" s="239" t="s">
        <v>133</v>
      </c>
      <c r="E368" s="232" t="s">
        <v>117</v>
      </c>
      <c r="F368" s="238" t="s">
        <v>2571</v>
      </c>
      <c r="H368" s="237">
        <v>2865</v>
      </c>
      <c r="I368" s="236"/>
      <c r="L368" s="235"/>
      <c r="M368" s="234"/>
      <c r="T368" s="233"/>
      <c r="AT368" s="232" t="s">
        <v>133</v>
      </c>
      <c r="AU368" s="232" t="s">
        <v>238</v>
      </c>
      <c r="AV368" s="231" t="s">
        <v>523</v>
      </c>
      <c r="AW368" s="231" t="s">
        <v>1496</v>
      </c>
      <c r="AX368" s="231" t="s">
        <v>1498</v>
      </c>
      <c r="AY368" s="232" t="s">
        <v>1476</v>
      </c>
    </row>
    <row r="369" spans="2:65" s="272" customFormat="1">
      <c r="B369" s="276"/>
      <c r="D369" s="239" t="s">
        <v>133</v>
      </c>
      <c r="E369" s="273" t="s">
        <v>117</v>
      </c>
      <c r="F369" s="278" t="s">
        <v>2501</v>
      </c>
      <c r="H369" s="273" t="s">
        <v>117</v>
      </c>
      <c r="I369" s="277"/>
      <c r="L369" s="276"/>
      <c r="M369" s="275"/>
      <c r="T369" s="274"/>
      <c r="AT369" s="273" t="s">
        <v>133</v>
      </c>
      <c r="AU369" s="273" t="s">
        <v>238</v>
      </c>
      <c r="AV369" s="272" t="s">
        <v>238</v>
      </c>
      <c r="AW369" s="272" t="s">
        <v>1496</v>
      </c>
      <c r="AX369" s="272" t="s">
        <v>1498</v>
      </c>
      <c r="AY369" s="273" t="s">
        <v>1476</v>
      </c>
    </row>
    <row r="370" spans="2:65" s="231" customFormat="1">
      <c r="B370" s="235"/>
      <c r="D370" s="239" t="s">
        <v>133</v>
      </c>
      <c r="E370" s="232" t="s">
        <v>117</v>
      </c>
      <c r="F370" s="238" t="s">
        <v>2571</v>
      </c>
      <c r="H370" s="237">
        <v>2865</v>
      </c>
      <c r="I370" s="236"/>
      <c r="L370" s="235"/>
      <c r="M370" s="234"/>
      <c r="T370" s="233"/>
      <c r="AT370" s="232" t="s">
        <v>133</v>
      </c>
      <c r="AU370" s="232" t="s">
        <v>238</v>
      </c>
      <c r="AV370" s="231" t="s">
        <v>523</v>
      </c>
      <c r="AW370" s="231" t="s">
        <v>1496</v>
      </c>
      <c r="AX370" s="231" t="s">
        <v>1498</v>
      </c>
      <c r="AY370" s="232" t="s">
        <v>1476</v>
      </c>
    </row>
    <row r="371" spans="2:65" s="272" customFormat="1">
      <c r="B371" s="276"/>
      <c r="D371" s="239" t="s">
        <v>133</v>
      </c>
      <c r="E371" s="273" t="s">
        <v>117</v>
      </c>
      <c r="F371" s="278" t="s">
        <v>2528</v>
      </c>
      <c r="H371" s="273" t="s">
        <v>117</v>
      </c>
      <c r="I371" s="277"/>
      <c r="L371" s="276"/>
      <c r="M371" s="275"/>
      <c r="T371" s="274"/>
      <c r="AT371" s="273" t="s">
        <v>133</v>
      </c>
      <c r="AU371" s="273" t="s">
        <v>238</v>
      </c>
      <c r="AV371" s="272" t="s">
        <v>238</v>
      </c>
      <c r="AW371" s="272" t="s">
        <v>1496</v>
      </c>
      <c r="AX371" s="272" t="s">
        <v>1498</v>
      </c>
      <c r="AY371" s="273" t="s">
        <v>1476</v>
      </c>
    </row>
    <row r="372" spans="2:65" s="231" customFormat="1">
      <c r="B372" s="235"/>
      <c r="D372" s="239" t="s">
        <v>133</v>
      </c>
      <c r="E372" s="232" t="s">
        <v>117</v>
      </c>
      <c r="F372" s="238" t="s">
        <v>2571</v>
      </c>
      <c r="H372" s="237">
        <v>2865</v>
      </c>
      <c r="I372" s="236"/>
      <c r="L372" s="235"/>
      <c r="M372" s="234"/>
      <c r="T372" s="233"/>
      <c r="AT372" s="232" t="s">
        <v>133</v>
      </c>
      <c r="AU372" s="232" t="s">
        <v>238</v>
      </c>
      <c r="AV372" s="231" t="s">
        <v>523</v>
      </c>
      <c r="AW372" s="231" t="s">
        <v>1496</v>
      </c>
      <c r="AX372" s="231" t="s">
        <v>1498</v>
      </c>
      <c r="AY372" s="232" t="s">
        <v>1476</v>
      </c>
    </row>
    <row r="373" spans="2:65" s="252" customFormat="1">
      <c r="B373" s="256"/>
      <c r="D373" s="239" t="s">
        <v>133</v>
      </c>
      <c r="E373" s="253" t="s">
        <v>117</v>
      </c>
      <c r="F373" s="259" t="s">
        <v>1497</v>
      </c>
      <c r="H373" s="258">
        <v>14325</v>
      </c>
      <c r="I373" s="257"/>
      <c r="L373" s="256"/>
      <c r="M373" s="255"/>
      <c r="T373" s="254"/>
      <c r="AT373" s="253" t="s">
        <v>133</v>
      </c>
      <c r="AU373" s="253" t="s">
        <v>238</v>
      </c>
      <c r="AV373" s="252" t="s">
        <v>728</v>
      </c>
      <c r="AW373" s="252" t="s">
        <v>1496</v>
      </c>
      <c r="AX373" s="252" t="s">
        <v>238</v>
      </c>
      <c r="AY373" s="253" t="s">
        <v>1476</v>
      </c>
    </row>
    <row r="374" spans="2:65" s="261" customFormat="1" ht="25.9" customHeight="1">
      <c r="B374" s="268"/>
      <c r="D374" s="263" t="s">
        <v>1540</v>
      </c>
      <c r="E374" s="271" t="s">
        <v>2570</v>
      </c>
      <c r="F374" s="271" t="s">
        <v>2569</v>
      </c>
      <c r="I374" s="270"/>
      <c r="J374" s="269">
        <f>BK374</f>
        <v>0</v>
      </c>
      <c r="L374" s="268"/>
      <c r="M374" s="267"/>
      <c r="P374" s="266">
        <f>SUM(P375:P404)</f>
        <v>0</v>
      </c>
      <c r="R374" s="266">
        <f>SUM(R375:R404)</f>
        <v>4.5599999999999998E-3</v>
      </c>
      <c r="T374" s="265">
        <f>SUM(T375:T404)</f>
        <v>0</v>
      </c>
      <c r="AR374" s="263" t="s">
        <v>238</v>
      </c>
      <c r="AT374" s="264" t="s">
        <v>1540</v>
      </c>
      <c r="AU374" s="264" t="s">
        <v>1498</v>
      </c>
      <c r="AY374" s="263" t="s">
        <v>1476</v>
      </c>
      <c r="BK374" s="262">
        <f>SUM(BK375:BK404)</f>
        <v>0</v>
      </c>
    </row>
    <row r="375" spans="2:65" s="207" customFormat="1" ht="16.5" customHeight="1">
      <c r="B375" s="208"/>
      <c r="C375" s="230" t="s">
        <v>2188</v>
      </c>
      <c r="D375" s="230" t="s">
        <v>1477</v>
      </c>
      <c r="E375" s="229" t="s">
        <v>2558</v>
      </c>
      <c r="F375" s="224" t="s">
        <v>2557</v>
      </c>
      <c r="G375" s="228" t="s">
        <v>226</v>
      </c>
      <c r="H375" s="227">
        <v>9500</v>
      </c>
      <c r="I375" s="226"/>
      <c r="J375" s="225">
        <f>ROUND(I375*H375,2)</f>
        <v>0</v>
      </c>
      <c r="K375" s="224" t="s">
        <v>1479</v>
      </c>
      <c r="L375" s="208"/>
      <c r="M375" s="223" t="s">
        <v>117</v>
      </c>
      <c r="N375" s="222" t="s">
        <v>1478</v>
      </c>
      <c r="P375" s="221">
        <f>O375*H375</f>
        <v>0</v>
      </c>
      <c r="Q375" s="221">
        <v>0</v>
      </c>
      <c r="R375" s="221">
        <f>Q375*H375</f>
        <v>0</v>
      </c>
      <c r="S375" s="221">
        <v>0</v>
      </c>
      <c r="T375" s="220">
        <f>S375*H375</f>
        <v>0</v>
      </c>
      <c r="AR375" s="218" t="s">
        <v>728</v>
      </c>
      <c r="AT375" s="218" t="s">
        <v>1477</v>
      </c>
      <c r="AU375" s="218" t="s">
        <v>238</v>
      </c>
      <c r="AY375" s="211" t="s">
        <v>1476</v>
      </c>
      <c r="BE375" s="219">
        <f>IF(N375="základní",J375,0)</f>
        <v>0</v>
      </c>
      <c r="BF375" s="219">
        <f>IF(N375="snížená",J375,0)</f>
        <v>0</v>
      </c>
      <c r="BG375" s="219">
        <f>IF(N375="zákl. přenesená",J375,0)</f>
        <v>0</v>
      </c>
      <c r="BH375" s="219">
        <f>IF(N375="sníž. přenesená",J375,0)</f>
        <v>0</v>
      </c>
      <c r="BI375" s="219">
        <f>IF(N375="nulová",J375,0)</f>
        <v>0</v>
      </c>
      <c r="BJ375" s="211" t="s">
        <v>238</v>
      </c>
      <c r="BK375" s="219">
        <f>ROUND(I375*H375,2)</f>
        <v>0</v>
      </c>
      <c r="BL375" s="211" t="s">
        <v>728</v>
      </c>
      <c r="BM375" s="218" t="s">
        <v>2568</v>
      </c>
    </row>
    <row r="376" spans="2:65" s="207" customFormat="1">
      <c r="B376" s="208"/>
      <c r="D376" s="217" t="s">
        <v>1473</v>
      </c>
      <c r="F376" s="216" t="s">
        <v>2555</v>
      </c>
      <c r="I376" s="215"/>
      <c r="L376" s="208"/>
      <c r="M376" s="251"/>
      <c r="T376" s="250"/>
      <c r="AT376" s="211" t="s">
        <v>1473</v>
      </c>
      <c r="AU376" s="211" t="s">
        <v>238</v>
      </c>
    </row>
    <row r="377" spans="2:65" s="272" customFormat="1">
      <c r="B377" s="276"/>
      <c r="D377" s="239" t="s">
        <v>133</v>
      </c>
      <c r="E377" s="273" t="s">
        <v>117</v>
      </c>
      <c r="F377" s="278" t="s">
        <v>2518</v>
      </c>
      <c r="H377" s="273" t="s">
        <v>117</v>
      </c>
      <c r="I377" s="277"/>
      <c r="L377" s="276"/>
      <c r="M377" s="275"/>
      <c r="T377" s="274"/>
      <c r="AT377" s="273" t="s">
        <v>133</v>
      </c>
      <c r="AU377" s="273" t="s">
        <v>238</v>
      </c>
      <c r="AV377" s="272" t="s">
        <v>238</v>
      </c>
      <c r="AW377" s="272" t="s">
        <v>1496</v>
      </c>
      <c r="AX377" s="272" t="s">
        <v>1498</v>
      </c>
      <c r="AY377" s="273" t="s">
        <v>1476</v>
      </c>
    </row>
    <row r="378" spans="2:65" s="231" customFormat="1">
      <c r="B378" s="235"/>
      <c r="D378" s="239" t="s">
        <v>133</v>
      </c>
      <c r="E378" s="232" t="s">
        <v>117</v>
      </c>
      <c r="F378" s="238" t="s">
        <v>2567</v>
      </c>
      <c r="H378" s="237">
        <v>1900</v>
      </c>
      <c r="I378" s="236"/>
      <c r="L378" s="235"/>
      <c r="M378" s="234"/>
      <c r="T378" s="233"/>
      <c r="AT378" s="232" t="s">
        <v>133</v>
      </c>
      <c r="AU378" s="232" t="s">
        <v>238</v>
      </c>
      <c r="AV378" s="231" t="s">
        <v>523</v>
      </c>
      <c r="AW378" s="231" t="s">
        <v>1496</v>
      </c>
      <c r="AX378" s="231" t="s">
        <v>1498</v>
      </c>
      <c r="AY378" s="232" t="s">
        <v>1476</v>
      </c>
    </row>
    <row r="379" spans="2:65" s="272" customFormat="1">
      <c r="B379" s="276"/>
      <c r="D379" s="239" t="s">
        <v>133</v>
      </c>
      <c r="E379" s="273" t="s">
        <v>117</v>
      </c>
      <c r="F379" s="278" t="s">
        <v>2512</v>
      </c>
      <c r="H379" s="273" t="s">
        <v>117</v>
      </c>
      <c r="I379" s="277"/>
      <c r="L379" s="276"/>
      <c r="M379" s="275"/>
      <c r="T379" s="274"/>
      <c r="AT379" s="273" t="s">
        <v>133</v>
      </c>
      <c r="AU379" s="273" t="s">
        <v>238</v>
      </c>
      <c r="AV379" s="272" t="s">
        <v>238</v>
      </c>
      <c r="AW379" s="272" t="s">
        <v>1496</v>
      </c>
      <c r="AX379" s="272" t="s">
        <v>1498</v>
      </c>
      <c r="AY379" s="273" t="s">
        <v>1476</v>
      </c>
    </row>
    <row r="380" spans="2:65" s="231" customFormat="1">
      <c r="B380" s="235"/>
      <c r="D380" s="239" t="s">
        <v>133</v>
      </c>
      <c r="E380" s="232" t="s">
        <v>117</v>
      </c>
      <c r="F380" s="238" t="s">
        <v>2567</v>
      </c>
      <c r="H380" s="237">
        <v>1900</v>
      </c>
      <c r="I380" s="236"/>
      <c r="L380" s="235"/>
      <c r="M380" s="234"/>
      <c r="T380" s="233"/>
      <c r="AT380" s="232" t="s">
        <v>133</v>
      </c>
      <c r="AU380" s="232" t="s">
        <v>238</v>
      </c>
      <c r="AV380" s="231" t="s">
        <v>523</v>
      </c>
      <c r="AW380" s="231" t="s">
        <v>1496</v>
      </c>
      <c r="AX380" s="231" t="s">
        <v>1498</v>
      </c>
      <c r="AY380" s="232" t="s">
        <v>1476</v>
      </c>
    </row>
    <row r="381" spans="2:65" s="272" customFormat="1">
      <c r="B381" s="276"/>
      <c r="D381" s="239" t="s">
        <v>133</v>
      </c>
      <c r="E381" s="273" t="s">
        <v>117</v>
      </c>
      <c r="F381" s="278" t="s">
        <v>2529</v>
      </c>
      <c r="H381" s="273" t="s">
        <v>117</v>
      </c>
      <c r="I381" s="277"/>
      <c r="L381" s="276"/>
      <c r="M381" s="275"/>
      <c r="T381" s="274"/>
      <c r="AT381" s="273" t="s">
        <v>133</v>
      </c>
      <c r="AU381" s="273" t="s">
        <v>238</v>
      </c>
      <c r="AV381" s="272" t="s">
        <v>238</v>
      </c>
      <c r="AW381" s="272" t="s">
        <v>1496</v>
      </c>
      <c r="AX381" s="272" t="s">
        <v>1498</v>
      </c>
      <c r="AY381" s="273" t="s">
        <v>1476</v>
      </c>
    </row>
    <row r="382" spans="2:65" s="231" customFormat="1">
      <c r="B382" s="235"/>
      <c r="D382" s="239" t="s">
        <v>133</v>
      </c>
      <c r="E382" s="232" t="s">
        <v>117</v>
      </c>
      <c r="F382" s="238" t="s">
        <v>2567</v>
      </c>
      <c r="H382" s="237">
        <v>1900</v>
      </c>
      <c r="I382" s="236"/>
      <c r="L382" s="235"/>
      <c r="M382" s="234"/>
      <c r="T382" s="233"/>
      <c r="AT382" s="232" t="s">
        <v>133</v>
      </c>
      <c r="AU382" s="232" t="s">
        <v>238</v>
      </c>
      <c r="AV382" s="231" t="s">
        <v>523</v>
      </c>
      <c r="AW382" s="231" t="s">
        <v>1496</v>
      </c>
      <c r="AX382" s="231" t="s">
        <v>1498</v>
      </c>
      <c r="AY382" s="232" t="s">
        <v>1476</v>
      </c>
    </row>
    <row r="383" spans="2:65" s="272" customFormat="1">
      <c r="B383" s="276"/>
      <c r="D383" s="239" t="s">
        <v>133</v>
      </c>
      <c r="E383" s="273" t="s">
        <v>117</v>
      </c>
      <c r="F383" s="278" t="s">
        <v>2501</v>
      </c>
      <c r="H383" s="273" t="s">
        <v>117</v>
      </c>
      <c r="I383" s="277"/>
      <c r="L383" s="276"/>
      <c r="M383" s="275"/>
      <c r="T383" s="274"/>
      <c r="AT383" s="273" t="s">
        <v>133</v>
      </c>
      <c r="AU383" s="273" t="s">
        <v>238</v>
      </c>
      <c r="AV383" s="272" t="s">
        <v>238</v>
      </c>
      <c r="AW383" s="272" t="s">
        <v>1496</v>
      </c>
      <c r="AX383" s="272" t="s">
        <v>1498</v>
      </c>
      <c r="AY383" s="273" t="s">
        <v>1476</v>
      </c>
    </row>
    <row r="384" spans="2:65" s="231" customFormat="1">
      <c r="B384" s="235"/>
      <c r="D384" s="239" t="s">
        <v>133</v>
      </c>
      <c r="E384" s="232" t="s">
        <v>117</v>
      </c>
      <c r="F384" s="238" t="s">
        <v>2567</v>
      </c>
      <c r="H384" s="237">
        <v>1900</v>
      </c>
      <c r="I384" s="236"/>
      <c r="L384" s="235"/>
      <c r="M384" s="234"/>
      <c r="T384" s="233"/>
      <c r="AT384" s="232" t="s">
        <v>133</v>
      </c>
      <c r="AU384" s="232" t="s">
        <v>238</v>
      </c>
      <c r="AV384" s="231" t="s">
        <v>523</v>
      </c>
      <c r="AW384" s="231" t="s">
        <v>1496</v>
      </c>
      <c r="AX384" s="231" t="s">
        <v>1498</v>
      </c>
      <c r="AY384" s="232" t="s">
        <v>1476</v>
      </c>
    </row>
    <row r="385" spans="2:65" s="272" customFormat="1">
      <c r="B385" s="276"/>
      <c r="D385" s="239" t="s">
        <v>133</v>
      </c>
      <c r="E385" s="273" t="s">
        <v>117</v>
      </c>
      <c r="F385" s="278" t="s">
        <v>2528</v>
      </c>
      <c r="H385" s="273" t="s">
        <v>117</v>
      </c>
      <c r="I385" s="277"/>
      <c r="L385" s="276"/>
      <c r="M385" s="275"/>
      <c r="T385" s="274"/>
      <c r="AT385" s="273" t="s">
        <v>133</v>
      </c>
      <c r="AU385" s="273" t="s">
        <v>238</v>
      </c>
      <c r="AV385" s="272" t="s">
        <v>238</v>
      </c>
      <c r="AW385" s="272" t="s">
        <v>1496</v>
      </c>
      <c r="AX385" s="272" t="s">
        <v>1498</v>
      </c>
      <c r="AY385" s="273" t="s">
        <v>1476</v>
      </c>
    </row>
    <row r="386" spans="2:65" s="231" customFormat="1">
      <c r="B386" s="235"/>
      <c r="D386" s="239" t="s">
        <v>133</v>
      </c>
      <c r="E386" s="232" t="s">
        <v>117</v>
      </c>
      <c r="F386" s="238" t="s">
        <v>2567</v>
      </c>
      <c r="H386" s="237">
        <v>1900</v>
      </c>
      <c r="I386" s="236"/>
      <c r="L386" s="235"/>
      <c r="M386" s="234"/>
      <c r="T386" s="233"/>
      <c r="AT386" s="232" t="s">
        <v>133</v>
      </c>
      <c r="AU386" s="232" t="s">
        <v>238</v>
      </c>
      <c r="AV386" s="231" t="s">
        <v>523</v>
      </c>
      <c r="AW386" s="231" t="s">
        <v>1496</v>
      </c>
      <c r="AX386" s="231" t="s">
        <v>1498</v>
      </c>
      <c r="AY386" s="232" t="s">
        <v>1476</v>
      </c>
    </row>
    <row r="387" spans="2:65" s="252" customFormat="1">
      <c r="B387" s="256"/>
      <c r="D387" s="239" t="s">
        <v>133</v>
      </c>
      <c r="E387" s="253" t="s">
        <v>117</v>
      </c>
      <c r="F387" s="259" t="s">
        <v>1497</v>
      </c>
      <c r="H387" s="258">
        <v>9500</v>
      </c>
      <c r="I387" s="257"/>
      <c r="L387" s="256"/>
      <c r="M387" s="255"/>
      <c r="T387" s="254"/>
      <c r="AT387" s="253" t="s">
        <v>133</v>
      </c>
      <c r="AU387" s="253" t="s">
        <v>238</v>
      </c>
      <c r="AV387" s="252" t="s">
        <v>728</v>
      </c>
      <c r="AW387" s="252" t="s">
        <v>1496</v>
      </c>
      <c r="AX387" s="252" t="s">
        <v>238</v>
      </c>
      <c r="AY387" s="253" t="s">
        <v>1476</v>
      </c>
    </row>
    <row r="388" spans="2:65" s="207" customFormat="1" ht="16.5" customHeight="1">
      <c r="B388" s="208"/>
      <c r="C388" s="230" t="s">
        <v>2184</v>
      </c>
      <c r="D388" s="230" t="s">
        <v>1477</v>
      </c>
      <c r="E388" s="229" t="s">
        <v>1553</v>
      </c>
      <c r="F388" s="224" t="s">
        <v>1552</v>
      </c>
      <c r="G388" s="228" t="s">
        <v>197</v>
      </c>
      <c r="H388" s="227">
        <v>5.0000000000000001E-3</v>
      </c>
      <c r="I388" s="226"/>
      <c r="J388" s="225">
        <f>ROUND(I388*H388,2)</f>
        <v>0</v>
      </c>
      <c r="K388" s="224" t="s">
        <v>1479</v>
      </c>
      <c r="L388" s="208"/>
      <c r="M388" s="223" t="s">
        <v>117</v>
      </c>
      <c r="N388" s="222" t="s">
        <v>1478</v>
      </c>
      <c r="P388" s="221">
        <f>O388*H388</f>
        <v>0</v>
      </c>
      <c r="Q388" s="221">
        <v>0</v>
      </c>
      <c r="R388" s="221">
        <f>Q388*H388</f>
        <v>0</v>
      </c>
      <c r="S388" s="221">
        <v>0</v>
      </c>
      <c r="T388" s="220">
        <f>S388*H388</f>
        <v>0</v>
      </c>
      <c r="AR388" s="218" t="s">
        <v>728</v>
      </c>
      <c r="AT388" s="218" t="s">
        <v>1477</v>
      </c>
      <c r="AU388" s="218" t="s">
        <v>238</v>
      </c>
      <c r="AY388" s="211" t="s">
        <v>1476</v>
      </c>
      <c r="BE388" s="219">
        <f>IF(N388="základní",J388,0)</f>
        <v>0</v>
      </c>
      <c r="BF388" s="219">
        <f>IF(N388="snížená",J388,0)</f>
        <v>0</v>
      </c>
      <c r="BG388" s="219">
        <f>IF(N388="zákl. přenesená",J388,0)</f>
        <v>0</v>
      </c>
      <c r="BH388" s="219">
        <f>IF(N388="sníž. přenesená",J388,0)</f>
        <v>0</v>
      </c>
      <c r="BI388" s="219">
        <f>IF(N388="nulová",J388,0)</f>
        <v>0</v>
      </c>
      <c r="BJ388" s="211" t="s">
        <v>238</v>
      </c>
      <c r="BK388" s="219">
        <f>ROUND(I388*H388,2)</f>
        <v>0</v>
      </c>
      <c r="BL388" s="211" t="s">
        <v>728</v>
      </c>
      <c r="BM388" s="218" t="s">
        <v>2566</v>
      </c>
    </row>
    <row r="389" spans="2:65" s="207" customFormat="1">
      <c r="B389" s="208"/>
      <c r="D389" s="217" t="s">
        <v>1473</v>
      </c>
      <c r="F389" s="216" t="s">
        <v>1550</v>
      </c>
      <c r="I389" s="215"/>
      <c r="L389" s="208"/>
      <c r="M389" s="251"/>
      <c r="T389" s="250"/>
      <c r="AT389" s="211" t="s">
        <v>1473</v>
      </c>
      <c r="AU389" s="211" t="s">
        <v>238</v>
      </c>
    </row>
    <row r="390" spans="2:65" s="231" customFormat="1">
      <c r="B390" s="235"/>
      <c r="D390" s="239" t="s">
        <v>133</v>
      </c>
      <c r="F390" s="238" t="s">
        <v>2565</v>
      </c>
      <c r="H390" s="237">
        <v>5.0000000000000001E-3</v>
      </c>
      <c r="I390" s="236"/>
      <c r="L390" s="235"/>
      <c r="M390" s="234"/>
      <c r="T390" s="233"/>
      <c r="AT390" s="232" t="s">
        <v>133</v>
      </c>
      <c r="AU390" s="232" t="s">
        <v>238</v>
      </c>
      <c r="AV390" s="231" t="s">
        <v>523</v>
      </c>
      <c r="AW390" s="231" t="s">
        <v>1483</v>
      </c>
      <c r="AX390" s="231" t="s">
        <v>238</v>
      </c>
      <c r="AY390" s="232" t="s">
        <v>1476</v>
      </c>
    </row>
    <row r="391" spans="2:65" s="207" customFormat="1" ht="16.5" customHeight="1">
      <c r="B391" s="208"/>
      <c r="C391" s="249" t="s">
        <v>2180</v>
      </c>
      <c r="D391" s="249" t="s">
        <v>1486</v>
      </c>
      <c r="E391" s="248" t="s">
        <v>2551</v>
      </c>
      <c r="F391" s="243" t="s">
        <v>2550</v>
      </c>
      <c r="G391" s="247" t="s">
        <v>307</v>
      </c>
      <c r="H391" s="246">
        <v>2.2799999999999998</v>
      </c>
      <c r="I391" s="245"/>
      <c r="J391" s="244">
        <f>ROUND(I391*H391,2)</f>
        <v>0</v>
      </c>
      <c r="K391" s="243" t="s">
        <v>1503</v>
      </c>
      <c r="L391" s="242"/>
      <c r="M391" s="241" t="s">
        <v>117</v>
      </c>
      <c r="N391" s="240" t="s">
        <v>1478</v>
      </c>
      <c r="P391" s="221">
        <f>O391*H391</f>
        <v>0</v>
      </c>
      <c r="Q391" s="221">
        <v>1E-3</v>
      </c>
      <c r="R391" s="221">
        <f>Q391*H391</f>
        <v>2.2799999999999999E-3</v>
      </c>
      <c r="S391" s="221">
        <v>0</v>
      </c>
      <c r="T391" s="220">
        <f>S391*H391</f>
        <v>0</v>
      </c>
      <c r="AR391" s="218" t="s">
        <v>421</v>
      </c>
      <c r="AT391" s="218" t="s">
        <v>1486</v>
      </c>
      <c r="AU391" s="218" t="s">
        <v>238</v>
      </c>
      <c r="AY391" s="211" t="s">
        <v>1476</v>
      </c>
      <c r="BE391" s="219">
        <f>IF(N391="základní",J391,0)</f>
        <v>0</v>
      </c>
      <c r="BF391" s="219">
        <f>IF(N391="snížená",J391,0)</f>
        <v>0</v>
      </c>
      <c r="BG391" s="219">
        <f>IF(N391="zákl. přenesená",J391,0)</f>
        <v>0</v>
      </c>
      <c r="BH391" s="219">
        <f>IF(N391="sníž. přenesená",J391,0)</f>
        <v>0</v>
      </c>
      <c r="BI391" s="219">
        <f>IF(N391="nulová",J391,0)</f>
        <v>0</v>
      </c>
      <c r="BJ391" s="211" t="s">
        <v>238</v>
      </c>
      <c r="BK391" s="219">
        <f>ROUND(I391*H391,2)</f>
        <v>0</v>
      </c>
      <c r="BL391" s="211" t="s">
        <v>728</v>
      </c>
      <c r="BM391" s="218" t="s">
        <v>2564</v>
      </c>
    </row>
    <row r="392" spans="2:65" s="272" customFormat="1">
      <c r="B392" s="276"/>
      <c r="D392" s="239" t="s">
        <v>133</v>
      </c>
      <c r="E392" s="273" t="s">
        <v>117</v>
      </c>
      <c r="F392" s="278" t="s">
        <v>2529</v>
      </c>
      <c r="H392" s="273" t="s">
        <v>117</v>
      </c>
      <c r="I392" s="277"/>
      <c r="L392" s="276"/>
      <c r="M392" s="275"/>
      <c r="T392" s="274"/>
      <c r="AT392" s="273" t="s">
        <v>133</v>
      </c>
      <c r="AU392" s="273" t="s">
        <v>238</v>
      </c>
      <c r="AV392" s="272" t="s">
        <v>238</v>
      </c>
      <c r="AW392" s="272" t="s">
        <v>1496</v>
      </c>
      <c r="AX392" s="272" t="s">
        <v>1498</v>
      </c>
      <c r="AY392" s="273" t="s">
        <v>1476</v>
      </c>
    </row>
    <row r="393" spans="2:65" s="231" customFormat="1">
      <c r="B393" s="235"/>
      <c r="D393" s="239" t="s">
        <v>133</v>
      </c>
      <c r="E393" s="232" t="s">
        <v>117</v>
      </c>
      <c r="F393" s="238" t="s">
        <v>2562</v>
      </c>
      <c r="H393" s="237">
        <v>1.1399999999999999</v>
      </c>
      <c r="I393" s="236"/>
      <c r="L393" s="235"/>
      <c r="M393" s="234"/>
      <c r="T393" s="233"/>
      <c r="AT393" s="232" t="s">
        <v>133</v>
      </c>
      <c r="AU393" s="232" t="s">
        <v>238</v>
      </c>
      <c r="AV393" s="231" t="s">
        <v>523</v>
      </c>
      <c r="AW393" s="231" t="s">
        <v>1496</v>
      </c>
      <c r="AX393" s="231" t="s">
        <v>1498</v>
      </c>
      <c r="AY393" s="232" t="s">
        <v>1476</v>
      </c>
    </row>
    <row r="394" spans="2:65" s="272" customFormat="1">
      <c r="B394" s="276"/>
      <c r="D394" s="239" t="s">
        <v>133</v>
      </c>
      <c r="E394" s="273" t="s">
        <v>117</v>
      </c>
      <c r="F394" s="278" t="s">
        <v>2528</v>
      </c>
      <c r="H394" s="273" t="s">
        <v>117</v>
      </c>
      <c r="I394" s="277"/>
      <c r="L394" s="276"/>
      <c r="M394" s="275"/>
      <c r="T394" s="274"/>
      <c r="AT394" s="273" t="s">
        <v>133</v>
      </c>
      <c r="AU394" s="273" t="s">
        <v>238</v>
      </c>
      <c r="AV394" s="272" t="s">
        <v>238</v>
      </c>
      <c r="AW394" s="272" t="s">
        <v>1496</v>
      </c>
      <c r="AX394" s="272" t="s">
        <v>1498</v>
      </c>
      <c r="AY394" s="273" t="s">
        <v>1476</v>
      </c>
    </row>
    <row r="395" spans="2:65" s="231" customFormat="1">
      <c r="B395" s="235"/>
      <c r="D395" s="239" t="s">
        <v>133</v>
      </c>
      <c r="E395" s="232" t="s">
        <v>117</v>
      </c>
      <c r="F395" s="238" t="s">
        <v>2562</v>
      </c>
      <c r="H395" s="237">
        <v>1.1399999999999999</v>
      </c>
      <c r="I395" s="236"/>
      <c r="L395" s="235"/>
      <c r="M395" s="234"/>
      <c r="T395" s="233"/>
      <c r="AT395" s="232" t="s">
        <v>133</v>
      </c>
      <c r="AU395" s="232" t="s">
        <v>238</v>
      </c>
      <c r="AV395" s="231" t="s">
        <v>523</v>
      </c>
      <c r="AW395" s="231" t="s">
        <v>1496</v>
      </c>
      <c r="AX395" s="231" t="s">
        <v>1498</v>
      </c>
      <c r="AY395" s="232" t="s">
        <v>1476</v>
      </c>
    </row>
    <row r="396" spans="2:65" s="252" customFormat="1">
      <c r="B396" s="256"/>
      <c r="D396" s="239" t="s">
        <v>133</v>
      </c>
      <c r="E396" s="253" t="s">
        <v>117</v>
      </c>
      <c r="F396" s="259" t="s">
        <v>1497</v>
      </c>
      <c r="H396" s="258">
        <v>2.2799999999999998</v>
      </c>
      <c r="I396" s="257"/>
      <c r="L396" s="256"/>
      <c r="M396" s="255"/>
      <c r="T396" s="254"/>
      <c r="AT396" s="253" t="s">
        <v>133</v>
      </c>
      <c r="AU396" s="253" t="s">
        <v>238</v>
      </c>
      <c r="AV396" s="252" t="s">
        <v>728</v>
      </c>
      <c r="AW396" s="252" t="s">
        <v>1496</v>
      </c>
      <c r="AX396" s="252" t="s">
        <v>238</v>
      </c>
      <c r="AY396" s="253" t="s">
        <v>1476</v>
      </c>
    </row>
    <row r="397" spans="2:65" s="207" customFormat="1" ht="16.5" customHeight="1">
      <c r="B397" s="208"/>
      <c r="C397" s="249" t="s">
        <v>2129</v>
      </c>
      <c r="D397" s="249" t="s">
        <v>1486</v>
      </c>
      <c r="E397" s="248" t="s">
        <v>2548</v>
      </c>
      <c r="F397" s="243" t="s">
        <v>2547</v>
      </c>
      <c r="G397" s="247" t="s">
        <v>307</v>
      </c>
      <c r="H397" s="246">
        <v>2.2799999999999998</v>
      </c>
      <c r="I397" s="245"/>
      <c r="J397" s="244">
        <f>ROUND(I397*H397,2)</f>
        <v>0</v>
      </c>
      <c r="K397" s="243" t="s">
        <v>1503</v>
      </c>
      <c r="L397" s="242"/>
      <c r="M397" s="241" t="s">
        <v>117</v>
      </c>
      <c r="N397" s="240" t="s">
        <v>1478</v>
      </c>
      <c r="P397" s="221">
        <f>O397*H397</f>
        <v>0</v>
      </c>
      <c r="Q397" s="221">
        <v>1E-3</v>
      </c>
      <c r="R397" s="221">
        <f>Q397*H397</f>
        <v>2.2799999999999999E-3</v>
      </c>
      <c r="S397" s="221">
        <v>0</v>
      </c>
      <c r="T397" s="220">
        <f>S397*H397</f>
        <v>0</v>
      </c>
      <c r="AR397" s="218" t="s">
        <v>421</v>
      </c>
      <c r="AT397" s="218" t="s">
        <v>1486</v>
      </c>
      <c r="AU397" s="218" t="s">
        <v>238</v>
      </c>
      <c r="AY397" s="211" t="s">
        <v>1476</v>
      </c>
      <c r="BE397" s="219">
        <f>IF(N397="základní",J397,0)</f>
        <v>0</v>
      </c>
      <c r="BF397" s="219">
        <f>IF(N397="snížená",J397,0)</f>
        <v>0</v>
      </c>
      <c r="BG397" s="219">
        <f>IF(N397="zákl. přenesená",J397,0)</f>
        <v>0</v>
      </c>
      <c r="BH397" s="219">
        <f>IF(N397="sníž. přenesená",J397,0)</f>
        <v>0</v>
      </c>
      <c r="BI397" s="219">
        <f>IF(N397="nulová",J397,0)</f>
        <v>0</v>
      </c>
      <c r="BJ397" s="211" t="s">
        <v>238</v>
      </c>
      <c r="BK397" s="219">
        <f>ROUND(I397*H397,2)</f>
        <v>0</v>
      </c>
      <c r="BL397" s="211" t="s">
        <v>728</v>
      </c>
      <c r="BM397" s="218" t="s">
        <v>2563</v>
      </c>
    </row>
    <row r="398" spans="2:65" s="272" customFormat="1">
      <c r="B398" s="276"/>
      <c r="D398" s="239" t="s">
        <v>133</v>
      </c>
      <c r="E398" s="273" t="s">
        <v>117</v>
      </c>
      <c r="F398" s="278" t="s">
        <v>2529</v>
      </c>
      <c r="H398" s="273" t="s">
        <v>117</v>
      </c>
      <c r="I398" s="277"/>
      <c r="L398" s="276"/>
      <c r="M398" s="275"/>
      <c r="T398" s="274"/>
      <c r="AT398" s="273" t="s">
        <v>133</v>
      </c>
      <c r="AU398" s="273" t="s">
        <v>238</v>
      </c>
      <c r="AV398" s="272" t="s">
        <v>238</v>
      </c>
      <c r="AW398" s="272" t="s">
        <v>1496</v>
      </c>
      <c r="AX398" s="272" t="s">
        <v>1498</v>
      </c>
      <c r="AY398" s="273" t="s">
        <v>1476</v>
      </c>
    </row>
    <row r="399" spans="2:65" s="231" customFormat="1">
      <c r="B399" s="235"/>
      <c r="D399" s="239" t="s">
        <v>133</v>
      </c>
      <c r="E399" s="232" t="s">
        <v>117</v>
      </c>
      <c r="F399" s="238" t="s">
        <v>2562</v>
      </c>
      <c r="H399" s="237">
        <v>1.1399999999999999</v>
      </c>
      <c r="I399" s="236"/>
      <c r="L399" s="235"/>
      <c r="M399" s="234"/>
      <c r="T399" s="233"/>
      <c r="AT399" s="232" t="s">
        <v>133</v>
      </c>
      <c r="AU399" s="232" t="s">
        <v>238</v>
      </c>
      <c r="AV399" s="231" t="s">
        <v>523</v>
      </c>
      <c r="AW399" s="231" t="s">
        <v>1496</v>
      </c>
      <c r="AX399" s="231" t="s">
        <v>1498</v>
      </c>
      <c r="AY399" s="232" t="s">
        <v>1476</v>
      </c>
    </row>
    <row r="400" spans="2:65" s="272" customFormat="1">
      <c r="B400" s="276"/>
      <c r="D400" s="239" t="s">
        <v>133</v>
      </c>
      <c r="E400" s="273" t="s">
        <v>117</v>
      </c>
      <c r="F400" s="278" t="s">
        <v>2528</v>
      </c>
      <c r="H400" s="273" t="s">
        <v>117</v>
      </c>
      <c r="I400" s="277"/>
      <c r="L400" s="276"/>
      <c r="M400" s="275"/>
      <c r="T400" s="274"/>
      <c r="AT400" s="273" t="s">
        <v>133</v>
      </c>
      <c r="AU400" s="273" t="s">
        <v>238</v>
      </c>
      <c r="AV400" s="272" t="s">
        <v>238</v>
      </c>
      <c r="AW400" s="272" t="s">
        <v>1496</v>
      </c>
      <c r="AX400" s="272" t="s">
        <v>1498</v>
      </c>
      <c r="AY400" s="273" t="s">
        <v>1476</v>
      </c>
    </row>
    <row r="401" spans="2:65" s="231" customFormat="1">
      <c r="B401" s="235"/>
      <c r="D401" s="239" t="s">
        <v>133</v>
      </c>
      <c r="E401" s="232" t="s">
        <v>117</v>
      </c>
      <c r="F401" s="238" t="s">
        <v>2562</v>
      </c>
      <c r="H401" s="237">
        <v>1.1399999999999999</v>
      </c>
      <c r="I401" s="236"/>
      <c r="L401" s="235"/>
      <c r="M401" s="234"/>
      <c r="T401" s="233"/>
      <c r="AT401" s="232" t="s">
        <v>133</v>
      </c>
      <c r="AU401" s="232" t="s">
        <v>238</v>
      </c>
      <c r="AV401" s="231" t="s">
        <v>523</v>
      </c>
      <c r="AW401" s="231" t="s">
        <v>1496</v>
      </c>
      <c r="AX401" s="231" t="s">
        <v>1498</v>
      </c>
      <c r="AY401" s="232" t="s">
        <v>1476</v>
      </c>
    </row>
    <row r="402" spans="2:65" s="252" customFormat="1">
      <c r="B402" s="256"/>
      <c r="D402" s="239" t="s">
        <v>133</v>
      </c>
      <c r="E402" s="253" t="s">
        <v>117</v>
      </c>
      <c r="F402" s="259" t="s">
        <v>1497</v>
      </c>
      <c r="H402" s="258">
        <v>2.2799999999999998</v>
      </c>
      <c r="I402" s="257"/>
      <c r="L402" s="256"/>
      <c r="M402" s="255"/>
      <c r="T402" s="254"/>
      <c r="AT402" s="253" t="s">
        <v>133</v>
      </c>
      <c r="AU402" s="253" t="s">
        <v>238</v>
      </c>
      <c r="AV402" s="252" t="s">
        <v>728</v>
      </c>
      <c r="AW402" s="252" t="s">
        <v>1496</v>
      </c>
      <c r="AX402" s="252" t="s">
        <v>238</v>
      </c>
      <c r="AY402" s="253" t="s">
        <v>1476</v>
      </c>
    </row>
    <row r="403" spans="2:65" s="207" customFormat="1" ht="16.5" customHeight="1">
      <c r="B403" s="208"/>
      <c r="C403" s="230" t="s">
        <v>2173</v>
      </c>
      <c r="D403" s="230" t="s">
        <v>1477</v>
      </c>
      <c r="E403" s="229" t="s">
        <v>1481</v>
      </c>
      <c r="F403" s="224" t="s">
        <v>1480</v>
      </c>
      <c r="G403" s="228" t="s">
        <v>197</v>
      </c>
      <c r="H403" s="227">
        <v>5.0000000000000001E-3</v>
      </c>
      <c r="I403" s="226"/>
      <c r="J403" s="225">
        <f>ROUND(I403*H403,2)</f>
        <v>0</v>
      </c>
      <c r="K403" s="224" t="s">
        <v>1479</v>
      </c>
      <c r="L403" s="208"/>
      <c r="M403" s="223" t="s">
        <v>117</v>
      </c>
      <c r="N403" s="222" t="s">
        <v>1478</v>
      </c>
      <c r="P403" s="221">
        <f>O403*H403</f>
        <v>0</v>
      </c>
      <c r="Q403" s="221">
        <v>0</v>
      </c>
      <c r="R403" s="221">
        <f>Q403*H403</f>
        <v>0</v>
      </c>
      <c r="S403" s="221">
        <v>0</v>
      </c>
      <c r="T403" s="220">
        <f>S403*H403</f>
        <v>0</v>
      </c>
      <c r="AR403" s="218" t="s">
        <v>728</v>
      </c>
      <c r="AT403" s="218" t="s">
        <v>1477</v>
      </c>
      <c r="AU403" s="218" t="s">
        <v>238</v>
      </c>
      <c r="AY403" s="211" t="s">
        <v>1476</v>
      </c>
      <c r="BE403" s="219">
        <f>IF(N403="základní",J403,0)</f>
        <v>0</v>
      </c>
      <c r="BF403" s="219">
        <f>IF(N403="snížená",J403,0)</f>
        <v>0</v>
      </c>
      <c r="BG403" s="219">
        <f>IF(N403="zákl. přenesená",J403,0)</f>
        <v>0</v>
      </c>
      <c r="BH403" s="219">
        <f>IF(N403="sníž. přenesená",J403,0)</f>
        <v>0</v>
      </c>
      <c r="BI403" s="219">
        <f>IF(N403="nulová",J403,0)</f>
        <v>0</v>
      </c>
      <c r="BJ403" s="211" t="s">
        <v>238</v>
      </c>
      <c r="BK403" s="219">
        <f>ROUND(I403*H403,2)</f>
        <v>0</v>
      </c>
      <c r="BL403" s="211" t="s">
        <v>728</v>
      </c>
      <c r="BM403" s="218" t="s">
        <v>2561</v>
      </c>
    </row>
    <row r="404" spans="2:65" s="207" customFormat="1">
      <c r="B404" s="208"/>
      <c r="D404" s="217" t="s">
        <v>1473</v>
      </c>
      <c r="F404" s="216" t="s">
        <v>1474</v>
      </c>
      <c r="I404" s="215"/>
      <c r="L404" s="208"/>
      <c r="M404" s="251"/>
      <c r="T404" s="250"/>
      <c r="AT404" s="211" t="s">
        <v>1473</v>
      </c>
      <c r="AU404" s="211" t="s">
        <v>238</v>
      </c>
    </row>
    <row r="405" spans="2:65" s="261" customFormat="1" ht="25.9" customHeight="1">
      <c r="B405" s="268"/>
      <c r="D405" s="263" t="s">
        <v>1540</v>
      </c>
      <c r="E405" s="271" t="s">
        <v>2560</v>
      </c>
      <c r="F405" s="271" t="s">
        <v>2559</v>
      </c>
      <c r="I405" s="270"/>
      <c r="J405" s="269">
        <f>BK405</f>
        <v>0</v>
      </c>
      <c r="L405" s="268"/>
      <c r="M405" s="267"/>
      <c r="P405" s="266">
        <f>SUM(P406:P435)</f>
        <v>0</v>
      </c>
      <c r="R405" s="266">
        <f>SUM(R406:R435)</f>
        <v>8.352E-3</v>
      </c>
      <c r="T405" s="265">
        <f>SUM(T406:T435)</f>
        <v>0</v>
      </c>
      <c r="AR405" s="263" t="s">
        <v>238</v>
      </c>
      <c r="AT405" s="264" t="s">
        <v>1540</v>
      </c>
      <c r="AU405" s="264" t="s">
        <v>1498</v>
      </c>
      <c r="AY405" s="263" t="s">
        <v>1476</v>
      </c>
      <c r="BK405" s="262">
        <f>SUM(BK406:BK435)</f>
        <v>0</v>
      </c>
    </row>
    <row r="406" spans="2:65" s="207" customFormat="1" ht="16.5" customHeight="1">
      <c r="B406" s="208"/>
      <c r="C406" s="230" t="s">
        <v>2169</v>
      </c>
      <c r="D406" s="230" t="s">
        <v>1477</v>
      </c>
      <c r="E406" s="229" t="s">
        <v>2558</v>
      </c>
      <c r="F406" s="224" t="s">
        <v>2557</v>
      </c>
      <c r="G406" s="228" t="s">
        <v>226</v>
      </c>
      <c r="H406" s="227">
        <v>17400</v>
      </c>
      <c r="I406" s="226"/>
      <c r="J406" s="225">
        <f>ROUND(I406*H406,2)</f>
        <v>0</v>
      </c>
      <c r="K406" s="224" t="s">
        <v>1479</v>
      </c>
      <c r="L406" s="208"/>
      <c r="M406" s="223" t="s">
        <v>117</v>
      </c>
      <c r="N406" s="222" t="s">
        <v>1478</v>
      </c>
      <c r="P406" s="221">
        <f>O406*H406</f>
        <v>0</v>
      </c>
      <c r="Q406" s="221">
        <v>0</v>
      </c>
      <c r="R406" s="221">
        <f>Q406*H406</f>
        <v>0</v>
      </c>
      <c r="S406" s="221">
        <v>0</v>
      </c>
      <c r="T406" s="220">
        <f>S406*H406</f>
        <v>0</v>
      </c>
      <c r="AR406" s="218" t="s">
        <v>728</v>
      </c>
      <c r="AT406" s="218" t="s">
        <v>1477</v>
      </c>
      <c r="AU406" s="218" t="s">
        <v>238</v>
      </c>
      <c r="AY406" s="211" t="s">
        <v>1476</v>
      </c>
      <c r="BE406" s="219">
        <f>IF(N406="základní",J406,0)</f>
        <v>0</v>
      </c>
      <c r="BF406" s="219">
        <f>IF(N406="snížená",J406,0)</f>
        <v>0</v>
      </c>
      <c r="BG406" s="219">
        <f>IF(N406="zákl. přenesená",J406,0)</f>
        <v>0</v>
      </c>
      <c r="BH406" s="219">
        <f>IF(N406="sníž. přenesená",J406,0)</f>
        <v>0</v>
      </c>
      <c r="BI406" s="219">
        <f>IF(N406="nulová",J406,0)</f>
        <v>0</v>
      </c>
      <c r="BJ406" s="211" t="s">
        <v>238</v>
      </c>
      <c r="BK406" s="219">
        <f>ROUND(I406*H406,2)</f>
        <v>0</v>
      </c>
      <c r="BL406" s="211" t="s">
        <v>728</v>
      </c>
      <c r="BM406" s="218" t="s">
        <v>2556</v>
      </c>
    </row>
    <row r="407" spans="2:65" s="207" customFormat="1">
      <c r="B407" s="208"/>
      <c r="D407" s="217" t="s">
        <v>1473</v>
      </c>
      <c r="F407" s="216" t="s">
        <v>2555</v>
      </c>
      <c r="I407" s="215"/>
      <c r="L407" s="208"/>
      <c r="M407" s="251"/>
      <c r="T407" s="250"/>
      <c r="AT407" s="211" t="s">
        <v>1473</v>
      </c>
      <c r="AU407" s="211" t="s">
        <v>238</v>
      </c>
    </row>
    <row r="408" spans="2:65" s="272" customFormat="1">
      <c r="B408" s="276"/>
      <c r="D408" s="239" t="s">
        <v>133</v>
      </c>
      <c r="E408" s="273" t="s">
        <v>117</v>
      </c>
      <c r="F408" s="278" t="s">
        <v>2518</v>
      </c>
      <c r="H408" s="273" t="s">
        <v>117</v>
      </c>
      <c r="I408" s="277"/>
      <c r="L408" s="276"/>
      <c r="M408" s="275"/>
      <c r="T408" s="274"/>
      <c r="AT408" s="273" t="s">
        <v>133</v>
      </c>
      <c r="AU408" s="273" t="s">
        <v>238</v>
      </c>
      <c r="AV408" s="272" t="s">
        <v>238</v>
      </c>
      <c r="AW408" s="272" t="s">
        <v>1496</v>
      </c>
      <c r="AX408" s="272" t="s">
        <v>1498</v>
      </c>
      <c r="AY408" s="273" t="s">
        <v>1476</v>
      </c>
    </row>
    <row r="409" spans="2:65" s="231" customFormat="1">
      <c r="B409" s="235"/>
      <c r="D409" s="239" t="s">
        <v>133</v>
      </c>
      <c r="E409" s="232" t="s">
        <v>117</v>
      </c>
      <c r="F409" s="238" t="s">
        <v>2554</v>
      </c>
      <c r="H409" s="237">
        <v>3480</v>
      </c>
      <c r="I409" s="236"/>
      <c r="L409" s="235"/>
      <c r="M409" s="234"/>
      <c r="T409" s="233"/>
      <c r="AT409" s="232" t="s">
        <v>133</v>
      </c>
      <c r="AU409" s="232" t="s">
        <v>238</v>
      </c>
      <c r="AV409" s="231" t="s">
        <v>523</v>
      </c>
      <c r="AW409" s="231" t="s">
        <v>1496</v>
      </c>
      <c r="AX409" s="231" t="s">
        <v>1498</v>
      </c>
      <c r="AY409" s="232" t="s">
        <v>1476</v>
      </c>
    </row>
    <row r="410" spans="2:65" s="272" customFormat="1">
      <c r="B410" s="276"/>
      <c r="D410" s="239" t="s">
        <v>133</v>
      </c>
      <c r="E410" s="273" t="s">
        <v>117</v>
      </c>
      <c r="F410" s="278" t="s">
        <v>2512</v>
      </c>
      <c r="H410" s="273" t="s">
        <v>117</v>
      </c>
      <c r="I410" s="277"/>
      <c r="L410" s="276"/>
      <c r="M410" s="275"/>
      <c r="T410" s="274"/>
      <c r="AT410" s="273" t="s">
        <v>133</v>
      </c>
      <c r="AU410" s="273" t="s">
        <v>238</v>
      </c>
      <c r="AV410" s="272" t="s">
        <v>238</v>
      </c>
      <c r="AW410" s="272" t="s">
        <v>1496</v>
      </c>
      <c r="AX410" s="272" t="s">
        <v>1498</v>
      </c>
      <c r="AY410" s="273" t="s">
        <v>1476</v>
      </c>
    </row>
    <row r="411" spans="2:65" s="231" customFormat="1">
      <c r="B411" s="235"/>
      <c r="D411" s="239" t="s">
        <v>133</v>
      </c>
      <c r="E411" s="232" t="s">
        <v>117</v>
      </c>
      <c r="F411" s="238" t="s">
        <v>2554</v>
      </c>
      <c r="H411" s="237">
        <v>3480</v>
      </c>
      <c r="I411" s="236"/>
      <c r="L411" s="235"/>
      <c r="M411" s="234"/>
      <c r="T411" s="233"/>
      <c r="AT411" s="232" t="s">
        <v>133</v>
      </c>
      <c r="AU411" s="232" t="s">
        <v>238</v>
      </c>
      <c r="AV411" s="231" t="s">
        <v>523</v>
      </c>
      <c r="AW411" s="231" t="s">
        <v>1496</v>
      </c>
      <c r="AX411" s="231" t="s">
        <v>1498</v>
      </c>
      <c r="AY411" s="232" t="s">
        <v>1476</v>
      </c>
    </row>
    <row r="412" spans="2:65" s="272" customFormat="1">
      <c r="B412" s="276"/>
      <c r="D412" s="239" t="s">
        <v>133</v>
      </c>
      <c r="E412" s="273" t="s">
        <v>117</v>
      </c>
      <c r="F412" s="278" t="s">
        <v>2529</v>
      </c>
      <c r="H412" s="273" t="s">
        <v>117</v>
      </c>
      <c r="I412" s="277"/>
      <c r="L412" s="276"/>
      <c r="M412" s="275"/>
      <c r="T412" s="274"/>
      <c r="AT412" s="273" t="s">
        <v>133</v>
      </c>
      <c r="AU412" s="273" t="s">
        <v>238</v>
      </c>
      <c r="AV412" s="272" t="s">
        <v>238</v>
      </c>
      <c r="AW412" s="272" t="s">
        <v>1496</v>
      </c>
      <c r="AX412" s="272" t="s">
        <v>1498</v>
      </c>
      <c r="AY412" s="273" t="s">
        <v>1476</v>
      </c>
    </row>
    <row r="413" spans="2:65" s="231" customFormat="1">
      <c r="B413" s="235"/>
      <c r="D413" s="239" t="s">
        <v>133</v>
      </c>
      <c r="E413" s="232" t="s">
        <v>117</v>
      </c>
      <c r="F413" s="238" t="s">
        <v>2554</v>
      </c>
      <c r="H413" s="237">
        <v>3480</v>
      </c>
      <c r="I413" s="236"/>
      <c r="L413" s="235"/>
      <c r="M413" s="234"/>
      <c r="T413" s="233"/>
      <c r="AT413" s="232" t="s">
        <v>133</v>
      </c>
      <c r="AU413" s="232" t="s">
        <v>238</v>
      </c>
      <c r="AV413" s="231" t="s">
        <v>523</v>
      </c>
      <c r="AW413" s="231" t="s">
        <v>1496</v>
      </c>
      <c r="AX413" s="231" t="s">
        <v>1498</v>
      </c>
      <c r="AY413" s="232" t="s">
        <v>1476</v>
      </c>
    </row>
    <row r="414" spans="2:65" s="272" customFormat="1">
      <c r="B414" s="276"/>
      <c r="D414" s="239" t="s">
        <v>133</v>
      </c>
      <c r="E414" s="273" t="s">
        <v>117</v>
      </c>
      <c r="F414" s="278" t="s">
        <v>2501</v>
      </c>
      <c r="H414" s="273" t="s">
        <v>117</v>
      </c>
      <c r="I414" s="277"/>
      <c r="L414" s="276"/>
      <c r="M414" s="275"/>
      <c r="T414" s="274"/>
      <c r="AT414" s="273" t="s">
        <v>133</v>
      </c>
      <c r="AU414" s="273" t="s">
        <v>238</v>
      </c>
      <c r="AV414" s="272" t="s">
        <v>238</v>
      </c>
      <c r="AW414" s="272" t="s">
        <v>1496</v>
      </c>
      <c r="AX414" s="272" t="s">
        <v>1498</v>
      </c>
      <c r="AY414" s="273" t="s">
        <v>1476</v>
      </c>
    </row>
    <row r="415" spans="2:65" s="231" customFormat="1">
      <c r="B415" s="235"/>
      <c r="D415" s="239" t="s">
        <v>133</v>
      </c>
      <c r="E415" s="232" t="s">
        <v>117</v>
      </c>
      <c r="F415" s="238" t="s">
        <v>2554</v>
      </c>
      <c r="H415" s="237">
        <v>3480</v>
      </c>
      <c r="I415" s="236"/>
      <c r="L415" s="235"/>
      <c r="M415" s="234"/>
      <c r="T415" s="233"/>
      <c r="AT415" s="232" t="s">
        <v>133</v>
      </c>
      <c r="AU415" s="232" t="s">
        <v>238</v>
      </c>
      <c r="AV415" s="231" t="s">
        <v>523</v>
      </c>
      <c r="AW415" s="231" t="s">
        <v>1496</v>
      </c>
      <c r="AX415" s="231" t="s">
        <v>1498</v>
      </c>
      <c r="AY415" s="232" t="s">
        <v>1476</v>
      </c>
    </row>
    <row r="416" spans="2:65" s="272" customFormat="1">
      <c r="B416" s="276"/>
      <c r="D416" s="239" t="s">
        <v>133</v>
      </c>
      <c r="E416" s="273" t="s">
        <v>117</v>
      </c>
      <c r="F416" s="278" t="s">
        <v>2528</v>
      </c>
      <c r="H416" s="273" t="s">
        <v>117</v>
      </c>
      <c r="I416" s="277"/>
      <c r="L416" s="276"/>
      <c r="M416" s="275"/>
      <c r="T416" s="274"/>
      <c r="AT416" s="273" t="s">
        <v>133</v>
      </c>
      <c r="AU416" s="273" t="s">
        <v>238</v>
      </c>
      <c r="AV416" s="272" t="s">
        <v>238</v>
      </c>
      <c r="AW416" s="272" t="s">
        <v>1496</v>
      </c>
      <c r="AX416" s="272" t="s">
        <v>1498</v>
      </c>
      <c r="AY416" s="273" t="s">
        <v>1476</v>
      </c>
    </row>
    <row r="417" spans="2:65" s="231" customFormat="1">
      <c r="B417" s="235"/>
      <c r="D417" s="239" t="s">
        <v>133</v>
      </c>
      <c r="E417" s="232" t="s">
        <v>117</v>
      </c>
      <c r="F417" s="238" t="s">
        <v>2554</v>
      </c>
      <c r="H417" s="237">
        <v>3480</v>
      </c>
      <c r="I417" s="236"/>
      <c r="L417" s="235"/>
      <c r="M417" s="234"/>
      <c r="T417" s="233"/>
      <c r="AT417" s="232" t="s">
        <v>133</v>
      </c>
      <c r="AU417" s="232" t="s">
        <v>238</v>
      </c>
      <c r="AV417" s="231" t="s">
        <v>523</v>
      </c>
      <c r="AW417" s="231" t="s">
        <v>1496</v>
      </c>
      <c r="AX417" s="231" t="s">
        <v>1498</v>
      </c>
      <c r="AY417" s="232" t="s">
        <v>1476</v>
      </c>
    </row>
    <row r="418" spans="2:65" s="252" customFormat="1">
      <c r="B418" s="256"/>
      <c r="D418" s="239" t="s">
        <v>133</v>
      </c>
      <c r="E418" s="253" t="s">
        <v>117</v>
      </c>
      <c r="F418" s="259" t="s">
        <v>1497</v>
      </c>
      <c r="H418" s="258">
        <v>17400</v>
      </c>
      <c r="I418" s="257"/>
      <c r="L418" s="256"/>
      <c r="M418" s="255"/>
      <c r="T418" s="254"/>
      <c r="AT418" s="253" t="s">
        <v>133</v>
      </c>
      <c r="AU418" s="253" t="s">
        <v>238</v>
      </c>
      <c r="AV418" s="252" t="s">
        <v>728</v>
      </c>
      <c r="AW418" s="252" t="s">
        <v>1496</v>
      </c>
      <c r="AX418" s="252" t="s">
        <v>238</v>
      </c>
      <c r="AY418" s="253" t="s">
        <v>1476</v>
      </c>
    </row>
    <row r="419" spans="2:65" s="207" customFormat="1" ht="16.5" customHeight="1">
      <c r="B419" s="208"/>
      <c r="C419" s="230" t="s">
        <v>2165</v>
      </c>
      <c r="D419" s="230" t="s">
        <v>1477</v>
      </c>
      <c r="E419" s="229" t="s">
        <v>1553</v>
      </c>
      <c r="F419" s="224" t="s">
        <v>1552</v>
      </c>
      <c r="G419" s="228" t="s">
        <v>197</v>
      </c>
      <c r="H419" s="227">
        <v>8.0000000000000002E-3</v>
      </c>
      <c r="I419" s="226"/>
      <c r="J419" s="225">
        <f>ROUND(I419*H419,2)</f>
        <v>0</v>
      </c>
      <c r="K419" s="224" t="s">
        <v>1479</v>
      </c>
      <c r="L419" s="208"/>
      <c r="M419" s="223" t="s">
        <v>117</v>
      </c>
      <c r="N419" s="222" t="s">
        <v>1478</v>
      </c>
      <c r="P419" s="221">
        <f>O419*H419</f>
        <v>0</v>
      </c>
      <c r="Q419" s="221">
        <v>0</v>
      </c>
      <c r="R419" s="221">
        <f>Q419*H419</f>
        <v>0</v>
      </c>
      <c r="S419" s="221">
        <v>0</v>
      </c>
      <c r="T419" s="220">
        <f>S419*H419</f>
        <v>0</v>
      </c>
      <c r="AR419" s="218" t="s">
        <v>728</v>
      </c>
      <c r="AT419" s="218" t="s">
        <v>1477</v>
      </c>
      <c r="AU419" s="218" t="s">
        <v>238</v>
      </c>
      <c r="AY419" s="211" t="s">
        <v>1476</v>
      </c>
      <c r="BE419" s="219">
        <f>IF(N419="základní",J419,0)</f>
        <v>0</v>
      </c>
      <c r="BF419" s="219">
        <f>IF(N419="snížená",J419,0)</f>
        <v>0</v>
      </c>
      <c r="BG419" s="219">
        <f>IF(N419="zákl. přenesená",J419,0)</f>
        <v>0</v>
      </c>
      <c r="BH419" s="219">
        <f>IF(N419="sníž. přenesená",J419,0)</f>
        <v>0</v>
      </c>
      <c r="BI419" s="219">
        <f>IF(N419="nulová",J419,0)</f>
        <v>0</v>
      </c>
      <c r="BJ419" s="211" t="s">
        <v>238</v>
      </c>
      <c r="BK419" s="219">
        <f>ROUND(I419*H419,2)</f>
        <v>0</v>
      </c>
      <c r="BL419" s="211" t="s">
        <v>728</v>
      </c>
      <c r="BM419" s="218" t="s">
        <v>2553</v>
      </c>
    </row>
    <row r="420" spans="2:65" s="207" customFormat="1">
      <c r="B420" s="208"/>
      <c r="D420" s="217" t="s">
        <v>1473</v>
      </c>
      <c r="F420" s="216" t="s">
        <v>1550</v>
      </c>
      <c r="I420" s="215"/>
      <c r="L420" s="208"/>
      <c r="M420" s="251"/>
      <c r="T420" s="250"/>
      <c r="AT420" s="211" t="s">
        <v>1473</v>
      </c>
      <c r="AU420" s="211" t="s">
        <v>238</v>
      </c>
    </row>
    <row r="421" spans="2:65" s="231" customFormat="1">
      <c r="B421" s="235"/>
      <c r="D421" s="239" t="s">
        <v>133</v>
      </c>
      <c r="F421" s="238" t="s">
        <v>2552</v>
      </c>
      <c r="H421" s="237">
        <v>8.0000000000000002E-3</v>
      </c>
      <c r="I421" s="236"/>
      <c r="L421" s="235"/>
      <c r="M421" s="234"/>
      <c r="T421" s="233"/>
      <c r="AT421" s="232" t="s">
        <v>133</v>
      </c>
      <c r="AU421" s="232" t="s">
        <v>238</v>
      </c>
      <c r="AV421" s="231" t="s">
        <v>523</v>
      </c>
      <c r="AW421" s="231" t="s">
        <v>1483</v>
      </c>
      <c r="AX421" s="231" t="s">
        <v>238</v>
      </c>
      <c r="AY421" s="232" t="s">
        <v>1476</v>
      </c>
    </row>
    <row r="422" spans="2:65" s="207" customFormat="1" ht="16.5" customHeight="1">
      <c r="B422" s="208"/>
      <c r="C422" s="249" t="s">
        <v>2160</v>
      </c>
      <c r="D422" s="249" t="s">
        <v>1486</v>
      </c>
      <c r="E422" s="248" t="s">
        <v>2551</v>
      </c>
      <c r="F422" s="243" t="s">
        <v>2550</v>
      </c>
      <c r="G422" s="247" t="s">
        <v>307</v>
      </c>
      <c r="H422" s="246">
        <v>4.1760000000000002</v>
      </c>
      <c r="I422" s="245"/>
      <c r="J422" s="244">
        <f>ROUND(I422*H422,2)</f>
        <v>0</v>
      </c>
      <c r="K422" s="243" t="s">
        <v>1503</v>
      </c>
      <c r="L422" s="242"/>
      <c r="M422" s="241" t="s">
        <v>117</v>
      </c>
      <c r="N422" s="240" t="s">
        <v>1478</v>
      </c>
      <c r="P422" s="221">
        <f>O422*H422</f>
        <v>0</v>
      </c>
      <c r="Q422" s="221">
        <v>1E-3</v>
      </c>
      <c r="R422" s="221">
        <f>Q422*H422</f>
        <v>4.176E-3</v>
      </c>
      <c r="S422" s="221">
        <v>0</v>
      </c>
      <c r="T422" s="220">
        <f>S422*H422</f>
        <v>0</v>
      </c>
      <c r="AR422" s="218" t="s">
        <v>421</v>
      </c>
      <c r="AT422" s="218" t="s">
        <v>1486</v>
      </c>
      <c r="AU422" s="218" t="s">
        <v>238</v>
      </c>
      <c r="AY422" s="211" t="s">
        <v>1476</v>
      </c>
      <c r="BE422" s="219">
        <f>IF(N422="základní",J422,0)</f>
        <v>0</v>
      </c>
      <c r="BF422" s="219">
        <f>IF(N422="snížená",J422,0)</f>
        <v>0</v>
      </c>
      <c r="BG422" s="219">
        <f>IF(N422="zákl. přenesená",J422,0)</f>
        <v>0</v>
      </c>
      <c r="BH422" s="219">
        <f>IF(N422="sníž. přenesená",J422,0)</f>
        <v>0</v>
      </c>
      <c r="BI422" s="219">
        <f>IF(N422="nulová",J422,0)</f>
        <v>0</v>
      </c>
      <c r="BJ422" s="211" t="s">
        <v>238</v>
      </c>
      <c r="BK422" s="219">
        <f>ROUND(I422*H422,2)</f>
        <v>0</v>
      </c>
      <c r="BL422" s="211" t="s">
        <v>728</v>
      </c>
      <c r="BM422" s="218" t="s">
        <v>2549</v>
      </c>
    </row>
    <row r="423" spans="2:65" s="272" customFormat="1">
      <c r="B423" s="276"/>
      <c r="D423" s="239" t="s">
        <v>133</v>
      </c>
      <c r="E423" s="273" t="s">
        <v>117</v>
      </c>
      <c r="F423" s="278" t="s">
        <v>2529</v>
      </c>
      <c r="H423" s="273" t="s">
        <v>117</v>
      </c>
      <c r="I423" s="277"/>
      <c r="L423" s="276"/>
      <c r="M423" s="275"/>
      <c r="T423" s="274"/>
      <c r="AT423" s="273" t="s">
        <v>133</v>
      </c>
      <c r="AU423" s="273" t="s">
        <v>238</v>
      </c>
      <c r="AV423" s="272" t="s">
        <v>238</v>
      </c>
      <c r="AW423" s="272" t="s">
        <v>1496</v>
      </c>
      <c r="AX423" s="272" t="s">
        <v>1498</v>
      </c>
      <c r="AY423" s="273" t="s">
        <v>1476</v>
      </c>
    </row>
    <row r="424" spans="2:65" s="231" customFormat="1">
      <c r="B424" s="235"/>
      <c r="D424" s="239" t="s">
        <v>133</v>
      </c>
      <c r="E424" s="232" t="s">
        <v>117</v>
      </c>
      <c r="F424" s="238" t="s">
        <v>2545</v>
      </c>
      <c r="H424" s="237">
        <v>2.0880000000000001</v>
      </c>
      <c r="I424" s="236"/>
      <c r="L424" s="235"/>
      <c r="M424" s="234"/>
      <c r="T424" s="233"/>
      <c r="AT424" s="232" t="s">
        <v>133</v>
      </c>
      <c r="AU424" s="232" t="s">
        <v>238</v>
      </c>
      <c r="AV424" s="231" t="s">
        <v>523</v>
      </c>
      <c r="AW424" s="231" t="s">
        <v>1496</v>
      </c>
      <c r="AX424" s="231" t="s">
        <v>1498</v>
      </c>
      <c r="AY424" s="232" t="s">
        <v>1476</v>
      </c>
    </row>
    <row r="425" spans="2:65" s="272" customFormat="1">
      <c r="B425" s="276"/>
      <c r="D425" s="239" t="s">
        <v>133</v>
      </c>
      <c r="E425" s="273" t="s">
        <v>117</v>
      </c>
      <c r="F425" s="278" t="s">
        <v>2528</v>
      </c>
      <c r="H425" s="273" t="s">
        <v>117</v>
      </c>
      <c r="I425" s="277"/>
      <c r="L425" s="276"/>
      <c r="M425" s="275"/>
      <c r="T425" s="274"/>
      <c r="AT425" s="273" t="s">
        <v>133</v>
      </c>
      <c r="AU425" s="273" t="s">
        <v>238</v>
      </c>
      <c r="AV425" s="272" t="s">
        <v>238</v>
      </c>
      <c r="AW425" s="272" t="s">
        <v>1496</v>
      </c>
      <c r="AX425" s="272" t="s">
        <v>1498</v>
      </c>
      <c r="AY425" s="273" t="s">
        <v>1476</v>
      </c>
    </row>
    <row r="426" spans="2:65" s="231" customFormat="1">
      <c r="B426" s="235"/>
      <c r="D426" s="239" t="s">
        <v>133</v>
      </c>
      <c r="E426" s="232" t="s">
        <v>117</v>
      </c>
      <c r="F426" s="238" t="s">
        <v>2545</v>
      </c>
      <c r="H426" s="237">
        <v>2.0880000000000001</v>
      </c>
      <c r="I426" s="236"/>
      <c r="L426" s="235"/>
      <c r="M426" s="234"/>
      <c r="T426" s="233"/>
      <c r="AT426" s="232" t="s">
        <v>133</v>
      </c>
      <c r="AU426" s="232" t="s">
        <v>238</v>
      </c>
      <c r="AV426" s="231" t="s">
        <v>523</v>
      </c>
      <c r="AW426" s="231" t="s">
        <v>1496</v>
      </c>
      <c r="AX426" s="231" t="s">
        <v>1498</v>
      </c>
      <c r="AY426" s="232" t="s">
        <v>1476</v>
      </c>
    </row>
    <row r="427" spans="2:65" s="252" customFormat="1">
      <c r="B427" s="256"/>
      <c r="D427" s="239" t="s">
        <v>133</v>
      </c>
      <c r="E427" s="253" t="s">
        <v>117</v>
      </c>
      <c r="F427" s="259" t="s">
        <v>1497</v>
      </c>
      <c r="H427" s="258">
        <v>4.1760000000000002</v>
      </c>
      <c r="I427" s="257"/>
      <c r="L427" s="256"/>
      <c r="M427" s="255"/>
      <c r="T427" s="254"/>
      <c r="AT427" s="253" t="s">
        <v>133</v>
      </c>
      <c r="AU427" s="253" t="s">
        <v>238</v>
      </c>
      <c r="AV427" s="252" t="s">
        <v>728</v>
      </c>
      <c r="AW427" s="252" t="s">
        <v>1496</v>
      </c>
      <c r="AX427" s="252" t="s">
        <v>238</v>
      </c>
      <c r="AY427" s="253" t="s">
        <v>1476</v>
      </c>
    </row>
    <row r="428" spans="2:65" s="207" customFormat="1" ht="16.5" customHeight="1">
      <c r="B428" s="208"/>
      <c r="C428" s="249" t="s">
        <v>2131</v>
      </c>
      <c r="D428" s="249" t="s">
        <v>1486</v>
      </c>
      <c r="E428" s="248" t="s">
        <v>2548</v>
      </c>
      <c r="F428" s="243" t="s">
        <v>2547</v>
      </c>
      <c r="G428" s="247" t="s">
        <v>307</v>
      </c>
      <c r="H428" s="246">
        <v>4.1760000000000002</v>
      </c>
      <c r="I428" s="245"/>
      <c r="J428" s="244">
        <f>ROUND(I428*H428,2)</f>
        <v>0</v>
      </c>
      <c r="K428" s="243" t="s">
        <v>1503</v>
      </c>
      <c r="L428" s="242"/>
      <c r="M428" s="241" t="s">
        <v>117</v>
      </c>
      <c r="N428" s="240" t="s">
        <v>1478</v>
      </c>
      <c r="P428" s="221">
        <f>O428*H428</f>
        <v>0</v>
      </c>
      <c r="Q428" s="221">
        <v>1E-3</v>
      </c>
      <c r="R428" s="221">
        <f>Q428*H428</f>
        <v>4.176E-3</v>
      </c>
      <c r="S428" s="221">
        <v>0</v>
      </c>
      <c r="T428" s="220">
        <f>S428*H428</f>
        <v>0</v>
      </c>
      <c r="AR428" s="218" t="s">
        <v>421</v>
      </c>
      <c r="AT428" s="218" t="s">
        <v>1486</v>
      </c>
      <c r="AU428" s="218" t="s">
        <v>238</v>
      </c>
      <c r="AY428" s="211" t="s">
        <v>1476</v>
      </c>
      <c r="BE428" s="219">
        <f>IF(N428="základní",J428,0)</f>
        <v>0</v>
      </c>
      <c r="BF428" s="219">
        <f>IF(N428="snížená",J428,0)</f>
        <v>0</v>
      </c>
      <c r="BG428" s="219">
        <f>IF(N428="zákl. přenesená",J428,0)</f>
        <v>0</v>
      </c>
      <c r="BH428" s="219">
        <f>IF(N428="sníž. přenesená",J428,0)</f>
        <v>0</v>
      </c>
      <c r="BI428" s="219">
        <f>IF(N428="nulová",J428,0)</f>
        <v>0</v>
      </c>
      <c r="BJ428" s="211" t="s">
        <v>238</v>
      </c>
      <c r="BK428" s="219">
        <f>ROUND(I428*H428,2)</f>
        <v>0</v>
      </c>
      <c r="BL428" s="211" t="s">
        <v>728</v>
      </c>
      <c r="BM428" s="218" t="s">
        <v>2546</v>
      </c>
    </row>
    <row r="429" spans="2:65" s="272" customFormat="1">
      <c r="B429" s="276"/>
      <c r="D429" s="239" t="s">
        <v>133</v>
      </c>
      <c r="E429" s="273" t="s">
        <v>117</v>
      </c>
      <c r="F429" s="278" t="s">
        <v>2529</v>
      </c>
      <c r="H429" s="273" t="s">
        <v>117</v>
      </c>
      <c r="I429" s="277"/>
      <c r="L429" s="276"/>
      <c r="M429" s="275"/>
      <c r="T429" s="274"/>
      <c r="AT429" s="273" t="s">
        <v>133</v>
      </c>
      <c r="AU429" s="273" t="s">
        <v>238</v>
      </c>
      <c r="AV429" s="272" t="s">
        <v>238</v>
      </c>
      <c r="AW429" s="272" t="s">
        <v>1496</v>
      </c>
      <c r="AX429" s="272" t="s">
        <v>1498</v>
      </c>
      <c r="AY429" s="273" t="s">
        <v>1476</v>
      </c>
    </row>
    <row r="430" spans="2:65" s="231" customFormat="1">
      <c r="B430" s="235"/>
      <c r="D430" s="239" t="s">
        <v>133</v>
      </c>
      <c r="E430" s="232" t="s">
        <v>117</v>
      </c>
      <c r="F430" s="238" t="s">
        <v>2545</v>
      </c>
      <c r="H430" s="237">
        <v>2.0880000000000001</v>
      </c>
      <c r="I430" s="236"/>
      <c r="L430" s="235"/>
      <c r="M430" s="234"/>
      <c r="T430" s="233"/>
      <c r="AT430" s="232" t="s">
        <v>133</v>
      </c>
      <c r="AU430" s="232" t="s">
        <v>238</v>
      </c>
      <c r="AV430" s="231" t="s">
        <v>523</v>
      </c>
      <c r="AW430" s="231" t="s">
        <v>1496</v>
      </c>
      <c r="AX430" s="231" t="s">
        <v>1498</v>
      </c>
      <c r="AY430" s="232" t="s">
        <v>1476</v>
      </c>
    </row>
    <row r="431" spans="2:65" s="272" customFormat="1">
      <c r="B431" s="276"/>
      <c r="D431" s="239" t="s">
        <v>133</v>
      </c>
      <c r="E431" s="273" t="s">
        <v>117</v>
      </c>
      <c r="F431" s="278" t="s">
        <v>2528</v>
      </c>
      <c r="H431" s="273" t="s">
        <v>117</v>
      </c>
      <c r="I431" s="277"/>
      <c r="L431" s="276"/>
      <c r="M431" s="275"/>
      <c r="T431" s="274"/>
      <c r="AT431" s="273" t="s">
        <v>133</v>
      </c>
      <c r="AU431" s="273" t="s">
        <v>238</v>
      </c>
      <c r="AV431" s="272" t="s">
        <v>238</v>
      </c>
      <c r="AW431" s="272" t="s">
        <v>1496</v>
      </c>
      <c r="AX431" s="272" t="s">
        <v>1498</v>
      </c>
      <c r="AY431" s="273" t="s">
        <v>1476</v>
      </c>
    </row>
    <row r="432" spans="2:65" s="231" customFormat="1">
      <c r="B432" s="235"/>
      <c r="D432" s="239" t="s">
        <v>133</v>
      </c>
      <c r="E432" s="232" t="s">
        <v>117</v>
      </c>
      <c r="F432" s="238" t="s">
        <v>2545</v>
      </c>
      <c r="H432" s="237">
        <v>2.0880000000000001</v>
      </c>
      <c r="I432" s="236"/>
      <c r="L432" s="235"/>
      <c r="M432" s="234"/>
      <c r="T432" s="233"/>
      <c r="AT432" s="232" t="s">
        <v>133</v>
      </c>
      <c r="AU432" s="232" t="s">
        <v>238</v>
      </c>
      <c r="AV432" s="231" t="s">
        <v>523</v>
      </c>
      <c r="AW432" s="231" t="s">
        <v>1496</v>
      </c>
      <c r="AX432" s="231" t="s">
        <v>1498</v>
      </c>
      <c r="AY432" s="232" t="s">
        <v>1476</v>
      </c>
    </row>
    <row r="433" spans="2:65" s="252" customFormat="1">
      <c r="B433" s="256"/>
      <c r="D433" s="239" t="s">
        <v>133</v>
      </c>
      <c r="E433" s="253" t="s">
        <v>117</v>
      </c>
      <c r="F433" s="259" t="s">
        <v>1497</v>
      </c>
      <c r="H433" s="258">
        <v>4.1760000000000002</v>
      </c>
      <c r="I433" s="257"/>
      <c r="L433" s="256"/>
      <c r="M433" s="255"/>
      <c r="T433" s="254"/>
      <c r="AT433" s="253" t="s">
        <v>133</v>
      </c>
      <c r="AU433" s="253" t="s">
        <v>238</v>
      </c>
      <c r="AV433" s="252" t="s">
        <v>728</v>
      </c>
      <c r="AW433" s="252" t="s">
        <v>1496</v>
      </c>
      <c r="AX433" s="252" t="s">
        <v>238</v>
      </c>
      <c r="AY433" s="253" t="s">
        <v>1476</v>
      </c>
    </row>
    <row r="434" spans="2:65" s="207" customFormat="1" ht="16.5" customHeight="1">
      <c r="B434" s="208"/>
      <c r="C434" s="230" t="s">
        <v>2151</v>
      </c>
      <c r="D434" s="230" t="s">
        <v>1477</v>
      </c>
      <c r="E434" s="229" t="s">
        <v>1481</v>
      </c>
      <c r="F434" s="224" t="s">
        <v>1480</v>
      </c>
      <c r="G434" s="228" t="s">
        <v>197</v>
      </c>
      <c r="H434" s="227">
        <v>8.0000000000000002E-3</v>
      </c>
      <c r="I434" s="226"/>
      <c r="J434" s="225">
        <f>ROUND(I434*H434,2)</f>
        <v>0</v>
      </c>
      <c r="K434" s="224" t="s">
        <v>1479</v>
      </c>
      <c r="L434" s="208"/>
      <c r="M434" s="223" t="s">
        <v>117</v>
      </c>
      <c r="N434" s="222" t="s">
        <v>1478</v>
      </c>
      <c r="P434" s="221">
        <f>O434*H434</f>
        <v>0</v>
      </c>
      <c r="Q434" s="221">
        <v>0</v>
      </c>
      <c r="R434" s="221">
        <f>Q434*H434</f>
        <v>0</v>
      </c>
      <c r="S434" s="221">
        <v>0</v>
      </c>
      <c r="T434" s="220">
        <f>S434*H434</f>
        <v>0</v>
      </c>
      <c r="AR434" s="218" t="s">
        <v>728</v>
      </c>
      <c r="AT434" s="218" t="s">
        <v>1477</v>
      </c>
      <c r="AU434" s="218" t="s">
        <v>238</v>
      </c>
      <c r="AY434" s="211" t="s">
        <v>1476</v>
      </c>
      <c r="BE434" s="219">
        <f>IF(N434="základní",J434,0)</f>
        <v>0</v>
      </c>
      <c r="BF434" s="219">
        <f>IF(N434="snížená",J434,0)</f>
        <v>0</v>
      </c>
      <c r="BG434" s="219">
        <f>IF(N434="zákl. přenesená",J434,0)</f>
        <v>0</v>
      </c>
      <c r="BH434" s="219">
        <f>IF(N434="sníž. přenesená",J434,0)</f>
        <v>0</v>
      </c>
      <c r="BI434" s="219">
        <f>IF(N434="nulová",J434,0)</f>
        <v>0</v>
      </c>
      <c r="BJ434" s="211" t="s">
        <v>238</v>
      </c>
      <c r="BK434" s="219">
        <f>ROUND(I434*H434,2)</f>
        <v>0</v>
      </c>
      <c r="BL434" s="211" t="s">
        <v>728</v>
      </c>
      <c r="BM434" s="218" t="s">
        <v>2544</v>
      </c>
    </row>
    <row r="435" spans="2:65" s="207" customFormat="1">
      <c r="B435" s="208"/>
      <c r="D435" s="217" t="s">
        <v>1473</v>
      </c>
      <c r="F435" s="216" t="s">
        <v>1474</v>
      </c>
      <c r="I435" s="215"/>
      <c r="L435" s="208"/>
      <c r="M435" s="251"/>
      <c r="T435" s="250"/>
      <c r="AT435" s="211" t="s">
        <v>1473</v>
      </c>
      <c r="AU435" s="211" t="s">
        <v>238</v>
      </c>
    </row>
    <row r="436" spans="2:65" s="261" customFormat="1" ht="25.9" customHeight="1">
      <c r="B436" s="268"/>
      <c r="D436" s="263" t="s">
        <v>1540</v>
      </c>
      <c r="E436" s="271" t="s">
        <v>2543</v>
      </c>
      <c r="F436" s="271" t="s">
        <v>2542</v>
      </c>
      <c r="I436" s="270"/>
      <c r="J436" s="269">
        <f>BK436</f>
        <v>0</v>
      </c>
      <c r="L436" s="268"/>
      <c r="M436" s="267"/>
      <c r="P436" s="266">
        <f>SUM(P437:P500)</f>
        <v>0</v>
      </c>
      <c r="R436" s="266">
        <f>SUM(R437:R500)</f>
        <v>0.30015000000000003</v>
      </c>
      <c r="T436" s="265">
        <f>SUM(T437:T500)</f>
        <v>0</v>
      </c>
      <c r="AR436" s="263" t="s">
        <v>238</v>
      </c>
      <c r="AT436" s="264" t="s">
        <v>1540</v>
      </c>
      <c r="AU436" s="264" t="s">
        <v>1498</v>
      </c>
      <c r="AY436" s="263" t="s">
        <v>1476</v>
      </c>
      <c r="BK436" s="262">
        <f>SUM(BK437:BK500)</f>
        <v>0</v>
      </c>
    </row>
    <row r="437" spans="2:65" s="207" customFormat="1" ht="16.5" customHeight="1">
      <c r="B437" s="208"/>
      <c r="C437" s="230" t="s">
        <v>2146</v>
      </c>
      <c r="D437" s="230" t="s">
        <v>1477</v>
      </c>
      <c r="E437" s="229" t="s">
        <v>1505</v>
      </c>
      <c r="F437" s="224" t="s">
        <v>1504</v>
      </c>
      <c r="G437" s="228" t="s">
        <v>213</v>
      </c>
      <c r="H437" s="227">
        <v>6.75</v>
      </c>
      <c r="I437" s="226"/>
      <c r="J437" s="225">
        <f>ROUND(I437*H437,2)</f>
        <v>0</v>
      </c>
      <c r="K437" s="224" t="s">
        <v>1503</v>
      </c>
      <c r="L437" s="208"/>
      <c r="M437" s="223" t="s">
        <v>117</v>
      </c>
      <c r="N437" s="222" t="s">
        <v>1478</v>
      </c>
      <c r="P437" s="221">
        <f>O437*H437</f>
        <v>0</v>
      </c>
      <c r="Q437" s="221">
        <v>0</v>
      </c>
      <c r="R437" s="221">
        <f>Q437*H437</f>
        <v>0</v>
      </c>
      <c r="S437" s="221">
        <v>0</v>
      </c>
      <c r="T437" s="220">
        <f>S437*H437</f>
        <v>0</v>
      </c>
      <c r="AR437" s="218" t="s">
        <v>728</v>
      </c>
      <c r="AT437" s="218" t="s">
        <v>1477</v>
      </c>
      <c r="AU437" s="218" t="s">
        <v>238</v>
      </c>
      <c r="AY437" s="211" t="s">
        <v>1476</v>
      </c>
      <c r="BE437" s="219">
        <f>IF(N437="základní",J437,0)</f>
        <v>0</v>
      </c>
      <c r="BF437" s="219">
        <f>IF(N437="snížená",J437,0)</f>
        <v>0</v>
      </c>
      <c r="BG437" s="219">
        <f>IF(N437="zákl. přenesená",J437,0)</f>
        <v>0</v>
      </c>
      <c r="BH437" s="219">
        <f>IF(N437="sníž. přenesená",J437,0)</f>
        <v>0</v>
      </c>
      <c r="BI437" s="219">
        <f>IF(N437="nulová",J437,0)</f>
        <v>0</v>
      </c>
      <c r="BJ437" s="211" t="s">
        <v>238</v>
      </c>
      <c r="BK437" s="219">
        <f>ROUND(I437*H437,2)</f>
        <v>0</v>
      </c>
      <c r="BL437" s="211" t="s">
        <v>728</v>
      </c>
      <c r="BM437" s="218" t="s">
        <v>2541</v>
      </c>
    </row>
    <row r="438" spans="2:65" s="207" customFormat="1" ht="19.5">
      <c r="B438" s="208"/>
      <c r="D438" s="239" t="s">
        <v>1500</v>
      </c>
      <c r="F438" s="260" t="s">
        <v>1501</v>
      </c>
      <c r="I438" s="215"/>
      <c r="L438" s="208"/>
      <c r="M438" s="251"/>
      <c r="T438" s="250"/>
      <c r="AT438" s="211" t="s">
        <v>1500</v>
      </c>
      <c r="AU438" s="211" t="s">
        <v>238</v>
      </c>
    </row>
    <row r="439" spans="2:65" s="272" customFormat="1">
      <c r="B439" s="276"/>
      <c r="D439" s="239" t="s">
        <v>133</v>
      </c>
      <c r="E439" s="273" t="s">
        <v>117</v>
      </c>
      <c r="F439" s="278" t="s">
        <v>2518</v>
      </c>
      <c r="H439" s="273" t="s">
        <v>117</v>
      </c>
      <c r="I439" s="277"/>
      <c r="L439" s="276"/>
      <c r="M439" s="275"/>
      <c r="T439" s="274"/>
      <c r="AT439" s="273" t="s">
        <v>133</v>
      </c>
      <c r="AU439" s="273" t="s">
        <v>238</v>
      </c>
      <c r="AV439" s="272" t="s">
        <v>238</v>
      </c>
      <c r="AW439" s="272" t="s">
        <v>1496</v>
      </c>
      <c r="AX439" s="272" t="s">
        <v>1498</v>
      </c>
      <c r="AY439" s="273" t="s">
        <v>1476</v>
      </c>
    </row>
    <row r="440" spans="2:65" s="231" customFormat="1">
      <c r="B440" s="235"/>
      <c r="D440" s="239" t="s">
        <v>133</v>
      </c>
      <c r="E440" s="232" t="s">
        <v>117</v>
      </c>
      <c r="F440" s="238" t="s">
        <v>2540</v>
      </c>
      <c r="H440" s="237">
        <v>2.25</v>
      </c>
      <c r="I440" s="236"/>
      <c r="L440" s="235"/>
      <c r="M440" s="234"/>
      <c r="T440" s="233"/>
      <c r="AT440" s="232" t="s">
        <v>133</v>
      </c>
      <c r="AU440" s="232" t="s">
        <v>238</v>
      </c>
      <c r="AV440" s="231" t="s">
        <v>523</v>
      </c>
      <c r="AW440" s="231" t="s">
        <v>1496</v>
      </c>
      <c r="AX440" s="231" t="s">
        <v>1498</v>
      </c>
      <c r="AY440" s="232" t="s">
        <v>1476</v>
      </c>
    </row>
    <row r="441" spans="2:65" s="272" customFormat="1">
      <c r="B441" s="276"/>
      <c r="D441" s="239" t="s">
        <v>133</v>
      </c>
      <c r="E441" s="273" t="s">
        <v>117</v>
      </c>
      <c r="F441" s="278" t="s">
        <v>2512</v>
      </c>
      <c r="H441" s="273" t="s">
        <v>117</v>
      </c>
      <c r="I441" s="277"/>
      <c r="L441" s="276"/>
      <c r="M441" s="275"/>
      <c r="T441" s="274"/>
      <c r="AT441" s="273" t="s">
        <v>133</v>
      </c>
      <c r="AU441" s="273" t="s">
        <v>238</v>
      </c>
      <c r="AV441" s="272" t="s">
        <v>238</v>
      </c>
      <c r="AW441" s="272" t="s">
        <v>1496</v>
      </c>
      <c r="AX441" s="272" t="s">
        <v>1498</v>
      </c>
      <c r="AY441" s="273" t="s">
        <v>1476</v>
      </c>
    </row>
    <row r="442" spans="2:65" s="231" customFormat="1">
      <c r="B442" s="235"/>
      <c r="D442" s="239" t="s">
        <v>133</v>
      </c>
      <c r="E442" s="232" t="s">
        <v>117</v>
      </c>
      <c r="F442" s="238" t="s">
        <v>2539</v>
      </c>
      <c r="H442" s="237">
        <v>1.5</v>
      </c>
      <c r="I442" s="236"/>
      <c r="L442" s="235"/>
      <c r="M442" s="234"/>
      <c r="T442" s="233"/>
      <c r="AT442" s="232" t="s">
        <v>133</v>
      </c>
      <c r="AU442" s="232" t="s">
        <v>238</v>
      </c>
      <c r="AV442" s="231" t="s">
        <v>523</v>
      </c>
      <c r="AW442" s="231" t="s">
        <v>1496</v>
      </c>
      <c r="AX442" s="231" t="s">
        <v>1498</v>
      </c>
      <c r="AY442" s="232" t="s">
        <v>1476</v>
      </c>
    </row>
    <row r="443" spans="2:65" s="272" customFormat="1">
      <c r="B443" s="276"/>
      <c r="D443" s="239" t="s">
        <v>133</v>
      </c>
      <c r="E443" s="273" t="s">
        <v>117</v>
      </c>
      <c r="F443" s="278" t="s">
        <v>2529</v>
      </c>
      <c r="H443" s="273" t="s">
        <v>117</v>
      </c>
      <c r="I443" s="277"/>
      <c r="L443" s="276"/>
      <c r="M443" s="275"/>
      <c r="T443" s="274"/>
      <c r="AT443" s="273" t="s">
        <v>133</v>
      </c>
      <c r="AU443" s="273" t="s">
        <v>238</v>
      </c>
      <c r="AV443" s="272" t="s">
        <v>238</v>
      </c>
      <c r="AW443" s="272" t="s">
        <v>1496</v>
      </c>
      <c r="AX443" s="272" t="s">
        <v>1498</v>
      </c>
      <c r="AY443" s="273" t="s">
        <v>1476</v>
      </c>
    </row>
    <row r="444" spans="2:65" s="231" customFormat="1">
      <c r="B444" s="235"/>
      <c r="D444" s="239" t="s">
        <v>133</v>
      </c>
      <c r="E444" s="232" t="s">
        <v>117</v>
      </c>
      <c r="F444" s="238" t="s">
        <v>2539</v>
      </c>
      <c r="H444" s="237">
        <v>1.5</v>
      </c>
      <c r="I444" s="236"/>
      <c r="L444" s="235"/>
      <c r="M444" s="234"/>
      <c r="T444" s="233"/>
      <c r="AT444" s="232" t="s">
        <v>133</v>
      </c>
      <c r="AU444" s="232" t="s">
        <v>238</v>
      </c>
      <c r="AV444" s="231" t="s">
        <v>523</v>
      </c>
      <c r="AW444" s="231" t="s">
        <v>1496</v>
      </c>
      <c r="AX444" s="231" t="s">
        <v>1498</v>
      </c>
      <c r="AY444" s="232" t="s">
        <v>1476</v>
      </c>
    </row>
    <row r="445" spans="2:65" s="272" customFormat="1">
      <c r="B445" s="276"/>
      <c r="D445" s="239" t="s">
        <v>133</v>
      </c>
      <c r="E445" s="273" t="s">
        <v>117</v>
      </c>
      <c r="F445" s="278" t="s">
        <v>2501</v>
      </c>
      <c r="H445" s="273" t="s">
        <v>117</v>
      </c>
      <c r="I445" s="277"/>
      <c r="L445" s="276"/>
      <c r="M445" s="275"/>
      <c r="T445" s="274"/>
      <c r="AT445" s="273" t="s">
        <v>133</v>
      </c>
      <c r="AU445" s="273" t="s">
        <v>238</v>
      </c>
      <c r="AV445" s="272" t="s">
        <v>238</v>
      </c>
      <c r="AW445" s="272" t="s">
        <v>1496</v>
      </c>
      <c r="AX445" s="272" t="s">
        <v>1498</v>
      </c>
      <c r="AY445" s="273" t="s">
        <v>1476</v>
      </c>
    </row>
    <row r="446" spans="2:65" s="231" customFormat="1">
      <c r="B446" s="235"/>
      <c r="D446" s="239" t="s">
        <v>133</v>
      </c>
      <c r="E446" s="232" t="s">
        <v>117</v>
      </c>
      <c r="F446" s="238" t="s">
        <v>2538</v>
      </c>
      <c r="H446" s="237">
        <v>0.75</v>
      </c>
      <c r="I446" s="236"/>
      <c r="L446" s="235"/>
      <c r="M446" s="234"/>
      <c r="T446" s="233"/>
      <c r="AT446" s="232" t="s">
        <v>133</v>
      </c>
      <c r="AU446" s="232" t="s">
        <v>238</v>
      </c>
      <c r="AV446" s="231" t="s">
        <v>523</v>
      </c>
      <c r="AW446" s="231" t="s">
        <v>1496</v>
      </c>
      <c r="AX446" s="231" t="s">
        <v>1498</v>
      </c>
      <c r="AY446" s="232" t="s">
        <v>1476</v>
      </c>
    </row>
    <row r="447" spans="2:65" s="272" customFormat="1">
      <c r="B447" s="276"/>
      <c r="D447" s="239" t="s">
        <v>133</v>
      </c>
      <c r="E447" s="273" t="s">
        <v>117</v>
      </c>
      <c r="F447" s="278" t="s">
        <v>2528</v>
      </c>
      <c r="H447" s="273" t="s">
        <v>117</v>
      </c>
      <c r="I447" s="277"/>
      <c r="L447" s="276"/>
      <c r="M447" s="275"/>
      <c r="T447" s="274"/>
      <c r="AT447" s="273" t="s">
        <v>133</v>
      </c>
      <c r="AU447" s="273" t="s">
        <v>238</v>
      </c>
      <c r="AV447" s="272" t="s">
        <v>238</v>
      </c>
      <c r="AW447" s="272" t="s">
        <v>1496</v>
      </c>
      <c r="AX447" s="272" t="s">
        <v>1498</v>
      </c>
      <c r="AY447" s="273" t="s">
        <v>1476</v>
      </c>
    </row>
    <row r="448" spans="2:65" s="231" customFormat="1">
      <c r="B448" s="235"/>
      <c r="D448" s="239" t="s">
        <v>133</v>
      </c>
      <c r="E448" s="232" t="s">
        <v>117</v>
      </c>
      <c r="F448" s="238" t="s">
        <v>2538</v>
      </c>
      <c r="H448" s="237">
        <v>0.75</v>
      </c>
      <c r="I448" s="236"/>
      <c r="L448" s="235"/>
      <c r="M448" s="234"/>
      <c r="T448" s="233"/>
      <c r="AT448" s="232" t="s">
        <v>133</v>
      </c>
      <c r="AU448" s="232" t="s">
        <v>238</v>
      </c>
      <c r="AV448" s="231" t="s">
        <v>523</v>
      </c>
      <c r="AW448" s="231" t="s">
        <v>1496</v>
      </c>
      <c r="AX448" s="231" t="s">
        <v>1498</v>
      </c>
      <c r="AY448" s="232" t="s">
        <v>1476</v>
      </c>
    </row>
    <row r="449" spans="2:65" s="252" customFormat="1">
      <c r="B449" s="256"/>
      <c r="D449" s="239" t="s">
        <v>133</v>
      </c>
      <c r="E449" s="253" t="s">
        <v>117</v>
      </c>
      <c r="F449" s="259" t="s">
        <v>1497</v>
      </c>
      <c r="H449" s="258">
        <v>6.75</v>
      </c>
      <c r="I449" s="257"/>
      <c r="L449" s="256"/>
      <c r="M449" s="255"/>
      <c r="T449" s="254"/>
      <c r="AT449" s="253" t="s">
        <v>133</v>
      </c>
      <c r="AU449" s="253" t="s">
        <v>238</v>
      </c>
      <c r="AV449" s="252" t="s">
        <v>728</v>
      </c>
      <c r="AW449" s="252" t="s">
        <v>1496</v>
      </c>
      <c r="AX449" s="252" t="s">
        <v>238</v>
      </c>
      <c r="AY449" s="253" t="s">
        <v>1476</v>
      </c>
    </row>
    <row r="450" spans="2:65" s="207" customFormat="1" ht="21.75" customHeight="1">
      <c r="B450" s="208"/>
      <c r="C450" s="230" t="s">
        <v>2140</v>
      </c>
      <c r="D450" s="230" t="s">
        <v>1477</v>
      </c>
      <c r="E450" s="229" t="s">
        <v>2537</v>
      </c>
      <c r="F450" s="224" t="s">
        <v>2536</v>
      </c>
      <c r="G450" s="228" t="s">
        <v>213</v>
      </c>
      <c r="H450" s="227">
        <v>6.75</v>
      </c>
      <c r="I450" s="226"/>
      <c r="J450" s="225">
        <f>ROUND(I450*H450,2)</f>
        <v>0</v>
      </c>
      <c r="K450" s="224" t="s">
        <v>1479</v>
      </c>
      <c r="L450" s="208"/>
      <c r="M450" s="223" t="s">
        <v>117</v>
      </c>
      <c r="N450" s="222" t="s">
        <v>1478</v>
      </c>
      <c r="P450" s="221">
        <f>O450*H450</f>
        <v>0</v>
      </c>
      <c r="Q450" s="221">
        <v>0</v>
      </c>
      <c r="R450" s="221">
        <f>Q450*H450</f>
        <v>0</v>
      </c>
      <c r="S450" s="221">
        <v>0</v>
      </c>
      <c r="T450" s="220">
        <f>S450*H450</f>
        <v>0</v>
      </c>
      <c r="AR450" s="218" t="s">
        <v>728</v>
      </c>
      <c r="AT450" s="218" t="s">
        <v>1477</v>
      </c>
      <c r="AU450" s="218" t="s">
        <v>238</v>
      </c>
      <c r="AY450" s="211" t="s">
        <v>1476</v>
      </c>
      <c r="BE450" s="219">
        <f>IF(N450="základní",J450,0)</f>
        <v>0</v>
      </c>
      <c r="BF450" s="219">
        <f>IF(N450="snížená",J450,0)</f>
        <v>0</v>
      </c>
      <c r="BG450" s="219">
        <f>IF(N450="zákl. přenesená",J450,0)</f>
        <v>0</v>
      </c>
      <c r="BH450" s="219">
        <f>IF(N450="sníž. přenesená",J450,0)</f>
        <v>0</v>
      </c>
      <c r="BI450" s="219">
        <f>IF(N450="nulová",J450,0)</f>
        <v>0</v>
      </c>
      <c r="BJ450" s="211" t="s">
        <v>238</v>
      </c>
      <c r="BK450" s="219">
        <f>ROUND(I450*H450,2)</f>
        <v>0</v>
      </c>
      <c r="BL450" s="211" t="s">
        <v>728</v>
      </c>
      <c r="BM450" s="218" t="s">
        <v>2535</v>
      </c>
    </row>
    <row r="451" spans="2:65" s="207" customFormat="1">
      <c r="B451" s="208"/>
      <c r="D451" s="217" t="s">
        <v>1473</v>
      </c>
      <c r="F451" s="216" t="s">
        <v>2534</v>
      </c>
      <c r="I451" s="215"/>
      <c r="L451" s="208"/>
      <c r="M451" s="251"/>
      <c r="T451" s="250"/>
      <c r="AT451" s="211" t="s">
        <v>1473</v>
      </c>
      <c r="AU451" s="211" t="s">
        <v>238</v>
      </c>
    </row>
    <row r="452" spans="2:65" s="207" customFormat="1" ht="16.5" customHeight="1">
      <c r="B452" s="208"/>
      <c r="C452" s="230" t="s">
        <v>2127</v>
      </c>
      <c r="D452" s="230" t="s">
        <v>1477</v>
      </c>
      <c r="E452" s="229" t="s">
        <v>2533</v>
      </c>
      <c r="F452" s="224" t="s">
        <v>2532</v>
      </c>
      <c r="G452" s="228" t="s">
        <v>226</v>
      </c>
      <c r="H452" s="227">
        <v>150</v>
      </c>
      <c r="I452" s="226"/>
      <c r="J452" s="225">
        <f>ROUND(I452*H452,2)</f>
        <v>0</v>
      </c>
      <c r="K452" s="224" t="s">
        <v>1479</v>
      </c>
      <c r="L452" s="208"/>
      <c r="M452" s="223" t="s">
        <v>117</v>
      </c>
      <c r="N452" s="222" t="s">
        <v>1478</v>
      </c>
      <c r="P452" s="221">
        <f>O452*H452</f>
        <v>0</v>
      </c>
      <c r="Q452" s="221">
        <v>0</v>
      </c>
      <c r="R452" s="221">
        <f>Q452*H452</f>
        <v>0</v>
      </c>
      <c r="S452" s="221">
        <v>0</v>
      </c>
      <c r="T452" s="220">
        <f>S452*H452</f>
        <v>0</v>
      </c>
      <c r="AR452" s="218" t="s">
        <v>728</v>
      </c>
      <c r="AT452" s="218" t="s">
        <v>1477</v>
      </c>
      <c r="AU452" s="218" t="s">
        <v>238</v>
      </c>
      <c r="AY452" s="211" t="s">
        <v>1476</v>
      </c>
      <c r="BE452" s="219">
        <f>IF(N452="základní",J452,0)</f>
        <v>0</v>
      </c>
      <c r="BF452" s="219">
        <f>IF(N452="snížená",J452,0)</f>
        <v>0</v>
      </c>
      <c r="BG452" s="219">
        <f>IF(N452="zákl. přenesená",J452,0)</f>
        <v>0</v>
      </c>
      <c r="BH452" s="219">
        <f>IF(N452="sníž. přenesená",J452,0)</f>
        <v>0</v>
      </c>
      <c r="BI452" s="219">
        <f>IF(N452="nulová",J452,0)</f>
        <v>0</v>
      </c>
      <c r="BJ452" s="211" t="s">
        <v>238</v>
      </c>
      <c r="BK452" s="219">
        <f>ROUND(I452*H452,2)</f>
        <v>0</v>
      </c>
      <c r="BL452" s="211" t="s">
        <v>728</v>
      </c>
      <c r="BM452" s="218" t="s">
        <v>2531</v>
      </c>
    </row>
    <row r="453" spans="2:65" s="207" customFormat="1">
      <c r="B453" s="208"/>
      <c r="D453" s="217" t="s">
        <v>1473</v>
      </c>
      <c r="F453" s="216" t="s">
        <v>2530</v>
      </c>
      <c r="I453" s="215"/>
      <c r="L453" s="208"/>
      <c r="M453" s="251"/>
      <c r="T453" s="250"/>
      <c r="AT453" s="211" t="s">
        <v>1473</v>
      </c>
      <c r="AU453" s="211" t="s">
        <v>238</v>
      </c>
    </row>
    <row r="454" spans="2:65" s="272" customFormat="1">
      <c r="B454" s="276"/>
      <c r="D454" s="239" t="s">
        <v>133</v>
      </c>
      <c r="E454" s="273" t="s">
        <v>117</v>
      </c>
      <c r="F454" s="278" t="s">
        <v>2518</v>
      </c>
      <c r="H454" s="273" t="s">
        <v>117</v>
      </c>
      <c r="I454" s="277"/>
      <c r="L454" s="276"/>
      <c r="M454" s="275"/>
      <c r="T454" s="274"/>
      <c r="AT454" s="273" t="s">
        <v>133</v>
      </c>
      <c r="AU454" s="273" t="s">
        <v>238</v>
      </c>
      <c r="AV454" s="272" t="s">
        <v>238</v>
      </c>
      <c r="AW454" s="272" t="s">
        <v>1496</v>
      </c>
      <c r="AX454" s="272" t="s">
        <v>1498</v>
      </c>
      <c r="AY454" s="273" t="s">
        <v>1476</v>
      </c>
    </row>
    <row r="455" spans="2:65" s="231" customFormat="1">
      <c r="B455" s="235"/>
      <c r="D455" s="239" t="s">
        <v>133</v>
      </c>
      <c r="E455" s="232" t="s">
        <v>117</v>
      </c>
      <c r="F455" s="238" t="s">
        <v>2527</v>
      </c>
      <c r="H455" s="237">
        <v>30</v>
      </c>
      <c r="I455" s="236"/>
      <c r="L455" s="235"/>
      <c r="M455" s="234"/>
      <c r="T455" s="233"/>
      <c r="AT455" s="232" t="s">
        <v>133</v>
      </c>
      <c r="AU455" s="232" t="s">
        <v>238</v>
      </c>
      <c r="AV455" s="231" t="s">
        <v>523</v>
      </c>
      <c r="AW455" s="231" t="s">
        <v>1496</v>
      </c>
      <c r="AX455" s="231" t="s">
        <v>1498</v>
      </c>
      <c r="AY455" s="232" t="s">
        <v>1476</v>
      </c>
    </row>
    <row r="456" spans="2:65" s="272" customFormat="1">
      <c r="B456" s="276"/>
      <c r="D456" s="239" t="s">
        <v>133</v>
      </c>
      <c r="E456" s="273" t="s">
        <v>117</v>
      </c>
      <c r="F456" s="278" t="s">
        <v>2512</v>
      </c>
      <c r="H456" s="273" t="s">
        <v>117</v>
      </c>
      <c r="I456" s="277"/>
      <c r="L456" s="276"/>
      <c r="M456" s="275"/>
      <c r="T456" s="274"/>
      <c r="AT456" s="273" t="s">
        <v>133</v>
      </c>
      <c r="AU456" s="273" t="s">
        <v>238</v>
      </c>
      <c r="AV456" s="272" t="s">
        <v>238</v>
      </c>
      <c r="AW456" s="272" t="s">
        <v>1496</v>
      </c>
      <c r="AX456" s="272" t="s">
        <v>1498</v>
      </c>
      <c r="AY456" s="273" t="s">
        <v>1476</v>
      </c>
    </row>
    <row r="457" spans="2:65" s="231" customFormat="1">
      <c r="B457" s="235"/>
      <c r="D457" s="239" t="s">
        <v>133</v>
      </c>
      <c r="E457" s="232" t="s">
        <v>117</v>
      </c>
      <c r="F457" s="238" t="s">
        <v>2527</v>
      </c>
      <c r="H457" s="237">
        <v>30</v>
      </c>
      <c r="I457" s="236"/>
      <c r="L457" s="235"/>
      <c r="M457" s="234"/>
      <c r="T457" s="233"/>
      <c r="AT457" s="232" t="s">
        <v>133</v>
      </c>
      <c r="AU457" s="232" t="s">
        <v>238</v>
      </c>
      <c r="AV457" s="231" t="s">
        <v>523</v>
      </c>
      <c r="AW457" s="231" t="s">
        <v>1496</v>
      </c>
      <c r="AX457" s="231" t="s">
        <v>1498</v>
      </c>
      <c r="AY457" s="232" t="s">
        <v>1476</v>
      </c>
    </row>
    <row r="458" spans="2:65" s="272" customFormat="1">
      <c r="B458" s="276"/>
      <c r="D458" s="239" t="s">
        <v>133</v>
      </c>
      <c r="E458" s="273" t="s">
        <v>117</v>
      </c>
      <c r="F458" s="278" t="s">
        <v>2529</v>
      </c>
      <c r="H458" s="273" t="s">
        <v>117</v>
      </c>
      <c r="I458" s="277"/>
      <c r="L458" s="276"/>
      <c r="M458" s="275"/>
      <c r="T458" s="274"/>
      <c r="AT458" s="273" t="s">
        <v>133</v>
      </c>
      <c r="AU458" s="273" t="s">
        <v>238</v>
      </c>
      <c r="AV458" s="272" t="s">
        <v>238</v>
      </c>
      <c r="AW458" s="272" t="s">
        <v>1496</v>
      </c>
      <c r="AX458" s="272" t="s">
        <v>1498</v>
      </c>
      <c r="AY458" s="273" t="s">
        <v>1476</v>
      </c>
    </row>
    <row r="459" spans="2:65" s="231" customFormat="1">
      <c r="B459" s="235"/>
      <c r="D459" s="239" t="s">
        <v>133</v>
      </c>
      <c r="E459" s="232" t="s">
        <v>117</v>
      </c>
      <c r="F459" s="238" t="s">
        <v>2527</v>
      </c>
      <c r="H459" s="237">
        <v>30</v>
      </c>
      <c r="I459" s="236"/>
      <c r="L459" s="235"/>
      <c r="M459" s="234"/>
      <c r="T459" s="233"/>
      <c r="AT459" s="232" t="s">
        <v>133</v>
      </c>
      <c r="AU459" s="232" t="s">
        <v>238</v>
      </c>
      <c r="AV459" s="231" t="s">
        <v>523</v>
      </c>
      <c r="AW459" s="231" t="s">
        <v>1496</v>
      </c>
      <c r="AX459" s="231" t="s">
        <v>1498</v>
      </c>
      <c r="AY459" s="232" t="s">
        <v>1476</v>
      </c>
    </row>
    <row r="460" spans="2:65" s="272" customFormat="1">
      <c r="B460" s="276"/>
      <c r="D460" s="239" t="s">
        <v>133</v>
      </c>
      <c r="E460" s="273" t="s">
        <v>117</v>
      </c>
      <c r="F460" s="278" t="s">
        <v>2501</v>
      </c>
      <c r="H460" s="273" t="s">
        <v>117</v>
      </c>
      <c r="I460" s="277"/>
      <c r="L460" s="276"/>
      <c r="M460" s="275"/>
      <c r="T460" s="274"/>
      <c r="AT460" s="273" t="s">
        <v>133</v>
      </c>
      <c r="AU460" s="273" t="s">
        <v>238</v>
      </c>
      <c r="AV460" s="272" t="s">
        <v>238</v>
      </c>
      <c r="AW460" s="272" t="s">
        <v>1496</v>
      </c>
      <c r="AX460" s="272" t="s">
        <v>1498</v>
      </c>
      <c r="AY460" s="273" t="s">
        <v>1476</v>
      </c>
    </row>
    <row r="461" spans="2:65" s="231" customFormat="1">
      <c r="B461" s="235"/>
      <c r="D461" s="239" t="s">
        <v>133</v>
      </c>
      <c r="E461" s="232" t="s">
        <v>117</v>
      </c>
      <c r="F461" s="238" t="s">
        <v>2527</v>
      </c>
      <c r="H461" s="237">
        <v>30</v>
      </c>
      <c r="I461" s="236"/>
      <c r="L461" s="235"/>
      <c r="M461" s="234"/>
      <c r="T461" s="233"/>
      <c r="AT461" s="232" t="s">
        <v>133</v>
      </c>
      <c r="AU461" s="232" t="s">
        <v>238</v>
      </c>
      <c r="AV461" s="231" t="s">
        <v>523</v>
      </c>
      <c r="AW461" s="231" t="s">
        <v>1496</v>
      </c>
      <c r="AX461" s="231" t="s">
        <v>1498</v>
      </c>
      <c r="AY461" s="232" t="s">
        <v>1476</v>
      </c>
    </row>
    <row r="462" spans="2:65" s="272" customFormat="1">
      <c r="B462" s="276"/>
      <c r="D462" s="239" t="s">
        <v>133</v>
      </c>
      <c r="E462" s="273" t="s">
        <v>117</v>
      </c>
      <c r="F462" s="278" t="s">
        <v>2528</v>
      </c>
      <c r="H462" s="273" t="s">
        <v>117</v>
      </c>
      <c r="I462" s="277"/>
      <c r="L462" s="276"/>
      <c r="M462" s="275"/>
      <c r="T462" s="274"/>
      <c r="AT462" s="273" t="s">
        <v>133</v>
      </c>
      <c r="AU462" s="273" t="s">
        <v>238</v>
      </c>
      <c r="AV462" s="272" t="s">
        <v>238</v>
      </c>
      <c r="AW462" s="272" t="s">
        <v>1496</v>
      </c>
      <c r="AX462" s="272" t="s">
        <v>1498</v>
      </c>
      <c r="AY462" s="273" t="s">
        <v>1476</v>
      </c>
    </row>
    <row r="463" spans="2:65" s="231" customFormat="1">
      <c r="B463" s="235"/>
      <c r="D463" s="239" t="s">
        <v>133</v>
      </c>
      <c r="E463" s="232" t="s">
        <v>117</v>
      </c>
      <c r="F463" s="238" t="s">
        <v>2527</v>
      </c>
      <c r="H463" s="237">
        <v>30</v>
      </c>
      <c r="I463" s="236"/>
      <c r="L463" s="235"/>
      <c r="M463" s="234"/>
      <c r="T463" s="233"/>
      <c r="AT463" s="232" t="s">
        <v>133</v>
      </c>
      <c r="AU463" s="232" t="s">
        <v>238</v>
      </c>
      <c r="AV463" s="231" t="s">
        <v>523</v>
      </c>
      <c r="AW463" s="231" t="s">
        <v>1496</v>
      </c>
      <c r="AX463" s="231" t="s">
        <v>1498</v>
      </c>
      <c r="AY463" s="232" t="s">
        <v>1476</v>
      </c>
    </row>
    <row r="464" spans="2:65" s="252" customFormat="1">
      <c r="B464" s="256"/>
      <c r="D464" s="239" t="s">
        <v>133</v>
      </c>
      <c r="E464" s="253" t="s">
        <v>117</v>
      </c>
      <c r="F464" s="259" t="s">
        <v>1497</v>
      </c>
      <c r="H464" s="258">
        <v>150</v>
      </c>
      <c r="I464" s="257"/>
      <c r="L464" s="256"/>
      <c r="M464" s="255"/>
      <c r="T464" s="254"/>
      <c r="AT464" s="253" t="s">
        <v>133</v>
      </c>
      <c r="AU464" s="253" t="s">
        <v>238</v>
      </c>
      <c r="AV464" s="252" t="s">
        <v>728</v>
      </c>
      <c r="AW464" s="252" t="s">
        <v>1496</v>
      </c>
      <c r="AX464" s="252" t="s">
        <v>238</v>
      </c>
      <c r="AY464" s="253" t="s">
        <v>1476</v>
      </c>
    </row>
    <row r="465" spans="2:65" s="207" customFormat="1" ht="16.5" customHeight="1">
      <c r="B465" s="208"/>
      <c r="C465" s="230" t="s">
        <v>2120</v>
      </c>
      <c r="D465" s="230" t="s">
        <v>1477</v>
      </c>
      <c r="E465" s="229" t="s">
        <v>2526</v>
      </c>
      <c r="F465" s="224" t="s">
        <v>2525</v>
      </c>
      <c r="G465" s="228" t="s">
        <v>226</v>
      </c>
      <c r="H465" s="227">
        <v>150</v>
      </c>
      <c r="I465" s="226"/>
      <c r="J465" s="225">
        <f>ROUND(I465*H465,2)</f>
        <v>0</v>
      </c>
      <c r="K465" s="224" t="s">
        <v>1479</v>
      </c>
      <c r="L465" s="208"/>
      <c r="M465" s="223" t="s">
        <v>117</v>
      </c>
      <c r="N465" s="222" t="s">
        <v>1478</v>
      </c>
      <c r="P465" s="221">
        <f>O465*H465</f>
        <v>0</v>
      </c>
      <c r="Q465" s="221">
        <v>0</v>
      </c>
      <c r="R465" s="221">
        <f>Q465*H465</f>
        <v>0</v>
      </c>
      <c r="S465" s="221">
        <v>0</v>
      </c>
      <c r="T465" s="220">
        <f>S465*H465</f>
        <v>0</v>
      </c>
      <c r="AR465" s="218" t="s">
        <v>728</v>
      </c>
      <c r="AT465" s="218" t="s">
        <v>1477</v>
      </c>
      <c r="AU465" s="218" t="s">
        <v>238</v>
      </c>
      <c r="AY465" s="211" t="s">
        <v>1476</v>
      </c>
      <c r="BE465" s="219">
        <f>IF(N465="základní",J465,0)</f>
        <v>0</v>
      </c>
      <c r="BF465" s="219">
        <f>IF(N465="snížená",J465,0)</f>
        <v>0</v>
      </c>
      <c r="BG465" s="219">
        <f>IF(N465="zákl. přenesená",J465,0)</f>
        <v>0</v>
      </c>
      <c r="BH465" s="219">
        <f>IF(N465="sníž. přenesená",J465,0)</f>
        <v>0</v>
      </c>
      <c r="BI465" s="219">
        <f>IF(N465="nulová",J465,0)</f>
        <v>0</v>
      </c>
      <c r="BJ465" s="211" t="s">
        <v>238</v>
      </c>
      <c r="BK465" s="219">
        <f>ROUND(I465*H465,2)</f>
        <v>0</v>
      </c>
      <c r="BL465" s="211" t="s">
        <v>728</v>
      </c>
      <c r="BM465" s="218" t="s">
        <v>2524</v>
      </c>
    </row>
    <row r="466" spans="2:65" s="207" customFormat="1">
      <c r="B466" s="208"/>
      <c r="D466" s="217" t="s">
        <v>1473</v>
      </c>
      <c r="F466" s="216" t="s">
        <v>2523</v>
      </c>
      <c r="I466" s="215"/>
      <c r="L466" s="208"/>
      <c r="M466" s="251"/>
      <c r="T466" s="250"/>
      <c r="AT466" s="211" t="s">
        <v>1473</v>
      </c>
      <c r="AU466" s="211" t="s">
        <v>238</v>
      </c>
    </row>
    <row r="467" spans="2:65" s="207" customFormat="1" ht="16.5" customHeight="1">
      <c r="B467" s="208"/>
      <c r="C467" s="230" t="s">
        <v>2113</v>
      </c>
      <c r="D467" s="230" t="s">
        <v>1477</v>
      </c>
      <c r="E467" s="229" t="s">
        <v>2522</v>
      </c>
      <c r="F467" s="224" t="s">
        <v>2521</v>
      </c>
      <c r="G467" s="228" t="s">
        <v>226</v>
      </c>
      <c r="H467" s="227">
        <v>15</v>
      </c>
      <c r="I467" s="226"/>
      <c r="J467" s="225">
        <f>ROUND(I467*H467,2)</f>
        <v>0</v>
      </c>
      <c r="K467" s="224" t="s">
        <v>1479</v>
      </c>
      <c r="L467" s="208"/>
      <c r="M467" s="223" t="s">
        <v>117</v>
      </c>
      <c r="N467" s="222" t="s">
        <v>1478</v>
      </c>
      <c r="P467" s="221">
        <f>O467*H467</f>
        <v>0</v>
      </c>
      <c r="Q467" s="221">
        <v>0</v>
      </c>
      <c r="R467" s="221">
        <f>Q467*H467</f>
        <v>0</v>
      </c>
      <c r="S467" s="221">
        <v>0</v>
      </c>
      <c r="T467" s="220">
        <f>S467*H467</f>
        <v>0</v>
      </c>
      <c r="AR467" s="218" t="s">
        <v>728</v>
      </c>
      <c r="AT467" s="218" t="s">
        <v>1477</v>
      </c>
      <c r="AU467" s="218" t="s">
        <v>238</v>
      </c>
      <c r="AY467" s="211" t="s">
        <v>1476</v>
      </c>
      <c r="BE467" s="219">
        <f>IF(N467="základní",J467,0)</f>
        <v>0</v>
      </c>
      <c r="BF467" s="219">
        <f>IF(N467="snížená",J467,0)</f>
        <v>0</v>
      </c>
      <c r="BG467" s="219">
        <f>IF(N467="zákl. přenesená",J467,0)</f>
        <v>0</v>
      </c>
      <c r="BH467" s="219">
        <f>IF(N467="sníž. přenesená",J467,0)</f>
        <v>0</v>
      </c>
      <c r="BI467" s="219">
        <f>IF(N467="nulová",J467,0)</f>
        <v>0</v>
      </c>
      <c r="BJ467" s="211" t="s">
        <v>238</v>
      </c>
      <c r="BK467" s="219">
        <f>ROUND(I467*H467,2)</f>
        <v>0</v>
      </c>
      <c r="BL467" s="211" t="s">
        <v>728</v>
      </c>
      <c r="BM467" s="218" t="s">
        <v>2520</v>
      </c>
    </row>
    <row r="468" spans="2:65" s="207" customFormat="1">
      <c r="B468" s="208"/>
      <c r="D468" s="217" t="s">
        <v>1473</v>
      </c>
      <c r="F468" s="216" t="s">
        <v>2519</v>
      </c>
      <c r="I468" s="215"/>
      <c r="L468" s="208"/>
      <c r="M468" s="251"/>
      <c r="T468" s="250"/>
      <c r="AT468" s="211" t="s">
        <v>1473</v>
      </c>
      <c r="AU468" s="211" t="s">
        <v>238</v>
      </c>
    </row>
    <row r="469" spans="2:65" s="272" customFormat="1">
      <c r="B469" s="276"/>
      <c r="D469" s="239" t="s">
        <v>133</v>
      </c>
      <c r="E469" s="273" t="s">
        <v>117</v>
      </c>
      <c r="F469" s="278" t="s">
        <v>2518</v>
      </c>
      <c r="H469" s="273" t="s">
        <v>117</v>
      </c>
      <c r="I469" s="277"/>
      <c r="L469" s="276"/>
      <c r="M469" s="275"/>
      <c r="T469" s="274"/>
      <c r="AT469" s="273" t="s">
        <v>133</v>
      </c>
      <c r="AU469" s="273" t="s">
        <v>238</v>
      </c>
      <c r="AV469" s="272" t="s">
        <v>238</v>
      </c>
      <c r="AW469" s="272" t="s">
        <v>1496</v>
      </c>
      <c r="AX469" s="272" t="s">
        <v>1498</v>
      </c>
      <c r="AY469" s="273" t="s">
        <v>1476</v>
      </c>
    </row>
    <row r="470" spans="2:65" s="231" customFormat="1">
      <c r="B470" s="235"/>
      <c r="D470" s="239" t="s">
        <v>133</v>
      </c>
      <c r="E470" s="232" t="s">
        <v>117</v>
      </c>
      <c r="F470" s="238" t="s">
        <v>2500</v>
      </c>
      <c r="H470" s="237">
        <v>7.5</v>
      </c>
      <c r="I470" s="236"/>
      <c r="L470" s="235"/>
      <c r="M470" s="234"/>
      <c r="T470" s="233"/>
      <c r="AT470" s="232" t="s">
        <v>133</v>
      </c>
      <c r="AU470" s="232" t="s">
        <v>238</v>
      </c>
      <c r="AV470" s="231" t="s">
        <v>523</v>
      </c>
      <c r="AW470" s="231" t="s">
        <v>1496</v>
      </c>
      <c r="AX470" s="231" t="s">
        <v>1498</v>
      </c>
      <c r="AY470" s="232" t="s">
        <v>1476</v>
      </c>
    </row>
    <row r="471" spans="2:65" s="272" customFormat="1">
      <c r="B471" s="276"/>
      <c r="D471" s="239" t="s">
        <v>133</v>
      </c>
      <c r="E471" s="273" t="s">
        <v>117</v>
      </c>
      <c r="F471" s="278" t="s">
        <v>2512</v>
      </c>
      <c r="H471" s="273" t="s">
        <v>117</v>
      </c>
      <c r="I471" s="277"/>
      <c r="L471" s="276"/>
      <c r="M471" s="275"/>
      <c r="T471" s="274"/>
      <c r="AT471" s="273" t="s">
        <v>133</v>
      </c>
      <c r="AU471" s="273" t="s">
        <v>238</v>
      </c>
      <c r="AV471" s="272" t="s">
        <v>238</v>
      </c>
      <c r="AW471" s="272" t="s">
        <v>1496</v>
      </c>
      <c r="AX471" s="272" t="s">
        <v>1498</v>
      </c>
      <c r="AY471" s="273" t="s">
        <v>1476</v>
      </c>
    </row>
    <row r="472" spans="2:65" s="231" customFormat="1">
      <c r="B472" s="235"/>
      <c r="D472" s="239" t="s">
        <v>133</v>
      </c>
      <c r="E472" s="232" t="s">
        <v>117</v>
      </c>
      <c r="F472" s="238" t="s">
        <v>2500</v>
      </c>
      <c r="H472" s="237">
        <v>7.5</v>
      </c>
      <c r="I472" s="236"/>
      <c r="L472" s="235"/>
      <c r="M472" s="234"/>
      <c r="T472" s="233"/>
      <c r="AT472" s="232" t="s">
        <v>133</v>
      </c>
      <c r="AU472" s="232" t="s">
        <v>238</v>
      </c>
      <c r="AV472" s="231" t="s">
        <v>523</v>
      </c>
      <c r="AW472" s="231" t="s">
        <v>1496</v>
      </c>
      <c r="AX472" s="231" t="s">
        <v>1498</v>
      </c>
      <c r="AY472" s="232" t="s">
        <v>1476</v>
      </c>
    </row>
    <row r="473" spans="2:65" s="252" customFormat="1">
      <c r="B473" s="256"/>
      <c r="D473" s="239" t="s">
        <v>133</v>
      </c>
      <c r="E473" s="253" t="s">
        <v>117</v>
      </c>
      <c r="F473" s="259" t="s">
        <v>1497</v>
      </c>
      <c r="H473" s="258">
        <v>15</v>
      </c>
      <c r="I473" s="257"/>
      <c r="L473" s="256"/>
      <c r="M473" s="255"/>
      <c r="T473" s="254"/>
      <c r="AT473" s="253" t="s">
        <v>133</v>
      </c>
      <c r="AU473" s="253" t="s">
        <v>238</v>
      </c>
      <c r="AV473" s="252" t="s">
        <v>728</v>
      </c>
      <c r="AW473" s="252" t="s">
        <v>1496</v>
      </c>
      <c r="AX473" s="252" t="s">
        <v>238</v>
      </c>
      <c r="AY473" s="253" t="s">
        <v>1476</v>
      </c>
    </row>
    <row r="474" spans="2:65" s="207" customFormat="1" ht="24.2" customHeight="1">
      <c r="B474" s="208"/>
      <c r="C474" s="230" t="s">
        <v>2108</v>
      </c>
      <c r="D474" s="230" t="s">
        <v>1477</v>
      </c>
      <c r="E474" s="229" t="s">
        <v>2517</v>
      </c>
      <c r="F474" s="224" t="s">
        <v>2516</v>
      </c>
      <c r="G474" s="228" t="s">
        <v>226</v>
      </c>
      <c r="H474" s="227">
        <v>15</v>
      </c>
      <c r="I474" s="226"/>
      <c r="J474" s="225">
        <f>ROUND(I474*H474,2)</f>
        <v>0</v>
      </c>
      <c r="K474" s="224" t="s">
        <v>1479</v>
      </c>
      <c r="L474" s="208"/>
      <c r="M474" s="223" t="s">
        <v>117</v>
      </c>
      <c r="N474" s="222" t="s">
        <v>1478</v>
      </c>
      <c r="P474" s="221">
        <f>O474*H474</f>
        <v>0</v>
      </c>
      <c r="Q474" s="221">
        <v>0</v>
      </c>
      <c r="R474" s="221">
        <f>Q474*H474</f>
        <v>0</v>
      </c>
      <c r="S474" s="221">
        <v>0</v>
      </c>
      <c r="T474" s="220">
        <f>S474*H474</f>
        <v>0</v>
      </c>
      <c r="AR474" s="218" t="s">
        <v>728</v>
      </c>
      <c r="AT474" s="218" t="s">
        <v>1477</v>
      </c>
      <c r="AU474" s="218" t="s">
        <v>238</v>
      </c>
      <c r="AY474" s="211" t="s">
        <v>1476</v>
      </c>
      <c r="BE474" s="219">
        <f>IF(N474="základní",J474,0)</f>
        <v>0</v>
      </c>
      <c r="BF474" s="219">
        <f>IF(N474="snížená",J474,0)</f>
        <v>0</v>
      </c>
      <c r="BG474" s="219">
        <f>IF(N474="zákl. přenesená",J474,0)</f>
        <v>0</v>
      </c>
      <c r="BH474" s="219">
        <f>IF(N474="sníž. přenesená",J474,0)</f>
        <v>0</v>
      </c>
      <c r="BI474" s="219">
        <f>IF(N474="nulová",J474,0)</f>
        <v>0</v>
      </c>
      <c r="BJ474" s="211" t="s">
        <v>238</v>
      </c>
      <c r="BK474" s="219">
        <f>ROUND(I474*H474,2)</f>
        <v>0</v>
      </c>
      <c r="BL474" s="211" t="s">
        <v>728</v>
      </c>
      <c r="BM474" s="218" t="s">
        <v>2515</v>
      </c>
    </row>
    <row r="475" spans="2:65" s="207" customFormat="1">
      <c r="B475" s="208"/>
      <c r="D475" s="217" t="s">
        <v>1473</v>
      </c>
      <c r="F475" s="216" t="s">
        <v>2514</v>
      </c>
      <c r="I475" s="215"/>
      <c r="L475" s="208"/>
      <c r="M475" s="251"/>
      <c r="T475" s="250"/>
      <c r="AT475" s="211" t="s">
        <v>1473</v>
      </c>
      <c r="AU475" s="211" t="s">
        <v>238</v>
      </c>
    </row>
    <row r="476" spans="2:65" s="207" customFormat="1" ht="16.5" customHeight="1">
      <c r="B476" s="208"/>
      <c r="C476" s="230" t="s">
        <v>2103</v>
      </c>
      <c r="D476" s="230" t="s">
        <v>1477</v>
      </c>
      <c r="E476" s="229" t="s">
        <v>1493</v>
      </c>
      <c r="F476" s="224" t="s">
        <v>1492</v>
      </c>
      <c r="G476" s="228" t="s">
        <v>226</v>
      </c>
      <c r="H476" s="227">
        <v>15</v>
      </c>
      <c r="I476" s="226"/>
      <c r="J476" s="225">
        <f>ROUND(I476*H476,2)</f>
        <v>0</v>
      </c>
      <c r="K476" s="224" t="s">
        <v>1479</v>
      </c>
      <c r="L476" s="208"/>
      <c r="M476" s="223" t="s">
        <v>117</v>
      </c>
      <c r="N476" s="222" t="s">
        <v>1478</v>
      </c>
      <c r="P476" s="221">
        <f>O476*H476</f>
        <v>0</v>
      </c>
      <c r="Q476" s="221">
        <v>0</v>
      </c>
      <c r="R476" s="221">
        <f>Q476*H476</f>
        <v>0</v>
      </c>
      <c r="S476" s="221">
        <v>0</v>
      </c>
      <c r="T476" s="220">
        <f>S476*H476</f>
        <v>0</v>
      </c>
      <c r="AR476" s="218" t="s">
        <v>728</v>
      </c>
      <c r="AT476" s="218" t="s">
        <v>1477</v>
      </c>
      <c r="AU476" s="218" t="s">
        <v>238</v>
      </c>
      <c r="AY476" s="211" t="s">
        <v>1476</v>
      </c>
      <c r="BE476" s="219">
        <f>IF(N476="základní",J476,0)</f>
        <v>0</v>
      </c>
      <c r="BF476" s="219">
        <f>IF(N476="snížená",J476,0)</f>
        <v>0</v>
      </c>
      <c r="BG476" s="219">
        <f>IF(N476="zákl. přenesená",J476,0)</f>
        <v>0</v>
      </c>
      <c r="BH476" s="219">
        <f>IF(N476="sníž. přenesená",J476,0)</f>
        <v>0</v>
      </c>
      <c r="BI476" s="219">
        <f>IF(N476="nulová",J476,0)</f>
        <v>0</v>
      </c>
      <c r="BJ476" s="211" t="s">
        <v>238</v>
      </c>
      <c r="BK476" s="219">
        <f>ROUND(I476*H476,2)</f>
        <v>0</v>
      </c>
      <c r="BL476" s="211" t="s">
        <v>728</v>
      </c>
      <c r="BM476" s="218" t="s">
        <v>2513</v>
      </c>
    </row>
    <row r="477" spans="2:65" s="207" customFormat="1">
      <c r="B477" s="208"/>
      <c r="D477" s="217" t="s">
        <v>1473</v>
      </c>
      <c r="F477" s="216" t="s">
        <v>1490</v>
      </c>
      <c r="I477" s="215"/>
      <c r="L477" s="208"/>
      <c r="M477" s="251"/>
      <c r="T477" s="250"/>
      <c r="AT477" s="211" t="s">
        <v>1473</v>
      </c>
      <c r="AU477" s="211" t="s">
        <v>238</v>
      </c>
    </row>
    <row r="478" spans="2:65" s="272" customFormat="1">
      <c r="B478" s="276"/>
      <c r="D478" s="239" t="s">
        <v>133</v>
      </c>
      <c r="E478" s="273" t="s">
        <v>117</v>
      </c>
      <c r="F478" s="278" t="s">
        <v>2512</v>
      </c>
      <c r="H478" s="273" t="s">
        <v>117</v>
      </c>
      <c r="I478" s="277"/>
      <c r="L478" s="276"/>
      <c r="M478" s="275"/>
      <c r="T478" s="274"/>
      <c r="AT478" s="273" t="s">
        <v>133</v>
      </c>
      <c r="AU478" s="273" t="s">
        <v>238</v>
      </c>
      <c r="AV478" s="272" t="s">
        <v>238</v>
      </c>
      <c r="AW478" s="272" t="s">
        <v>1496</v>
      </c>
      <c r="AX478" s="272" t="s">
        <v>1498</v>
      </c>
      <c r="AY478" s="273" t="s">
        <v>1476</v>
      </c>
    </row>
    <row r="479" spans="2:65" s="231" customFormat="1">
      <c r="B479" s="235"/>
      <c r="D479" s="239" t="s">
        <v>133</v>
      </c>
      <c r="E479" s="232" t="s">
        <v>117</v>
      </c>
      <c r="F479" s="238" t="s">
        <v>2500</v>
      </c>
      <c r="H479" s="237">
        <v>7.5</v>
      </c>
      <c r="I479" s="236"/>
      <c r="L479" s="235"/>
      <c r="M479" s="234"/>
      <c r="T479" s="233"/>
      <c r="AT479" s="232" t="s">
        <v>133</v>
      </c>
      <c r="AU479" s="232" t="s">
        <v>238</v>
      </c>
      <c r="AV479" s="231" t="s">
        <v>523</v>
      </c>
      <c r="AW479" s="231" t="s">
        <v>1496</v>
      </c>
      <c r="AX479" s="231" t="s">
        <v>1498</v>
      </c>
      <c r="AY479" s="232" t="s">
        <v>1476</v>
      </c>
    </row>
    <row r="480" spans="2:65" s="272" customFormat="1">
      <c r="B480" s="276"/>
      <c r="D480" s="239" t="s">
        <v>133</v>
      </c>
      <c r="E480" s="273" t="s">
        <v>117</v>
      </c>
      <c r="F480" s="278" t="s">
        <v>2501</v>
      </c>
      <c r="H480" s="273" t="s">
        <v>117</v>
      </c>
      <c r="I480" s="277"/>
      <c r="L480" s="276"/>
      <c r="M480" s="275"/>
      <c r="T480" s="274"/>
      <c r="AT480" s="273" t="s">
        <v>133</v>
      </c>
      <c r="AU480" s="273" t="s">
        <v>238</v>
      </c>
      <c r="AV480" s="272" t="s">
        <v>238</v>
      </c>
      <c r="AW480" s="272" t="s">
        <v>1496</v>
      </c>
      <c r="AX480" s="272" t="s">
        <v>1498</v>
      </c>
      <c r="AY480" s="273" t="s">
        <v>1476</v>
      </c>
    </row>
    <row r="481" spans="2:65" s="231" customFormat="1">
      <c r="B481" s="235"/>
      <c r="D481" s="239" t="s">
        <v>133</v>
      </c>
      <c r="E481" s="232" t="s">
        <v>117</v>
      </c>
      <c r="F481" s="238" t="s">
        <v>2500</v>
      </c>
      <c r="H481" s="237">
        <v>7.5</v>
      </c>
      <c r="I481" s="236"/>
      <c r="L481" s="235"/>
      <c r="M481" s="234"/>
      <c r="T481" s="233"/>
      <c r="AT481" s="232" t="s">
        <v>133</v>
      </c>
      <c r="AU481" s="232" t="s">
        <v>238</v>
      </c>
      <c r="AV481" s="231" t="s">
        <v>523</v>
      </c>
      <c r="AW481" s="231" t="s">
        <v>1496</v>
      </c>
      <c r="AX481" s="231" t="s">
        <v>1498</v>
      </c>
      <c r="AY481" s="232" t="s">
        <v>1476</v>
      </c>
    </row>
    <row r="482" spans="2:65" s="252" customFormat="1">
      <c r="B482" s="256"/>
      <c r="D482" s="239" t="s">
        <v>133</v>
      </c>
      <c r="E482" s="253" t="s">
        <v>117</v>
      </c>
      <c r="F482" s="259" t="s">
        <v>1497</v>
      </c>
      <c r="H482" s="258">
        <v>15</v>
      </c>
      <c r="I482" s="257"/>
      <c r="L482" s="256"/>
      <c r="M482" s="255"/>
      <c r="T482" s="254"/>
      <c r="AT482" s="253" t="s">
        <v>133</v>
      </c>
      <c r="AU482" s="253" t="s">
        <v>238</v>
      </c>
      <c r="AV482" s="252" t="s">
        <v>728</v>
      </c>
      <c r="AW482" s="252" t="s">
        <v>1496</v>
      </c>
      <c r="AX482" s="252" t="s">
        <v>238</v>
      </c>
      <c r="AY482" s="253" t="s">
        <v>1476</v>
      </c>
    </row>
    <row r="483" spans="2:65" s="207" customFormat="1" ht="16.5" customHeight="1">
      <c r="B483" s="208"/>
      <c r="C483" s="249" t="s">
        <v>2096</v>
      </c>
      <c r="D483" s="249" t="s">
        <v>1486</v>
      </c>
      <c r="E483" s="248" t="s">
        <v>1488</v>
      </c>
      <c r="F483" s="243" t="s">
        <v>1487</v>
      </c>
      <c r="G483" s="247" t="s">
        <v>213</v>
      </c>
      <c r="H483" s="246">
        <v>1.5</v>
      </c>
      <c r="I483" s="245"/>
      <c r="J483" s="244">
        <f>ROUND(I483*H483,2)</f>
        <v>0</v>
      </c>
      <c r="K483" s="243" t="s">
        <v>1479</v>
      </c>
      <c r="L483" s="242"/>
      <c r="M483" s="241" t="s">
        <v>117</v>
      </c>
      <c r="N483" s="240" t="s">
        <v>1478</v>
      </c>
      <c r="P483" s="221">
        <f>O483*H483</f>
        <v>0</v>
      </c>
      <c r="Q483" s="221">
        <v>0.2</v>
      </c>
      <c r="R483" s="221">
        <f>Q483*H483</f>
        <v>0.30000000000000004</v>
      </c>
      <c r="S483" s="221">
        <v>0</v>
      </c>
      <c r="T483" s="220">
        <f>S483*H483</f>
        <v>0</v>
      </c>
      <c r="AR483" s="218" t="s">
        <v>421</v>
      </c>
      <c r="AT483" s="218" t="s">
        <v>1486</v>
      </c>
      <c r="AU483" s="218" t="s">
        <v>238</v>
      </c>
      <c r="AY483" s="211" t="s">
        <v>1476</v>
      </c>
      <c r="BE483" s="219">
        <f>IF(N483="základní",J483,0)</f>
        <v>0</v>
      </c>
      <c r="BF483" s="219">
        <f>IF(N483="snížená",J483,0)</f>
        <v>0</v>
      </c>
      <c r="BG483" s="219">
        <f>IF(N483="zákl. přenesená",J483,0)</f>
        <v>0</v>
      </c>
      <c r="BH483" s="219">
        <f>IF(N483="sníž. přenesená",J483,0)</f>
        <v>0</v>
      </c>
      <c r="BI483" s="219">
        <f>IF(N483="nulová",J483,0)</f>
        <v>0</v>
      </c>
      <c r="BJ483" s="211" t="s">
        <v>238</v>
      </c>
      <c r="BK483" s="219">
        <f>ROUND(I483*H483,2)</f>
        <v>0</v>
      </c>
      <c r="BL483" s="211" t="s">
        <v>728</v>
      </c>
      <c r="BM483" s="218" t="s">
        <v>2511</v>
      </c>
    </row>
    <row r="484" spans="2:65" s="231" customFormat="1">
      <c r="B484" s="235"/>
      <c r="D484" s="239" t="s">
        <v>133</v>
      </c>
      <c r="F484" s="238" t="s">
        <v>2510</v>
      </c>
      <c r="H484" s="237">
        <v>1.5</v>
      </c>
      <c r="I484" s="236"/>
      <c r="L484" s="235"/>
      <c r="M484" s="234"/>
      <c r="T484" s="233"/>
      <c r="AT484" s="232" t="s">
        <v>133</v>
      </c>
      <c r="AU484" s="232" t="s">
        <v>238</v>
      </c>
      <c r="AV484" s="231" t="s">
        <v>523</v>
      </c>
      <c r="AW484" s="231" t="s">
        <v>1483</v>
      </c>
      <c r="AX484" s="231" t="s">
        <v>238</v>
      </c>
      <c r="AY484" s="232" t="s">
        <v>1476</v>
      </c>
    </row>
    <row r="485" spans="2:65" s="207" customFormat="1" ht="16.5" customHeight="1">
      <c r="B485" s="208"/>
      <c r="C485" s="230" t="s">
        <v>2091</v>
      </c>
      <c r="D485" s="230" t="s">
        <v>1477</v>
      </c>
      <c r="E485" s="229" t="s">
        <v>2505</v>
      </c>
      <c r="F485" s="224" t="s">
        <v>2504</v>
      </c>
      <c r="G485" s="228" t="s">
        <v>226</v>
      </c>
      <c r="H485" s="227">
        <v>7.5</v>
      </c>
      <c r="I485" s="226"/>
      <c r="J485" s="225">
        <f>ROUND(I485*H485,2)</f>
        <v>0</v>
      </c>
      <c r="K485" s="224" t="s">
        <v>1479</v>
      </c>
      <c r="L485" s="208"/>
      <c r="M485" s="223" t="s">
        <v>117</v>
      </c>
      <c r="N485" s="222" t="s">
        <v>1478</v>
      </c>
      <c r="P485" s="221">
        <f>O485*H485</f>
        <v>0</v>
      </c>
      <c r="Q485" s="221">
        <v>0</v>
      </c>
      <c r="R485" s="221">
        <f>Q485*H485</f>
        <v>0</v>
      </c>
      <c r="S485" s="221">
        <v>0</v>
      </c>
      <c r="T485" s="220">
        <f>S485*H485</f>
        <v>0</v>
      </c>
      <c r="AR485" s="218" t="s">
        <v>728</v>
      </c>
      <c r="AT485" s="218" t="s">
        <v>1477</v>
      </c>
      <c r="AU485" s="218" t="s">
        <v>238</v>
      </c>
      <c r="AY485" s="211" t="s">
        <v>1476</v>
      </c>
      <c r="BE485" s="219">
        <f>IF(N485="základní",J485,0)</f>
        <v>0</v>
      </c>
      <c r="BF485" s="219">
        <f>IF(N485="snížená",J485,0)</f>
        <v>0</v>
      </c>
      <c r="BG485" s="219">
        <f>IF(N485="zákl. přenesená",J485,0)</f>
        <v>0</v>
      </c>
      <c r="BH485" s="219">
        <f>IF(N485="sníž. přenesená",J485,0)</f>
        <v>0</v>
      </c>
      <c r="BI485" s="219">
        <f>IF(N485="nulová",J485,0)</f>
        <v>0</v>
      </c>
      <c r="BJ485" s="211" t="s">
        <v>238</v>
      </c>
      <c r="BK485" s="219">
        <f>ROUND(I485*H485,2)</f>
        <v>0</v>
      </c>
      <c r="BL485" s="211" t="s">
        <v>728</v>
      </c>
      <c r="BM485" s="218" t="s">
        <v>2509</v>
      </c>
    </row>
    <row r="486" spans="2:65" s="207" customFormat="1">
      <c r="B486" s="208"/>
      <c r="D486" s="217" t="s">
        <v>1473</v>
      </c>
      <c r="F486" s="216" t="s">
        <v>2502</v>
      </c>
      <c r="I486" s="215"/>
      <c r="L486" s="208"/>
      <c r="M486" s="251"/>
      <c r="T486" s="250"/>
      <c r="AT486" s="211" t="s">
        <v>1473</v>
      </c>
      <c r="AU486" s="211" t="s">
        <v>238</v>
      </c>
    </row>
    <row r="487" spans="2:65" s="272" customFormat="1">
      <c r="B487" s="276"/>
      <c r="D487" s="239" t="s">
        <v>133</v>
      </c>
      <c r="E487" s="273" t="s">
        <v>117</v>
      </c>
      <c r="F487" s="278" t="s">
        <v>2501</v>
      </c>
      <c r="H487" s="273" t="s">
        <v>117</v>
      </c>
      <c r="I487" s="277"/>
      <c r="L487" s="276"/>
      <c r="M487" s="275"/>
      <c r="T487" s="274"/>
      <c r="AT487" s="273" t="s">
        <v>133</v>
      </c>
      <c r="AU487" s="273" t="s">
        <v>238</v>
      </c>
      <c r="AV487" s="272" t="s">
        <v>238</v>
      </c>
      <c r="AW487" s="272" t="s">
        <v>1496</v>
      </c>
      <c r="AX487" s="272" t="s">
        <v>1498</v>
      </c>
      <c r="AY487" s="273" t="s">
        <v>1476</v>
      </c>
    </row>
    <row r="488" spans="2:65" s="231" customFormat="1">
      <c r="B488" s="235"/>
      <c r="D488" s="239" t="s">
        <v>133</v>
      </c>
      <c r="E488" s="232" t="s">
        <v>117</v>
      </c>
      <c r="F488" s="238" t="s">
        <v>2500</v>
      </c>
      <c r="H488" s="237">
        <v>7.5</v>
      </c>
      <c r="I488" s="236"/>
      <c r="L488" s="235"/>
      <c r="M488" s="234"/>
      <c r="T488" s="233"/>
      <c r="AT488" s="232" t="s">
        <v>133</v>
      </c>
      <c r="AU488" s="232" t="s">
        <v>238</v>
      </c>
      <c r="AV488" s="231" t="s">
        <v>523</v>
      </c>
      <c r="AW488" s="231" t="s">
        <v>1496</v>
      </c>
      <c r="AX488" s="231" t="s">
        <v>1498</v>
      </c>
      <c r="AY488" s="232" t="s">
        <v>1476</v>
      </c>
    </row>
    <row r="489" spans="2:65" s="252" customFormat="1">
      <c r="B489" s="256"/>
      <c r="D489" s="239" t="s">
        <v>133</v>
      </c>
      <c r="E489" s="253" t="s">
        <v>117</v>
      </c>
      <c r="F489" s="259" t="s">
        <v>1497</v>
      </c>
      <c r="H489" s="258">
        <v>7.5</v>
      </c>
      <c r="I489" s="257"/>
      <c r="L489" s="256"/>
      <c r="M489" s="255"/>
      <c r="T489" s="254"/>
      <c r="AT489" s="253" t="s">
        <v>133</v>
      </c>
      <c r="AU489" s="253" t="s">
        <v>238</v>
      </c>
      <c r="AV489" s="252" t="s">
        <v>728</v>
      </c>
      <c r="AW489" s="252" t="s">
        <v>1496</v>
      </c>
      <c r="AX489" s="252" t="s">
        <v>238</v>
      </c>
      <c r="AY489" s="253" t="s">
        <v>1476</v>
      </c>
    </row>
    <row r="490" spans="2:65" s="207" customFormat="1" ht="16.5" customHeight="1">
      <c r="B490" s="208"/>
      <c r="C490" s="249" t="s">
        <v>2086</v>
      </c>
      <c r="D490" s="249" t="s">
        <v>1486</v>
      </c>
      <c r="E490" s="248" t="s">
        <v>2508</v>
      </c>
      <c r="F490" s="243" t="s">
        <v>2507</v>
      </c>
      <c r="G490" s="247" t="s">
        <v>2497</v>
      </c>
      <c r="H490" s="246">
        <v>7.4999999999999997E-2</v>
      </c>
      <c r="I490" s="245"/>
      <c r="J490" s="244">
        <f>ROUND(I490*H490,2)</f>
        <v>0</v>
      </c>
      <c r="K490" s="243" t="s">
        <v>1503</v>
      </c>
      <c r="L490" s="242"/>
      <c r="M490" s="241" t="s">
        <v>117</v>
      </c>
      <c r="N490" s="240" t="s">
        <v>1478</v>
      </c>
      <c r="P490" s="221">
        <f>O490*H490</f>
        <v>0</v>
      </c>
      <c r="Q490" s="221">
        <v>1E-3</v>
      </c>
      <c r="R490" s="221">
        <f>Q490*H490</f>
        <v>7.4999999999999993E-5</v>
      </c>
      <c r="S490" s="221">
        <v>0</v>
      </c>
      <c r="T490" s="220">
        <f>S490*H490</f>
        <v>0</v>
      </c>
      <c r="AR490" s="218" t="s">
        <v>421</v>
      </c>
      <c r="AT490" s="218" t="s">
        <v>1486</v>
      </c>
      <c r="AU490" s="218" t="s">
        <v>238</v>
      </c>
      <c r="AY490" s="211" t="s">
        <v>1476</v>
      </c>
      <c r="BE490" s="219">
        <f>IF(N490="základní",J490,0)</f>
        <v>0</v>
      </c>
      <c r="BF490" s="219">
        <f>IF(N490="snížená",J490,0)</f>
        <v>0</v>
      </c>
      <c r="BG490" s="219">
        <f>IF(N490="zákl. přenesená",J490,0)</f>
        <v>0</v>
      </c>
      <c r="BH490" s="219">
        <f>IF(N490="sníž. přenesená",J490,0)</f>
        <v>0</v>
      </c>
      <c r="BI490" s="219">
        <f>IF(N490="nulová",J490,0)</f>
        <v>0</v>
      </c>
      <c r="BJ490" s="211" t="s">
        <v>238</v>
      </c>
      <c r="BK490" s="219">
        <f>ROUND(I490*H490,2)</f>
        <v>0</v>
      </c>
      <c r="BL490" s="211" t="s">
        <v>728</v>
      </c>
      <c r="BM490" s="218" t="s">
        <v>2506</v>
      </c>
    </row>
    <row r="491" spans="2:65" s="231" customFormat="1">
      <c r="B491" s="235"/>
      <c r="D491" s="239" t="s">
        <v>133</v>
      </c>
      <c r="F491" s="238" t="s">
        <v>2495</v>
      </c>
      <c r="H491" s="237">
        <v>7.4999999999999997E-2</v>
      </c>
      <c r="I491" s="236"/>
      <c r="L491" s="235"/>
      <c r="M491" s="234"/>
      <c r="T491" s="233"/>
      <c r="AT491" s="232" t="s">
        <v>133</v>
      </c>
      <c r="AU491" s="232" t="s">
        <v>238</v>
      </c>
      <c r="AV491" s="231" t="s">
        <v>523</v>
      </c>
      <c r="AW491" s="231" t="s">
        <v>1483</v>
      </c>
      <c r="AX491" s="231" t="s">
        <v>238</v>
      </c>
      <c r="AY491" s="232" t="s">
        <v>1476</v>
      </c>
    </row>
    <row r="492" spans="2:65" s="207" customFormat="1" ht="16.5" customHeight="1">
      <c r="B492" s="208"/>
      <c r="C492" s="230" t="s">
        <v>2081</v>
      </c>
      <c r="D492" s="230" t="s">
        <v>1477</v>
      </c>
      <c r="E492" s="229" t="s">
        <v>2505</v>
      </c>
      <c r="F492" s="224" t="s">
        <v>2504</v>
      </c>
      <c r="G492" s="228" t="s">
        <v>226</v>
      </c>
      <c r="H492" s="227">
        <v>7.5</v>
      </c>
      <c r="I492" s="226"/>
      <c r="J492" s="225">
        <f>ROUND(I492*H492,2)</f>
        <v>0</v>
      </c>
      <c r="K492" s="224" t="s">
        <v>1479</v>
      </c>
      <c r="L492" s="208"/>
      <c r="M492" s="223" t="s">
        <v>117</v>
      </c>
      <c r="N492" s="222" t="s">
        <v>1478</v>
      </c>
      <c r="P492" s="221">
        <f>O492*H492</f>
        <v>0</v>
      </c>
      <c r="Q492" s="221">
        <v>0</v>
      </c>
      <c r="R492" s="221">
        <f>Q492*H492</f>
        <v>0</v>
      </c>
      <c r="S492" s="221">
        <v>0</v>
      </c>
      <c r="T492" s="220">
        <f>S492*H492</f>
        <v>0</v>
      </c>
      <c r="AR492" s="218" t="s">
        <v>728</v>
      </c>
      <c r="AT492" s="218" t="s">
        <v>1477</v>
      </c>
      <c r="AU492" s="218" t="s">
        <v>238</v>
      </c>
      <c r="AY492" s="211" t="s">
        <v>1476</v>
      </c>
      <c r="BE492" s="219">
        <f>IF(N492="základní",J492,0)</f>
        <v>0</v>
      </c>
      <c r="BF492" s="219">
        <f>IF(N492="snížená",J492,0)</f>
        <v>0</v>
      </c>
      <c r="BG492" s="219">
        <f>IF(N492="zákl. přenesená",J492,0)</f>
        <v>0</v>
      </c>
      <c r="BH492" s="219">
        <f>IF(N492="sníž. přenesená",J492,0)</f>
        <v>0</v>
      </c>
      <c r="BI492" s="219">
        <f>IF(N492="nulová",J492,0)</f>
        <v>0</v>
      </c>
      <c r="BJ492" s="211" t="s">
        <v>238</v>
      </c>
      <c r="BK492" s="219">
        <f>ROUND(I492*H492,2)</f>
        <v>0</v>
      </c>
      <c r="BL492" s="211" t="s">
        <v>728</v>
      </c>
      <c r="BM492" s="218" t="s">
        <v>2503</v>
      </c>
    </row>
    <row r="493" spans="2:65" s="207" customFormat="1">
      <c r="B493" s="208"/>
      <c r="D493" s="217" t="s">
        <v>1473</v>
      </c>
      <c r="F493" s="216" t="s">
        <v>2502</v>
      </c>
      <c r="I493" s="215"/>
      <c r="L493" s="208"/>
      <c r="M493" s="251"/>
      <c r="T493" s="250"/>
      <c r="AT493" s="211" t="s">
        <v>1473</v>
      </c>
      <c r="AU493" s="211" t="s">
        <v>238</v>
      </c>
    </row>
    <row r="494" spans="2:65" s="272" customFormat="1">
      <c r="B494" s="276"/>
      <c r="D494" s="239" t="s">
        <v>133</v>
      </c>
      <c r="E494" s="273" t="s">
        <v>117</v>
      </c>
      <c r="F494" s="278" t="s">
        <v>2501</v>
      </c>
      <c r="H494" s="273" t="s">
        <v>117</v>
      </c>
      <c r="I494" s="277"/>
      <c r="L494" s="276"/>
      <c r="M494" s="275"/>
      <c r="T494" s="274"/>
      <c r="AT494" s="273" t="s">
        <v>133</v>
      </c>
      <c r="AU494" s="273" t="s">
        <v>238</v>
      </c>
      <c r="AV494" s="272" t="s">
        <v>238</v>
      </c>
      <c r="AW494" s="272" t="s">
        <v>1496</v>
      </c>
      <c r="AX494" s="272" t="s">
        <v>1498</v>
      </c>
      <c r="AY494" s="273" t="s">
        <v>1476</v>
      </c>
    </row>
    <row r="495" spans="2:65" s="231" customFormat="1">
      <c r="B495" s="235"/>
      <c r="D495" s="239" t="s">
        <v>133</v>
      </c>
      <c r="E495" s="232" t="s">
        <v>117</v>
      </c>
      <c r="F495" s="238" t="s">
        <v>2500</v>
      </c>
      <c r="H495" s="237">
        <v>7.5</v>
      </c>
      <c r="I495" s="236"/>
      <c r="L495" s="235"/>
      <c r="M495" s="234"/>
      <c r="T495" s="233"/>
      <c r="AT495" s="232" t="s">
        <v>133</v>
      </c>
      <c r="AU495" s="232" t="s">
        <v>238</v>
      </c>
      <c r="AV495" s="231" t="s">
        <v>523</v>
      </c>
      <c r="AW495" s="231" t="s">
        <v>1496</v>
      </c>
      <c r="AX495" s="231" t="s">
        <v>1498</v>
      </c>
      <c r="AY495" s="232" t="s">
        <v>1476</v>
      </c>
    </row>
    <row r="496" spans="2:65" s="252" customFormat="1">
      <c r="B496" s="256"/>
      <c r="D496" s="239" t="s">
        <v>133</v>
      </c>
      <c r="E496" s="253" t="s">
        <v>117</v>
      </c>
      <c r="F496" s="259" t="s">
        <v>1497</v>
      </c>
      <c r="H496" s="258">
        <v>7.5</v>
      </c>
      <c r="I496" s="257"/>
      <c r="L496" s="256"/>
      <c r="M496" s="255"/>
      <c r="T496" s="254"/>
      <c r="AT496" s="253" t="s">
        <v>133</v>
      </c>
      <c r="AU496" s="253" t="s">
        <v>238</v>
      </c>
      <c r="AV496" s="252" t="s">
        <v>728</v>
      </c>
      <c r="AW496" s="252" t="s">
        <v>1496</v>
      </c>
      <c r="AX496" s="252" t="s">
        <v>238</v>
      </c>
      <c r="AY496" s="253" t="s">
        <v>1476</v>
      </c>
    </row>
    <row r="497" spans="2:65" s="207" customFormat="1" ht="16.5" customHeight="1">
      <c r="B497" s="208"/>
      <c r="C497" s="249" t="s">
        <v>2076</v>
      </c>
      <c r="D497" s="249" t="s">
        <v>1486</v>
      </c>
      <c r="E497" s="248" t="s">
        <v>2499</v>
      </c>
      <c r="F497" s="243" t="s">
        <v>2498</v>
      </c>
      <c r="G497" s="247" t="s">
        <v>2497</v>
      </c>
      <c r="H497" s="246">
        <v>7.4999999999999997E-2</v>
      </c>
      <c r="I497" s="245"/>
      <c r="J497" s="244">
        <f>ROUND(I497*H497,2)</f>
        <v>0</v>
      </c>
      <c r="K497" s="243" t="s">
        <v>1503</v>
      </c>
      <c r="L497" s="242"/>
      <c r="M497" s="241" t="s">
        <v>117</v>
      </c>
      <c r="N497" s="240" t="s">
        <v>1478</v>
      </c>
      <c r="P497" s="221">
        <f>O497*H497</f>
        <v>0</v>
      </c>
      <c r="Q497" s="221">
        <v>1E-3</v>
      </c>
      <c r="R497" s="221">
        <f>Q497*H497</f>
        <v>7.4999999999999993E-5</v>
      </c>
      <c r="S497" s="221">
        <v>0</v>
      </c>
      <c r="T497" s="220">
        <f>S497*H497</f>
        <v>0</v>
      </c>
      <c r="AR497" s="218" t="s">
        <v>421</v>
      </c>
      <c r="AT497" s="218" t="s">
        <v>1486</v>
      </c>
      <c r="AU497" s="218" t="s">
        <v>238</v>
      </c>
      <c r="AY497" s="211" t="s">
        <v>1476</v>
      </c>
      <c r="BE497" s="219">
        <f>IF(N497="základní",J497,0)</f>
        <v>0</v>
      </c>
      <c r="BF497" s="219">
        <f>IF(N497="snížená",J497,0)</f>
        <v>0</v>
      </c>
      <c r="BG497" s="219">
        <f>IF(N497="zákl. přenesená",J497,0)</f>
        <v>0</v>
      </c>
      <c r="BH497" s="219">
        <f>IF(N497="sníž. přenesená",J497,0)</f>
        <v>0</v>
      </c>
      <c r="BI497" s="219">
        <f>IF(N497="nulová",J497,0)</f>
        <v>0</v>
      </c>
      <c r="BJ497" s="211" t="s">
        <v>238</v>
      </c>
      <c r="BK497" s="219">
        <f>ROUND(I497*H497,2)</f>
        <v>0</v>
      </c>
      <c r="BL497" s="211" t="s">
        <v>728</v>
      </c>
      <c r="BM497" s="218" t="s">
        <v>2496</v>
      </c>
    </row>
    <row r="498" spans="2:65" s="231" customFormat="1">
      <c r="B498" s="235"/>
      <c r="D498" s="239" t="s">
        <v>133</v>
      </c>
      <c r="F498" s="238" t="s">
        <v>2495</v>
      </c>
      <c r="H498" s="237">
        <v>7.4999999999999997E-2</v>
      </c>
      <c r="I498" s="236"/>
      <c r="L498" s="235"/>
      <c r="M498" s="234"/>
      <c r="T498" s="233"/>
      <c r="AT498" s="232" t="s">
        <v>133</v>
      </c>
      <c r="AU498" s="232" t="s">
        <v>238</v>
      </c>
      <c r="AV498" s="231" t="s">
        <v>523</v>
      </c>
      <c r="AW498" s="231" t="s">
        <v>1483</v>
      </c>
      <c r="AX498" s="231" t="s">
        <v>238</v>
      </c>
      <c r="AY498" s="232" t="s">
        <v>1476</v>
      </c>
    </row>
    <row r="499" spans="2:65" s="207" customFormat="1" ht="16.5" customHeight="1">
      <c r="B499" s="208"/>
      <c r="C499" s="230" t="s">
        <v>2070</v>
      </c>
      <c r="D499" s="230" t="s">
        <v>1477</v>
      </c>
      <c r="E499" s="229" t="s">
        <v>1481</v>
      </c>
      <c r="F499" s="224" t="s">
        <v>1480</v>
      </c>
      <c r="G499" s="228" t="s">
        <v>197</v>
      </c>
      <c r="H499" s="227">
        <v>0.3</v>
      </c>
      <c r="I499" s="226"/>
      <c r="J499" s="225">
        <f>ROUND(I499*H499,2)</f>
        <v>0</v>
      </c>
      <c r="K499" s="224" t="s">
        <v>1479</v>
      </c>
      <c r="L499" s="208"/>
      <c r="M499" s="223" t="s">
        <v>117</v>
      </c>
      <c r="N499" s="222" t="s">
        <v>1478</v>
      </c>
      <c r="P499" s="221">
        <f>O499*H499</f>
        <v>0</v>
      </c>
      <c r="Q499" s="221">
        <v>0</v>
      </c>
      <c r="R499" s="221">
        <f>Q499*H499</f>
        <v>0</v>
      </c>
      <c r="S499" s="221">
        <v>0</v>
      </c>
      <c r="T499" s="220">
        <f>S499*H499</f>
        <v>0</v>
      </c>
      <c r="AR499" s="218" t="s">
        <v>728</v>
      </c>
      <c r="AT499" s="218" t="s">
        <v>1477</v>
      </c>
      <c r="AU499" s="218" t="s">
        <v>238</v>
      </c>
      <c r="AY499" s="211" t="s">
        <v>1476</v>
      </c>
      <c r="BE499" s="219">
        <f>IF(N499="základní",J499,0)</f>
        <v>0</v>
      </c>
      <c r="BF499" s="219">
        <f>IF(N499="snížená",J499,0)</f>
        <v>0</v>
      </c>
      <c r="BG499" s="219">
        <f>IF(N499="zákl. přenesená",J499,0)</f>
        <v>0</v>
      </c>
      <c r="BH499" s="219">
        <f>IF(N499="sníž. přenesená",J499,0)</f>
        <v>0</v>
      </c>
      <c r="BI499" s="219">
        <f>IF(N499="nulová",J499,0)</f>
        <v>0</v>
      </c>
      <c r="BJ499" s="211" t="s">
        <v>238</v>
      </c>
      <c r="BK499" s="219">
        <f>ROUND(I499*H499,2)</f>
        <v>0</v>
      </c>
      <c r="BL499" s="211" t="s">
        <v>728</v>
      </c>
      <c r="BM499" s="218" t="s">
        <v>2494</v>
      </c>
    </row>
    <row r="500" spans="2:65" s="207" customFormat="1">
      <c r="B500" s="208"/>
      <c r="D500" s="217" t="s">
        <v>1473</v>
      </c>
      <c r="F500" s="216" t="s">
        <v>1474</v>
      </c>
      <c r="I500" s="215"/>
      <c r="L500" s="208"/>
      <c r="M500" s="214"/>
      <c r="N500" s="213"/>
      <c r="O500" s="213"/>
      <c r="P500" s="213"/>
      <c r="Q500" s="213"/>
      <c r="R500" s="213"/>
      <c r="S500" s="213"/>
      <c r="T500" s="212"/>
      <c r="AT500" s="211" t="s">
        <v>1473</v>
      </c>
      <c r="AU500" s="211" t="s">
        <v>238</v>
      </c>
    </row>
    <row r="501" spans="2:65" s="207" customFormat="1" ht="6.95" customHeight="1">
      <c r="B501" s="210"/>
      <c r="C501" s="209"/>
      <c r="D501" s="209"/>
      <c r="E501" s="209"/>
      <c r="F501" s="209"/>
      <c r="G501" s="209"/>
      <c r="H501" s="209"/>
      <c r="I501" s="209"/>
      <c r="J501" s="209"/>
      <c r="K501" s="209"/>
      <c r="L501" s="208"/>
    </row>
  </sheetData>
  <sheetProtection algorithmName="SHA-512" hashValue="0PRuRJmjYm+qapVxC21OHxIUX+aa/hn9Pp8CEHwpBL/Vj2rtQCqrGcHHS6DFLTuhFZEe0LkVzAgJBpl0TxD3hg==" saltValue="xpy1KYHQHawnrhlfjzuksA==" spinCount="100000" sheet="1" formatColumns="0" formatRows="0" autoFilter="0"/>
  <protectedRanges>
    <protectedRange sqref="I96:I499 E20:H20 J19:J20" name="Oblast1"/>
  </protectedRanges>
  <autoFilter ref="C93:K500"/>
  <mergeCells count="12">
    <mergeCell ref="E20:H20"/>
    <mergeCell ref="E29:H29"/>
    <mergeCell ref="E86:H86"/>
    <mergeCell ref="L2:V2"/>
    <mergeCell ref="E50:H50"/>
    <mergeCell ref="E52:H52"/>
    <mergeCell ref="E54:H54"/>
    <mergeCell ref="E82:H82"/>
    <mergeCell ref="E84:H84"/>
    <mergeCell ref="E7:H7"/>
    <mergeCell ref="E9:H9"/>
    <mergeCell ref="E11:H11"/>
  </mergeCells>
  <hyperlinks>
    <hyperlink ref="F110" r:id="rId1"/>
    <hyperlink ref="F123" r:id="rId2"/>
    <hyperlink ref="F144" r:id="rId3"/>
    <hyperlink ref="F151" r:id="rId4"/>
    <hyperlink ref="F160" r:id="rId5"/>
    <hyperlink ref="F165" r:id="rId6"/>
    <hyperlink ref="F181" r:id="rId7"/>
    <hyperlink ref="F194" r:id="rId8"/>
    <hyperlink ref="F203" r:id="rId9"/>
    <hyperlink ref="F212" r:id="rId10"/>
    <hyperlink ref="F227" r:id="rId11"/>
    <hyperlink ref="F242" r:id="rId12"/>
    <hyperlink ref="F245" r:id="rId13"/>
    <hyperlink ref="F250" r:id="rId14"/>
    <hyperlink ref="F263" r:id="rId15"/>
    <hyperlink ref="F274" r:id="rId16"/>
    <hyperlink ref="F287" r:id="rId17"/>
    <hyperlink ref="F314" r:id="rId18"/>
    <hyperlink ref="F317" r:id="rId19"/>
    <hyperlink ref="F330" r:id="rId20"/>
    <hyperlink ref="F345" r:id="rId21"/>
    <hyperlink ref="F348" r:id="rId22"/>
    <hyperlink ref="F362" r:id="rId23"/>
    <hyperlink ref="F376" r:id="rId24"/>
    <hyperlink ref="F389" r:id="rId25"/>
    <hyperlink ref="F404" r:id="rId26"/>
    <hyperlink ref="F407" r:id="rId27"/>
    <hyperlink ref="F420" r:id="rId28"/>
    <hyperlink ref="F435" r:id="rId29"/>
    <hyperlink ref="F451" r:id="rId30"/>
    <hyperlink ref="F453" r:id="rId31"/>
    <hyperlink ref="F466" r:id="rId32"/>
    <hyperlink ref="F468" r:id="rId33"/>
    <hyperlink ref="F475" r:id="rId34"/>
    <hyperlink ref="F477" r:id="rId35"/>
    <hyperlink ref="F486" r:id="rId36"/>
    <hyperlink ref="F493" r:id="rId37"/>
    <hyperlink ref="F500" r:id="rId38"/>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3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62"/>
  <sheetViews>
    <sheetView showGridLines="0" tabSelected="1" topLeftCell="B1" zoomScaleNormal="100" zoomScaleSheetLayoutView="75" workbookViewId="0">
      <selection activeCell="D11" sqref="D11:G11"/>
    </sheetView>
  </sheetViews>
  <sheetFormatPr defaultColWidth="9" defaultRowHeight="12.75"/>
  <cols>
    <col min="1" max="1" width="8.42578125" hidden="1" customWidth="1"/>
    <col min="2" max="2" width="9.140625" customWidth="1"/>
    <col min="3" max="3" width="7.42578125" customWidth="1"/>
    <col min="4" max="4" width="13.42578125" customWidth="1"/>
    <col min="5" max="5" width="12.140625" customWidth="1"/>
    <col min="6" max="6" width="11.42578125" customWidth="1"/>
    <col min="7" max="9" width="12.7109375" customWidth="1"/>
    <col min="10" max="10" width="6.7109375" customWidth="1"/>
    <col min="11" max="11" width="4.28515625" customWidth="1"/>
    <col min="12" max="15" width="10.7109375" customWidth="1"/>
  </cols>
  <sheetData>
    <row r="1" spans="1:15" ht="33.75" customHeight="1">
      <c r="A1" s="46" t="s">
        <v>34</v>
      </c>
      <c r="B1" s="341" t="s">
        <v>116</v>
      </c>
      <c r="C1" s="342"/>
      <c r="D1" s="342"/>
      <c r="E1" s="342"/>
      <c r="F1" s="342"/>
      <c r="G1" s="342"/>
      <c r="H1" s="342"/>
      <c r="I1" s="342"/>
      <c r="J1" s="343"/>
    </row>
    <row r="2" spans="1:15" ht="23.25" customHeight="1">
      <c r="A2" s="3"/>
      <c r="B2" s="51" t="s">
        <v>38</v>
      </c>
      <c r="C2" s="123"/>
      <c r="D2" s="360" t="s">
        <v>83</v>
      </c>
      <c r="E2" s="361"/>
      <c r="F2" s="361"/>
      <c r="G2" s="361"/>
      <c r="H2" s="361"/>
      <c r="I2" s="361"/>
      <c r="J2" s="362"/>
      <c r="O2" s="1"/>
    </row>
    <row r="3" spans="1:15" ht="23.25" customHeight="1">
      <c r="A3" s="3"/>
      <c r="B3" s="52" t="s">
        <v>42</v>
      </c>
      <c r="C3" s="124"/>
      <c r="D3" s="354" t="s">
        <v>40</v>
      </c>
      <c r="E3" s="355"/>
      <c r="F3" s="355"/>
      <c r="G3" s="355"/>
      <c r="H3" s="355"/>
      <c r="I3" s="355"/>
      <c r="J3" s="356"/>
    </row>
    <row r="4" spans="1:15" ht="23.25" hidden="1" customHeight="1">
      <c r="A4" s="3"/>
      <c r="B4" s="53" t="s">
        <v>41</v>
      </c>
      <c r="C4" s="54"/>
      <c r="D4" s="55"/>
      <c r="E4" s="55"/>
      <c r="F4" s="56"/>
      <c r="G4" s="56"/>
      <c r="H4" s="56"/>
      <c r="I4" s="56"/>
      <c r="J4" s="57"/>
    </row>
    <row r="5" spans="1:15" ht="24" customHeight="1">
      <c r="A5" s="3"/>
      <c r="B5" s="31" t="s">
        <v>21</v>
      </c>
      <c r="D5" s="125" t="s">
        <v>44</v>
      </c>
      <c r="E5" s="126"/>
      <c r="F5" s="126"/>
      <c r="G5" s="126"/>
      <c r="H5" s="127" t="s">
        <v>31</v>
      </c>
      <c r="I5" s="125" t="s">
        <v>48</v>
      </c>
      <c r="J5" s="9"/>
    </row>
    <row r="6" spans="1:15" ht="15.75" customHeight="1">
      <c r="A6" s="3"/>
      <c r="B6" s="26"/>
      <c r="C6" s="126"/>
      <c r="D6" s="125" t="s">
        <v>45</v>
      </c>
      <c r="E6" s="126"/>
      <c r="F6" s="126"/>
      <c r="G6" s="126"/>
      <c r="H6" s="127" t="s">
        <v>32</v>
      </c>
      <c r="I6" s="125" t="s">
        <v>49</v>
      </c>
      <c r="J6" s="9"/>
    </row>
    <row r="7" spans="1:15" ht="15.75" customHeight="1">
      <c r="A7" s="3"/>
      <c r="B7" s="27"/>
      <c r="C7" s="58" t="s">
        <v>47</v>
      </c>
      <c r="D7" s="50" t="s">
        <v>46</v>
      </c>
      <c r="E7" s="21"/>
      <c r="F7" s="21"/>
      <c r="G7" s="21"/>
      <c r="H7" s="22"/>
      <c r="I7" s="21"/>
      <c r="J7" s="33"/>
    </row>
    <row r="8" spans="1:15" ht="24" hidden="1" customHeight="1">
      <c r="A8" s="3"/>
      <c r="B8" s="31" t="s">
        <v>19</v>
      </c>
      <c r="D8" s="128"/>
      <c r="H8" s="127" t="s">
        <v>31</v>
      </c>
      <c r="I8" s="128"/>
      <c r="J8" s="9"/>
    </row>
    <row r="9" spans="1:15" ht="15.75" hidden="1" customHeight="1">
      <c r="A9" s="3"/>
      <c r="B9" s="3"/>
      <c r="D9" s="128"/>
      <c r="H9" s="127" t="s">
        <v>32</v>
      </c>
      <c r="I9" s="128"/>
      <c r="J9" s="9"/>
    </row>
    <row r="10" spans="1:15" ht="15.75" hidden="1" customHeight="1">
      <c r="A10" s="3"/>
      <c r="B10" s="34"/>
      <c r="C10" s="17"/>
      <c r="D10" s="30"/>
      <c r="E10" s="22"/>
      <c r="F10" s="22"/>
      <c r="G10" s="14"/>
      <c r="H10" s="14"/>
      <c r="I10" s="35"/>
      <c r="J10" s="33"/>
    </row>
    <row r="11" spans="1:15" ht="24" customHeight="1">
      <c r="A11" s="3"/>
      <c r="B11" s="31" t="s">
        <v>18</v>
      </c>
      <c r="D11" s="351"/>
      <c r="E11" s="351"/>
      <c r="F11" s="351"/>
      <c r="G11" s="351"/>
      <c r="H11" s="127" t="s">
        <v>31</v>
      </c>
      <c r="I11" s="165"/>
      <c r="J11" s="9"/>
    </row>
    <row r="12" spans="1:15" ht="15.75" customHeight="1">
      <c r="A12" s="3"/>
      <c r="B12" s="26"/>
      <c r="C12" s="126"/>
      <c r="D12" s="339"/>
      <c r="E12" s="339"/>
      <c r="F12" s="339"/>
      <c r="G12" s="339"/>
      <c r="H12" s="127" t="s">
        <v>32</v>
      </c>
      <c r="I12" s="165"/>
      <c r="J12" s="9"/>
    </row>
    <row r="13" spans="1:15" ht="15.75" customHeight="1">
      <c r="A13" s="3"/>
      <c r="B13" s="27"/>
      <c r="C13" s="166"/>
      <c r="D13" s="340"/>
      <c r="E13" s="340"/>
      <c r="F13" s="340"/>
      <c r="G13" s="340"/>
      <c r="H13" s="18"/>
      <c r="I13" s="21"/>
      <c r="J13" s="33"/>
    </row>
    <row r="14" spans="1:15" ht="24" customHeight="1">
      <c r="A14" s="3"/>
      <c r="B14" s="40" t="s">
        <v>20</v>
      </c>
      <c r="C14" s="41"/>
      <c r="D14" s="42"/>
      <c r="E14" s="43"/>
      <c r="F14" s="43"/>
      <c r="G14" s="43"/>
      <c r="H14" s="44"/>
      <c r="I14" s="43"/>
      <c r="J14" s="45"/>
    </row>
    <row r="15" spans="1:15" ht="32.25" customHeight="1">
      <c r="A15" s="3"/>
      <c r="B15" s="117"/>
      <c r="C15" s="118"/>
      <c r="E15" s="363"/>
      <c r="F15" s="363"/>
      <c r="G15" s="335"/>
      <c r="H15" s="335"/>
      <c r="I15" s="335"/>
      <c r="J15" s="336"/>
    </row>
    <row r="16" spans="1:15" ht="23.25" customHeight="1">
      <c r="A16" s="90" t="s">
        <v>23</v>
      </c>
      <c r="B16" s="168"/>
      <c r="C16" s="119"/>
      <c r="E16" s="334"/>
      <c r="F16" s="334"/>
      <c r="G16" s="334"/>
      <c r="H16" s="334"/>
      <c r="I16" s="334"/>
      <c r="J16" s="349"/>
    </row>
    <row r="17" spans="1:10" ht="23.25" customHeight="1">
      <c r="A17" s="90" t="s">
        <v>24</v>
      </c>
      <c r="B17" s="168"/>
      <c r="C17" s="119"/>
      <c r="E17" s="334"/>
      <c r="F17" s="334"/>
      <c r="G17" s="334"/>
      <c r="H17" s="334"/>
      <c r="I17" s="334"/>
      <c r="J17" s="349"/>
    </row>
    <row r="18" spans="1:10" ht="23.25" customHeight="1">
      <c r="A18" s="90" t="s">
        <v>25</v>
      </c>
      <c r="B18" s="168"/>
      <c r="C18" s="119"/>
      <c r="E18" s="334"/>
      <c r="F18" s="334"/>
      <c r="G18" s="334"/>
      <c r="H18" s="334"/>
      <c r="I18" s="334"/>
      <c r="J18" s="349"/>
    </row>
    <row r="19" spans="1:10" ht="23.25" customHeight="1">
      <c r="A19" s="90" t="s">
        <v>53</v>
      </c>
      <c r="B19" s="168"/>
      <c r="C19" s="119"/>
      <c r="E19" s="334"/>
      <c r="F19" s="334"/>
      <c r="G19" s="334"/>
      <c r="H19" s="334"/>
      <c r="I19" s="334"/>
      <c r="J19" s="349"/>
    </row>
    <row r="20" spans="1:10" ht="23.25" customHeight="1">
      <c r="A20" s="90" t="s">
        <v>54</v>
      </c>
      <c r="B20" s="168"/>
      <c r="C20" s="119"/>
      <c r="E20" s="334"/>
      <c r="F20" s="334"/>
      <c r="G20" s="334"/>
      <c r="H20" s="334"/>
      <c r="I20" s="334"/>
      <c r="J20" s="349"/>
    </row>
    <row r="21" spans="1:10" ht="23.25" customHeight="1">
      <c r="A21" s="167"/>
      <c r="B21" s="169" t="s">
        <v>51</v>
      </c>
      <c r="C21" s="121"/>
      <c r="D21" s="122"/>
      <c r="E21" s="350"/>
      <c r="F21" s="350"/>
      <c r="G21" s="352">
        <f>G59</f>
        <v>0</v>
      </c>
      <c r="H21" s="353"/>
      <c r="I21" s="353"/>
      <c r="J21" s="38" t="str">
        <f t="shared" ref="J21:J28" si="0">Mena</f>
        <v>CZK</v>
      </c>
    </row>
    <row r="22" spans="1:10" ht="33" customHeight="1">
      <c r="A22" s="3"/>
      <c r="B22" s="34" t="s">
        <v>30</v>
      </c>
      <c r="C22" s="15"/>
      <c r="D22" s="14"/>
      <c r="E22" s="120"/>
      <c r="F22" s="29"/>
      <c r="G22" s="21"/>
      <c r="H22" s="21"/>
      <c r="I22" s="21"/>
      <c r="J22" s="36"/>
    </row>
    <row r="23" spans="1:10" ht="23.25" customHeight="1">
      <c r="A23" s="3"/>
      <c r="B23" s="37" t="s">
        <v>11</v>
      </c>
      <c r="C23" s="115"/>
      <c r="D23" s="116"/>
      <c r="E23" s="129">
        <v>12</v>
      </c>
      <c r="F23" s="130" t="s">
        <v>0</v>
      </c>
      <c r="G23" s="347">
        <v>0</v>
      </c>
      <c r="H23" s="348"/>
      <c r="I23" s="348"/>
      <c r="J23" s="38" t="str">
        <f t="shared" si="0"/>
        <v>CZK</v>
      </c>
    </row>
    <row r="24" spans="1:10" ht="23.25" customHeight="1">
      <c r="A24" s="3"/>
      <c r="B24" s="37" t="s">
        <v>12</v>
      </c>
      <c r="C24" s="115"/>
      <c r="D24" s="116"/>
      <c r="E24" s="129">
        <f>SazbaDPH1</f>
        <v>12</v>
      </c>
      <c r="F24" s="130" t="s">
        <v>0</v>
      </c>
      <c r="G24" s="352">
        <v>0</v>
      </c>
      <c r="H24" s="353"/>
      <c r="I24" s="353"/>
      <c r="J24" s="38" t="str">
        <f t="shared" si="0"/>
        <v>CZK</v>
      </c>
    </row>
    <row r="25" spans="1:10" ht="23.25" customHeight="1">
      <c r="A25" s="3"/>
      <c r="B25" s="37" t="s">
        <v>13</v>
      </c>
      <c r="C25" s="115"/>
      <c r="D25" s="116"/>
      <c r="E25" s="129">
        <v>21</v>
      </c>
      <c r="F25" s="130" t="s">
        <v>0</v>
      </c>
      <c r="G25" s="347">
        <f>G21</f>
        <v>0</v>
      </c>
      <c r="H25" s="348"/>
      <c r="I25" s="348"/>
      <c r="J25" s="38" t="str">
        <f t="shared" si="0"/>
        <v>CZK</v>
      </c>
    </row>
    <row r="26" spans="1:10" ht="23.25" customHeight="1">
      <c r="A26" s="3"/>
      <c r="B26" s="32" t="s">
        <v>14</v>
      </c>
      <c r="C26" s="15"/>
      <c r="D26" s="14"/>
      <c r="E26" s="28">
        <f>SazbaDPH2</f>
        <v>21</v>
      </c>
      <c r="F26" s="29" t="s">
        <v>0</v>
      </c>
      <c r="G26" s="344">
        <f>ZakladDPHZakl*E26/100</f>
        <v>0</v>
      </c>
      <c r="H26" s="345"/>
      <c r="I26" s="345"/>
      <c r="J26" s="36" t="str">
        <f t="shared" si="0"/>
        <v>CZK</v>
      </c>
    </row>
    <row r="27" spans="1:10" ht="23.25" customHeight="1" thickBot="1">
      <c r="A27" s="3"/>
      <c r="B27" s="31" t="s">
        <v>4</v>
      </c>
      <c r="C27" s="119"/>
      <c r="D27" s="131"/>
      <c r="E27" s="119"/>
      <c r="F27" s="132"/>
      <c r="G27" s="346">
        <v>0</v>
      </c>
      <c r="H27" s="346"/>
      <c r="I27" s="346"/>
      <c r="J27" s="39" t="str">
        <f t="shared" si="0"/>
        <v>CZK</v>
      </c>
    </row>
    <row r="28" spans="1:10" ht="27.75" hidden="1" customHeight="1" thickBot="1">
      <c r="A28" s="3"/>
      <c r="B28" s="77" t="s">
        <v>22</v>
      </c>
      <c r="C28" s="78"/>
      <c r="D28" s="78"/>
      <c r="E28" s="79"/>
      <c r="F28" s="80"/>
      <c r="G28" s="337">
        <v>353800</v>
      </c>
      <c r="H28" s="338"/>
      <c r="I28" s="338"/>
      <c r="J28" s="81" t="str">
        <f t="shared" si="0"/>
        <v>CZK</v>
      </c>
    </row>
    <row r="29" spans="1:10" ht="27.75" customHeight="1" thickBot="1">
      <c r="A29" s="3"/>
      <c r="B29" s="77" t="s">
        <v>33</v>
      </c>
      <c r="C29" s="82"/>
      <c r="D29" s="82"/>
      <c r="E29" s="82"/>
      <c r="F29" s="82"/>
      <c r="G29" s="337">
        <f>ZakladDPHZakl+DPHZakl</f>
        <v>0</v>
      </c>
      <c r="H29" s="337"/>
      <c r="I29" s="337"/>
      <c r="J29" s="83" t="s">
        <v>52</v>
      </c>
    </row>
    <row r="30" spans="1:10" ht="12.75" customHeight="1">
      <c r="A30" s="3"/>
      <c r="B30" s="3"/>
      <c r="J30" s="10"/>
    </row>
    <row r="31" spans="1:10" ht="30" customHeight="1">
      <c r="A31" s="3"/>
      <c r="B31" s="3"/>
      <c r="J31" s="10"/>
    </row>
    <row r="32" spans="1:10" ht="18.75" customHeight="1">
      <c r="A32" s="3"/>
      <c r="B32" s="16"/>
      <c r="C32" s="133" t="s">
        <v>10</v>
      </c>
      <c r="D32" s="24"/>
      <c r="E32" s="24"/>
      <c r="F32" s="133" t="s">
        <v>9</v>
      </c>
      <c r="G32" s="24"/>
      <c r="H32" s="25"/>
      <c r="I32" s="24"/>
      <c r="J32" s="10"/>
    </row>
    <row r="33" spans="1:10" ht="47.25" customHeight="1">
      <c r="A33" s="3"/>
      <c r="B33" s="3"/>
      <c r="J33" s="10"/>
    </row>
    <row r="34" spans="1:10" s="20" customFormat="1" ht="18.75" customHeight="1">
      <c r="A34" s="19"/>
      <c r="B34" s="19"/>
      <c r="D34" s="332"/>
      <c r="E34" s="332"/>
      <c r="G34" s="332"/>
      <c r="H34" s="332"/>
      <c r="I34" s="332"/>
      <c r="J34" s="23"/>
    </row>
    <row r="35" spans="1:10" ht="12.75" customHeight="1">
      <c r="A35" s="3"/>
      <c r="B35" s="3"/>
      <c r="D35" s="333" t="s">
        <v>2</v>
      </c>
      <c r="E35" s="333"/>
      <c r="H35" s="134" t="s">
        <v>3</v>
      </c>
      <c r="J35" s="10"/>
    </row>
    <row r="36" spans="1:10" ht="13.5" customHeight="1" thickBot="1">
      <c r="A36" s="11"/>
      <c r="B36" s="11"/>
      <c r="C36" s="12"/>
      <c r="D36" s="12"/>
      <c r="E36" s="12"/>
      <c r="F36" s="12"/>
      <c r="G36" s="12"/>
      <c r="H36" s="12"/>
      <c r="I36" s="12"/>
      <c r="J36" s="13"/>
    </row>
    <row r="37" spans="1:10" ht="27" hidden="1" customHeight="1">
      <c r="B37" s="47" t="s">
        <v>15</v>
      </c>
      <c r="C37" s="2"/>
      <c r="D37" s="2"/>
      <c r="E37" s="2"/>
      <c r="F37" s="69"/>
      <c r="G37" s="69"/>
      <c r="H37" s="69"/>
      <c r="I37" s="69"/>
      <c r="J37" s="2"/>
    </row>
    <row r="38" spans="1:10" ht="25.5" hidden="1" customHeight="1">
      <c r="A38" s="61" t="s">
        <v>35</v>
      </c>
      <c r="B38" s="63" t="s">
        <v>16</v>
      </c>
      <c r="C38" s="64" t="s">
        <v>5</v>
      </c>
      <c r="D38" s="65"/>
      <c r="E38" s="65"/>
      <c r="F38" s="70" t="str">
        <f>B23</f>
        <v>Základ pro sníženou DPH</v>
      </c>
      <c r="G38" s="70" t="str">
        <f>B25</f>
        <v>Základ pro základní DPH</v>
      </c>
      <c r="H38" s="71" t="s">
        <v>17</v>
      </c>
      <c r="I38" s="71" t="s">
        <v>1</v>
      </c>
      <c r="J38" s="66" t="s">
        <v>0</v>
      </c>
    </row>
    <row r="39" spans="1:10" ht="25.5" hidden="1" customHeight="1">
      <c r="A39" s="61">
        <v>1</v>
      </c>
      <c r="B39" s="67" t="s">
        <v>50</v>
      </c>
      <c r="C39" s="364" t="s">
        <v>43</v>
      </c>
      <c r="D39" s="365"/>
      <c r="E39" s="365"/>
      <c r="F39" s="72">
        <v>0</v>
      </c>
      <c r="G39" s="73">
        <v>353800</v>
      </c>
      <c r="H39" s="74">
        <v>74298</v>
      </c>
      <c r="I39" s="74">
        <v>428098</v>
      </c>
      <c r="J39" s="68">
        <f>IF(CenaCelkemVypocet=0,"",I39/CenaCelkemVypocet*100)</f>
        <v>100</v>
      </c>
    </row>
    <row r="40" spans="1:10" ht="25.5" hidden="1" customHeight="1">
      <c r="A40" s="61"/>
      <c r="B40" s="366" t="s">
        <v>51</v>
      </c>
      <c r="C40" s="367"/>
      <c r="D40" s="367"/>
      <c r="E40" s="368"/>
      <c r="F40" s="75">
        <f>SUMIF(A39:A39,"=1",F39:F39)</f>
        <v>0</v>
      </c>
      <c r="G40" s="76">
        <f>SUMIF(A39:A39,"=1",G39:G39)</f>
        <v>353800</v>
      </c>
      <c r="H40" s="76">
        <f>SUMIF(A39:A39,"=1",H39:H39)</f>
        <v>74298</v>
      </c>
      <c r="I40" s="76">
        <f>SUMIF(A39:A39,"=1",I39:I39)</f>
        <v>428098</v>
      </c>
      <c r="J40" s="62">
        <f>SUMIF(A39:A39,"=1",J39:J39)</f>
        <v>100</v>
      </c>
    </row>
    <row r="44" spans="1:10" ht="15.75">
      <c r="B44" s="84" t="s">
        <v>15</v>
      </c>
    </row>
    <row r="46" spans="1:10" ht="25.5" customHeight="1">
      <c r="A46" s="85"/>
      <c r="B46" s="88" t="s">
        <v>16</v>
      </c>
      <c r="C46" s="136" t="s">
        <v>5</v>
      </c>
      <c r="D46" s="138"/>
      <c r="E46" s="138"/>
      <c r="F46" s="137"/>
      <c r="G46" s="139" t="s">
        <v>84</v>
      </c>
      <c r="H46" s="139" t="s">
        <v>69</v>
      </c>
      <c r="I46" s="139" t="s">
        <v>85</v>
      </c>
      <c r="J46" s="139" t="s">
        <v>0</v>
      </c>
    </row>
    <row r="47" spans="1:10" ht="25.5" customHeight="1">
      <c r="A47" s="86"/>
      <c r="B47" s="89"/>
      <c r="C47" s="357" t="s">
        <v>26</v>
      </c>
      <c r="D47" s="358"/>
      <c r="E47" s="358"/>
      <c r="F47" s="359"/>
      <c r="G47" s="163">
        <f>'Dílčí části'!G8</f>
        <v>0</v>
      </c>
      <c r="H47" s="163">
        <f>G47*0.21</f>
        <v>0</v>
      </c>
      <c r="I47" s="163">
        <f>SUM(G47:H47)</f>
        <v>0</v>
      </c>
      <c r="J47" s="140" t="str">
        <f t="shared" ref="J47:J55" si="1">IF($I$59=0,"",I47/$I$59*100)</f>
        <v/>
      </c>
    </row>
    <row r="48" spans="1:10" ht="25.5" customHeight="1">
      <c r="A48" s="86"/>
      <c r="B48" s="135" t="s">
        <v>86</v>
      </c>
      <c r="C48" s="357" t="s">
        <v>87</v>
      </c>
      <c r="D48" s="358"/>
      <c r="E48" s="358"/>
      <c r="F48" s="359"/>
      <c r="G48" s="163">
        <f>'Dílčí části'!G11</f>
        <v>0</v>
      </c>
      <c r="H48" s="163">
        <f t="shared" ref="H48:H58" si="2">G48*0.21</f>
        <v>0</v>
      </c>
      <c r="I48" s="163">
        <f t="shared" ref="I48:I49" si="3">SUM(G48:H48)</f>
        <v>0</v>
      </c>
      <c r="J48" s="140" t="str">
        <f t="shared" si="1"/>
        <v/>
      </c>
    </row>
    <row r="49" spans="1:10" ht="25.5" customHeight="1">
      <c r="A49" s="86"/>
      <c r="B49" s="135" t="s">
        <v>88</v>
      </c>
      <c r="C49" s="357" t="s">
        <v>89</v>
      </c>
      <c r="D49" s="358"/>
      <c r="E49" s="358"/>
      <c r="F49" s="359"/>
      <c r="G49" s="163">
        <f>'Dílčí části'!G16</f>
        <v>0</v>
      </c>
      <c r="H49" s="163">
        <f t="shared" si="2"/>
        <v>0</v>
      </c>
      <c r="I49" s="163">
        <f t="shared" si="3"/>
        <v>0</v>
      </c>
      <c r="J49" s="140" t="str">
        <f t="shared" si="1"/>
        <v/>
      </c>
    </row>
    <row r="50" spans="1:10" ht="25.5" customHeight="1">
      <c r="A50" s="86"/>
      <c r="B50" s="135" t="s">
        <v>90</v>
      </c>
      <c r="C50" s="357" t="s">
        <v>99</v>
      </c>
      <c r="D50" s="358"/>
      <c r="E50" s="358"/>
      <c r="F50" s="359"/>
      <c r="G50" s="163">
        <f>'Dílčí části'!G20</f>
        <v>0</v>
      </c>
      <c r="H50" s="163">
        <f t="shared" si="2"/>
        <v>0</v>
      </c>
      <c r="I50" s="163">
        <f t="shared" ref="I50:I55" si="4">SUM(G50:H50)</f>
        <v>0</v>
      </c>
      <c r="J50" s="140" t="str">
        <f t="shared" si="1"/>
        <v/>
      </c>
    </row>
    <row r="51" spans="1:10" ht="25.5" customHeight="1">
      <c r="A51" s="86"/>
      <c r="B51" s="135" t="s">
        <v>91</v>
      </c>
      <c r="C51" s="357" t="s">
        <v>100</v>
      </c>
      <c r="D51" s="358"/>
      <c r="E51" s="358"/>
      <c r="F51" s="359"/>
      <c r="G51" s="163">
        <f>'Dílčí části'!G23</f>
        <v>0</v>
      </c>
      <c r="H51" s="163">
        <f t="shared" si="2"/>
        <v>0</v>
      </c>
      <c r="I51" s="163">
        <f t="shared" si="4"/>
        <v>0</v>
      </c>
      <c r="J51" s="140" t="str">
        <f t="shared" si="1"/>
        <v/>
      </c>
    </row>
    <row r="52" spans="1:10" ht="25.5" customHeight="1">
      <c r="A52" s="86"/>
      <c r="B52" s="135" t="s">
        <v>92</v>
      </c>
      <c r="C52" s="357" t="s">
        <v>101</v>
      </c>
      <c r="D52" s="358"/>
      <c r="E52" s="358"/>
      <c r="F52" s="359"/>
      <c r="G52" s="163">
        <f>'Dílčí části'!G26</f>
        <v>0</v>
      </c>
      <c r="H52" s="163">
        <f t="shared" si="2"/>
        <v>0</v>
      </c>
      <c r="I52" s="163">
        <f t="shared" si="4"/>
        <v>0</v>
      </c>
      <c r="J52" s="140" t="str">
        <f t="shared" si="1"/>
        <v/>
      </c>
    </row>
    <row r="53" spans="1:10" ht="25.5" customHeight="1">
      <c r="A53" s="86"/>
      <c r="B53" s="135" t="s">
        <v>93</v>
      </c>
      <c r="C53" s="357" t="s">
        <v>110</v>
      </c>
      <c r="D53" s="358"/>
      <c r="E53" s="358"/>
      <c r="F53" s="359"/>
      <c r="G53" s="163">
        <f>'Dílčí části'!G30</f>
        <v>0</v>
      </c>
      <c r="H53" s="163">
        <f t="shared" si="2"/>
        <v>0</v>
      </c>
      <c r="I53" s="163">
        <f t="shared" si="4"/>
        <v>0</v>
      </c>
      <c r="J53" s="140" t="str">
        <f t="shared" si="1"/>
        <v/>
      </c>
    </row>
    <row r="54" spans="1:10" ht="25.5" customHeight="1">
      <c r="A54" s="86"/>
      <c r="B54" s="135" t="s">
        <v>94</v>
      </c>
      <c r="C54" s="357" t="s">
        <v>102</v>
      </c>
      <c r="D54" s="358"/>
      <c r="E54" s="358"/>
      <c r="F54" s="359"/>
      <c r="G54" s="163">
        <f>'Dílčí části'!G33</f>
        <v>0</v>
      </c>
      <c r="H54" s="163">
        <f t="shared" si="2"/>
        <v>0</v>
      </c>
      <c r="I54" s="163">
        <f t="shared" si="4"/>
        <v>0</v>
      </c>
      <c r="J54" s="140" t="str">
        <f t="shared" si="1"/>
        <v/>
      </c>
    </row>
    <row r="55" spans="1:10" ht="25.5" customHeight="1">
      <c r="A55" s="86"/>
      <c r="B55" s="135" t="s">
        <v>95</v>
      </c>
      <c r="C55" s="357" t="s">
        <v>103</v>
      </c>
      <c r="D55" s="358"/>
      <c r="E55" s="358"/>
      <c r="F55" s="359"/>
      <c r="G55" s="163">
        <f>'Dílčí části'!G36</f>
        <v>0</v>
      </c>
      <c r="H55" s="163">
        <f t="shared" si="2"/>
        <v>0</v>
      </c>
      <c r="I55" s="163">
        <f t="shared" si="4"/>
        <v>0</v>
      </c>
      <c r="J55" s="140" t="str">
        <f t="shared" si="1"/>
        <v/>
      </c>
    </row>
    <row r="56" spans="1:10" ht="25.5" customHeight="1">
      <c r="A56" s="86"/>
      <c r="B56" s="135" t="s">
        <v>96</v>
      </c>
      <c r="C56" s="357" t="s">
        <v>104</v>
      </c>
      <c r="D56" s="358"/>
      <c r="E56" s="358"/>
      <c r="F56" s="359"/>
      <c r="G56" s="163">
        <f>'Dílčí části'!G39</f>
        <v>0</v>
      </c>
      <c r="H56" s="163">
        <f t="shared" si="2"/>
        <v>0</v>
      </c>
      <c r="I56" s="163">
        <f t="shared" ref="I56:I57" si="5">SUM(G56:H56)</f>
        <v>0</v>
      </c>
      <c r="J56" s="140" t="str">
        <f t="shared" ref="J56:J58" si="6">IF($I$59=0,"",I56/$I$59*100)</f>
        <v/>
      </c>
    </row>
    <row r="57" spans="1:10" ht="25.5" customHeight="1">
      <c r="A57" s="86"/>
      <c r="B57" s="135" t="s">
        <v>97</v>
      </c>
      <c r="C57" s="357" t="s">
        <v>105</v>
      </c>
      <c r="D57" s="358"/>
      <c r="E57" s="358"/>
      <c r="F57" s="359"/>
      <c r="G57" s="163">
        <f>'Dílčí části'!G43</f>
        <v>0</v>
      </c>
      <c r="H57" s="163">
        <f t="shared" si="2"/>
        <v>0</v>
      </c>
      <c r="I57" s="163">
        <f t="shared" si="5"/>
        <v>0</v>
      </c>
      <c r="J57" s="140" t="str">
        <f t="shared" si="6"/>
        <v/>
      </c>
    </row>
    <row r="58" spans="1:10" ht="25.5" customHeight="1">
      <c r="A58" s="86"/>
      <c r="B58" s="135" t="s">
        <v>98</v>
      </c>
      <c r="C58" s="357" t="s">
        <v>106</v>
      </c>
      <c r="D58" s="358"/>
      <c r="E58" s="358"/>
      <c r="F58" s="359"/>
      <c r="G58" s="163">
        <f>'Dílčí části'!G48</f>
        <v>0</v>
      </c>
      <c r="H58" s="163">
        <f t="shared" si="2"/>
        <v>0</v>
      </c>
      <c r="I58" s="163">
        <f t="shared" ref="I58" si="7">SUM(G58:H58)</f>
        <v>0</v>
      </c>
      <c r="J58" s="140" t="str">
        <f t="shared" si="6"/>
        <v/>
      </c>
    </row>
    <row r="59" spans="1:10" ht="25.5" customHeight="1">
      <c r="A59" s="87"/>
      <c r="B59" s="369" t="s">
        <v>1</v>
      </c>
      <c r="C59" s="370"/>
      <c r="D59" s="370"/>
      <c r="E59" s="370"/>
      <c r="F59" s="371"/>
      <c r="G59" s="164">
        <f>SUM(G47:G58)</f>
        <v>0</v>
      </c>
      <c r="H59" s="164">
        <f>SUM(H47:H58)</f>
        <v>0</v>
      </c>
      <c r="I59" s="164">
        <f>SUM(I47:I58)</f>
        <v>0</v>
      </c>
      <c r="J59" s="141">
        <f>SUM(J47:J58)</f>
        <v>0</v>
      </c>
    </row>
    <row r="60" spans="1:10">
      <c r="F60" s="60"/>
      <c r="G60" s="60"/>
      <c r="H60" s="60"/>
      <c r="I60" s="60"/>
      <c r="J60" s="60"/>
    </row>
    <row r="61" spans="1:10">
      <c r="F61" s="60"/>
      <c r="G61" s="60"/>
      <c r="H61" s="60"/>
      <c r="I61" s="60"/>
      <c r="J61" s="60"/>
    </row>
    <row r="62" spans="1:10">
      <c r="F62" s="60"/>
      <c r="G62" s="60"/>
      <c r="H62" s="60"/>
      <c r="I62" s="60"/>
      <c r="J62" s="60"/>
    </row>
  </sheetData>
  <sheetProtection algorithmName="SHA-512" hashValue="WOQwpJFak7wLF90zES7nzuGKOJMty2aMl4vHUhIWvS5u5G/QlWt6NQtW9XHvPhMZoPId7nSvx4Nnb/YIIpIiUg==" saltValue="vGmNmzgd4xDFseAG4BecEA==" spinCount="100000" sheet="1" objects="1" scenarios="1"/>
  <protectedRanges>
    <protectedRange sqref="D11:G13 C13 I11:I12" name="Oblast1"/>
  </protectedRanges>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51">
    <mergeCell ref="B59:F59"/>
    <mergeCell ref="C49:F49"/>
    <mergeCell ref="C50:F50"/>
    <mergeCell ref="C51:F51"/>
    <mergeCell ref="C52:F52"/>
    <mergeCell ref="C53:F53"/>
    <mergeCell ref="C54:F54"/>
    <mergeCell ref="C55:F55"/>
    <mergeCell ref="C56:F56"/>
    <mergeCell ref="C57:F57"/>
    <mergeCell ref="C58:F58"/>
    <mergeCell ref="C47:F47"/>
    <mergeCell ref="C48:F48"/>
    <mergeCell ref="G20:H20"/>
    <mergeCell ref="G34:I34"/>
    <mergeCell ref="D2:J2"/>
    <mergeCell ref="E17:F17"/>
    <mergeCell ref="G16:H16"/>
    <mergeCell ref="G17:H17"/>
    <mergeCell ref="G18:H18"/>
    <mergeCell ref="I17:J17"/>
    <mergeCell ref="I18:J18"/>
    <mergeCell ref="E18:F18"/>
    <mergeCell ref="E15:F15"/>
    <mergeCell ref="G21:I21"/>
    <mergeCell ref="C39:E39"/>
    <mergeCell ref="B40:E40"/>
    <mergeCell ref="D12:G12"/>
    <mergeCell ref="D13:G13"/>
    <mergeCell ref="B1:J1"/>
    <mergeCell ref="G26:I26"/>
    <mergeCell ref="G27:I27"/>
    <mergeCell ref="G25:I25"/>
    <mergeCell ref="I16:J16"/>
    <mergeCell ref="I19:J19"/>
    <mergeCell ref="E21:F21"/>
    <mergeCell ref="D11:G11"/>
    <mergeCell ref="G24:I24"/>
    <mergeCell ref="G23:I23"/>
    <mergeCell ref="E19:F19"/>
    <mergeCell ref="E20:F20"/>
    <mergeCell ref="I20:J20"/>
    <mergeCell ref="D3:J3"/>
    <mergeCell ref="D34:E34"/>
    <mergeCell ref="D35:E35"/>
    <mergeCell ref="G19:H19"/>
    <mergeCell ref="G15:H15"/>
    <mergeCell ref="I15:J15"/>
    <mergeCell ref="E16:F16"/>
    <mergeCell ref="G29:I29"/>
    <mergeCell ref="G28:I28"/>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rowBreaks count="1" manualBreakCount="1">
    <brk id="36" max="9" man="1"/>
  </rowBreaks>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ECFF"/>
    <outlinePr summaryBelow="0"/>
  </sheetPr>
  <dimension ref="A1:BH47"/>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2695</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SUMIF(AE9:AE24,"&lt;&gt;NOR",G9:G24)</f>
        <v>0</v>
      </c>
      <c r="H8" s="109"/>
      <c r="I8" s="109">
        <f>SUM(I9:I24)</f>
        <v>0</v>
      </c>
      <c r="J8" s="109"/>
      <c r="K8" s="109">
        <f>SUM(K9:K24)</f>
        <v>0</v>
      </c>
      <c r="L8" s="109"/>
      <c r="M8" s="109">
        <f>SUM(M9:M24)</f>
        <v>0</v>
      </c>
      <c r="N8" s="102"/>
      <c r="O8" s="102">
        <f>SUM(O9:O24)</f>
        <v>0</v>
      </c>
      <c r="P8" s="102"/>
      <c r="Q8" s="102">
        <f>SUM(Q9:Q24)</f>
        <v>9.9090000000000007</v>
      </c>
      <c r="R8" s="102"/>
      <c r="S8" s="102"/>
      <c r="T8" s="108"/>
      <c r="U8" s="102">
        <f>SUM(U9:U24)</f>
        <v>14.34</v>
      </c>
      <c r="AE8" t="s">
        <v>79</v>
      </c>
    </row>
    <row r="9" spans="1:60" outlineLevel="1">
      <c r="A9" s="100">
        <v>1</v>
      </c>
      <c r="B9" s="100" t="s">
        <v>599</v>
      </c>
      <c r="C9" s="114" t="s">
        <v>598</v>
      </c>
      <c r="D9" s="104" t="s">
        <v>258</v>
      </c>
      <c r="E9" s="178">
        <v>12.2</v>
      </c>
      <c r="F9" s="177">
        <f>H9+J9</f>
        <v>0</v>
      </c>
      <c r="G9" s="106">
        <f>ROUND(E9*F9,2)</f>
        <v>0</v>
      </c>
      <c r="H9" s="106"/>
      <c r="I9" s="106">
        <f>ROUND(E9*H9,2)</f>
        <v>0</v>
      </c>
      <c r="J9" s="106"/>
      <c r="K9" s="106">
        <f>ROUND(E9*J9,2)</f>
        <v>0</v>
      </c>
      <c r="L9" s="106">
        <v>21</v>
      </c>
      <c r="M9" s="106">
        <f>G9*(1+L9/100)</f>
        <v>0</v>
      </c>
      <c r="N9" s="104">
        <v>0</v>
      </c>
      <c r="O9" s="104">
        <f>ROUND(E9*N9,5)</f>
        <v>0</v>
      </c>
      <c r="P9" s="104">
        <v>0.22</v>
      </c>
      <c r="Q9" s="104">
        <f>ROUND(E9*P9,5)</f>
        <v>2.6840000000000002</v>
      </c>
      <c r="R9" s="104"/>
      <c r="S9" s="104"/>
      <c r="T9" s="105">
        <v>0.14299999999999999</v>
      </c>
      <c r="U9" s="104">
        <f>ROUND(E9*T9,2)</f>
        <v>1.74</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597</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 vybouráním lože, s přemístěním hmot na skládku na vzdálenost do 3 m nebo naložením na dopravní prostředek</v>
      </c>
      <c r="BB10" s="99"/>
      <c r="BC10" s="99"/>
      <c r="BD10" s="99"/>
      <c r="BE10" s="99"/>
      <c r="BF10" s="99"/>
      <c r="BG10" s="99"/>
      <c r="BH10" s="99"/>
    </row>
    <row r="11" spans="1:60" outlineLevel="1">
      <c r="A11" s="100"/>
      <c r="B11" s="100"/>
      <c r="C11" s="181" t="s">
        <v>2694</v>
      </c>
      <c r="D11" s="180"/>
      <c r="E11" s="179">
        <v>12.2</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v>2</v>
      </c>
      <c r="B12" s="100" t="s">
        <v>236</v>
      </c>
      <c r="C12" s="114" t="s">
        <v>235</v>
      </c>
      <c r="D12" s="104" t="s">
        <v>226</v>
      </c>
      <c r="E12" s="178">
        <v>12.5</v>
      </c>
      <c r="F12" s="177">
        <f>H12+J12</f>
        <v>0</v>
      </c>
      <c r="G12" s="106">
        <f>ROUND(E12*F12,2)</f>
        <v>0</v>
      </c>
      <c r="H12" s="106"/>
      <c r="I12" s="106">
        <f>ROUND(E12*H12,2)</f>
        <v>0</v>
      </c>
      <c r="J12" s="106"/>
      <c r="K12" s="106">
        <f>ROUND(E12*J12,2)</f>
        <v>0</v>
      </c>
      <c r="L12" s="106">
        <v>21</v>
      </c>
      <c r="M12" s="106">
        <f>G12*(1+L12/100)</f>
        <v>0</v>
      </c>
      <c r="N12" s="104">
        <v>0</v>
      </c>
      <c r="O12" s="104">
        <f>ROUND(E12*N12,5)</f>
        <v>0</v>
      </c>
      <c r="P12" s="104">
        <v>0.13800000000000001</v>
      </c>
      <c r="Q12" s="104">
        <f>ROUND(E12*P12,5)</f>
        <v>1.7250000000000001</v>
      </c>
      <c r="R12" s="104"/>
      <c r="S12" s="104"/>
      <c r="T12" s="105">
        <v>0.16</v>
      </c>
      <c r="U12" s="104">
        <f>ROUND(E12*T12,2)</f>
        <v>2</v>
      </c>
      <c r="V12" s="99"/>
      <c r="W12" s="99"/>
      <c r="X12" s="99"/>
      <c r="Y12" s="99"/>
      <c r="Z12" s="99"/>
      <c r="AA12" s="99"/>
      <c r="AB12" s="99"/>
      <c r="AC12" s="99"/>
      <c r="AD12" s="99"/>
      <c r="AE12" s="99" t="s">
        <v>80</v>
      </c>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c r="B13" s="100"/>
      <c r="C13" s="383" t="s">
        <v>234</v>
      </c>
      <c r="D13" s="384"/>
      <c r="E13" s="385"/>
      <c r="F13" s="386"/>
      <c r="G13" s="387"/>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81</v>
      </c>
      <c r="AF13" s="99"/>
      <c r="AG13" s="99"/>
      <c r="AH13" s="99"/>
      <c r="AI13" s="99"/>
      <c r="AJ13" s="99"/>
      <c r="AK13" s="99"/>
      <c r="AL13" s="99"/>
      <c r="AM13" s="99"/>
      <c r="AN13" s="99"/>
      <c r="AO13" s="99"/>
      <c r="AP13" s="99"/>
      <c r="AQ13" s="99"/>
      <c r="AR13" s="99"/>
      <c r="AS13" s="99"/>
      <c r="AT13" s="99"/>
      <c r="AU13" s="99"/>
      <c r="AV13" s="99"/>
      <c r="AW13" s="99"/>
      <c r="AX13" s="99"/>
      <c r="AY13" s="99"/>
      <c r="AZ13" s="99"/>
      <c r="BA13" s="101" t="str">
        <f>C13</f>
        <v>Rozebrání dlažeb, panelů s přemístěním hmot na skládku na vzdálenost do 3 m nebo s naložením na dopravní prostředek</v>
      </c>
      <c r="BB13" s="99"/>
      <c r="BC13" s="99"/>
      <c r="BD13" s="99"/>
      <c r="BE13" s="99"/>
      <c r="BF13" s="99"/>
      <c r="BG13" s="99"/>
      <c r="BH13" s="99"/>
    </row>
    <row r="14" spans="1:60" outlineLevel="1">
      <c r="A14" s="100"/>
      <c r="B14" s="100"/>
      <c r="C14" s="181" t="s">
        <v>2692</v>
      </c>
      <c r="D14" s="180"/>
      <c r="E14" s="179">
        <v>12.5</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ht="22.5" outlineLevel="1">
      <c r="A15" s="100">
        <v>3</v>
      </c>
      <c r="B15" s="100" t="s">
        <v>1053</v>
      </c>
      <c r="C15" s="114" t="s">
        <v>1052</v>
      </c>
      <c r="D15" s="104" t="s">
        <v>226</v>
      </c>
      <c r="E15" s="178">
        <v>12.5</v>
      </c>
      <c r="F15" s="177">
        <f>H15+J15</f>
        <v>0</v>
      </c>
      <c r="G15" s="106">
        <f>ROUND(E15*F15,2)</f>
        <v>0</v>
      </c>
      <c r="H15" s="106"/>
      <c r="I15" s="106">
        <f>ROUND(E15*H15,2)</f>
        <v>0</v>
      </c>
      <c r="J15" s="106"/>
      <c r="K15" s="106">
        <f>ROUND(E15*J15,2)</f>
        <v>0</v>
      </c>
      <c r="L15" s="106">
        <v>21</v>
      </c>
      <c r="M15" s="106">
        <f>G15*(1+L15/100)</f>
        <v>0</v>
      </c>
      <c r="N15" s="104">
        <v>0</v>
      </c>
      <c r="O15" s="104">
        <f>ROUND(E15*N15,5)</f>
        <v>0</v>
      </c>
      <c r="P15" s="104">
        <v>0.44</v>
      </c>
      <c r="Q15" s="104">
        <f>ROUND(E15*P15,5)</f>
        <v>5.5</v>
      </c>
      <c r="R15" s="104"/>
      <c r="S15" s="104"/>
      <c r="T15" s="105">
        <v>0.63200000000000001</v>
      </c>
      <c r="U15" s="104">
        <f>ROUND(E15*T15,2)</f>
        <v>7.9</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outlineLevel="1">
      <c r="A16" s="100"/>
      <c r="B16" s="100"/>
      <c r="C16" s="383" t="s">
        <v>2693</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S přemístěním do 20 m nebo naložením na dopravní prostředek.</v>
      </c>
      <c r="BB16" s="99"/>
      <c r="BC16" s="99"/>
      <c r="BD16" s="99"/>
      <c r="BE16" s="99"/>
      <c r="BF16" s="99"/>
      <c r="BG16" s="99"/>
      <c r="BH16" s="99"/>
    </row>
    <row r="17" spans="1:60" outlineLevel="1">
      <c r="A17" s="100"/>
      <c r="B17" s="100"/>
      <c r="C17" s="181" t="s">
        <v>2692</v>
      </c>
      <c r="D17" s="180"/>
      <c r="E17" s="179">
        <v>12.5</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ht="22.5" outlineLevel="1">
      <c r="A18" s="100">
        <v>4</v>
      </c>
      <c r="B18" s="100" t="s">
        <v>215</v>
      </c>
      <c r="C18" s="114" t="s">
        <v>214</v>
      </c>
      <c r="D18" s="104" t="s">
        <v>213</v>
      </c>
      <c r="E18" s="178">
        <v>3.125</v>
      </c>
      <c r="F18" s="177">
        <f>H18+J18</f>
        <v>0</v>
      </c>
      <c r="G18" s="106">
        <f>ROUND(E18*F18,2)</f>
        <v>0</v>
      </c>
      <c r="H18" s="106"/>
      <c r="I18" s="106">
        <f>ROUND(E18*H18,2)</f>
        <v>0</v>
      </c>
      <c r="J18" s="106"/>
      <c r="K18" s="106">
        <f>ROUND(E18*J18,2)</f>
        <v>0</v>
      </c>
      <c r="L18" s="106">
        <v>21</v>
      </c>
      <c r="M18" s="106">
        <f>G18*(1+L18/100)</f>
        <v>0</v>
      </c>
      <c r="N18" s="104">
        <v>0</v>
      </c>
      <c r="O18" s="104">
        <f>ROUND(E18*N18,5)</f>
        <v>0</v>
      </c>
      <c r="P18" s="104">
        <v>0</v>
      </c>
      <c r="Q18" s="104">
        <f>ROUND(E18*P18,5)</f>
        <v>0</v>
      </c>
      <c r="R18" s="104"/>
      <c r="S18" s="104"/>
      <c r="T18" s="105">
        <v>0.65200000000000002</v>
      </c>
      <c r="U18" s="104">
        <f>ROUND(E18*T18,2)</f>
        <v>2.04</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2690</v>
      </c>
      <c r="D19" s="180"/>
      <c r="E19" s="179">
        <v>3.125</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v>5</v>
      </c>
      <c r="B20" s="100" t="s">
        <v>220</v>
      </c>
      <c r="C20" s="114" t="s">
        <v>219</v>
      </c>
      <c r="D20" s="104" t="s">
        <v>213</v>
      </c>
      <c r="E20" s="178">
        <v>3.125</v>
      </c>
      <c r="F20" s="177">
        <f>H20+J20</f>
        <v>0</v>
      </c>
      <c r="G20" s="106">
        <f>ROUND(E20*F20,2)</f>
        <v>0</v>
      </c>
      <c r="H20" s="106"/>
      <c r="I20" s="106">
        <f>ROUND(E20*H20,2)</f>
        <v>0</v>
      </c>
      <c r="J20" s="106"/>
      <c r="K20" s="106">
        <f>ROUND(E20*J20,2)</f>
        <v>0</v>
      </c>
      <c r="L20" s="106">
        <v>21</v>
      </c>
      <c r="M20" s="106">
        <f>G20*(1+L20/100)</f>
        <v>0</v>
      </c>
      <c r="N20" s="104">
        <v>0</v>
      </c>
      <c r="O20" s="104">
        <f>ROUND(E20*N20,5)</f>
        <v>0</v>
      </c>
      <c r="P20" s="104">
        <v>0</v>
      </c>
      <c r="Q20" s="104">
        <f>ROUND(E20*P20,5)</f>
        <v>0</v>
      </c>
      <c r="R20" s="104"/>
      <c r="S20" s="104"/>
      <c r="T20" s="105">
        <v>1.0999999999999999E-2</v>
      </c>
      <c r="U20" s="104">
        <f>ROUND(E20*T20,2)</f>
        <v>0.03</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22.5" outlineLevel="1">
      <c r="A21" s="100"/>
      <c r="B21" s="100"/>
      <c r="C21" s="383" t="s">
        <v>2691</v>
      </c>
      <c r="D21" s="384"/>
      <c r="E21" s="385"/>
      <c r="F21" s="386"/>
      <c r="G21" s="387"/>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81</v>
      </c>
      <c r="AF21" s="99"/>
      <c r="AG21" s="99"/>
      <c r="AH21" s="99"/>
      <c r="AI21" s="99"/>
      <c r="AJ21" s="99"/>
      <c r="AK21" s="99"/>
      <c r="AL21" s="99"/>
      <c r="AM21" s="99"/>
      <c r="AN21" s="99"/>
      <c r="AO21" s="99"/>
      <c r="AP21" s="99"/>
      <c r="AQ21" s="99"/>
      <c r="AR21" s="99"/>
      <c r="AS21" s="99"/>
      <c r="AT21" s="99"/>
      <c r="AU21" s="99"/>
      <c r="AV21" s="99"/>
      <c r="AW21" s="99"/>
      <c r="AX21" s="99"/>
      <c r="AY21" s="99"/>
      <c r="AZ21" s="99"/>
      <c r="BA21" s="101" t="str">
        <f>C21</f>
        <v>Vodorovné přemístění výkopku po suchu, bez ohledu na druh dopravního prostředku, bez naložení výkopku, avšak se složením bez rozhrnutí. Přesun zeminy z dočasné skládky pro zásypy.</v>
      </c>
      <c r="BB21" s="99"/>
      <c r="BC21" s="99"/>
      <c r="BD21" s="99"/>
      <c r="BE21" s="99"/>
      <c r="BF21" s="99"/>
      <c r="BG21" s="99"/>
      <c r="BH21" s="99"/>
    </row>
    <row r="22" spans="1:60" outlineLevel="1">
      <c r="A22" s="100"/>
      <c r="B22" s="100"/>
      <c r="C22" s="181" t="s">
        <v>2690</v>
      </c>
      <c r="D22" s="180"/>
      <c r="E22" s="179">
        <v>3.125</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6</v>
      </c>
      <c r="B23" s="100" t="s">
        <v>223</v>
      </c>
      <c r="C23" s="114" t="s">
        <v>222</v>
      </c>
      <c r="D23" s="104" t="s">
        <v>213</v>
      </c>
      <c r="E23" s="178">
        <v>3.125</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0.20200000000000001</v>
      </c>
      <c r="U23" s="104">
        <f>ROUND(E23*T23,2)</f>
        <v>0.63</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181" t="s">
        <v>2690</v>
      </c>
      <c r="D24" s="180"/>
      <c r="E24" s="179">
        <v>3.125</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c r="A25" s="200" t="s">
        <v>188</v>
      </c>
      <c r="B25" s="200" t="s">
        <v>210</v>
      </c>
      <c r="C25" s="199" t="s">
        <v>209</v>
      </c>
      <c r="D25" s="195"/>
      <c r="E25" s="198"/>
      <c r="F25" s="197"/>
      <c r="G25" s="197">
        <f>SUMIF(AE26:AE30,"&lt;&gt;NOR",G26:G30)</f>
        <v>0</v>
      </c>
      <c r="H25" s="197"/>
      <c r="I25" s="197">
        <f>SUM(I26:I30)</f>
        <v>0</v>
      </c>
      <c r="J25" s="197"/>
      <c r="K25" s="197">
        <f>SUM(K26:K30)</f>
        <v>0</v>
      </c>
      <c r="L25" s="197"/>
      <c r="M25" s="197">
        <f>SUM(M26:M30)</f>
        <v>0</v>
      </c>
      <c r="N25" s="195"/>
      <c r="O25" s="195">
        <f>SUM(O26:O30)</f>
        <v>0</v>
      </c>
      <c r="P25" s="195"/>
      <c r="Q25" s="195">
        <f>SUM(Q26:Q30)</f>
        <v>0</v>
      </c>
      <c r="R25" s="195"/>
      <c r="S25" s="195"/>
      <c r="T25" s="196"/>
      <c r="U25" s="195">
        <f>SUM(U26:U30)</f>
        <v>6.88</v>
      </c>
      <c r="AE25" t="s">
        <v>79</v>
      </c>
    </row>
    <row r="26" spans="1:60" ht="22.5" outlineLevel="1">
      <c r="A26" s="100">
        <v>7</v>
      </c>
      <c r="B26" s="100" t="s">
        <v>208</v>
      </c>
      <c r="C26" s="114" t="s">
        <v>207</v>
      </c>
      <c r="D26" s="104" t="s">
        <v>197</v>
      </c>
      <c r="E26" s="178">
        <v>9.9090000000000007</v>
      </c>
      <c r="F26" s="177">
        <f>H26+J26</f>
        <v>0</v>
      </c>
      <c r="G26" s="106">
        <f>ROUND(E26*F26,2)</f>
        <v>0</v>
      </c>
      <c r="H26" s="106"/>
      <c r="I26" s="106">
        <f>ROUND(E26*H26,2)</f>
        <v>0</v>
      </c>
      <c r="J26" s="106"/>
      <c r="K26" s="106">
        <f>ROUND(E26*J26,2)</f>
        <v>0</v>
      </c>
      <c r="L26" s="106">
        <v>21</v>
      </c>
      <c r="M26" s="106">
        <f>G26*(1+L26/100)</f>
        <v>0</v>
      </c>
      <c r="N26" s="104">
        <v>0</v>
      </c>
      <c r="O26" s="104">
        <f>ROUND(E26*N26,5)</f>
        <v>0</v>
      </c>
      <c r="P26" s="104">
        <v>0</v>
      </c>
      <c r="Q26" s="104">
        <f>ROUND(E26*P26,5)</f>
        <v>0</v>
      </c>
      <c r="R26" s="104"/>
      <c r="S26" s="104"/>
      <c r="T26" s="105">
        <v>0.68799999999999994</v>
      </c>
      <c r="U26" s="104">
        <f>ROUND(E26*T26,2)</f>
        <v>6.82</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ht="22.5" outlineLevel="1">
      <c r="A27" s="100">
        <v>8</v>
      </c>
      <c r="B27" s="100" t="s">
        <v>206</v>
      </c>
      <c r="C27" s="114" t="s">
        <v>205</v>
      </c>
      <c r="D27" s="104" t="s">
        <v>197</v>
      </c>
      <c r="E27" s="178">
        <v>9.9090000000000007</v>
      </c>
      <c r="F27" s="177">
        <f>H27+J27</f>
        <v>0</v>
      </c>
      <c r="G27" s="106">
        <f>ROUND(E27*F27,2)</f>
        <v>0</v>
      </c>
      <c r="H27" s="106"/>
      <c r="I27" s="106">
        <f>ROUND(E27*H27,2)</f>
        <v>0</v>
      </c>
      <c r="J27" s="106"/>
      <c r="K27" s="106">
        <f>ROUND(E27*J27,2)</f>
        <v>0</v>
      </c>
      <c r="L27" s="106">
        <v>21</v>
      </c>
      <c r="M27" s="106">
        <f>G27*(1+L27/100)</f>
        <v>0</v>
      </c>
      <c r="N27" s="104">
        <v>0</v>
      </c>
      <c r="O27" s="104">
        <f>ROUND(E27*N27,5)</f>
        <v>0</v>
      </c>
      <c r="P27" s="104">
        <v>0</v>
      </c>
      <c r="Q27" s="104">
        <f>ROUND(E27*P27,5)</f>
        <v>0</v>
      </c>
      <c r="R27" s="104"/>
      <c r="S27" s="104"/>
      <c r="T27" s="105">
        <v>0</v>
      </c>
      <c r="U27" s="104">
        <f>ROUND(E27*T27,2)</f>
        <v>0</v>
      </c>
      <c r="V27" s="99"/>
      <c r="W27" s="99"/>
      <c r="X27" s="99"/>
      <c r="Y27" s="99"/>
      <c r="Z27" s="99"/>
      <c r="AA27" s="99"/>
      <c r="AB27" s="99"/>
      <c r="AC27" s="99"/>
      <c r="AD27" s="99"/>
      <c r="AE27" s="99" t="s">
        <v>80</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9</v>
      </c>
      <c r="B28" s="100" t="s">
        <v>204</v>
      </c>
      <c r="C28" s="114" t="s">
        <v>203</v>
      </c>
      <c r="D28" s="104" t="s">
        <v>197</v>
      </c>
      <c r="E28" s="178">
        <v>9.9090000000000007</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6.0000000000000001E-3</v>
      </c>
      <c r="U28" s="104">
        <f>ROUND(E28*T28,2)</f>
        <v>0.06</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22.5" outlineLevel="1">
      <c r="A29" s="100">
        <v>10</v>
      </c>
      <c r="B29" s="100" t="s">
        <v>2689</v>
      </c>
      <c r="C29" s="114" t="s">
        <v>2688</v>
      </c>
      <c r="D29" s="104" t="s">
        <v>197</v>
      </c>
      <c r="E29" s="178">
        <v>5.5</v>
      </c>
      <c r="F29" s="177">
        <f>H29+J29</f>
        <v>0</v>
      </c>
      <c r="G29" s="106">
        <f>ROUND(E29*F29,2)</f>
        <v>0</v>
      </c>
      <c r="H29" s="106"/>
      <c r="I29" s="106">
        <f>ROUND(E29*H29,2)</f>
        <v>0</v>
      </c>
      <c r="J29" s="106"/>
      <c r="K29" s="106">
        <f>ROUND(E29*J29,2)</f>
        <v>0</v>
      </c>
      <c r="L29" s="106">
        <v>21</v>
      </c>
      <c r="M29" s="106">
        <f>G29*(1+L29/100)</f>
        <v>0</v>
      </c>
      <c r="N29" s="104">
        <v>0</v>
      </c>
      <c r="O29" s="104">
        <f>ROUND(E29*N29,5)</f>
        <v>0</v>
      </c>
      <c r="P29" s="104">
        <v>0</v>
      </c>
      <c r="Q29" s="104">
        <f>ROUND(E29*P29,5)</f>
        <v>0</v>
      </c>
      <c r="R29" s="104"/>
      <c r="S29" s="104"/>
      <c r="T29" s="105">
        <v>0</v>
      </c>
      <c r="U29" s="104">
        <f>ROUND(E29*T29,2)</f>
        <v>0</v>
      </c>
      <c r="V29" s="99"/>
      <c r="W29" s="99"/>
      <c r="X29" s="99"/>
      <c r="Y29" s="99"/>
      <c r="Z29" s="99"/>
      <c r="AA29" s="99"/>
      <c r="AB29" s="99"/>
      <c r="AC29" s="99"/>
      <c r="AD29" s="99"/>
      <c r="AE29" s="99" t="s">
        <v>80</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ht="22.5" outlineLevel="1">
      <c r="A30" s="110">
        <v>11</v>
      </c>
      <c r="B30" s="110" t="s">
        <v>201</v>
      </c>
      <c r="C30" s="142" t="s">
        <v>200</v>
      </c>
      <c r="D30" s="112" t="s">
        <v>197</v>
      </c>
      <c r="E30" s="205">
        <v>4.4089999999999998</v>
      </c>
      <c r="F30" s="204">
        <f>H30+J30</f>
        <v>0</v>
      </c>
      <c r="G30" s="111">
        <f>ROUND(E30*F30,2)</f>
        <v>0</v>
      </c>
      <c r="H30" s="111"/>
      <c r="I30" s="111">
        <f>ROUND(E30*H30,2)</f>
        <v>0</v>
      </c>
      <c r="J30" s="111"/>
      <c r="K30" s="111">
        <f>ROUND(E30*J30,2)</f>
        <v>0</v>
      </c>
      <c r="L30" s="111">
        <v>21</v>
      </c>
      <c r="M30" s="111">
        <f>G30*(1+L30/100)</f>
        <v>0</v>
      </c>
      <c r="N30" s="112">
        <v>0</v>
      </c>
      <c r="O30" s="112">
        <f>ROUND(E30*N30,5)</f>
        <v>0</v>
      </c>
      <c r="P30" s="112">
        <v>0</v>
      </c>
      <c r="Q30" s="112">
        <f>ROUND(E30*P30,5)</f>
        <v>0</v>
      </c>
      <c r="R30" s="112"/>
      <c r="S30" s="112"/>
      <c r="T30" s="113">
        <v>0</v>
      </c>
      <c r="U30" s="112">
        <f>ROUND(E30*T30,2)</f>
        <v>0</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c r="A31" s="4"/>
      <c r="B31" s="5" t="s">
        <v>117</v>
      </c>
      <c r="C31" s="171" t="s">
        <v>117</v>
      </c>
      <c r="D31" s="4"/>
      <c r="E31" s="4"/>
      <c r="F31" s="4"/>
      <c r="G31" s="4"/>
      <c r="H31" s="4"/>
      <c r="I31" s="4"/>
      <c r="J31" s="4"/>
      <c r="K31" s="4"/>
      <c r="L31" s="4"/>
      <c r="M31" s="4"/>
      <c r="N31" s="4"/>
      <c r="O31" s="4"/>
      <c r="P31" s="4"/>
      <c r="Q31" s="4"/>
      <c r="R31" s="4"/>
      <c r="S31" s="4"/>
      <c r="T31" s="4"/>
      <c r="U31" s="4"/>
      <c r="AC31">
        <v>12</v>
      </c>
      <c r="AD31">
        <v>21</v>
      </c>
    </row>
    <row r="32" spans="1:60">
      <c r="A32" s="176"/>
      <c r="B32" s="175" t="s">
        <v>27</v>
      </c>
      <c r="C32" s="174" t="s">
        <v>117</v>
      </c>
      <c r="D32" s="173"/>
      <c r="E32" s="173"/>
      <c r="F32" s="173"/>
      <c r="G32" s="172">
        <f>G8+G25</f>
        <v>0</v>
      </c>
      <c r="H32" s="4"/>
      <c r="I32" s="4"/>
      <c r="J32" s="4"/>
      <c r="K32" s="4"/>
      <c r="L32" s="4"/>
      <c r="M32" s="4"/>
      <c r="N32" s="4"/>
      <c r="O32" s="4"/>
      <c r="P32" s="4"/>
      <c r="Q32" s="4"/>
      <c r="R32" s="4"/>
      <c r="S32" s="4"/>
      <c r="T32" s="4"/>
      <c r="U32" s="4"/>
      <c r="AC32">
        <f>SUMIF(L7:L30,AC31,G7:G30)</f>
        <v>0</v>
      </c>
      <c r="AD32">
        <f>SUMIF(L7:L30,AD31,G7:G30)</f>
        <v>0</v>
      </c>
      <c r="AE32" t="s">
        <v>120</v>
      </c>
    </row>
    <row r="33" spans="1:31">
      <c r="A33" s="4"/>
      <c r="B33" s="5" t="s">
        <v>117</v>
      </c>
      <c r="C33" s="171" t="s">
        <v>117</v>
      </c>
      <c r="D33" s="4"/>
      <c r="E33" s="4"/>
      <c r="F33" s="4"/>
      <c r="G33" s="4"/>
      <c r="H33" s="4"/>
      <c r="I33" s="4"/>
      <c r="J33" s="4"/>
      <c r="K33" s="4"/>
      <c r="L33" s="4"/>
      <c r="M33" s="4"/>
      <c r="N33" s="4"/>
      <c r="O33" s="4"/>
      <c r="P33" s="4"/>
      <c r="Q33" s="4"/>
      <c r="R33" s="4"/>
      <c r="S33" s="4"/>
      <c r="T33" s="4"/>
      <c r="U33" s="4"/>
    </row>
    <row r="34" spans="1:31">
      <c r="A34" s="4"/>
      <c r="B34" s="5" t="s">
        <v>117</v>
      </c>
      <c r="C34" s="171" t="s">
        <v>117</v>
      </c>
      <c r="D34" s="4"/>
      <c r="E34" s="4"/>
      <c r="F34" s="4"/>
      <c r="G34" s="4"/>
      <c r="H34" s="4"/>
      <c r="I34" s="4"/>
      <c r="J34" s="4"/>
      <c r="K34" s="4"/>
      <c r="L34" s="4"/>
      <c r="M34" s="4"/>
      <c r="N34" s="4"/>
      <c r="O34" s="4"/>
      <c r="P34" s="4"/>
      <c r="Q34" s="4"/>
      <c r="R34" s="4"/>
      <c r="S34" s="4"/>
      <c r="T34" s="4"/>
      <c r="U34" s="4"/>
    </row>
    <row r="35" spans="1:31">
      <c r="A35" s="405" t="s">
        <v>119</v>
      </c>
      <c r="B35" s="405"/>
      <c r="C35" s="406"/>
      <c r="D35" s="4"/>
      <c r="E35" s="4"/>
      <c r="F35" s="4"/>
      <c r="G35" s="4"/>
      <c r="H35" s="4"/>
      <c r="I35" s="4"/>
      <c r="J35" s="4"/>
      <c r="K35" s="4"/>
      <c r="L35" s="4"/>
      <c r="M35" s="4"/>
      <c r="N35" s="4"/>
      <c r="O35" s="4"/>
      <c r="P35" s="4"/>
      <c r="Q35" s="4"/>
      <c r="R35" s="4"/>
      <c r="S35" s="4"/>
      <c r="T35" s="4"/>
      <c r="U35" s="4"/>
    </row>
    <row r="36" spans="1:31">
      <c r="A36" s="388"/>
      <c r="B36" s="389"/>
      <c r="C36" s="390"/>
      <c r="D36" s="389"/>
      <c r="E36" s="389"/>
      <c r="F36" s="389"/>
      <c r="G36" s="391"/>
      <c r="H36" s="4"/>
      <c r="I36" s="4"/>
      <c r="J36" s="4"/>
      <c r="K36" s="4"/>
      <c r="L36" s="4"/>
      <c r="M36" s="4"/>
      <c r="N36" s="4"/>
      <c r="O36" s="4"/>
      <c r="P36" s="4"/>
      <c r="Q36" s="4"/>
      <c r="R36" s="4"/>
      <c r="S36" s="4"/>
      <c r="T36" s="4"/>
      <c r="U36" s="4"/>
      <c r="AE36" t="s">
        <v>118</v>
      </c>
    </row>
    <row r="37" spans="1:31">
      <c r="A37" s="392"/>
      <c r="B37" s="393"/>
      <c r="C37" s="394"/>
      <c r="D37" s="393"/>
      <c r="E37" s="393"/>
      <c r="F37" s="393"/>
      <c r="G37" s="395"/>
      <c r="H37" s="4"/>
      <c r="I37" s="4"/>
      <c r="J37" s="4"/>
      <c r="K37" s="4"/>
      <c r="L37" s="4"/>
      <c r="M37" s="4"/>
      <c r="N37" s="4"/>
      <c r="O37" s="4"/>
      <c r="P37" s="4"/>
      <c r="Q37" s="4"/>
      <c r="R37" s="4"/>
      <c r="S37" s="4"/>
      <c r="T37" s="4"/>
      <c r="U37" s="4"/>
    </row>
    <row r="38" spans="1:31">
      <c r="A38" s="392"/>
      <c r="B38" s="393"/>
      <c r="C38" s="394"/>
      <c r="D38" s="393"/>
      <c r="E38" s="393"/>
      <c r="F38" s="393"/>
      <c r="G38" s="395"/>
      <c r="H38" s="4"/>
      <c r="I38" s="4"/>
      <c r="J38" s="4"/>
      <c r="K38" s="4"/>
      <c r="L38" s="4"/>
      <c r="M38" s="4"/>
      <c r="N38" s="4"/>
      <c r="O38" s="4"/>
      <c r="P38" s="4"/>
      <c r="Q38" s="4"/>
      <c r="R38" s="4"/>
      <c r="S38" s="4"/>
      <c r="T38" s="4"/>
      <c r="U38" s="4"/>
    </row>
    <row r="39" spans="1:31">
      <c r="A39" s="392"/>
      <c r="B39" s="393"/>
      <c r="C39" s="394"/>
      <c r="D39" s="393"/>
      <c r="E39" s="393"/>
      <c r="F39" s="393"/>
      <c r="G39" s="395"/>
      <c r="H39" s="4"/>
      <c r="I39" s="4"/>
      <c r="J39" s="4"/>
      <c r="K39" s="4"/>
      <c r="L39" s="4"/>
      <c r="M39" s="4"/>
      <c r="N39" s="4"/>
      <c r="O39" s="4"/>
      <c r="P39" s="4"/>
      <c r="Q39" s="4"/>
      <c r="R39" s="4"/>
      <c r="S39" s="4"/>
      <c r="T39" s="4"/>
      <c r="U39" s="4"/>
    </row>
    <row r="40" spans="1:31">
      <c r="A40" s="396"/>
      <c r="B40" s="397"/>
      <c r="C40" s="398"/>
      <c r="D40" s="397"/>
      <c r="E40" s="397"/>
      <c r="F40" s="397"/>
      <c r="G40" s="399"/>
      <c r="H40" s="4"/>
      <c r="I40" s="4"/>
      <c r="J40" s="4"/>
      <c r="K40" s="4"/>
      <c r="L40" s="4"/>
      <c r="M40" s="4"/>
      <c r="N40" s="4"/>
      <c r="O40" s="4"/>
      <c r="P40" s="4"/>
      <c r="Q40" s="4"/>
      <c r="R40" s="4"/>
      <c r="S40" s="4"/>
      <c r="T40" s="4"/>
      <c r="U40" s="4"/>
    </row>
    <row r="41" spans="1:31">
      <c r="A41" s="4"/>
      <c r="B41" s="5" t="s">
        <v>117</v>
      </c>
      <c r="C41" s="171" t="s">
        <v>117</v>
      </c>
      <c r="D41" s="4"/>
      <c r="E41" s="4"/>
      <c r="F41" s="4"/>
      <c r="G41" s="4"/>
      <c r="H41" s="4"/>
      <c r="I41" s="4"/>
      <c r="J41" s="4"/>
      <c r="K41" s="4"/>
      <c r="L41" s="4"/>
      <c r="M41" s="4"/>
      <c r="N41" s="4"/>
      <c r="O41" s="4"/>
      <c r="P41" s="4"/>
      <c r="Q41" s="4"/>
      <c r="R41" s="4"/>
      <c r="S41" s="4"/>
      <c r="T41" s="4"/>
      <c r="U41" s="4"/>
    </row>
    <row r="42" spans="1:31">
      <c r="A42" t="s">
        <v>195</v>
      </c>
      <c r="C42" s="170"/>
      <c r="AE42" t="s">
        <v>82</v>
      </c>
    </row>
    <row r="43" spans="1:31">
      <c r="A43" t="s">
        <v>194</v>
      </c>
    </row>
    <row r="44" spans="1:31">
      <c r="A44" t="s">
        <v>193</v>
      </c>
    </row>
    <row r="46" spans="1:31">
      <c r="A46" t="s">
        <v>192</v>
      </c>
    </row>
    <row r="47" spans="1:31">
      <c r="A47" t="s">
        <v>191</v>
      </c>
    </row>
  </sheetData>
  <sheetProtection algorithmName="SHA-512" hashValue="gBhv3QJfwjoMp11dZM4pZnbtKR8OUzZP/uF/Z3LXNMStzxLErl8esYo+/2E3HGIuPNiGT5Wh9AwfL+751WXy4A==" saltValue="CSgBUy/yFxHs9KBkuqvQcg==" spinCount="100000" sheet="1" objects="1" scenarios="1"/>
  <protectedRanges>
    <protectedRange sqref="F9 F12 F15 F18 F20 F23 F26:F30 A36:G40" name="Oblast1"/>
  </protectedRanges>
  <mergeCells count="10">
    <mergeCell ref="C16:G16"/>
    <mergeCell ref="C21:G21"/>
    <mergeCell ref="A35:C35"/>
    <mergeCell ref="A36:G40"/>
    <mergeCell ref="A1:G1"/>
    <mergeCell ref="C2:G2"/>
    <mergeCell ref="C3:G3"/>
    <mergeCell ref="C4:G4"/>
    <mergeCell ref="C10:G10"/>
    <mergeCell ref="C13:G13"/>
  </mergeCells>
  <pageMargins left="0.39370078740157499" right="0.19685039370078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ECFF"/>
    <outlinePr summaryBelow="0"/>
  </sheetPr>
  <dimension ref="A1:BH158"/>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2753</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SUMIF(AE9:AE74,"&lt;&gt;NOR",G9:G74)</f>
        <v>0</v>
      </c>
      <c r="H8" s="109"/>
      <c r="I8" s="109">
        <f>SUM(I9:I74)</f>
        <v>0</v>
      </c>
      <c r="J8" s="109"/>
      <c r="K8" s="109">
        <f>SUM(K9:K74)</f>
        <v>0</v>
      </c>
      <c r="L8" s="109"/>
      <c r="M8" s="109">
        <f>SUM(M9:M74)</f>
        <v>0</v>
      </c>
      <c r="N8" s="102"/>
      <c r="O8" s="102">
        <f>SUM(O9:O74)</f>
        <v>2.2949999999999999</v>
      </c>
      <c r="P8" s="102"/>
      <c r="Q8" s="102">
        <f>SUM(Q9:Q74)</f>
        <v>2.5649999999999999</v>
      </c>
      <c r="R8" s="102"/>
      <c r="S8" s="102"/>
      <c r="T8" s="108"/>
      <c r="U8" s="102">
        <f>SUM(U9:U74)</f>
        <v>28.39</v>
      </c>
      <c r="AE8" t="s">
        <v>79</v>
      </c>
    </row>
    <row r="9" spans="1:60" outlineLevel="1">
      <c r="A9" s="100">
        <v>1</v>
      </c>
      <c r="B9" s="100" t="s">
        <v>608</v>
      </c>
      <c r="C9" s="114" t="s">
        <v>607</v>
      </c>
      <c r="D9" s="104" t="s">
        <v>258</v>
      </c>
      <c r="E9" s="178">
        <v>9.5</v>
      </c>
      <c r="F9" s="177">
        <f>H9+J9</f>
        <v>0</v>
      </c>
      <c r="G9" s="106">
        <f>ROUND(E9*F9,2)</f>
        <v>0</v>
      </c>
      <c r="H9" s="106"/>
      <c r="I9" s="106">
        <f>ROUND(E9*H9,2)</f>
        <v>0</v>
      </c>
      <c r="J9" s="106"/>
      <c r="K9" s="106">
        <f>ROUND(E9*J9,2)</f>
        <v>0</v>
      </c>
      <c r="L9" s="106">
        <v>21</v>
      </c>
      <c r="M9" s="106">
        <f>G9*(1+L9/100)</f>
        <v>0</v>
      </c>
      <c r="N9" s="104">
        <v>0</v>
      </c>
      <c r="O9" s="104">
        <f>ROUND(E9*N9,5)</f>
        <v>0</v>
      </c>
      <c r="P9" s="104">
        <v>0.27</v>
      </c>
      <c r="Q9" s="104">
        <f>ROUND(E9*P9,5)</f>
        <v>2.5649999999999999</v>
      </c>
      <c r="R9" s="104"/>
      <c r="S9" s="104"/>
      <c r="T9" s="105">
        <v>0.123</v>
      </c>
      <c r="U9" s="104">
        <f>ROUND(E9*T9,2)</f>
        <v>1.17</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181" t="s">
        <v>2752</v>
      </c>
      <c r="D10" s="180"/>
      <c r="E10" s="179">
        <v>9.5</v>
      </c>
      <c r="F10" s="106"/>
      <c r="G10" s="10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133</v>
      </c>
      <c r="AF10" s="99">
        <v>0</v>
      </c>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v>2</v>
      </c>
      <c r="B11" s="100" t="s">
        <v>581</v>
      </c>
      <c r="C11" s="114" t="s">
        <v>580</v>
      </c>
      <c r="D11" s="104" t="s">
        <v>213</v>
      </c>
      <c r="E11" s="178">
        <v>13.074999999999999</v>
      </c>
      <c r="F11" s="177">
        <f>H11+J11</f>
        <v>0</v>
      </c>
      <c r="G11" s="106">
        <f>ROUND(E11*F11,2)</f>
        <v>0</v>
      </c>
      <c r="H11" s="106"/>
      <c r="I11" s="106">
        <f>ROUND(E11*H11,2)</f>
        <v>0</v>
      </c>
      <c r="J11" s="106"/>
      <c r="K11" s="106">
        <f>ROUND(E11*J11,2)</f>
        <v>0</v>
      </c>
      <c r="L11" s="106">
        <v>21</v>
      </c>
      <c r="M11" s="106">
        <f>G11*(1+L11/100)</f>
        <v>0</v>
      </c>
      <c r="N11" s="104">
        <v>0</v>
      </c>
      <c r="O11" s="104">
        <f>ROUND(E11*N11,5)</f>
        <v>0</v>
      </c>
      <c r="P11" s="104">
        <v>0</v>
      </c>
      <c r="Q11" s="104">
        <f>ROUND(E11*P11,5)</f>
        <v>0</v>
      </c>
      <c r="R11" s="104"/>
      <c r="S11" s="104"/>
      <c r="T11" s="105">
        <v>9.7000000000000003E-2</v>
      </c>
      <c r="U11" s="104">
        <f>ROUND(E11*T11,2)</f>
        <v>1.27</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ht="22.5" outlineLevel="1">
      <c r="A12" s="100"/>
      <c r="B12" s="100"/>
      <c r="C12" s="383" t="s">
        <v>773</v>
      </c>
      <c r="D12" s="384"/>
      <c r="E12" s="385"/>
      <c r="F12" s="386"/>
      <c r="G12" s="387"/>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Sejmutí ornice nebo lesní půdy s vodorovným přemístěním na hromady v místě upotřebení nebo na dočasné či trvalé skládky se složením.</v>
      </c>
      <c r="BB12" s="99"/>
      <c r="BC12" s="99"/>
      <c r="BD12" s="99"/>
      <c r="BE12" s="99"/>
      <c r="BF12" s="99"/>
      <c r="BG12" s="99"/>
      <c r="BH12" s="99"/>
    </row>
    <row r="13" spans="1:60" outlineLevel="1">
      <c r="A13" s="100"/>
      <c r="B13" s="100"/>
      <c r="C13" s="181" t="s">
        <v>2751</v>
      </c>
      <c r="D13" s="180"/>
      <c r="E13" s="179">
        <v>13.074999999999999</v>
      </c>
      <c r="F13" s="106"/>
      <c r="G13" s="106"/>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133</v>
      </c>
      <c r="AF13" s="99">
        <v>0</v>
      </c>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v>3</v>
      </c>
      <c r="B14" s="100" t="s">
        <v>579</v>
      </c>
      <c r="C14" s="114" t="s">
        <v>578</v>
      </c>
      <c r="D14" s="104" t="s">
        <v>213</v>
      </c>
      <c r="E14" s="178">
        <v>2.1440000000000001</v>
      </c>
      <c r="F14" s="177">
        <f>H14+J14</f>
        <v>0</v>
      </c>
      <c r="G14" s="106">
        <f>ROUND(E14*F14,2)</f>
        <v>0</v>
      </c>
      <c r="H14" s="106"/>
      <c r="I14" s="106">
        <f>ROUND(E14*H14,2)</f>
        <v>0</v>
      </c>
      <c r="J14" s="106"/>
      <c r="K14" s="106">
        <f>ROUND(E14*J14,2)</f>
        <v>0</v>
      </c>
      <c r="L14" s="106">
        <v>21</v>
      </c>
      <c r="M14" s="106">
        <f>G14*(1+L14/100)</f>
        <v>0</v>
      </c>
      <c r="N14" s="104">
        <v>0</v>
      </c>
      <c r="O14" s="104">
        <f>ROUND(E14*N14,5)</f>
        <v>0</v>
      </c>
      <c r="P14" s="104">
        <v>0</v>
      </c>
      <c r="Q14" s="104">
        <f>ROUND(E14*P14,5)</f>
        <v>0</v>
      </c>
      <c r="R14" s="104"/>
      <c r="S14" s="104"/>
      <c r="T14" s="105">
        <v>0.36799999999999999</v>
      </c>
      <c r="U14" s="104">
        <f>ROUND(E14*T14,2)</f>
        <v>0.79</v>
      </c>
      <c r="V14" s="99"/>
      <c r="W14" s="99"/>
      <c r="X14" s="99"/>
      <c r="Y14" s="99"/>
      <c r="Z14" s="99"/>
      <c r="AA14" s="99"/>
      <c r="AB14" s="99"/>
      <c r="AC14" s="99"/>
      <c r="AD14" s="99"/>
      <c r="AE14" s="99" t="s">
        <v>80</v>
      </c>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ht="22.5" outlineLevel="1">
      <c r="A15" s="100"/>
      <c r="B15" s="100"/>
      <c r="C15" s="383" t="s">
        <v>571</v>
      </c>
      <c r="D15" s="384"/>
      <c r="E15" s="385"/>
      <c r="F15" s="386"/>
      <c r="G15" s="387"/>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81</v>
      </c>
      <c r="AF15" s="99"/>
      <c r="AG15" s="99"/>
      <c r="AH15" s="99"/>
      <c r="AI15" s="99"/>
      <c r="AJ15" s="99"/>
      <c r="AK15" s="99"/>
      <c r="AL15" s="99"/>
      <c r="AM15" s="99"/>
      <c r="AN15" s="99"/>
      <c r="AO15" s="99"/>
      <c r="AP15" s="99"/>
      <c r="AQ15" s="99"/>
      <c r="AR15" s="99"/>
      <c r="AS15" s="99"/>
      <c r="AT15" s="99"/>
      <c r="AU15" s="99"/>
      <c r="AV15" s="99"/>
      <c r="AW15" s="99"/>
      <c r="AX15" s="99"/>
      <c r="AY15" s="99"/>
      <c r="AZ15" s="99"/>
      <c r="BA15" s="101" t="str">
        <f>C15</f>
        <v>Odkopávky a prokopávky nezapažené s přehozením výkopku na vzdálenost do 3 m nebo s naložením na dopravní prostředek.</v>
      </c>
      <c r="BB15" s="99"/>
      <c r="BC15" s="99"/>
      <c r="BD15" s="99"/>
      <c r="BE15" s="99"/>
      <c r="BF15" s="99"/>
      <c r="BG15" s="99"/>
      <c r="BH15" s="99"/>
    </row>
    <row r="16" spans="1:60" outlineLevel="1">
      <c r="A16" s="100"/>
      <c r="B16" s="100"/>
      <c r="C16" s="181" t="s">
        <v>2740</v>
      </c>
      <c r="D16" s="180"/>
      <c r="E16" s="179">
        <v>2.1440000000000001</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ht="22.5" outlineLevel="1">
      <c r="A17" s="100">
        <v>4</v>
      </c>
      <c r="B17" s="100" t="s">
        <v>1076</v>
      </c>
      <c r="C17" s="114" t="s">
        <v>1075</v>
      </c>
      <c r="D17" s="104" t="s">
        <v>213</v>
      </c>
      <c r="E17" s="178">
        <v>0.87650433539999995</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0.26666000000000001</v>
      </c>
      <c r="U17" s="104">
        <f>ROUND(E17*T17,2)</f>
        <v>0.23</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c r="B18" s="100"/>
      <c r="C18" s="181" t="s">
        <v>2746</v>
      </c>
      <c r="D18" s="180"/>
      <c r="E18" s="179">
        <v>0.33929200079999999</v>
      </c>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2745</v>
      </c>
      <c r="D19" s="180"/>
      <c r="E19" s="179">
        <v>0.45238933440000001</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181" t="s">
        <v>2744</v>
      </c>
      <c r="D20" s="180"/>
      <c r="E20" s="179">
        <v>8.4823000199999998E-2</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v>5</v>
      </c>
      <c r="B21" s="100" t="s">
        <v>570</v>
      </c>
      <c r="C21" s="114" t="s">
        <v>569</v>
      </c>
      <c r="D21" s="104" t="s">
        <v>213</v>
      </c>
      <c r="E21" s="178">
        <v>2.7</v>
      </c>
      <c r="F21" s="177">
        <f>H21+J21</f>
        <v>0</v>
      </c>
      <c r="G21" s="106">
        <f>ROUND(E21*F21,2)</f>
        <v>0</v>
      </c>
      <c r="H21" s="106"/>
      <c r="I21" s="106">
        <f>ROUND(E21*H21,2)</f>
        <v>0</v>
      </c>
      <c r="J21" s="106"/>
      <c r="K21" s="106">
        <f>ROUND(E21*J21,2)</f>
        <v>0</v>
      </c>
      <c r="L21" s="106">
        <v>21</v>
      </c>
      <c r="M21" s="106">
        <f>G21*(1+L21/100)</f>
        <v>0</v>
      </c>
      <c r="N21" s="104">
        <v>0</v>
      </c>
      <c r="O21" s="104">
        <f>ROUND(E21*N21,5)</f>
        <v>0</v>
      </c>
      <c r="P21" s="104">
        <v>0</v>
      </c>
      <c r="Q21" s="104">
        <f>ROUND(E21*P21,5)</f>
        <v>0</v>
      </c>
      <c r="R21" s="104"/>
      <c r="S21" s="104"/>
      <c r="T21" s="105">
        <v>3.5329999999999999</v>
      </c>
      <c r="U21" s="104">
        <f>ROUND(E21*T21,2)</f>
        <v>9.5399999999999991</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383" t="s">
        <v>2750</v>
      </c>
      <c r="D22" s="384"/>
      <c r="E22" s="385"/>
      <c r="F22" s="386"/>
      <c r="G22" s="387"/>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81</v>
      </c>
      <c r="AF22" s="99"/>
      <c r="AG22" s="99"/>
      <c r="AH22" s="99"/>
      <c r="AI22" s="99"/>
      <c r="AJ22" s="99"/>
      <c r="AK22" s="99"/>
      <c r="AL22" s="99"/>
      <c r="AM22" s="99"/>
      <c r="AN22" s="99"/>
      <c r="AO22" s="99"/>
      <c r="AP22" s="99"/>
      <c r="AQ22" s="99"/>
      <c r="AR22" s="99"/>
      <c r="AS22" s="99"/>
      <c r="AT22" s="99"/>
      <c r="AU22" s="99"/>
      <c r="AV22" s="99"/>
      <c r="AW22" s="99"/>
      <c r="AX22" s="99"/>
      <c r="AY22" s="99"/>
      <c r="AZ22" s="99"/>
      <c r="BA22" s="101" t="str">
        <f>C22</f>
        <v>s přehozením na vzdálenost do 5 m nebo s naložením na ruční dopravní prostředek</v>
      </c>
      <c r="BB22" s="99"/>
      <c r="BC22" s="99"/>
      <c r="BD22" s="99"/>
      <c r="BE22" s="99"/>
      <c r="BF22" s="99"/>
      <c r="BG22" s="99"/>
      <c r="BH22" s="99"/>
    </row>
    <row r="23" spans="1:60" outlineLevel="1">
      <c r="A23" s="100"/>
      <c r="B23" s="100"/>
      <c r="C23" s="181" t="s">
        <v>2743</v>
      </c>
      <c r="D23" s="180"/>
      <c r="E23" s="179">
        <v>2.7</v>
      </c>
      <c r="F23" s="106"/>
      <c r="G23" s="106"/>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133</v>
      </c>
      <c r="AF23" s="99">
        <v>0</v>
      </c>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v>6</v>
      </c>
      <c r="B24" s="100" t="s">
        <v>577</v>
      </c>
      <c r="C24" s="114" t="s">
        <v>576</v>
      </c>
      <c r="D24" s="104" t="s">
        <v>213</v>
      </c>
      <c r="E24" s="178">
        <v>18.7955043354</v>
      </c>
      <c r="F24" s="177">
        <f>H24+J24</f>
        <v>0</v>
      </c>
      <c r="G24" s="106">
        <f>ROUND(E24*F24,2)</f>
        <v>0</v>
      </c>
      <c r="H24" s="106"/>
      <c r="I24" s="106">
        <f>ROUND(E24*H24,2)</f>
        <v>0</v>
      </c>
      <c r="J24" s="106"/>
      <c r="K24" s="106">
        <f>ROUND(E24*J24,2)</f>
        <v>0</v>
      </c>
      <c r="L24" s="106">
        <v>21</v>
      </c>
      <c r="M24" s="106">
        <f>G24*(1+L24/100)</f>
        <v>0</v>
      </c>
      <c r="N24" s="104">
        <v>0</v>
      </c>
      <c r="O24" s="104">
        <f>ROUND(E24*N24,5)</f>
        <v>0</v>
      </c>
      <c r="P24" s="104">
        <v>0</v>
      </c>
      <c r="Q24" s="104">
        <f>ROUND(E24*P24,5)</f>
        <v>0</v>
      </c>
      <c r="R24" s="104"/>
      <c r="S24" s="104"/>
      <c r="T24" s="105">
        <v>5.8000000000000003E-2</v>
      </c>
      <c r="U24" s="104">
        <f>ROUND(E24*T24,2)</f>
        <v>1.0900000000000001</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outlineLevel="1">
      <c r="A25" s="100"/>
      <c r="B25" s="100"/>
      <c r="C25" s="181" t="s">
        <v>2746</v>
      </c>
      <c r="D25" s="180"/>
      <c r="E25" s="179">
        <v>0.33929200079999999</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181" t="s">
        <v>2745</v>
      </c>
      <c r="D26" s="180"/>
      <c r="E26" s="179">
        <v>0.45238933440000001</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0</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2744</v>
      </c>
      <c r="D27" s="180"/>
      <c r="E27" s="179">
        <v>8.4823000199999998E-2</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c r="B28" s="100"/>
      <c r="C28" s="181" t="s">
        <v>2743</v>
      </c>
      <c r="D28" s="180"/>
      <c r="E28" s="179">
        <v>2.7</v>
      </c>
      <c r="F28" s="106"/>
      <c r="G28" s="106"/>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133</v>
      </c>
      <c r="AF28" s="99">
        <v>0</v>
      </c>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181" t="s">
        <v>2741</v>
      </c>
      <c r="D29" s="180"/>
      <c r="E29" s="179">
        <v>13.074999999999999</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c r="B30" s="100"/>
      <c r="C30" s="181" t="s">
        <v>2740</v>
      </c>
      <c r="D30" s="180"/>
      <c r="E30" s="179">
        <v>2.1440000000000001</v>
      </c>
      <c r="F30" s="106"/>
      <c r="G30" s="106"/>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133</v>
      </c>
      <c r="AF30" s="99">
        <v>0</v>
      </c>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v>7</v>
      </c>
      <c r="B31" s="100" t="s">
        <v>223</v>
      </c>
      <c r="C31" s="114" t="s">
        <v>222</v>
      </c>
      <c r="D31" s="104" t="s">
        <v>213</v>
      </c>
      <c r="E31" s="178">
        <v>1.35</v>
      </c>
      <c r="F31" s="177">
        <f>H31+J31</f>
        <v>0</v>
      </c>
      <c r="G31" s="106">
        <f>ROUND(E31*F31,2)</f>
        <v>0</v>
      </c>
      <c r="H31" s="106"/>
      <c r="I31" s="106">
        <f>ROUND(E31*H31,2)</f>
        <v>0</v>
      </c>
      <c r="J31" s="106"/>
      <c r="K31" s="106">
        <f>ROUND(E31*J31,2)</f>
        <v>0</v>
      </c>
      <c r="L31" s="106">
        <v>21</v>
      </c>
      <c r="M31" s="106">
        <f>G31*(1+L31/100)</f>
        <v>0</v>
      </c>
      <c r="N31" s="104">
        <v>0</v>
      </c>
      <c r="O31" s="104">
        <f>ROUND(E31*N31,5)</f>
        <v>0</v>
      </c>
      <c r="P31" s="104">
        <v>0</v>
      </c>
      <c r="Q31" s="104">
        <f>ROUND(E31*P31,5)</f>
        <v>0</v>
      </c>
      <c r="R31" s="104"/>
      <c r="S31" s="104"/>
      <c r="T31" s="105">
        <v>0.20200000000000001</v>
      </c>
      <c r="U31" s="104">
        <f>ROUND(E31*T31,2)</f>
        <v>0.27</v>
      </c>
      <c r="V31" s="99"/>
      <c r="W31" s="99"/>
      <c r="X31" s="99"/>
      <c r="Y31" s="99"/>
      <c r="Z31" s="99"/>
      <c r="AA31" s="99"/>
      <c r="AB31" s="99"/>
      <c r="AC31" s="99"/>
      <c r="AD31" s="99"/>
      <c r="AE31" s="99" t="s">
        <v>80</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c r="B32" s="100"/>
      <c r="C32" s="181" t="s">
        <v>2749</v>
      </c>
      <c r="D32" s="180"/>
      <c r="E32" s="179">
        <v>1.35</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8</v>
      </c>
      <c r="B33" s="100" t="s">
        <v>562</v>
      </c>
      <c r="C33" s="114" t="s">
        <v>561</v>
      </c>
      <c r="D33" s="104" t="s">
        <v>213</v>
      </c>
      <c r="E33" s="178">
        <v>2.7</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0.11600000000000001</v>
      </c>
      <c r="U33" s="104">
        <f>ROUND(E33*T33,2)</f>
        <v>0.31</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c r="B34" s="100"/>
      <c r="C34" s="383" t="s">
        <v>560</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Zásyp vytěženou zeminou kolem obrub s uložením výkopku po vrstvách, se zhutněním.</v>
      </c>
      <c r="BB34" s="99"/>
      <c r="BC34" s="99"/>
      <c r="BD34" s="99"/>
      <c r="BE34" s="99"/>
      <c r="BF34" s="99"/>
      <c r="BG34" s="99"/>
      <c r="BH34" s="99"/>
    </row>
    <row r="35" spans="1:60" outlineLevel="1">
      <c r="A35" s="100"/>
      <c r="B35" s="100"/>
      <c r="C35" s="181" t="s">
        <v>2748</v>
      </c>
      <c r="D35" s="180"/>
      <c r="E35" s="179">
        <v>2.7</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ht="22.5" outlineLevel="1">
      <c r="A36" s="100">
        <v>9</v>
      </c>
      <c r="B36" s="100" t="s">
        <v>215</v>
      </c>
      <c r="C36" s="114" t="s">
        <v>214</v>
      </c>
      <c r="D36" s="104" t="s">
        <v>213</v>
      </c>
      <c r="E36" s="178">
        <v>15.775</v>
      </c>
      <c r="F36" s="177">
        <f>H36+J36</f>
        <v>0</v>
      </c>
      <c r="G36" s="106">
        <f>ROUND(E36*F36,2)</f>
        <v>0</v>
      </c>
      <c r="H36" s="106"/>
      <c r="I36" s="106">
        <f>ROUND(E36*H36,2)</f>
        <v>0</v>
      </c>
      <c r="J36" s="106"/>
      <c r="K36" s="106">
        <f>ROUND(E36*J36,2)</f>
        <v>0</v>
      </c>
      <c r="L36" s="106">
        <v>21</v>
      </c>
      <c r="M36" s="106">
        <f>G36*(1+L36/100)</f>
        <v>0</v>
      </c>
      <c r="N36" s="104">
        <v>0</v>
      </c>
      <c r="O36" s="104">
        <f>ROUND(E36*N36,5)</f>
        <v>0</v>
      </c>
      <c r="P36" s="104">
        <v>0</v>
      </c>
      <c r="Q36" s="104">
        <f>ROUND(E36*P36,5)</f>
        <v>0</v>
      </c>
      <c r="R36" s="104"/>
      <c r="S36" s="104"/>
      <c r="T36" s="105">
        <v>0.65200000000000002</v>
      </c>
      <c r="U36" s="104">
        <f>ROUND(E36*T36,2)</f>
        <v>10.29</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2748</v>
      </c>
      <c r="D37" s="180"/>
      <c r="E37" s="179">
        <v>2.7</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181" t="s">
        <v>2741</v>
      </c>
      <c r="D38" s="180"/>
      <c r="E38" s="179">
        <v>13.074999999999999</v>
      </c>
      <c r="F38" s="106"/>
      <c r="G38" s="106"/>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v>10</v>
      </c>
      <c r="B39" s="100" t="s">
        <v>220</v>
      </c>
      <c r="C39" s="114" t="s">
        <v>219</v>
      </c>
      <c r="D39" s="104" t="s">
        <v>213</v>
      </c>
      <c r="E39" s="178">
        <v>5.4</v>
      </c>
      <c r="F39" s="177">
        <f>H39+J39</f>
        <v>0</v>
      </c>
      <c r="G39" s="106">
        <f>ROUND(E39*F39,2)</f>
        <v>0</v>
      </c>
      <c r="H39" s="106"/>
      <c r="I39" s="106">
        <f>ROUND(E39*H39,2)</f>
        <v>0</v>
      </c>
      <c r="J39" s="106"/>
      <c r="K39" s="106">
        <f>ROUND(E39*J39,2)</f>
        <v>0</v>
      </c>
      <c r="L39" s="106">
        <v>21</v>
      </c>
      <c r="M39" s="106">
        <f>G39*(1+L39/100)</f>
        <v>0</v>
      </c>
      <c r="N39" s="104">
        <v>0</v>
      </c>
      <c r="O39" s="104">
        <f>ROUND(E39*N39,5)</f>
        <v>0</v>
      </c>
      <c r="P39" s="104">
        <v>0</v>
      </c>
      <c r="Q39" s="104">
        <f>ROUND(E39*P39,5)</f>
        <v>0</v>
      </c>
      <c r="R39" s="104"/>
      <c r="S39" s="104"/>
      <c r="T39" s="105">
        <v>1.0999999999999999E-2</v>
      </c>
      <c r="U39" s="104">
        <f>ROUND(E39*T39,2)</f>
        <v>0.06</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33.75" outlineLevel="1">
      <c r="A40" s="100"/>
      <c r="B40" s="100"/>
      <c r="C40" s="383" t="s">
        <v>559</v>
      </c>
      <c r="D40" s="384"/>
      <c r="E40" s="385"/>
      <c r="F40" s="386"/>
      <c r="G40" s="387"/>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81</v>
      </c>
      <c r="AF40" s="99"/>
      <c r="AG40" s="99"/>
      <c r="AH40" s="99"/>
      <c r="AI40" s="99"/>
      <c r="AJ40" s="99"/>
      <c r="AK40" s="99"/>
      <c r="AL40" s="99"/>
      <c r="AM40" s="99"/>
      <c r="AN40" s="99"/>
      <c r="AO40" s="99"/>
      <c r="AP40" s="99"/>
      <c r="AQ40" s="99"/>
      <c r="AR40" s="99"/>
      <c r="AS40" s="99"/>
      <c r="AT40" s="99"/>
      <c r="AU40" s="99"/>
      <c r="AV40" s="99"/>
      <c r="AW40" s="99"/>
      <c r="AX40" s="99"/>
      <c r="AY40" s="99"/>
      <c r="AZ40" s="99"/>
      <c r="BA40" s="101" t="str">
        <f>C40</f>
        <v>Vodorovné přemístění výkopku po suchu, bez ohledu na druh dopravního prostředku, bez naložení výkopku, avšak se složením bez rozhrnutí. Přesun zeminy na dočasnou skládku pro násypy a zásypy a dovoz zpět.</v>
      </c>
      <c r="BB40" s="99"/>
      <c r="BC40" s="99"/>
      <c r="BD40" s="99"/>
      <c r="BE40" s="99"/>
      <c r="BF40" s="99"/>
      <c r="BG40" s="99"/>
      <c r="BH40" s="99"/>
    </row>
    <row r="41" spans="1:60" outlineLevel="1">
      <c r="A41" s="100"/>
      <c r="B41" s="100"/>
      <c r="C41" s="181" t="s">
        <v>2748</v>
      </c>
      <c r="D41" s="180"/>
      <c r="E41" s="179">
        <v>2.7</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0</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2747</v>
      </c>
      <c r="D42" s="180"/>
      <c r="E42" s="179">
        <v>2.7</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v>11</v>
      </c>
      <c r="B43" s="100" t="s">
        <v>550</v>
      </c>
      <c r="C43" s="114" t="s">
        <v>549</v>
      </c>
      <c r="D43" s="104" t="s">
        <v>213</v>
      </c>
      <c r="E43" s="178">
        <v>14.7455043354</v>
      </c>
      <c r="F43" s="177">
        <f>H43+J43</f>
        <v>0</v>
      </c>
      <c r="G43" s="106">
        <f>ROUND(E43*F43,2)</f>
        <v>0</v>
      </c>
      <c r="H43" s="106"/>
      <c r="I43" s="106">
        <f>ROUND(E43*H43,2)</f>
        <v>0</v>
      </c>
      <c r="J43" s="106"/>
      <c r="K43" s="106">
        <f>ROUND(E43*J43,2)</f>
        <v>0</v>
      </c>
      <c r="L43" s="106">
        <v>21</v>
      </c>
      <c r="M43" s="106">
        <f>G43*(1+L43/100)</f>
        <v>0</v>
      </c>
      <c r="N43" s="104">
        <v>0</v>
      </c>
      <c r="O43" s="104">
        <f>ROUND(E43*N43,5)</f>
        <v>0</v>
      </c>
      <c r="P43" s="104">
        <v>0</v>
      </c>
      <c r="Q43" s="104">
        <f>ROUND(E43*P43,5)</f>
        <v>0</v>
      </c>
      <c r="R43" s="104"/>
      <c r="S43" s="104"/>
      <c r="T43" s="105">
        <v>1.0999999999999999E-2</v>
      </c>
      <c r="U43" s="104">
        <f>ROUND(E43*T43,2)</f>
        <v>0.16</v>
      </c>
      <c r="V43" s="99"/>
      <c r="W43" s="99"/>
      <c r="X43" s="99"/>
      <c r="Y43" s="99"/>
      <c r="Z43" s="99"/>
      <c r="AA43" s="99"/>
      <c r="AB43" s="99"/>
      <c r="AC43" s="99"/>
      <c r="AD43" s="99"/>
      <c r="AE43" s="99" t="s">
        <v>80</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ht="22.5" outlineLevel="1">
      <c r="A44" s="100"/>
      <c r="B44" s="100"/>
      <c r="C44" s="383" t="s">
        <v>546</v>
      </c>
      <c r="D44" s="384"/>
      <c r="E44" s="385"/>
      <c r="F44" s="386"/>
      <c r="G44" s="387"/>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81</v>
      </c>
      <c r="AF44" s="99"/>
      <c r="AG44" s="99"/>
      <c r="AH44" s="99"/>
      <c r="AI44" s="99"/>
      <c r="AJ44" s="99"/>
      <c r="AK44" s="99"/>
      <c r="AL44" s="99"/>
      <c r="AM44" s="99"/>
      <c r="AN44" s="99"/>
      <c r="AO44" s="99"/>
      <c r="AP44" s="99"/>
      <c r="AQ44" s="99"/>
      <c r="AR44" s="99"/>
      <c r="AS44" s="99"/>
      <c r="AT44" s="99"/>
      <c r="AU44" s="99"/>
      <c r="AV44" s="99"/>
      <c r="AW44" s="99"/>
      <c r="AX44" s="99"/>
      <c r="AY44" s="99"/>
      <c r="AZ44" s="99"/>
      <c r="BA44" s="101" t="str">
        <f>C44</f>
        <v>Vodorovné přemístění výkopku po suchu, bez ohledu na druh dopravního prostředku, bez naložení výkopku, avšak se složením bez rozhrnutí. Přesun zeminy na skládku.</v>
      </c>
      <c r="BB44" s="99"/>
      <c r="BC44" s="99"/>
      <c r="BD44" s="99"/>
      <c r="BE44" s="99"/>
      <c r="BF44" s="99"/>
      <c r="BG44" s="99"/>
      <c r="BH44" s="99"/>
    </row>
    <row r="45" spans="1:60" outlineLevel="1">
      <c r="A45" s="100"/>
      <c r="B45" s="100"/>
      <c r="C45" s="181" t="s">
        <v>2746</v>
      </c>
      <c r="D45" s="180"/>
      <c r="E45" s="179">
        <v>0.33929200079999999</v>
      </c>
      <c r="F45" s="106"/>
      <c r="G45" s="106"/>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133</v>
      </c>
      <c r="AF45" s="99">
        <v>0</v>
      </c>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c r="B46" s="100"/>
      <c r="C46" s="181" t="s">
        <v>2745</v>
      </c>
      <c r="D46" s="180"/>
      <c r="E46" s="179">
        <v>0.45238933440000001</v>
      </c>
      <c r="F46" s="106"/>
      <c r="G46" s="106"/>
      <c r="H46" s="106"/>
      <c r="I46" s="106"/>
      <c r="J46" s="106"/>
      <c r="K46" s="106"/>
      <c r="L46" s="106"/>
      <c r="M46" s="106"/>
      <c r="N46" s="104"/>
      <c r="O46" s="104"/>
      <c r="P46" s="104"/>
      <c r="Q46" s="104"/>
      <c r="R46" s="104"/>
      <c r="S46" s="104"/>
      <c r="T46" s="105"/>
      <c r="U46" s="104"/>
      <c r="V46" s="99"/>
      <c r="W46" s="99"/>
      <c r="X46" s="99"/>
      <c r="Y46" s="99"/>
      <c r="Z46" s="99"/>
      <c r="AA46" s="99"/>
      <c r="AB46" s="99"/>
      <c r="AC46" s="99"/>
      <c r="AD46" s="99"/>
      <c r="AE46" s="99" t="s">
        <v>133</v>
      </c>
      <c r="AF46" s="99">
        <v>0</v>
      </c>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2744</v>
      </c>
      <c r="D47" s="180"/>
      <c r="E47" s="179">
        <v>8.4823000199999998E-2</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outlineLevel="1">
      <c r="A48" s="100"/>
      <c r="B48" s="100"/>
      <c r="C48" s="181" t="s">
        <v>2743</v>
      </c>
      <c r="D48" s="180"/>
      <c r="E48" s="179">
        <v>2.7</v>
      </c>
      <c r="F48" s="106"/>
      <c r="G48" s="106"/>
      <c r="H48" s="106"/>
      <c r="I48" s="106"/>
      <c r="J48" s="106"/>
      <c r="K48" s="106"/>
      <c r="L48" s="106"/>
      <c r="M48" s="106"/>
      <c r="N48" s="104"/>
      <c r="O48" s="104"/>
      <c r="P48" s="104"/>
      <c r="Q48" s="104"/>
      <c r="R48" s="104"/>
      <c r="S48" s="104"/>
      <c r="T48" s="105"/>
      <c r="U48" s="104"/>
      <c r="V48" s="99"/>
      <c r="W48" s="99"/>
      <c r="X48" s="99"/>
      <c r="Y48" s="99"/>
      <c r="Z48" s="99"/>
      <c r="AA48" s="99"/>
      <c r="AB48" s="99"/>
      <c r="AC48" s="99"/>
      <c r="AD48" s="99"/>
      <c r="AE48" s="99" t="s">
        <v>133</v>
      </c>
      <c r="AF48" s="99">
        <v>0</v>
      </c>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outlineLevel="1">
      <c r="A49" s="100"/>
      <c r="B49" s="100"/>
      <c r="C49" s="181" t="s">
        <v>2742</v>
      </c>
      <c r="D49" s="180"/>
      <c r="E49" s="179">
        <v>-1.35</v>
      </c>
      <c r="F49" s="106"/>
      <c r="G49" s="106"/>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133</v>
      </c>
      <c r="AF49" s="99">
        <v>0</v>
      </c>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outlineLevel="1">
      <c r="A50" s="100"/>
      <c r="B50" s="100"/>
      <c r="C50" s="181" t="s">
        <v>2741</v>
      </c>
      <c r="D50" s="180"/>
      <c r="E50" s="179">
        <v>13.074999999999999</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181" t="s">
        <v>2740</v>
      </c>
      <c r="D51" s="180"/>
      <c r="E51" s="179">
        <v>2.1440000000000001</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181" t="s">
        <v>2739</v>
      </c>
      <c r="D52" s="180"/>
      <c r="E52" s="179">
        <v>-2.7</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v>12</v>
      </c>
      <c r="B53" s="100" t="s">
        <v>545</v>
      </c>
      <c r="C53" s="114" t="s">
        <v>544</v>
      </c>
      <c r="D53" s="104" t="s">
        <v>213</v>
      </c>
      <c r="E53" s="178">
        <v>14.7455043354</v>
      </c>
      <c r="F53" s="177">
        <f>H53+J53</f>
        <v>0</v>
      </c>
      <c r="G53" s="106">
        <f>ROUND(E53*F53,2)</f>
        <v>0</v>
      </c>
      <c r="H53" s="106"/>
      <c r="I53" s="106">
        <f>ROUND(E53*H53,2)</f>
        <v>0</v>
      </c>
      <c r="J53" s="106"/>
      <c r="K53" s="106">
        <f>ROUND(E53*J53,2)</f>
        <v>0</v>
      </c>
      <c r="L53" s="106">
        <v>21</v>
      </c>
      <c r="M53" s="106">
        <f>G53*(1+L53/100)</f>
        <v>0</v>
      </c>
      <c r="N53" s="104">
        <v>0</v>
      </c>
      <c r="O53" s="104">
        <f>ROUND(E53*N53,5)</f>
        <v>0</v>
      </c>
      <c r="P53" s="104">
        <v>0</v>
      </c>
      <c r="Q53" s="104">
        <f>ROUND(E53*P53,5)</f>
        <v>0</v>
      </c>
      <c r="R53" s="104"/>
      <c r="S53" s="104"/>
      <c r="T53" s="105">
        <v>8.9999999999999993E-3</v>
      </c>
      <c r="U53" s="104">
        <f>ROUND(E53*T53,2)</f>
        <v>0.13</v>
      </c>
      <c r="V53" s="99"/>
      <c r="W53" s="99"/>
      <c r="X53" s="99"/>
      <c r="Y53" s="99"/>
      <c r="Z53" s="99"/>
      <c r="AA53" s="99"/>
      <c r="AB53" s="99"/>
      <c r="AC53" s="99"/>
      <c r="AD53" s="99"/>
      <c r="AE53" s="99" t="s">
        <v>80</v>
      </c>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c r="B54" s="100"/>
      <c r="C54" s="181" t="s">
        <v>2746</v>
      </c>
      <c r="D54" s="180"/>
      <c r="E54" s="179">
        <v>0.33929200079999999</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181" t="s">
        <v>2745</v>
      </c>
      <c r="D55" s="180"/>
      <c r="E55" s="179">
        <v>0.45238933440000001</v>
      </c>
      <c r="F55" s="106"/>
      <c r="G55" s="106"/>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133</v>
      </c>
      <c r="AF55" s="99">
        <v>0</v>
      </c>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c r="B56" s="100"/>
      <c r="C56" s="181" t="s">
        <v>2744</v>
      </c>
      <c r="D56" s="180"/>
      <c r="E56" s="179">
        <v>8.4823000199999998E-2</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2743</v>
      </c>
      <c r="D57" s="180"/>
      <c r="E57" s="179">
        <v>2.7</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c r="B58" s="100"/>
      <c r="C58" s="181" t="s">
        <v>2742</v>
      </c>
      <c r="D58" s="180"/>
      <c r="E58" s="179">
        <v>-1.35</v>
      </c>
      <c r="F58" s="106"/>
      <c r="G58" s="106"/>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133</v>
      </c>
      <c r="AF58" s="99">
        <v>0</v>
      </c>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181" t="s">
        <v>2741</v>
      </c>
      <c r="D59" s="180"/>
      <c r="E59" s="179">
        <v>13.074999999999999</v>
      </c>
      <c r="F59" s="106"/>
      <c r="G59" s="106"/>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133</v>
      </c>
      <c r="AF59" s="99">
        <v>0</v>
      </c>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00"/>
      <c r="B60" s="100"/>
      <c r="C60" s="181" t="s">
        <v>2740</v>
      </c>
      <c r="D60" s="180"/>
      <c r="E60" s="179">
        <v>2.1440000000000001</v>
      </c>
      <c r="F60" s="106"/>
      <c r="G60" s="106"/>
      <c r="H60" s="106"/>
      <c r="I60" s="106"/>
      <c r="J60" s="106"/>
      <c r="K60" s="106"/>
      <c r="L60" s="106"/>
      <c r="M60" s="106"/>
      <c r="N60" s="104"/>
      <c r="O60" s="104"/>
      <c r="P60" s="104"/>
      <c r="Q60" s="104"/>
      <c r="R60" s="104"/>
      <c r="S60" s="104"/>
      <c r="T60" s="105"/>
      <c r="U60" s="104"/>
      <c r="V60" s="99"/>
      <c r="W60" s="99"/>
      <c r="X60" s="99"/>
      <c r="Y60" s="99"/>
      <c r="Z60" s="99"/>
      <c r="AA60" s="99"/>
      <c r="AB60" s="99"/>
      <c r="AC60" s="99"/>
      <c r="AD60" s="99"/>
      <c r="AE60" s="99" t="s">
        <v>133</v>
      </c>
      <c r="AF60" s="99">
        <v>0</v>
      </c>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c r="B61" s="100"/>
      <c r="C61" s="181" t="s">
        <v>2739</v>
      </c>
      <c r="D61" s="180"/>
      <c r="E61" s="179">
        <v>-2.7</v>
      </c>
      <c r="F61" s="106"/>
      <c r="G61" s="106"/>
      <c r="H61" s="106"/>
      <c r="I61" s="106"/>
      <c r="J61" s="106"/>
      <c r="K61" s="106"/>
      <c r="L61" s="106"/>
      <c r="M61" s="106"/>
      <c r="N61" s="104"/>
      <c r="O61" s="104"/>
      <c r="P61" s="104"/>
      <c r="Q61" s="104"/>
      <c r="R61" s="104"/>
      <c r="S61" s="104"/>
      <c r="T61" s="105"/>
      <c r="U61" s="104"/>
      <c r="V61" s="99"/>
      <c r="W61" s="99"/>
      <c r="X61" s="99"/>
      <c r="Y61" s="99"/>
      <c r="Z61" s="99"/>
      <c r="AA61" s="99"/>
      <c r="AB61" s="99"/>
      <c r="AC61" s="99"/>
      <c r="AD61" s="99"/>
      <c r="AE61" s="99" t="s">
        <v>133</v>
      </c>
      <c r="AF61" s="99">
        <v>0</v>
      </c>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ht="22.5" outlineLevel="1">
      <c r="A62" s="100">
        <v>13</v>
      </c>
      <c r="B62" s="100" t="s">
        <v>542</v>
      </c>
      <c r="C62" s="114" t="s">
        <v>541</v>
      </c>
      <c r="D62" s="104" t="s">
        <v>213</v>
      </c>
      <c r="E62" s="178">
        <v>14.7455043354</v>
      </c>
      <c r="F62" s="177">
        <f>H62+J62</f>
        <v>0</v>
      </c>
      <c r="G62" s="106">
        <f>ROUND(E62*F62,2)</f>
        <v>0</v>
      </c>
      <c r="H62" s="106"/>
      <c r="I62" s="106">
        <f>ROUND(E62*H62,2)</f>
        <v>0</v>
      </c>
      <c r="J62" s="106"/>
      <c r="K62" s="106">
        <f>ROUND(E62*J62,2)</f>
        <v>0</v>
      </c>
      <c r="L62" s="106">
        <v>21</v>
      </c>
      <c r="M62" s="106">
        <f>G62*(1+L62/100)</f>
        <v>0</v>
      </c>
      <c r="N62" s="104">
        <v>0</v>
      </c>
      <c r="O62" s="104">
        <f>ROUND(E62*N62,5)</f>
        <v>0</v>
      </c>
      <c r="P62" s="104">
        <v>0</v>
      </c>
      <c r="Q62" s="104">
        <f>ROUND(E62*P62,5)</f>
        <v>0</v>
      </c>
      <c r="R62" s="104"/>
      <c r="S62" s="104"/>
      <c r="T62" s="105">
        <v>0</v>
      </c>
      <c r="U62" s="104">
        <f>ROUND(E62*T62,2)</f>
        <v>0</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c r="B63" s="100"/>
      <c r="C63" s="181" t="s">
        <v>2746</v>
      </c>
      <c r="D63" s="180"/>
      <c r="E63" s="179">
        <v>0.33929200079999999</v>
      </c>
      <c r="F63" s="106"/>
      <c r="G63" s="106"/>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133</v>
      </c>
      <c r="AF63" s="99">
        <v>0</v>
      </c>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c r="B64" s="100"/>
      <c r="C64" s="181" t="s">
        <v>2745</v>
      </c>
      <c r="D64" s="180"/>
      <c r="E64" s="179">
        <v>0.45238933440000001</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outlineLevel="1">
      <c r="A65" s="100"/>
      <c r="B65" s="100"/>
      <c r="C65" s="181" t="s">
        <v>2744</v>
      </c>
      <c r="D65" s="180"/>
      <c r="E65" s="179">
        <v>8.4823000199999998E-2</v>
      </c>
      <c r="F65" s="106"/>
      <c r="G65" s="106"/>
      <c r="H65" s="106"/>
      <c r="I65" s="106"/>
      <c r="J65" s="106"/>
      <c r="K65" s="106"/>
      <c r="L65" s="106"/>
      <c r="M65" s="106"/>
      <c r="N65" s="104"/>
      <c r="O65" s="104"/>
      <c r="P65" s="104"/>
      <c r="Q65" s="104"/>
      <c r="R65" s="104"/>
      <c r="S65" s="104"/>
      <c r="T65" s="105"/>
      <c r="U65" s="104"/>
      <c r="V65" s="99"/>
      <c r="W65" s="99"/>
      <c r="X65" s="99"/>
      <c r="Y65" s="99"/>
      <c r="Z65" s="99"/>
      <c r="AA65" s="99"/>
      <c r="AB65" s="99"/>
      <c r="AC65" s="99"/>
      <c r="AD65" s="99"/>
      <c r="AE65" s="99" t="s">
        <v>133</v>
      </c>
      <c r="AF65" s="99">
        <v>0</v>
      </c>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outlineLevel="1">
      <c r="A66" s="100"/>
      <c r="B66" s="100"/>
      <c r="C66" s="181" t="s">
        <v>2743</v>
      </c>
      <c r="D66" s="180"/>
      <c r="E66" s="179">
        <v>2.7</v>
      </c>
      <c r="F66" s="106"/>
      <c r="G66" s="106"/>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133</v>
      </c>
      <c r="AF66" s="99">
        <v>0</v>
      </c>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c r="B67" s="100"/>
      <c r="C67" s="181" t="s">
        <v>2742</v>
      </c>
      <c r="D67" s="180"/>
      <c r="E67" s="179">
        <v>-1.35</v>
      </c>
      <c r="F67" s="106"/>
      <c r="G67" s="106"/>
      <c r="H67" s="106"/>
      <c r="I67" s="106"/>
      <c r="J67" s="106"/>
      <c r="K67" s="106"/>
      <c r="L67" s="106"/>
      <c r="M67" s="106"/>
      <c r="N67" s="104"/>
      <c r="O67" s="104"/>
      <c r="P67" s="104"/>
      <c r="Q67" s="104"/>
      <c r="R67" s="104"/>
      <c r="S67" s="104"/>
      <c r="T67" s="105"/>
      <c r="U67" s="104"/>
      <c r="V67" s="99"/>
      <c r="W67" s="99"/>
      <c r="X67" s="99"/>
      <c r="Y67" s="99"/>
      <c r="Z67" s="99"/>
      <c r="AA67" s="99"/>
      <c r="AB67" s="99"/>
      <c r="AC67" s="99"/>
      <c r="AD67" s="99"/>
      <c r="AE67" s="99" t="s">
        <v>133</v>
      </c>
      <c r="AF67" s="99">
        <v>0</v>
      </c>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181" t="s">
        <v>2741</v>
      </c>
      <c r="D68" s="180"/>
      <c r="E68" s="179">
        <v>13.074999999999999</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outlineLevel="1">
      <c r="A69" s="100"/>
      <c r="B69" s="100"/>
      <c r="C69" s="181" t="s">
        <v>2740</v>
      </c>
      <c r="D69" s="180"/>
      <c r="E69" s="179">
        <v>2.1440000000000001</v>
      </c>
      <c r="F69" s="106"/>
      <c r="G69" s="106"/>
      <c r="H69" s="106"/>
      <c r="I69" s="106"/>
      <c r="J69" s="106"/>
      <c r="K69" s="106"/>
      <c r="L69" s="106"/>
      <c r="M69" s="106"/>
      <c r="N69" s="104"/>
      <c r="O69" s="104"/>
      <c r="P69" s="104"/>
      <c r="Q69" s="104"/>
      <c r="R69" s="104"/>
      <c r="S69" s="104"/>
      <c r="T69" s="105"/>
      <c r="U69" s="104"/>
      <c r="V69" s="99"/>
      <c r="W69" s="99"/>
      <c r="X69" s="99"/>
      <c r="Y69" s="99"/>
      <c r="Z69" s="99"/>
      <c r="AA69" s="99"/>
      <c r="AB69" s="99"/>
      <c r="AC69" s="99"/>
      <c r="AD69" s="99"/>
      <c r="AE69" s="99" t="s">
        <v>133</v>
      </c>
      <c r="AF69" s="99">
        <v>0</v>
      </c>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c r="B70" s="100"/>
      <c r="C70" s="181" t="s">
        <v>2739</v>
      </c>
      <c r="D70" s="180"/>
      <c r="E70" s="179">
        <v>-2.7</v>
      </c>
      <c r="F70" s="106"/>
      <c r="G70" s="106"/>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133</v>
      </c>
      <c r="AF70" s="99">
        <v>0</v>
      </c>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ht="22.5" outlineLevel="1">
      <c r="A71" s="100">
        <v>14</v>
      </c>
      <c r="B71" s="100" t="s">
        <v>553</v>
      </c>
      <c r="C71" s="114" t="s">
        <v>552</v>
      </c>
      <c r="D71" s="104" t="s">
        <v>213</v>
      </c>
      <c r="E71" s="178">
        <v>1.35</v>
      </c>
      <c r="F71" s="177">
        <f>H71+J71</f>
        <v>0</v>
      </c>
      <c r="G71" s="106">
        <f>ROUND(E71*F71,2)</f>
        <v>0</v>
      </c>
      <c r="H71" s="106"/>
      <c r="I71" s="106">
        <f>ROUND(E71*H71,2)</f>
        <v>0</v>
      </c>
      <c r="J71" s="106"/>
      <c r="K71" s="106">
        <f>ROUND(E71*J71,2)</f>
        <v>0</v>
      </c>
      <c r="L71" s="106">
        <v>21</v>
      </c>
      <c r="M71" s="106">
        <f>G71*(1+L71/100)</f>
        <v>0</v>
      </c>
      <c r="N71" s="104">
        <v>1.7</v>
      </c>
      <c r="O71" s="104">
        <f>ROUND(E71*N71,5)</f>
        <v>2.2949999999999999</v>
      </c>
      <c r="P71" s="104">
        <v>0</v>
      </c>
      <c r="Q71" s="104">
        <f>ROUND(E71*P71,5)</f>
        <v>0</v>
      </c>
      <c r="R71" s="104"/>
      <c r="S71" s="104"/>
      <c r="T71" s="105">
        <v>1.587</v>
      </c>
      <c r="U71" s="104">
        <f>ROUND(E71*T71,2)</f>
        <v>2.14</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c r="B72" s="100"/>
      <c r="C72" s="181" t="s">
        <v>2738</v>
      </c>
      <c r="D72" s="180"/>
      <c r="E72" s="179">
        <v>1.35</v>
      </c>
      <c r="F72" s="106"/>
      <c r="G72" s="106"/>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133</v>
      </c>
      <c r="AF72" s="99">
        <v>0</v>
      </c>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outlineLevel="1">
      <c r="A73" s="100">
        <v>15</v>
      </c>
      <c r="B73" s="100" t="s">
        <v>526</v>
      </c>
      <c r="C73" s="114" t="s">
        <v>525</v>
      </c>
      <c r="D73" s="104" t="s">
        <v>226</v>
      </c>
      <c r="E73" s="178">
        <v>52.3</v>
      </c>
      <c r="F73" s="177">
        <f>H73+J73</f>
        <v>0</v>
      </c>
      <c r="G73" s="106">
        <f>ROUND(E73*F73,2)</f>
        <v>0</v>
      </c>
      <c r="H73" s="106"/>
      <c r="I73" s="106">
        <f>ROUND(E73*H73,2)</f>
        <v>0</v>
      </c>
      <c r="J73" s="106"/>
      <c r="K73" s="106">
        <f>ROUND(E73*J73,2)</f>
        <v>0</v>
      </c>
      <c r="L73" s="106">
        <v>21</v>
      </c>
      <c r="M73" s="106">
        <f>G73*(1+L73/100)</f>
        <v>0</v>
      </c>
      <c r="N73" s="104">
        <v>0</v>
      </c>
      <c r="O73" s="104">
        <f>ROUND(E73*N73,5)</f>
        <v>0</v>
      </c>
      <c r="P73" s="104">
        <v>0</v>
      </c>
      <c r="Q73" s="104">
        <f>ROUND(E73*P73,5)</f>
        <v>0</v>
      </c>
      <c r="R73" s="104"/>
      <c r="S73" s="104"/>
      <c r="T73" s="105">
        <v>1.7999999999999999E-2</v>
      </c>
      <c r="U73" s="104">
        <f>ROUND(E73*T73,2)</f>
        <v>0.94</v>
      </c>
      <c r="V73" s="99"/>
      <c r="W73" s="99"/>
      <c r="X73" s="99"/>
      <c r="Y73" s="99"/>
      <c r="Z73" s="99"/>
      <c r="AA73" s="99"/>
      <c r="AB73" s="99"/>
      <c r="AC73" s="99"/>
      <c r="AD73" s="99"/>
      <c r="AE73" s="99" t="s">
        <v>80</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outlineLevel="1">
      <c r="A74" s="100"/>
      <c r="B74" s="100"/>
      <c r="C74" s="181" t="s">
        <v>2737</v>
      </c>
      <c r="D74" s="180"/>
      <c r="E74" s="179">
        <v>52.3</v>
      </c>
      <c r="F74" s="106"/>
      <c r="G74" s="106"/>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133</v>
      </c>
      <c r="AF74" s="99">
        <v>0</v>
      </c>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c r="A75" s="200" t="s">
        <v>188</v>
      </c>
      <c r="B75" s="200" t="s">
        <v>523</v>
      </c>
      <c r="C75" s="199" t="s">
        <v>522</v>
      </c>
      <c r="D75" s="195"/>
      <c r="E75" s="198"/>
      <c r="F75" s="197"/>
      <c r="G75" s="197">
        <f>SUMIF(AE76:AE79,"&lt;&gt;NOR",G76:G79)</f>
        <v>0</v>
      </c>
      <c r="H75" s="197"/>
      <c r="I75" s="197">
        <f>SUM(I76:I79)</f>
        <v>0</v>
      </c>
      <c r="J75" s="197"/>
      <c r="K75" s="197">
        <f>SUM(K76:K79)</f>
        <v>0</v>
      </c>
      <c r="L75" s="197"/>
      <c r="M75" s="197">
        <f>SUM(M76:M79)</f>
        <v>0</v>
      </c>
      <c r="N75" s="195"/>
      <c r="O75" s="195">
        <f>SUM(O76:O79)</f>
        <v>1.65988</v>
      </c>
      <c r="P75" s="195"/>
      <c r="Q75" s="195">
        <f>SUM(Q76:Q79)</f>
        <v>0</v>
      </c>
      <c r="R75" s="195"/>
      <c r="S75" s="195"/>
      <c r="T75" s="196"/>
      <c r="U75" s="195">
        <f>SUM(U76:U79)</f>
        <v>0.31</v>
      </c>
      <c r="AE75" t="s">
        <v>79</v>
      </c>
    </row>
    <row r="76" spans="1:60" outlineLevel="1">
      <c r="A76" s="100">
        <v>16</v>
      </c>
      <c r="B76" s="100" t="s">
        <v>521</v>
      </c>
      <c r="C76" s="114" t="s">
        <v>520</v>
      </c>
      <c r="D76" s="104" t="s">
        <v>213</v>
      </c>
      <c r="E76" s="178">
        <v>0.65737825154999996</v>
      </c>
      <c r="F76" s="177">
        <f>H76+J76</f>
        <v>0</v>
      </c>
      <c r="G76" s="106">
        <f>ROUND(E76*F76,2)</f>
        <v>0</v>
      </c>
      <c r="H76" s="106"/>
      <c r="I76" s="106">
        <f>ROUND(E76*H76,2)</f>
        <v>0</v>
      </c>
      <c r="J76" s="106"/>
      <c r="K76" s="106">
        <f>ROUND(E76*J76,2)</f>
        <v>0</v>
      </c>
      <c r="L76" s="106">
        <v>21</v>
      </c>
      <c r="M76" s="106">
        <f>G76*(1+L76/100)</f>
        <v>0</v>
      </c>
      <c r="N76" s="104">
        <v>2.5249999999999999</v>
      </c>
      <c r="O76" s="104">
        <f>ROUND(E76*N76,5)</f>
        <v>1.65988</v>
      </c>
      <c r="P76" s="104">
        <v>0</v>
      </c>
      <c r="Q76" s="104">
        <f>ROUND(E76*P76,5)</f>
        <v>0</v>
      </c>
      <c r="R76" s="104"/>
      <c r="S76" s="104"/>
      <c r="T76" s="105">
        <v>0.47699999999999998</v>
      </c>
      <c r="U76" s="104">
        <f>ROUND(E76*T76,2)</f>
        <v>0.31</v>
      </c>
      <c r="V76" s="99"/>
      <c r="W76" s="99"/>
      <c r="X76" s="99"/>
      <c r="Y76" s="99"/>
      <c r="Z76" s="99"/>
      <c r="AA76" s="99"/>
      <c r="AB76" s="99"/>
      <c r="AC76" s="99"/>
      <c r="AD76" s="99"/>
      <c r="AE76" s="99" t="s">
        <v>80</v>
      </c>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outlineLevel="1">
      <c r="A77" s="100"/>
      <c r="B77" s="100"/>
      <c r="C77" s="181" t="s">
        <v>2736</v>
      </c>
      <c r="D77" s="180"/>
      <c r="E77" s="179">
        <v>0.25446900059999999</v>
      </c>
      <c r="F77" s="106"/>
      <c r="G77" s="106"/>
      <c r="H77" s="106"/>
      <c r="I77" s="106"/>
      <c r="J77" s="106"/>
      <c r="K77" s="106"/>
      <c r="L77" s="106"/>
      <c r="M77" s="106"/>
      <c r="N77" s="104"/>
      <c r="O77" s="104"/>
      <c r="P77" s="104"/>
      <c r="Q77" s="104"/>
      <c r="R77" s="104"/>
      <c r="S77" s="104"/>
      <c r="T77" s="105"/>
      <c r="U77" s="104"/>
      <c r="V77" s="99"/>
      <c r="W77" s="99"/>
      <c r="X77" s="99"/>
      <c r="Y77" s="99"/>
      <c r="Z77" s="99"/>
      <c r="AA77" s="99"/>
      <c r="AB77" s="99"/>
      <c r="AC77" s="99"/>
      <c r="AD77" s="99"/>
      <c r="AE77" s="99" t="s">
        <v>133</v>
      </c>
      <c r="AF77" s="99">
        <v>0</v>
      </c>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row>
    <row r="78" spans="1:60" outlineLevel="1">
      <c r="A78" s="100"/>
      <c r="B78" s="100"/>
      <c r="C78" s="181" t="s">
        <v>2735</v>
      </c>
      <c r="D78" s="180"/>
      <c r="E78" s="179">
        <v>0.33929200079999999</v>
      </c>
      <c r="F78" s="106"/>
      <c r="G78" s="106"/>
      <c r="H78" s="106"/>
      <c r="I78" s="106"/>
      <c r="J78" s="106"/>
      <c r="K78" s="106"/>
      <c r="L78" s="106"/>
      <c r="M78" s="106"/>
      <c r="N78" s="104"/>
      <c r="O78" s="104"/>
      <c r="P78" s="104"/>
      <c r="Q78" s="104"/>
      <c r="R78" s="104"/>
      <c r="S78" s="104"/>
      <c r="T78" s="105"/>
      <c r="U78" s="104"/>
      <c r="V78" s="99"/>
      <c r="W78" s="99"/>
      <c r="X78" s="99"/>
      <c r="Y78" s="99"/>
      <c r="Z78" s="99"/>
      <c r="AA78" s="99"/>
      <c r="AB78" s="99"/>
      <c r="AC78" s="99"/>
      <c r="AD78" s="99"/>
      <c r="AE78" s="99" t="s">
        <v>133</v>
      </c>
      <c r="AF78" s="99">
        <v>0</v>
      </c>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c r="B79" s="100"/>
      <c r="C79" s="181" t="s">
        <v>2734</v>
      </c>
      <c r="D79" s="180"/>
      <c r="E79" s="179">
        <v>6.3617250149999999E-2</v>
      </c>
      <c r="F79" s="106"/>
      <c r="G79" s="106"/>
      <c r="H79" s="106"/>
      <c r="I79" s="106"/>
      <c r="J79" s="106"/>
      <c r="K79" s="106"/>
      <c r="L79" s="106"/>
      <c r="M79" s="106"/>
      <c r="N79" s="104"/>
      <c r="O79" s="104"/>
      <c r="P79" s="104"/>
      <c r="Q79" s="104"/>
      <c r="R79" s="104"/>
      <c r="S79" s="104"/>
      <c r="T79" s="105"/>
      <c r="U79" s="104"/>
      <c r="V79" s="99"/>
      <c r="W79" s="99"/>
      <c r="X79" s="99"/>
      <c r="Y79" s="99"/>
      <c r="Z79" s="99"/>
      <c r="AA79" s="99"/>
      <c r="AB79" s="99"/>
      <c r="AC79" s="99"/>
      <c r="AD79" s="99"/>
      <c r="AE79" s="99" t="s">
        <v>133</v>
      </c>
      <c r="AF79" s="99">
        <v>0</v>
      </c>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c r="A80" s="200" t="s">
        <v>188</v>
      </c>
      <c r="B80" s="200" t="s">
        <v>517</v>
      </c>
      <c r="C80" s="199" t="s">
        <v>516</v>
      </c>
      <c r="D80" s="195"/>
      <c r="E80" s="198"/>
      <c r="F80" s="197"/>
      <c r="G80" s="197">
        <f>SUMIF(AE81:AE86,"&lt;&gt;NOR",G81:G86)</f>
        <v>0</v>
      </c>
      <c r="H80" s="197"/>
      <c r="I80" s="197">
        <f>SUM(I81:I86)</f>
        <v>0</v>
      </c>
      <c r="J80" s="197"/>
      <c r="K80" s="197">
        <f>SUM(K81:K86)</f>
        <v>0</v>
      </c>
      <c r="L80" s="197"/>
      <c r="M80" s="197">
        <f>SUM(M81:M86)</f>
        <v>0</v>
      </c>
      <c r="N80" s="195"/>
      <c r="O80" s="195">
        <f>SUM(O81:O86)</f>
        <v>20.2882</v>
      </c>
      <c r="P80" s="195"/>
      <c r="Q80" s="195">
        <f>SUM(Q81:Q86)</f>
        <v>0</v>
      </c>
      <c r="R80" s="195"/>
      <c r="S80" s="195"/>
      <c r="T80" s="196"/>
      <c r="U80" s="195">
        <f>SUM(U81:U86)</f>
        <v>19.260000000000002</v>
      </c>
      <c r="AE80" t="s">
        <v>79</v>
      </c>
    </row>
    <row r="81" spans="1:60" ht="22.5" outlineLevel="1">
      <c r="A81" s="100">
        <v>17</v>
      </c>
      <c r="B81" s="100" t="s">
        <v>499</v>
      </c>
      <c r="C81" s="114" t="s">
        <v>498</v>
      </c>
      <c r="D81" s="104" t="s">
        <v>226</v>
      </c>
      <c r="E81" s="178">
        <v>38</v>
      </c>
      <c r="F81" s="177">
        <f>H81+J81</f>
        <v>0</v>
      </c>
      <c r="G81" s="106">
        <f>ROUND(E81*F81,2)</f>
        <v>0</v>
      </c>
      <c r="H81" s="106"/>
      <c r="I81" s="106">
        <f>ROUND(E81*H81,2)</f>
        <v>0</v>
      </c>
      <c r="J81" s="106"/>
      <c r="K81" s="106">
        <f>ROUND(E81*J81,2)</f>
        <v>0</v>
      </c>
      <c r="L81" s="106">
        <v>21</v>
      </c>
      <c r="M81" s="106">
        <f>G81*(1+L81/100)</f>
        <v>0</v>
      </c>
      <c r="N81" s="104">
        <v>0.46</v>
      </c>
      <c r="O81" s="104">
        <f>ROUND(E81*N81,5)</f>
        <v>17.48</v>
      </c>
      <c r="P81" s="104">
        <v>0</v>
      </c>
      <c r="Q81" s="104">
        <f>ROUND(E81*P81,5)</f>
        <v>0</v>
      </c>
      <c r="R81" s="104"/>
      <c r="S81" s="104"/>
      <c r="T81" s="105">
        <v>2.9000000000000001E-2</v>
      </c>
      <c r="U81" s="104">
        <f>ROUND(E81*T81,2)</f>
        <v>1.1000000000000001</v>
      </c>
      <c r="V81" s="99"/>
      <c r="W81" s="99"/>
      <c r="X81" s="99"/>
      <c r="Y81" s="99"/>
      <c r="Z81" s="99"/>
      <c r="AA81" s="99"/>
      <c r="AB81" s="99"/>
      <c r="AC81" s="99"/>
      <c r="AD81" s="99"/>
      <c r="AE81" s="99" t="s">
        <v>80</v>
      </c>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outlineLevel="1">
      <c r="A82" s="100"/>
      <c r="B82" s="100"/>
      <c r="C82" s="383" t="s">
        <v>497</v>
      </c>
      <c r="D82" s="384"/>
      <c r="E82" s="385"/>
      <c r="F82" s="386"/>
      <c r="G82" s="387"/>
      <c r="H82" s="106"/>
      <c r="I82" s="106"/>
      <c r="J82" s="106"/>
      <c r="K82" s="106"/>
      <c r="L82" s="106"/>
      <c r="M82" s="106"/>
      <c r="N82" s="104"/>
      <c r="O82" s="104"/>
      <c r="P82" s="104"/>
      <c r="Q82" s="104"/>
      <c r="R82" s="104"/>
      <c r="S82" s="104"/>
      <c r="T82" s="105"/>
      <c r="U82" s="104"/>
      <c r="V82" s="99"/>
      <c r="W82" s="99"/>
      <c r="X82" s="99"/>
      <c r="Y82" s="99"/>
      <c r="Z82" s="99"/>
      <c r="AA82" s="99"/>
      <c r="AB82" s="99"/>
      <c r="AC82" s="99"/>
      <c r="AD82" s="99"/>
      <c r="AE82" s="99" t="s">
        <v>81</v>
      </c>
      <c r="AF82" s="99"/>
      <c r="AG82" s="99"/>
      <c r="AH82" s="99"/>
      <c r="AI82" s="99"/>
      <c r="AJ82" s="99"/>
      <c r="AK82" s="99"/>
      <c r="AL82" s="99"/>
      <c r="AM82" s="99"/>
      <c r="AN82" s="99"/>
      <c r="AO82" s="99"/>
      <c r="AP82" s="99"/>
      <c r="AQ82" s="99"/>
      <c r="AR82" s="99"/>
      <c r="AS82" s="99"/>
      <c r="AT82" s="99"/>
      <c r="AU82" s="99"/>
      <c r="AV82" s="99"/>
      <c r="AW82" s="99"/>
      <c r="AX82" s="99"/>
      <c r="AY82" s="99"/>
      <c r="AZ82" s="99"/>
      <c r="BA82" s="101" t="str">
        <f>C82</f>
        <v>Podklad ze štěrkodrti s rozprostřením a zhutněním.</v>
      </c>
      <c r="BB82" s="99"/>
      <c r="BC82" s="99"/>
      <c r="BD82" s="99"/>
      <c r="BE82" s="99"/>
      <c r="BF82" s="99"/>
      <c r="BG82" s="99"/>
      <c r="BH82" s="99"/>
    </row>
    <row r="83" spans="1:60" outlineLevel="1">
      <c r="A83" s="100"/>
      <c r="B83" s="100"/>
      <c r="C83" s="181" t="s">
        <v>2732</v>
      </c>
      <c r="D83" s="180"/>
      <c r="E83" s="179">
        <v>38</v>
      </c>
      <c r="F83" s="106"/>
      <c r="G83" s="106"/>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133</v>
      </c>
      <c r="AF83" s="99">
        <v>0</v>
      </c>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outlineLevel="1">
      <c r="A84" s="100">
        <v>18</v>
      </c>
      <c r="B84" s="100" t="s">
        <v>457</v>
      </c>
      <c r="C84" s="114" t="s">
        <v>456</v>
      </c>
      <c r="D84" s="104" t="s">
        <v>226</v>
      </c>
      <c r="E84" s="178">
        <v>38</v>
      </c>
      <c r="F84" s="177">
        <f>H84+J84</f>
        <v>0</v>
      </c>
      <c r="G84" s="106">
        <f>ROUND(E84*F84,2)</f>
        <v>0</v>
      </c>
      <c r="H84" s="106"/>
      <c r="I84" s="106">
        <f>ROUND(E84*H84,2)</f>
        <v>0</v>
      </c>
      <c r="J84" s="106"/>
      <c r="K84" s="106">
        <f>ROUND(E84*J84,2)</f>
        <v>0</v>
      </c>
      <c r="L84" s="106">
        <v>21</v>
      </c>
      <c r="M84" s="106">
        <f>G84*(1+L84/100)</f>
        <v>0</v>
      </c>
      <c r="N84" s="104">
        <v>7.3899999999999993E-2</v>
      </c>
      <c r="O84" s="104">
        <f>ROUND(E84*N84,5)</f>
        <v>2.8081999999999998</v>
      </c>
      <c r="P84" s="104">
        <v>0</v>
      </c>
      <c r="Q84" s="104">
        <f>ROUND(E84*P84,5)</f>
        <v>0</v>
      </c>
      <c r="R84" s="104"/>
      <c r="S84" s="104"/>
      <c r="T84" s="105">
        <v>0.47799999999999998</v>
      </c>
      <c r="U84" s="104">
        <f>ROUND(E84*T84,2)</f>
        <v>18.16</v>
      </c>
      <c r="V84" s="99"/>
      <c r="W84" s="99"/>
      <c r="X84" s="99"/>
      <c r="Y84" s="99"/>
      <c r="Z84" s="99"/>
      <c r="AA84" s="99"/>
      <c r="AB84" s="99"/>
      <c r="AC84" s="99"/>
      <c r="AD84" s="99"/>
      <c r="AE84" s="99" t="s">
        <v>80</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ht="33.75" outlineLevel="1">
      <c r="A85" s="100"/>
      <c r="B85" s="100"/>
      <c r="C85" s="383" t="s">
        <v>2733</v>
      </c>
      <c r="D85" s="384"/>
      <c r="E85" s="385"/>
      <c r="F85" s="386"/>
      <c r="G85" s="387"/>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81</v>
      </c>
      <c r="AF85" s="99"/>
      <c r="AG85" s="99"/>
      <c r="AH85" s="99"/>
      <c r="AI85" s="99"/>
      <c r="AJ85" s="99"/>
      <c r="AK85" s="99"/>
      <c r="AL85" s="99"/>
      <c r="AM85" s="99"/>
      <c r="AN85" s="99"/>
      <c r="AO85" s="99"/>
      <c r="AP85" s="99"/>
      <c r="AQ85" s="99"/>
      <c r="AR85" s="99"/>
      <c r="AS85" s="99"/>
      <c r="AT85" s="99"/>
      <c r="AU85" s="99"/>
      <c r="AV85" s="99"/>
      <c r="AW85" s="99"/>
      <c r="AX85" s="99"/>
      <c r="AY85" s="99"/>
      <c r="AZ85" s="99"/>
      <c r="BA85" s="101" t="str">
        <f>C85</f>
        <v>S provedením lože z kameniva drceného, s vyplněním spár, s dvojitým hutněním vibrováním, a se smetením přebytečného materiálu na krajnici. S dodáním hmot pro lože a výplň spár. Použita stávající dl. z SO 01 a SO 02.</v>
      </c>
      <c r="BB85" s="99"/>
      <c r="BC85" s="99"/>
      <c r="BD85" s="99"/>
      <c r="BE85" s="99"/>
      <c r="BF85" s="99"/>
      <c r="BG85" s="99"/>
      <c r="BH85" s="99"/>
    </row>
    <row r="86" spans="1:60" outlineLevel="1">
      <c r="A86" s="100"/>
      <c r="B86" s="100"/>
      <c r="C86" s="181" t="s">
        <v>2732</v>
      </c>
      <c r="D86" s="180"/>
      <c r="E86" s="179">
        <v>38</v>
      </c>
      <c r="F86" s="106"/>
      <c r="G86" s="106"/>
      <c r="H86" s="106"/>
      <c r="I86" s="106"/>
      <c r="J86" s="106"/>
      <c r="K86" s="106"/>
      <c r="L86" s="106"/>
      <c r="M86" s="106"/>
      <c r="N86" s="104"/>
      <c r="O86" s="104"/>
      <c r="P86" s="104"/>
      <c r="Q86" s="104"/>
      <c r="R86" s="104"/>
      <c r="S86" s="104"/>
      <c r="T86" s="105"/>
      <c r="U86" s="104"/>
      <c r="V86" s="99"/>
      <c r="W86" s="99"/>
      <c r="X86" s="99"/>
      <c r="Y86" s="99"/>
      <c r="Z86" s="99"/>
      <c r="AA86" s="99"/>
      <c r="AB86" s="99"/>
      <c r="AC86" s="99"/>
      <c r="AD86" s="99"/>
      <c r="AE86" s="99" t="s">
        <v>133</v>
      </c>
      <c r="AF86" s="99">
        <v>0</v>
      </c>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c r="A87" s="200" t="s">
        <v>188</v>
      </c>
      <c r="B87" s="200" t="s">
        <v>416</v>
      </c>
      <c r="C87" s="199" t="s">
        <v>415</v>
      </c>
      <c r="D87" s="195"/>
      <c r="E87" s="198"/>
      <c r="F87" s="197"/>
      <c r="G87" s="197">
        <f>SUMIF(AE88:AE91,"&lt;&gt;NOR",G88:G91)</f>
        <v>0</v>
      </c>
      <c r="H87" s="197"/>
      <c r="I87" s="197">
        <f>SUM(I88:I91)</f>
        <v>0</v>
      </c>
      <c r="J87" s="197"/>
      <c r="K87" s="197">
        <f>SUM(K88:K91)</f>
        <v>0</v>
      </c>
      <c r="L87" s="197"/>
      <c r="M87" s="197">
        <f>SUM(M88:M91)</f>
        <v>0</v>
      </c>
      <c r="N87" s="195"/>
      <c r="O87" s="195">
        <f>SUM(O88:O91)</f>
        <v>7.3539200000000005</v>
      </c>
      <c r="P87" s="195"/>
      <c r="Q87" s="195">
        <f>SUM(Q88:Q91)</f>
        <v>0</v>
      </c>
      <c r="R87" s="195"/>
      <c r="S87" s="195"/>
      <c r="T87" s="196"/>
      <c r="U87" s="195">
        <f>SUM(U88:U91)</f>
        <v>7.05</v>
      </c>
      <c r="AE87" t="s">
        <v>79</v>
      </c>
    </row>
    <row r="88" spans="1:60" ht="33.75" outlineLevel="1">
      <c r="A88" s="100">
        <v>19</v>
      </c>
      <c r="B88" s="100" t="s">
        <v>414</v>
      </c>
      <c r="C88" s="114" t="s">
        <v>2731</v>
      </c>
      <c r="D88" s="104" t="s">
        <v>258</v>
      </c>
      <c r="E88" s="178">
        <v>11.5</v>
      </c>
      <c r="F88" s="177">
        <f>H88+J88</f>
        <v>0</v>
      </c>
      <c r="G88" s="106">
        <f>ROUND(E88*F88,2)</f>
        <v>0</v>
      </c>
      <c r="H88" s="106"/>
      <c r="I88" s="106">
        <f>ROUND(E88*H88,2)</f>
        <v>0</v>
      </c>
      <c r="J88" s="106"/>
      <c r="K88" s="106">
        <f>ROUND(E88*J88,2)</f>
        <v>0</v>
      </c>
      <c r="L88" s="106">
        <v>21</v>
      </c>
      <c r="M88" s="106">
        <f>G88*(1+L88/100)</f>
        <v>0</v>
      </c>
      <c r="N88" s="104">
        <v>0.26879999999999998</v>
      </c>
      <c r="O88" s="104">
        <f>ROUND(E88*N88,5)</f>
        <v>3.0912000000000002</v>
      </c>
      <c r="P88" s="104">
        <v>0</v>
      </c>
      <c r="Q88" s="104">
        <f>ROUND(E88*P88,5)</f>
        <v>0</v>
      </c>
      <c r="R88" s="104"/>
      <c r="S88" s="104"/>
      <c r="T88" s="105">
        <v>0.27200000000000002</v>
      </c>
      <c r="U88" s="104">
        <f>ROUND(E88*T88,2)</f>
        <v>3.13</v>
      </c>
      <c r="V88" s="99"/>
      <c r="W88" s="99"/>
      <c r="X88" s="99"/>
      <c r="Y88" s="99"/>
      <c r="Z88" s="99"/>
      <c r="AA88" s="99"/>
      <c r="AB88" s="99"/>
      <c r="AC88" s="99"/>
      <c r="AD88" s="99"/>
      <c r="AE88" s="99" t="s">
        <v>80</v>
      </c>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outlineLevel="1">
      <c r="A89" s="100"/>
      <c r="B89" s="100"/>
      <c r="C89" s="181" t="s">
        <v>2730</v>
      </c>
      <c r="D89" s="180"/>
      <c r="E89" s="179">
        <v>11.5</v>
      </c>
      <c r="F89" s="106"/>
      <c r="G89" s="106"/>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133</v>
      </c>
      <c r="AF89" s="99">
        <v>0</v>
      </c>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ht="22.5" outlineLevel="1">
      <c r="A90" s="100">
        <v>20</v>
      </c>
      <c r="B90" s="100" t="s">
        <v>405</v>
      </c>
      <c r="C90" s="114" t="s">
        <v>2729</v>
      </c>
      <c r="D90" s="104" t="s">
        <v>258</v>
      </c>
      <c r="E90" s="178">
        <v>28</v>
      </c>
      <c r="F90" s="177">
        <f>H90+J90</f>
        <v>0</v>
      </c>
      <c r="G90" s="106">
        <f>ROUND(E90*F90,2)</f>
        <v>0</v>
      </c>
      <c r="H90" s="106"/>
      <c r="I90" s="106">
        <f>ROUND(E90*H90,2)</f>
        <v>0</v>
      </c>
      <c r="J90" s="106"/>
      <c r="K90" s="106">
        <f>ROUND(E90*J90,2)</f>
        <v>0</v>
      </c>
      <c r="L90" s="106">
        <v>21</v>
      </c>
      <c r="M90" s="106">
        <f>G90*(1+L90/100)</f>
        <v>0</v>
      </c>
      <c r="N90" s="104">
        <v>0.15223999999999999</v>
      </c>
      <c r="O90" s="104">
        <f>ROUND(E90*N90,5)</f>
        <v>4.2627199999999998</v>
      </c>
      <c r="P90" s="104">
        <v>0</v>
      </c>
      <c r="Q90" s="104">
        <f>ROUND(E90*P90,5)</f>
        <v>0</v>
      </c>
      <c r="R90" s="104"/>
      <c r="S90" s="104"/>
      <c r="T90" s="105">
        <v>0.14000000000000001</v>
      </c>
      <c r="U90" s="104">
        <f>ROUND(E90*T90,2)</f>
        <v>3.92</v>
      </c>
      <c r="V90" s="99"/>
      <c r="W90" s="99"/>
      <c r="X90" s="99"/>
      <c r="Y90" s="99"/>
      <c r="Z90" s="99"/>
      <c r="AA90" s="99"/>
      <c r="AB90" s="99"/>
      <c r="AC90" s="99"/>
      <c r="AD90" s="99"/>
      <c r="AE90" s="99" t="s">
        <v>80</v>
      </c>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outlineLevel="1">
      <c r="A91" s="100"/>
      <c r="B91" s="100"/>
      <c r="C91" s="181" t="s">
        <v>2728</v>
      </c>
      <c r="D91" s="180"/>
      <c r="E91" s="179">
        <v>28</v>
      </c>
      <c r="F91" s="106"/>
      <c r="G91" s="106"/>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133</v>
      </c>
      <c r="AF91" s="99">
        <v>0</v>
      </c>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c r="A92" s="200" t="s">
        <v>188</v>
      </c>
      <c r="B92" s="200" t="s">
        <v>347</v>
      </c>
      <c r="C92" s="199" t="s">
        <v>346</v>
      </c>
      <c r="D92" s="195"/>
      <c r="E92" s="198"/>
      <c r="F92" s="197"/>
      <c r="G92" s="197">
        <f>SUMIF(AE93:AE98,"&lt;&gt;NOR",G93:G98)</f>
        <v>0</v>
      </c>
      <c r="H92" s="197"/>
      <c r="I92" s="197">
        <f>SUM(I93:I98)</f>
        <v>0</v>
      </c>
      <c r="J92" s="197"/>
      <c r="K92" s="197">
        <f>SUM(K93:K98)</f>
        <v>0</v>
      </c>
      <c r="L92" s="197"/>
      <c r="M92" s="197">
        <f>SUM(M93:M98)</f>
        <v>0</v>
      </c>
      <c r="N92" s="195"/>
      <c r="O92" s="195">
        <f>SUM(O93:O98)</f>
        <v>0</v>
      </c>
      <c r="P92" s="195"/>
      <c r="Q92" s="195">
        <f>SUM(Q93:Q98)</f>
        <v>0</v>
      </c>
      <c r="R92" s="195"/>
      <c r="S92" s="195"/>
      <c r="T92" s="196"/>
      <c r="U92" s="195">
        <f>SUM(U93:U98)</f>
        <v>5.05</v>
      </c>
      <c r="AE92" t="s">
        <v>79</v>
      </c>
    </row>
    <row r="93" spans="1:60" outlineLevel="1">
      <c r="A93" s="100">
        <v>21</v>
      </c>
      <c r="B93" s="100" t="s">
        <v>345</v>
      </c>
      <c r="C93" s="114" t="s">
        <v>652</v>
      </c>
      <c r="D93" s="104" t="s">
        <v>267</v>
      </c>
      <c r="E93" s="178">
        <v>24</v>
      </c>
      <c r="F93" s="177">
        <f>H93+J93</f>
        <v>0</v>
      </c>
      <c r="G93" s="106">
        <f>ROUND(E93*F93,2)</f>
        <v>0</v>
      </c>
      <c r="H93" s="106"/>
      <c r="I93" s="106">
        <f>ROUND(E93*H93,2)</f>
        <v>0</v>
      </c>
      <c r="J93" s="106"/>
      <c r="K93" s="106">
        <f>ROUND(E93*J93,2)</f>
        <v>0</v>
      </c>
      <c r="L93" s="106">
        <v>21</v>
      </c>
      <c r="M93" s="106">
        <f>G93*(1+L93/100)</f>
        <v>0</v>
      </c>
      <c r="N93" s="104">
        <v>0</v>
      </c>
      <c r="O93" s="104">
        <f>ROUND(E93*N93,5)</f>
        <v>0</v>
      </c>
      <c r="P93" s="104">
        <v>0</v>
      </c>
      <c r="Q93" s="104">
        <f>ROUND(E93*P93,5)</f>
        <v>0</v>
      </c>
      <c r="R93" s="104"/>
      <c r="S93" s="104"/>
      <c r="T93" s="105">
        <v>0.158</v>
      </c>
      <c r="U93" s="104">
        <f>ROUND(E93*T93,2)</f>
        <v>3.79</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ht="22.5" outlineLevel="1">
      <c r="A94" s="100"/>
      <c r="B94" s="100"/>
      <c r="C94" s="383" t="s">
        <v>343</v>
      </c>
      <c r="D94" s="384"/>
      <c r="E94" s="385"/>
      <c r="F94" s="386"/>
      <c r="G94" s="387"/>
      <c r="H94" s="106"/>
      <c r="I94" s="106"/>
      <c r="J94" s="106"/>
      <c r="K94" s="106"/>
      <c r="L94" s="106"/>
      <c r="M94" s="106"/>
      <c r="N94" s="104"/>
      <c r="O94" s="104"/>
      <c r="P94" s="104"/>
      <c r="Q94" s="104"/>
      <c r="R94" s="104"/>
      <c r="S94" s="104"/>
      <c r="T94" s="105"/>
      <c r="U94" s="104"/>
      <c r="V94" s="99"/>
      <c r="W94" s="99"/>
      <c r="X94" s="99"/>
      <c r="Y94" s="99"/>
      <c r="Z94" s="99"/>
      <c r="AA94" s="99"/>
      <c r="AB94" s="99"/>
      <c r="AC94" s="99"/>
      <c r="AD94" s="99"/>
      <c r="AE94" s="99" t="s">
        <v>81</v>
      </c>
      <c r="AF94" s="99"/>
      <c r="AG94" s="99"/>
      <c r="AH94" s="99"/>
      <c r="AI94" s="99"/>
      <c r="AJ94" s="99"/>
      <c r="AK94" s="99"/>
      <c r="AL94" s="99"/>
      <c r="AM94" s="99"/>
      <c r="AN94" s="99"/>
      <c r="AO94" s="99"/>
      <c r="AP94" s="99"/>
      <c r="AQ94" s="99"/>
      <c r="AR94" s="99"/>
      <c r="AS94" s="99"/>
      <c r="AT94" s="99"/>
      <c r="AU94" s="99"/>
      <c r="AV94" s="99"/>
      <c r="AW94" s="99"/>
      <c r="AX94" s="99"/>
      <c r="AY94" s="99"/>
      <c r="AZ94" s="99"/>
      <c r="BA94" s="101" t="str">
        <f>C94</f>
        <v>Vyvrtání a vyčištění otvoru, aplikace dvousložkové kotevní hmoty (v ampuli, nebo vytlačením z kartuše) a zasunutí svorníku pro chemické kotvení.</v>
      </c>
      <c r="BB94" s="99"/>
      <c r="BC94" s="99"/>
      <c r="BD94" s="99"/>
      <c r="BE94" s="99"/>
      <c r="BF94" s="99"/>
      <c r="BG94" s="99"/>
      <c r="BH94" s="99"/>
    </row>
    <row r="95" spans="1:60" outlineLevel="1">
      <c r="A95" s="100"/>
      <c r="B95" s="100"/>
      <c r="C95" s="181" t="s">
        <v>2727</v>
      </c>
      <c r="D95" s="180"/>
      <c r="E95" s="179">
        <v>24</v>
      </c>
      <c r="F95" s="106"/>
      <c r="G95" s="106"/>
      <c r="H95" s="106"/>
      <c r="I95" s="106"/>
      <c r="J95" s="106"/>
      <c r="K95" s="106"/>
      <c r="L95" s="106"/>
      <c r="M95" s="106"/>
      <c r="N95" s="104"/>
      <c r="O95" s="104"/>
      <c r="P95" s="104"/>
      <c r="Q95" s="104"/>
      <c r="R95" s="104"/>
      <c r="S95" s="104"/>
      <c r="T95" s="105"/>
      <c r="U95" s="104"/>
      <c r="V95" s="99"/>
      <c r="W95" s="99"/>
      <c r="X95" s="99"/>
      <c r="Y95" s="99"/>
      <c r="Z95" s="99"/>
      <c r="AA95" s="99"/>
      <c r="AB95" s="99"/>
      <c r="AC95" s="99"/>
      <c r="AD95" s="99"/>
      <c r="AE95" s="99" t="s">
        <v>133</v>
      </c>
      <c r="AF95" s="99">
        <v>0</v>
      </c>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outlineLevel="1">
      <c r="A96" s="100">
        <v>22</v>
      </c>
      <c r="B96" s="100" t="s">
        <v>650</v>
      </c>
      <c r="C96" s="114" t="s">
        <v>2726</v>
      </c>
      <c r="D96" s="104" t="s">
        <v>267</v>
      </c>
      <c r="E96" s="178">
        <v>8</v>
      </c>
      <c r="F96" s="177">
        <f>H96+J96</f>
        <v>0</v>
      </c>
      <c r="G96" s="106">
        <f>ROUND(E96*F96,2)</f>
        <v>0</v>
      </c>
      <c r="H96" s="106"/>
      <c r="I96" s="106">
        <f>ROUND(E96*H96,2)</f>
        <v>0</v>
      </c>
      <c r="J96" s="106"/>
      <c r="K96" s="106">
        <f>ROUND(E96*J96,2)</f>
        <v>0</v>
      </c>
      <c r="L96" s="106">
        <v>21</v>
      </c>
      <c r="M96" s="106">
        <f>G96*(1+L96/100)</f>
        <v>0</v>
      </c>
      <c r="N96" s="104">
        <v>0</v>
      </c>
      <c r="O96" s="104">
        <f>ROUND(E96*N96,5)</f>
        <v>0</v>
      </c>
      <c r="P96" s="104">
        <v>0</v>
      </c>
      <c r="Q96" s="104">
        <f>ROUND(E96*P96,5)</f>
        <v>0</v>
      </c>
      <c r="R96" s="104"/>
      <c r="S96" s="104"/>
      <c r="T96" s="105">
        <v>0.158</v>
      </c>
      <c r="U96" s="104">
        <f>ROUND(E96*T96,2)</f>
        <v>1.26</v>
      </c>
      <c r="V96" s="99"/>
      <c r="W96" s="99"/>
      <c r="X96" s="99"/>
      <c r="Y96" s="99"/>
      <c r="Z96" s="99"/>
      <c r="AA96" s="99"/>
      <c r="AB96" s="99"/>
      <c r="AC96" s="99"/>
      <c r="AD96" s="99"/>
      <c r="AE96" s="99" t="s">
        <v>80</v>
      </c>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row>
    <row r="97" spans="1:60" ht="22.5" outlineLevel="1">
      <c r="A97" s="100"/>
      <c r="B97" s="100"/>
      <c r="C97" s="383" t="s">
        <v>343</v>
      </c>
      <c r="D97" s="384"/>
      <c r="E97" s="385"/>
      <c r="F97" s="386"/>
      <c r="G97" s="387"/>
      <c r="H97" s="106"/>
      <c r="I97" s="106"/>
      <c r="J97" s="106"/>
      <c r="K97" s="106"/>
      <c r="L97" s="106"/>
      <c r="M97" s="106"/>
      <c r="N97" s="104"/>
      <c r="O97" s="104"/>
      <c r="P97" s="104"/>
      <c r="Q97" s="104"/>
      <c r="R97" s="104"/>
      <c r="S97" s="104"/>
      <c r="T97" s="105"/>
      <c r="U97" s="104"/>
      <c r="V97" s="99"/>
      <c r="W97" s="99"/>
      <c r="X97" s="99"/>
      <c r="Y97" s="99"/>
      <c r="Z97" s="99"/>
      <c r="AA97" s="99"/>
      <c r="AB97" s="99"/>
      <c r="AC97" s="99"/>
      <c r="AD97" s="99"/>
      <c r="AE97" s="99" t="s">
        <v>81</v>
      </c>
      <c r="AF97" s="99"/>
      <c r="AG97" s="99"/>
      <c r="AH97" s="99"/>
      <c r="AI97" s="99"/>
      <c r="AJ97" s="99"/>
      <c r="AK97" s="99"/>
      <c r="AL97" s="99"/>
      <c r="AM97" s="99"/>
      <c r="AN97" s="99"/>
      <c r="AO97" s="99"/>
      <c r="AP97" s="99"/>
      <c r="AQ97" s="99"/>
      <c r="AR97" s="99"/>
      <c r="AS97" s="99"/>
      <c r="AT97" s="99"/>
      <c r="AU97" s="99"/>
      <c r="AV97" s="99"/>
      <c r="AW97" s="99"/>
      <c r="AX97" s="99"/>
      <c r="AY97" s="99"/>
      <c r="AZ97" s="99"/>
      <c r="BA97" s="101" t="str">
        <f>C97</f>
        <v>Vyvrtání a vyčištění otvoru, aplikace dvousložkové kotevní hmoty (v ampuli, nebo vytlačením z kartuše) a zasunutí svorníku pro chemické kotvení.</v>
      </c>
      <c r="BB97" s="99"/>
      <c r="BC97" s="99"/>
      <c r="BD97" s="99"/>
      <c r="BE97" s="99"/>
      <c r="BF97" s="99"/>
      <c r="BG97" s="99"/>
      <c r="BH97" s="99"/>
    </row>
    <row r="98" spans="1:60" outlineLevel="1">
      <c r="A98" s="100"/>
      <c r="B98" s="100"/>
      <c r="C98" s="181" t="s">
        <v>2725</v>
      </c>
      <c r="D98" s="180"/>
      <c r="E98" s="179">
        <v>8</v>
      </c>
      <c r="F98" s="106"/>
      <c r="G98" s="106"/>
      <c r="H98" s="106"/>
      <c r="I98" s="106"/>
      <c r="J98" s="106"/>
      <c r="K98" s="106"/>
      <c r="L98" s="106"/>
      <c r="M98" s="106"/>
      <c r="N98" s="104"/>
      <c r="O98" s="104"/>
      <c r="P98" s="104"/>
      <c r="Q98" s="104"/>
      <c r="R98" s="104"/>
      <c r="S98" s="104"/>
      <c r="T98" s="105"/>
      <c r="U98" s="104"/>
      <c r="V98" s="99"/>
      <c r="W98" s="99"/>
      <c r="X98" s="99"/>
      <c r="Y98" s="99"/>
      <c r="Z98" s="99"/>
      <c r="AA98" s="99"/>
      <c r="AB98" s="99"/>
      <c r="AC98" s="99"/>
      <c r="AD98" s="99"/>
      <c r="AE98" s="99" t="s">
        <v>133</v>
      </c>
      <c r="AF98" s="99">
        <v>0</v>
      </c>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c r="A99" s="200" t="s">
        <v>188</v>
      </c>
      <c r="B99" s="200" t="s">
        <v>317</v>
      </c>
      <c r="C99" s="199" t="s">
        <v>316</v>
      </c>
      <c r="D99" s="195"/>
      <c r="E99" s="198"/>
      <c r="F99" s="197"/>
      <c r="G99" s="197">
        <f>SUMIF(AE100:AE100,"&lt;&gt;NOR",G100:G100)</f>
        <v>0</v>
      </c>
      <c r="H99" s="197"/>
      <c r="I99" s="197">
        <f>SUM(I100:I100)</f>
        <v>0</v>
      </c>
      <c r="J99" s="197"/>
      <c r="K99" s="197">
        <f>SUM(K100:K100)</f>
        <v>0</v>
      </c>
      <c r="L99" s="197"/>
      <c r="M99" s="197">
        <f>SUM(M100:M100)</f>
        <v>0</v>
      </c>
      <c r="N99" s="195"/>
      <c r="O99" s="195">
        <f>SUM(O100:O100)</f>
        <v>0</v>
      </c>
      <c r="P99" s="195"/>
      <c r="Q99" s="195">
        <f>SUM(Q100:Q100)</f>
        <v>0</v>
      </c>
      <c r="R99" s="195"/>
      <c r="S99" s="195"/>
      <c r="T99" s="196"/>
      <c r="U99" s="195">
        <f>SUM(U100:U100)</f>
        <v>12.66</v>
      </c>
      <c r="AE99" t="s">
        <v>79</v>
      </c>
    </row>
    <row r="100" spans="1:60" outlineLevel="1">
      <c r="A100" s="100">
        <v>23</v>
      </c>
      <c r="B100" s="100" t="s">
        <v>315</v>
      </c>
      <c r="C100" s="114" t="s">
        <v>314</v>
      </c>
      <c r="D100" s="104" t="s">
        <v>197</v>
      </c>
      <c r="E100" s="178">
        <v>32.450600000000001</v>
      </c>
      <c r="F100" s="177">
        <f>H100+J100</f>
        <v>0</v>
      </c>
      <c r="G100" s="106">
        <f>ROUND(E100*F100,2)</f>
        <v>0</v>
      </c>
      <c r="H100" s="106"/>
      <c r="I100" s="106">
        <f>ROUND(E100*H100,2)</f>
        <v>0</v>
      </c>
      <c r="J100" s="106"/>
      <c r="K100" s="106">
        <f>ROUND(E100*J100,2)</f>
        <v>0</v>
      </c>
      <c r="L100" s="106">
        <v>21</v>
      </c>
      <c r="M100" s="106">
        <f>G100*(1+L100/100)</f>
        <v>0</v>
      </c>
      <c r="N100" s="104">
        <v>0</v>
      </c>
      <c r="O100" s="104">
        <f>ROUND(E100*N100,5)</f>
        <v>0</v>
      </c>
      <c r="P100" s="104">
        <v>0</v>
      </c>
      <c r="Q100" s="104">
        <f>ROUND(E100*P100,5)</f>
        <v>0</v>
      </c>
      <c r="R100" s="104"/>
      <c r="S100" s="104"/>
      <c r="T100" s="105">
        <v>0.39</v>
      </c>
      <c r="U100" s="104">
        <f>ROUND(E100*T100,2)</f>
        <v>12.66</v>
      </c>
      <c r="V100" s="99"/>
      <c r="W100" s="99"/>
      <c r="X100" s="99"/>
      <c r="Y100" s="99"/>
      <c r="Z100" s="99"/>
      <c r="AA100" s="99"/>
      <c r="AB100" s="99"/>
      <c r="AC100" s="99"/>
      <c r="AD100" s="99"/>
      <c r="AE100" s="99" t="s">
        <v>80</v>
      </c>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row>
    <row r="101" spans="1:60">
      <c r="A101" s="200" t="s">
        <v>188</v>
      </c>
      <c r="B101" s="200" t="s">
        <v>313</v>
      </c>
      <c r="C101" s="199" t="s">
        <v>312</v>
      </c>
      <c r="D101" s="195"/>
      <c r="E101" s="198"/>
      <c r="F101" s="197"/>
      <c r="G101" s="197">
        <f>SUMIF(AE102:AE115,"&lt;&gt;NOR",G102:G115)</f>
        <v>0</v>
      </c>
      <c r="H101" s="197"/>
      <c r="I101" s="197">
        <f>SUM(I102:I115)</f>
        <v>0</v>
      </c>
      <c r="J101" s="197"/>
      <c r="K101" s="197">
        <f>SUM(K102:K115)</f>
        <v>0</v>
      </c>
      <c r="L101" s="197"/>
      <c r="M101" s="197">
        <f>SUM(M102:M115)</f>
        <v>0</v>
      </c>
      <c r="N101" s="195"/>
      <c r="O101" s="195">
        <f>SUM(O102:O115)</f>
        <v>0.79022999999999999</v>
      </c>
      <c r="P101" s="195"/>
      <c r="Q101" s="195">
        <f>SUM(Q102:Q115)</f>
        <v>0.42</v>
      </c>
      <c r="R101" s="195"/>
      <c r="S101" s="195"/>
      <c r="T101" s="196"/>
      <c r="U101" s="195">
        <f>SUM(U102:U115)</f>
        <v>86.63000000000001</v>
      </c>
      <c r="AE101" t="s">
        <v>79</v>
      </c>
    </row>
    <row r="102" spans="1:60" outlineLevel="1">
      <c r="A102" s="100">
        <v>24</v>
      </c>
      <c r="B102" s="100" t="s">
        <v>2724</v>
      </c>
      <c r="C102" s="114" t="s">
        <v>2723</v>
      </c>
      <c r="D102" s="104" t="s">
        <v>267</v>
      </c>
      <c r="E102" s="178">
        <v>2</v>
      </c>
      <c r="F102" s="177">
        <f t="shared" ref="F102:F107" si="0">H102+J102</f>
        <v>0</v>
      </c>
      <c r="G102" s="106">
        <f t="shared" ref="G102:G107" si="1">ROUND(E102*F102,2)</f>
        <v>0</v>
      </c>
      <c r="H102" s="106"/>
      <c r="I102" s="106">
        <f t="shared" ref="I102:I107" si="2">ROUND(E102*H102,2)</f>
        <v>0</v>
      </c>
      <c r="J102" s="106"/>
      <c r="K102" s="106">
        <f t="shared" ref="K102:K107" si="3">ROUND(E102*J102,2)</f>
        <v>0</v>
      </c>
      <c r="L102" s="106">
        <v>21</v>
      </c>
      <c r="M102" s="106">
        <f t="shared" ref="M102:M107" si="4">G102*(1+L102/100)</f>
        <v>0</v>
      </c>
      <c r="N102" s="104">
        <v>0</v>
      </c>
      <c r="O102" s="104">
        <f t="shared" ref="O102:O107" si="5">ROUND(E102*N102,5)</f>
        <v>0</v>
      </c>
      <c r="P102" s="104">
        <v>0.21</v>
      </c>
      <c r="Q102" s="104">
        <f t="shared" ref="Q102:Q107" si="6">ROUND(E102*P102,5)</f>
        <v>0.42</v>
      </c>
      <c r="R102" s="104"/>
      <c r="S102" s="104"/>
      <c r="T102" s="105">
        <v>0.71399999999999997</v>
      </c>
      <c r="U102" s="104">
        <f t="shared" ref="U102:U107" si="7">ROUND(E102*T102,2)</f>
        <v>1.43</v>
      </c>
      <c r="V102" s="99"/>
      <c r="W102" s="99"/>
      <c r="X102" s="99"/>
      <c r="Y102" s="99"/>
      <c r="Z102" s="99"/>
      <c r="AA102" s="99"/>
      <c r="AB102" s="99"/>
      <c r="AC102" s="99"/>
      <c r="AD102" s="99"/>
      <c r="AE102" s="99" t="s">
        <v>80</v>
      </c>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ht="22.5" outlineLevel="1">
      <c r="A103" s="100">
        <v>25</v>
      </c>
      <c r="B103" s="100" t="s">
        <v>311</v>
      </c>
      <c r="C103" s="114" t="s">
        <v>310</v>
      </c>
      <c r="D103" s="104" t="s">
        <v>307</v>
      </c>
      <c r="E103" s="178">
        <v>736.98</v>
      </c>
      <c r="F103" s="177">
        <f t="shared" si="0"/>
        <v>0</v>
      </c>
      <c r="G103" s="106">
        <f t="shared" si="1"/>
        <v>0</v>
      </c>
      <c r="H103" s="106"/>
      <c r="I103" s="106">
        <f t="shared" si="2"/>
        <v>0</v>
      </c>
      <c r="J103" s="106"/>
      <c r="K103" s="106">
        <f t="shared" si="3"/>
        <v>0</v>
      </c>
      <c r="L103" s="106">
        <v>21</v>
      </c>
      <c r="M103" s="106">
        <f t="shared" si="4"/>
        <v>0</v>
      </c>
      <c r="N103" s="104">
        <v>5.0000000000000002E-5</v>
      </c>
      <c r="O103" s="104">
        <f t="shared" si="5"/>
        <v>3.6850000000000001E-2</v>
      </c>
      <c r="P103" s="104">
        <v>0</v>
      </c>
      <c r="Q103" s="104">
        <f t="shared" si="6"/>
        <v>0</v>
      </c>
      <c r="R103" s="104"/>
      <c r="S103" s="104"/>
      <c r="T103" s="105">
        <v>0.1</v>
      </c>
      <c r="U103" s="104">
        <f t="shared" si="7"/>
        <v>73.7</v>
      </c>
      <c r="V103" s="99"/>
      <c r="W103" s="99"/>
      <c r="X103" s="99"/>
      <c r="Y103" s="99"/>
      <c r="Z103" s="99"/>
      <c r="AA103" s="99"/>
      <c r="AB103" s="99"/>
      <c r="AC103" s="99"/>
      <c r="AD103" s="99"/>
      <c r="AE103" s="99" t="s">
        <v>80</v>
      </c>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outlineLevel="1">
      <c r="A104" s="100">
        <v>26</v>
      </c>
      <c r="B104" s="100" t="s">
        <v>2722</v>
      </c>
      <c r="C104" s="114" t="s">
        <v>299</v>
      </c>
      <c r="D104" s="104" t="s">
        <v>197</v>
      </c>
      <c r="E104" s="178">
        <v>0.73697999999999997</v>
      </c>
      <c r="F104" s="177">
        <f t="shared" si="0"/>
        <v>0</v>
      </c>
      <c r="G104" s="106">
        <f t="shared" si="1"/>
        <v>0</v>
      </c>
      <c r="H104" s="106"/>
      <c r="I104" s="106">
        <f t="shared" si="2"/>
        <v>0</v>
      </c>
      <c r="J104" s="106"/>
      <c r="K104" s="106">
        <f t="shared" si="3"/>
        <v>0</v>
      </c>
      <c r="L104" s="106">
        <v>21</v>
      </c>
      <c r="M104" s="106">
        <f t="shared" si="4"/>
        <v>0</v>
      </c>
      <c r="N104" s="104">
        <v>1</v>
      </c>
      <c r="O104" s="104">
        <f t="shared" si="5"/>
        <v>0.73697999999999997</v>
      </c>
      <c r="P104" s="104">
        <v>0</v>
      </c>
      <c r="Q104" s="104">
        <f t="shared" si="6"/>
        <v>0</v>
      </c>
      <c r="R104" s="104"/>
      <c r="S104" s="104"/>
      <c r="T104" s="105">
        <v>0</v>
      </c>
      <c r="U104" s="104">
        <f t="shared" si="7"/>
        <v>0</v>
      </c>
      <c r="V104" s="99"/>
      <c r="W104" s="99"/>
      <c r="X104" s="99"/>
      <c r="Y104" s="99"/>
      <c r="Z104" s="99"/>
      <c r="AA104" s="99"/>
      <c r="AB104" s="99"/>
      <c r="AC104" s="99"/>
      <c r="AD104" s="99"/>
      <c r="AE104" s="99" t="s">
        <v>298</v>
      </c>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ht="22.5" outlineLevel="1">
      <c r="A105" s="100">
        <v>27</v>
      </c>
      <c r="B105" s="100" t="s">
        <v>309</v>
      </c>
      <c r="C105" s="114" t="s">
        <v>308</v>
      </c>
      <c r="D105" s="104" t="s">
        <v>307</v>
      </c>
      <c r="E105" s="178">
        <v>736.98</v>
      </c>
      <c r="F105" s="177">
        <f t="shared" si="0"/>
        <v>0</v>
      </c>
      <c r="G105" s="106">
        <f t="shared" si="1"/>
        <v>0</v>
      </c>
      <c r="H105" s="106"/>
      <c r="I105" s="106">
        <f t="shared" si="2"/>
        <v>0</v>
      </c>
      <c r="J105" s="106"/>
      <c r="K105" s="106">
        <f t="shared" si="3"/>
        <v>0</v>
      </c>
      <c r="L105" s="106">
        <v>21</v>
      </c>
      <c r="M105" s="106">
        <f t="shared" si="4"/>
        <v>0</v>
      </c>
      <c r="N105" s="104">
        <v>0</v>
      </c>
      <c r="O105" s="104">
        <f t="shared" si="5"/>
        <v>0</v>
      </c>
      <c r="P105" s="104">
        <v>0</v>
      </c>
      <c r="Q105" s="104">
        <f t="shared" si="6"/>
        <v>0</v>
      </c>
      <c r="R105" s="104"/>
      <c r="S105" s="104"/>
      <c r="T105" s="105">
        <v>0</v>
      </c>
      <c r="U105" s="104">
        <f t="shared" si="7"/>
        <v>0</v>
      </c>
      <c r="V105" s="99"/>
      <c r="W105" s="99"/>
      <c r="X105" s="99"/>
      <c r="Y105" s="99"/>
      <c r="Z105" s="99"/>
      <c r="AA105" s="99"/>
      <c r="AB105" s="99"/>
      <c r="AC105" s="99"/>
      <c r="AD105" s="99"/>
      <c r="AE105" s="99" t="s">
        <v>80</v>
      </c>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ht="22.5" outlineLevel="1">
      <c r="A106" s="100">
        <v>28</v>
      </c>
      <c r="B106" s="100" t="s">
        <v>2721</v>
      </c>
      <c r="C106" s="114" t="s">
        <v>2720</v>
      </c>
      <c r="D106" s="104" t="s">
        <v>258</v>
      </c>
      <c r="E106" s="178">
        <v>18.11</v>
      </c>
      <c r="F106" s="177">
        <f t="shared" si="0"/>
        <v>0</v>
      </c>
      <c r="G106" s="106">
        <f t="shared" si="1"/>
        <v>0</v>
      </c>
      <c r="H106" s="106"/>
      <c r="I106" s="106">
        <f t="shared" si="2"/>
        <v>0</v>
      </c>
      <c r="J106" s="106"/>
      <c r="K106" s="106">
        <f t="shared" si="3"/>
        <v>0</v>
      </c>
      <c r="L106" s="106">
        <v>21</v>
      </c>
      <c r="M106" s="106">
        <f t="shared" si="4"/>
        <v>0</v>
      </c>
      <c r="N106" s="104">
        <v>0</v>
      </c>
      <c r="O106" s="104">
        <f t="shared" si="5"/>
        <v>0</v>
      </c>
      <c r="P106" s="104">
        <v>0</v>
      </c>
      <c r="Q106" s="104">
        <f t="shared" si="6"/>
        <v>0</v>
      </c>
      <c r="R106" s="104"/>
      <c r="S106" s="104"/>
      <c r="T106" s="105">
        <v>0.49</v>
      </c>
      <c r="U106" s="104">
        <f t="shared" si="7"/>
        <v>8.8699999999999992</v>
      </c>
      <c r="V106" s="99"/>
      <c r="W106" s="99"/>
      <c r="X106" s="99"/>
      <c r="Y106" s="99"/>
      <c r="Z106" s="99"/>
      <c r="AA106" s="99"/>
      <c r="AB106" s="99"/>
      <c r="AC106" s="99"/>
      <c r="AD106" s="99"/>
      <c r="AE106" s="99" t="s">
        <v>80</v>
      </c>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outlineLevel="1">
      <c r="A107" s="100">
        <v>29</v>
      </c>
      <c r="B107" s="100" t="s">
        <v>2715</v>
      </c>
      <c r="C107" s="114" t="s">
        <v>2719</v>
      </c>
      <c r="D107" s="104" t="s">
        <v>267</v>
      </c>
      <c r="E107" s="178">
        <v>1</v>
      </c>
      <c r="F107" s="177">
        <f t="shared" si="0"/>
        <v>0</v>
      </c>
      <c r="G107" s="106">
        <f t="shared" si="1"/>
        <v>0</v>
      </c>
      <c r="H107" s="106"/>
      <c r="I107" s="106">
        <f t="shared" si="2"/>
        <v>0</v>
      </c>
      <c r="J107" s="106"/>
      <c r="K107" s="106">
        <f t="shared" si="3"/>
        <v>0</v>
      </c>
      <c r="L107" s="106">
        <v>21</v>
      </c>
      <c r="M107" s="106">
        <f t="shared" si="4"/>
        <v>0</v>
      </c>
      <c r="N107" s="104">
        <v>2.8E-3</v>
      </c>
      <c r="O107" s="104">
        <f t="shared" si="5"/>
        <v>2.8E-3</v>
      </c>
      <c r="P107" s="104">
        <v>0</v>
      </c>
      <c r="Q107" s="104">
        <f t="shared" si="6"/>
        <v>0</v>
      </c>
      <c r="R107" s="104"/>
      <c r="S107" s="104"/>
      <c r="T107" s="105">
        <v>0</v>
      </c>
      <c r="U107" s="104">
        <f t="shared" si="7"/>
        <v>0</v>
      </c>
      <c r="V107" s="99"/>
      <c r="W107" s="99"/>
      <c r="X107" s="99"/>
      <c r="Y107" s="99"/>
      <c r="Z107" s="99"/>
      <c r="AA107" s="99"/>
      <c r="AB107" s="99"/>
      <c r="AC107" s="99"/>
      <c r="AD107" s="99"/>
      <c r="AE107" s="99" t="s">
        <v>298</v>
      </c>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ht="22.5" outlineLevel="1">
      <c r="A108" s="100"/>
      <c r="B108" s="100"/>
      <c r="C108" s="383" t="s">
        <v>2718</v>
      </c>
      <c r="D108" s="384"/>
      <c r="E108" s="385"/>
      <c r="F108" s="386"/>
      <c r="G108" s="387"/>
      <c r="H108" s="106"/>
      <c r="I108" s="106"/>
      <c r="J108" s="106"/>
      <c r="K108" s="106"/>
      <c r="L108" s="106"/>
      <c r="M108" s="106"/>
      <c r="N108" s="104"/>
      <c r="O108" s="104"/>
      <c r="P108" s="104"/>
      <c r="Q108" s="104"/>
      <c r="R108" s="104"/>
      <c r="S108" s="104"/>
      <c r="T108" s="105"/>
      <c r="U108" s="104"/>
      <c r="V108" s="99"/>
      <c r="W108" s="99"/>
      <c r="X108" s="99"/>
      <c r="Y108" s="99"/>
      <c r="Z108" s="99"/>
      <c r="AA108" s="99"/>
      <c r="AB108" s="99"/>
      <c r="AC108" s="99"/>
      <c r="AD108" s="99"/>
      <c r="AE108" s="99" t="s">
        <v>81</v>
      </c>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101" t="str">
        <f>C108</f>
        <v>Uzamykatelný nerezový zámkem v odstínu RAL 6005 s cilindrickou vložkou a uzamykatelnou zástrčí, která bude kotvena do zabetonovaného pouzdra.</v>
      </c>
      <c r="BB108" s="99"/>
      <c r="BC108" s="99"/>
      <c r="BD108" s="99"/>
      <c r="BE108" s="99"/>
      <c r="BF108" s="99"/>
      <c r="BG108" s="99"/>
      <c r="BH108" s="99"/>
    </row>
    <row r="109" spans="1:60" outlineLevel="1">
      <c r="A109" s="100">
        <v>30</v>
      </c>
      <c r="B109" s="100" t="s">
        <v>2715</v>
      </c>
      <c r="C109" s="114" t="s">
        <v>2717</v>
      </c>
      <c r="D109" s="104" t="s">
        <v>1137</v>
      </c>
      <c r="E109" s="178">
        <v>1</v>
      </c>
      <c r="F109" s="177">
        <f>H109+J109</f>
        <v>0</v>
      </c>
      <c r="G109" s="106">
        <f>ROUND(E109*F109,2)</f>
        <v>0</v>
      </c>
      <c r="H109" s="106"/>
      <c r="I109" s="106">
        <f>ROUND(E109*H109,2)</f>
        <v>0</v>
      </c>
      <c r="J109" s="106"/>
      <c r="K109" s="106">
        <f>ROUND(E109*J109,2)</f>
        <v>0</v>
      </c>
      <c r="L109" s="106">
        <v>21</v>
      </c>
      <c r="M109" s="106">
        <f>G109*(1+L109/100)</f>
        <v>0</v>
      </c>
      <c r="N109" s="104">
        <v>1.2999999999999999E-2</v>
      </c>
      <c r="O109" s="104">
        <f>ROUND(E109*N109,5)</f>
        <v>1.2999999999999999E-2</v>
      </c>
      <c r="P109" s="104">
        <v>0</v>
      </c>
      <c r="Q109" s="104">
        <f>ROUND(E109*P109,5)</f>
        <v>0</v>
      </c>
      <c r="R109" s="104"/>
      <c r="S109" s="104"/>
      <c r="T109" s="105">
        <v>0</v>
      </c>
      <c r="U109" s="104">
        <f>ROUND(E109*T109,2)</f>
        <v>0</v>
      </c>
      <c r="V109" s="99"/>
      <c r="W109" s="99"/>
      <c r="X109" s="99"/>
      <c r="Y109" s="99"/>
      <c r="Z109" s="99"/>
      <c r="AA109" s="99"/>
      <c r="AB109" s="99"/>
      <c r="AC109" s="99"/>
      <c r="AD109" s="99"/>
      <c r="AE109" s="99" t="s">
        <v>298</v>
      </c>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ht="33.75" outlineLevel="1">
      <c r="A110" s="100"/>
      <c r="B110" s="100"/>
      <c r="C110" s="383" t="s">
        <v>2716</v>
      </c>
      <c r="D110" s="384"/>
      <c r="E110" s="385"/>
      <c r="F110" s="386"/>
      <c r="G110" s="387"/>
      <c r="H110" s="106"/>
      <c r="I110" s="106"/>
      <c r="J110" s="106"/>
      <c r="K110" s="106"/>
      <c r="L110" s="106"/>
      <c r="M110" s="106"/>
      <c r="N110" s="104"/>
      <c r="O110" s="104"/>
      <c r="P110" s="104"/>
      <c r="Q110" s="104"/>
      <c r="R110" s="104"/>
      <c r="S110" s="104"/>
      <c r="T110" s="105"/>
      <c r="U110" s="104"/>
      <c r="V110" s="99"/>
      <c r="W110" s="99"/>
      <c r="X110" s="99"/>
      <c r="Y110" s="99"/>
      <c r="Z110" s="99"/>
      <c r="AA110" s="99"/>
      <c r="AB110" s="99"/>
      <c r="AC110" s="99"/>
      <c r="AD110" s="99"/>
      <c r="AE110" s="99" t="s">
        <v>81</v>
      </c>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101" t="str">
        <f>C110</f>
        <v>Pro čtvercové profily 40 x 40 mm a větší. 3 pozice výškového nastavení výsuvu zástrče: co 50 mm. Nastavitelná výška zástrče 0 až 100 mm, průměr výsuvné části – kolíků: 20 mm. Zástrč lze uzamknout v pozici otevřeno i zavřeno.</v>
      </c>
      <c r="BB110" s="99"/>
      <c r="BC110" s="99"/>
      <c r="BD110" s="99"/>
      <c r="BE110" s="99"/>
      <c r="BF110" s="99"/>
      <c r="BG110" s="99"/>
      <c r="BH110" s="99"/>
    </row>
    <row r="111" spans="1:60" outlineLevel="1">
      <c r="A111" s="100">
        <v>31</v>
      </c>
      <c r="B111" s="100" t="s">
        <v>2715</v>
      </c>
      <c r="C111" s="114" t="s">
        <v>2714</v>
      </c>
      <c r="D111" s="104" t="s">
        <v>267</v>
      </c>
      <c r="E111" s="178">
        <v>2</v>
      </c>
      <c r="F111" s="177">
        <f>H111+J111</f>
        <v>0</v>
      </c>
      <c r="G111" s="106">
        <f>ROUND(E111*F111,2)</f>
        <v>0</v>
      </c>
      <c r="H111" s="106"/>
      <c r="I111" s="106">
        <f>ROUND(E111*H111,2)</f>
        <v>0</v>
      </c>
      <c r="J111" s="106"/>
      <c r="K111" s="106">
        <f>ROUND(E111*J111,2)</f>
        <v>0</v>
      </c>
      <c r="L111" s="106">
        <v>21</v>
      </c>
      <c r="M111" s="106">
        <f>G111*(1+L111/100)</f>
        <v>0</v>
      </c>
      <c r="N111" s="104">
        <v>2.0000000000000001E-4</v>
      </c>
      <c r="O111" s="104">
        <f>ROUND(E111*N111,5)</f>
        <v>4.0000000000000002E-4</v>
      </c>
      <c r="P111" s="104">
        <v>0</v>
      </c>
      <c r="Q111" s="104">
        <f>ROUND(E111*P111,5)</f>
        <v>0</v>
      </c>
      <c r="R111" s="104"/>
      <c r="S111" s="104"/>
      <c r="T111" s="105">
        <v>0</v>
      </c>
      <c r="U111" s="104">
        <f>ROUND(E111*T111,2)</f>
        <v>0</v>
      </c>
      <c r="V111" s="99"/>
      <c r="W111" s="99"/>
      <c r="X111" s="99"/>
      <c r="Y111" s="99"/>
      <c r="Z111" s="99"/>
      <c r="AA111" s="99"/>
      <c r="AB111" s="99"/>
      <c r="AC111" s="99"/>
      <c r="AD111" s="99"/>
      <c r="AE111" s="99" t="s">
        <v>298</v>
      </c>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ht="67.5" outlineLevel="1">
      <c r="A112" s="100"/>
      <c r="B112" s="100"/>
      <c r="C112" s="383" t="s">
        <v>2713</v>
      </c>
      <c r="D112" s="384"/>
      <c r="E112" s="385"/>
      <c r="F112" s="386"/>
      <c r="G112" s="387"/>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81</v>
      </c>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101" t="str">
        <f>C112</f>
        <v>Hliníkový držák křídla brány s nastavitelným záchytným hákem, fixuje křídlo brány v otevřené poloze. Dorazová guma a polyamidový záchytný hák zabraňují poškození rámu brány. Určený k zabetonování. Pro profily šířky 40 až 60 mm. Materiál - hliníkové tělo (povrchová prášková barva), guma, polyamid. Předvrtané otvory pro snadnou montáž do betonu. Výškově nastavitelný záchytný hák. Univerzální pro pravé / levé křídlo. Hák lze otočit i směrem dolů. Pro fixaci spodní části brány. Profil 500 x 57 x 42 mm. Výškové nastavení 40 mm.</v>
      </c>
      <c r="BB112" s="99"/>
      <c r="BC112" s="99"/>
      <c r="BD112" s="99"/>
      <c r="BE112" s="99"/>
      <c r="BF112" s="99"/>
      <c r="BG112" s="99"/>
      <c r="BH112" s="99"/>
    </row>
    <row r="113" spans="1:60" outlineLevel="1">
      <c r="A113" s="100">
        <v>32</v>
      </c>
      <c r="B113" s="100" t="s">
        <v>2712</v>
      </c>
      <c r="C113" s="114" t="s">
        <v>2711</v>
      </c>
      <c r="D113" s="104" t="s">
        <v>267</v>
      </c>
      <c r="E113" s="178">
        <v>1</v>
      </c>
      <c r="F113" s="177">
        <f>H113+J113</f>
        <v>0</v>
      </c>
      <c r="G113" s="106">
        <f>ROUND(E113*F113,2)</f>
        <v>0</v>
      </c>
      <c r="H113" s="106"/>
      <c r="I113" s="106">
        <f>ROUND(E113*H113,2)</f>
        <v>0</v>
      </c>
      <c r="J113" s="106"/>
      <c r="K113" s="106">
        <f>ROUND(E113*J113,2)</f>
        <v>0</v>
      </c>
      <c r="L113" s="106">
        <v>21</v>
      </c>
      <c r="M113" s="106">
        <f>G113*(1+L113/100)</f>
        <v>0</v>
      </c>
      <c r="N113" s="104">
        <v>2.0000000000000001E-4</v>
      </c>
      <c r="O113" s="104">
        <f>ROUND(E113*N113,5)</f>
        <v>2.0000000000000001E-4</v>
      </c>
      <c r="P113" s="104">
        <v>0</v>
      </c>
      <c r="Q113" s="104">
        <f>ROUND(E113*P113,5)</f>
        <v>0</v>
      </c>
      <c r="R113" s="104"/>
      <c r="S113" s="104"/>
      <c r="T113" s="105">
        <v>0</v>
      </c>
      <c r="U113" s="104">
        <f>ROUND(E113*T113,2)</f>
        <v>0</v>
      </c>
      <c r="V113" s="99"/>
      <c r="W113" s="99"/>
      <c r="X113" s="99"/>
      <c r="Y113" s="99"/>
      <c r="Z113" s="99"/>
      <c r="AA113" s="99"/>
      <c r="AB113" s="99"/>
      <c r="AC113" s="99"/>
      <c r="AD113" s="99"/>
      <c r="AE113" s="99" t="s">
        <v>298</v>
      </c>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row>
    <row r="114" spans="1:60" ht="22.5" outlineLevel="1">
      <c r="A114" s="100"/>
      <c r="B114" s="100"/>
      <c r="C114" s="383" t="s">
        <v>2710</v>
      </c>
      <c r="D114" s="384"/>
      <c r="E114" s="385"/>
      <c r="F114" s="386"/>
      <c r="G114" s="387"/>
      <c r="H114" s="106"/>
      <c r="I114" s="106"/>
      <c r="J114" s="106"/>
      <c r="K114" s="106"/>
      <c r="L114" s="106"/>
      <c r="M114" s="106"/>
      <c r="N114" s="104"/>
      <c r="O114" s="104"/>
      <c r="P114" s="104"/>
      <c r="Q114" s="104"/>
      <c r="R114" s="104"/>
      <c r="S114" s="104"/>
      <c r="T114" s="105"/>
      <c r="U114" s="104"/>
      <c r="V114" s="99"/>
      <c r="W114" s="99"/>
      <c r="X114" s="99"/>
      <c r="Y114" s="99"/>
      <c r="Z114" s="99"/>
      <c r="AA114" s="99"/>
      <c r="AB114" s="99"/>
      <c r="AC114" s="99"/>
      <c r="AD114" s="99"/>
      <c r="AE114" s="99" t="s">
        <v>81</v>
      </c>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101" t="str">
        <f>C114</f>
        <v>Zemní pouzdro pro zástrč brány, pro maximální průměr 20 mm. Montáž zabetonováním. Žárově pozinkovaná základová deska s polypropylenovým pouzdrem.</v>
      </c>
      <c r="BB114" s="99"/>
      <c r="BC114" s="99"/>
      <c r="BD114" s="99"/>
      <c r="BE114" s="99"/>
      <c r="BF114" s="99"/>
      <c r="BG114" s="99"/>
      <c r="BH114" s="99"/>
    </row>
    <row r="115" spans="1:60" outlineLevel="1">
      <c r="A115" s="100">
        <v>33</v>
      </c>
      <c r="B115" s="100" t="s">
        <v>295</v>
      </c>
      <c r="C115" s="114" t="s">
        <v>294</v>
      </c>
      <c r="D115" s="104" t="s">
        <v>197</v>
      </c>
      <c r="E115" s="178">
        <v>0.79022999999999999</v>
      </c>
      <c r="F115" s="177">
        <f>H115+J115</f>
        <v>0</v>
      </c>
      <c r="G115" s="106">
        <f>ROUND(E115*F115,2)</f>
        <v>0</v>
      </c>
      <c r="H115" s="106"/>
      <c r="I115" s="106">
        <f>ROUND(E115*H115,2)</f>
        <v>0</v>
      </c>
      <c r="J115" s="106"/>
      <c r="K115" s="106">
        <f>ROUND(E115*J115,2)</f>
        <v>0</v>
      </c>
      <c r="L115" s="106">
        <v>21</v>
      </c>
      <c r="M115" s="106">
        <f>G115*(1+L115/100)</f>
        <v>0</v>
      </c>
      <c r="N115" s="104">
        <v>0</v>
      </c>
      <c r="O115" s="104">
        <f>ROUND(E115*N115,5)</f>
        <v>0</v>
      </c>
      <c r="P115" s="104">
        <v>0</v>
      </c>
      <c r="Q115" s="104">
        <f>ROUND(E115*P115,5)</f>
        <v>0</v>
      </c>
      <c r="R115" s="104"/>
      <c r="S115" s="104"/>
      <c r="T115" s="105">
        <v>3.327</v>
      </c>
      <c r="U115" s="104">
        <f>ROUND(E115*T115,2)</f>
        <v>2.63</v>
      </c>
      <c r="V115" s="99"/>
      <c r="W115" s="99"/>
      <c r="X115" s="99"/>
      <c r="Y115" s="99"/>
      <c r="Z115" s="99"/>
      <c r="AA115" s="99"/>
      <c r="AB115" s="99"/>
      <c r="AC115" s="99"/>
      <c r="AD115" s="99"/>
      <c r="AE115" s="99" t="s">
        <v>80</v>
      </c>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row>
    <row r="116" spans="1:60">
      <c r="A116" s="200" t="s">
        <v>188</v>
      </c>
      <c r="B116" s="200" t="s">
        <v>287</v>
      </c>
      <c r="C116" s="199" t="s">
        <v>286</v>
      </c>
      <c r="D116" s="195"/>
      <c r="E116" s="198"/>
      <c r="F116" s="197"/>
      <c r="G116" s="197">
        <f>SUMIF(AE117:AE129,"&lt;&gt;NOR",G117:G129)</f>
        <v>0</v>
      </c>
      <c r="H116" s="197"/>
      <c r="I116" s="197">
        <f>SUM(I117:I129)</f>
        <v>0</v>
      </c>
      <c r="J116" s="197"/>
      <c r="K116" s="197">
        <f>SUM(K117:K129)</f>
        <v>0</v>
      </c>
      <c r="L116" s="197"/>
      <c r="M116" s="197">
        <f>SUM(M117:M129)</f>
        <v>0</v>
      </c>
      <c r="N116" s="195"/>
      <c r="O116" s="195">
        <f>SUM(O117:O129)</f>
        <v>2.6169999999999999E-2</v>
      </c>
      <c r="P116" s="195"/>
      <c r="Q116" s="195">
        <f>SUM(Q117:Q129)</f>
        <v>0</v>
      </c>
      <c r="R116" s="195"/>
      <c r="S116" s="195"/>
      <c r="T116" s="196"/>
      <c r="U116" s="195">
        <f>SUM(U117:U129)</f>
        <v>8.7799999999999994</v>
      </c>
      <c r="AE116" t="s">
        <v>79</v>
      </c>
    </row>
    <row r="117" spans="1:60" ht="22.5" outlineLevel="1">
      <c r="A117" s="100">
        <v>34</v>
      </c>
      <c r="B117" s="100" t="s">
        <v>786</v>
      </c>
      <c r="C117" s="114" t="s">
        <v>284</v>
      </c>
      <c r="D117" s="104" t="s">
        <v>226</v>
      </c>
      <c r="E117" s="178">
        <v>30.079000000000001</v>
      </c>
      <c r="F117" s="177">
        <f>H117+J117</f>
        <v>0</v>
      </c>
      <c r="G117" s="106">
        <f>ROUND(E117*F117,2)</f>
        <v>0</v>
      </c>
      <c r="H117" s="106"/>
      <c r="I117" s="106">
        <f>ROUND(E117*H117,2)</f>
        <v>0</v>
      </c>
      <c r="J117" s="106"/>
      <c r="K117" s="106">
        <f>ROUND(E117*J117,2)</f>
        <v>0</v>
      </c>
      <c r="L117" s="106">
        <v>21</v>
      </c>
      <c r="M117" s="106">
        <f>G117*(1+L117/100)</f>
        <v>0</v>
      </c>
      <c r="N117" s="104">
        <v>8.7000000000000001E-4</v>
      </c>
      <c r="O117" s="104">
        <f>ROUND(E117*N117,5)</f>
        <v>2.6169999999999999E-2</v>
      </c>
      <c r="P117" s="104">
        <v>0</v>
      </c>
      <c r="Q117" s="104">
        <f>ROUND(E117*P117,5)</f>
        <v>0</v>
      </c>
      <c r="R117" s="104"/>
      <c r="S117" s="104"/>
      <c r="T117" s="105">
        <v>0.29199999999999998</v>
      </c>
      <c r="U117" s="104">
        <f>ROUND(E117*T117,2)</f>
        <v>8.7799999999999994</v>
      </c>
      <c r="V117" s="99"/>
      <c r="W117" s="99"/>
      <c r="X117" s="99"/>
      <c r="Y117" s="99"/>
      <c r="Z117" s="99"/>
      <c r="AA117" s="99"/>
      <c r="AB117" s="99"/>
      <c r="AC117" s="99"/>
      <c r="AD117" s="99"/>
      <c r="AE117" s="99" t="s">
        <v>80</v>
      </c>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outlineLevel="1">
      <c r="A118" s="100"/>
      <c r="B118" s="100"/>
      <c r="C118" s="383" t="s">
        <v>2709</v>
      </c>
      <c r="D118" s="384"/>
      <c r="E118" s="385"/>
      <c r="F118" s="386"/>
      <c r="G118" s="387"/>
      <c r="H118" s="106"/>
      <c r="I118" s="106"/>
      <c r="J118" s="106"/>
      <c r="K118" s="106"/>
      <c r="L118" s="106"/>
      <c r="M118" s="106"/>
      <c r="N118" s="104"/>
      <c r="O118" s="104"/>
      <c r="P118" s="104"/>
      <c r="Q118" s="104"/>
      <c r="R118" s="104"/>
      <c r="S118" s="104"/>
      <c r="T118" s="105"/>
      <c r="U118" s="104"/>
      <c r="V118" s="99"/>
      <c r="W118" s="99"/>
      <c r="X118" s="99"/>
      <c r="Y118" s="99"/>
      <c r="Z118" s="99"/>
      <c r="AA118" s="99"/>
      <c r="AB118" s="99"/>
      <c r="AC118" s="99"/>
      <c r="AD118" s="99"/>
      <c r="AE118" s="99" t="s">
        <v>81</v>
      </c>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101" t="str">
        <f>C118</f>
        <v>odstín RAL 6005</v>
      </c>
      <c r="BB118" s="99"/>
      <c r="BC118" s="99"/>
      <c r="BD118" s="99"/>
      <c r="BE118" s="99"/>
      <c r="BF118" s="99"/>
      <c r="BG118" s="99"/>
      <c r="BH118" s="99"/>
    </row>
    <row r="119" spans="1:60" outlineLevel="1">
      <c r="A119" s="100"/>
      <c r="B119" s="100"/>
      <c r="C119" s="181" t="s">
        <v>2708</v>
      </c>
      <c r="D119" s="180"/>
      <c r="E119" s="179">
        <v>2.41</v>
      </c>
      <c r="F119" s="106"/>
      <c r="G119" s="106"/>
      <c r="H119" s="106"/>
      <c r="I119" s="106"/>
      <c r="J119" s="106"/>
      <c r="K119" s="106"/>
      <c r="L119" s="106"/>
      <c r="M119" s="106"/>
      <c r="N119" s="104"/>
      <c r="O119" s="104"/>
      <c r="P119" s="104"/>
      <c r="Q119" s="104"/>
      <c r="R119" s="104"/>
      <c r="S119" s="104"/>
      <c r="T119" s="105"/>
      <c r="U119" s="104"/>
      <c r="V119" s="99"/>
      <c r="W119" s="99"/>
      <c r="X119" s="99"/>
      <c r="Y119" s="99"/>
      <c r="Z119" s="99"/>
      <c r="AA119" s="99"/>
      <c r="AB119" s="99"/>
      <c r="AC119" s="99"/>
      <c r="AD119" s="99"/>
      <c r="AE119" s="99" t="s">
        <v>133</v>
      </c>
      <c r="AF119" s="99">
        <v>0</v>
      </c>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outlineLevel="1">
      <c r="A120" s="100"/>
      <c r="B120" s="100"/>
      <c r="C120" s="181" t="s">
        <v>2707</v>
      </c>
      <c r="D120" s="180"/>
      <c r="E120" s="179">
        <v>1.28</v>
      </c>
      <c r="F120" s="106"/>
      <c r="G120" s="106"/>
      <c r="H120" s="106"/>
      <c r="I120" s="106"/>
      <c r="J120" s="106"/>
      <c r="K120" s="106"/>
      <c r="L120" s="106"/>
      <c r="M120" s="106"/>
      <c r="N120" s="104"/>
      <c r="O120" s="104"/>
      <c r="P120" s="104"/>
      <c r="Q120" s="104"/>
      <c r="R120" s="104"/>
      <c r="S120" s="104"/>
      <c r="T120" s="105"/>
      <c r="U120" s="104"/>
      <c r="V120" s="99"/>
      <c r="W120" s="99"/>
      <c r="X120" s="99"/>
      <c r="Y120" s="99"/>
      <c r="Z120" s="99"/>
      <c r="AA120" s="99"/>
      <c r="AB120" s="99"/>
      <c r="AC120" s="99"/>
      <c r="AD120" s="99"/>
      <c r="AE120" s="99" t="s">
        <v>133</v>
      </c>
      <c r="AF120" s="99">
        <v>0</v>
      </c>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row>
    <row r="121" spans="1:60" outlineLevel="1">
      <c r="A121" s="100"/>
      <c r="B121" s="100"/>
      <c r="C121" s="181" t="s">
        <v>2706</v>
      </c>
      <c r="D121" s="180"/>
      <c r="E121" s="179">
        <v>10.4528</v>
      </c>
      <c r="F121" s="106"/>
      <c r="G121" s="106"/>
      <c r="H121" s="106"/>
      <c r="I121" s="106"/>
      <c r="J121" s="106"/>
      <c r="K121" s="106"/>
      <c r="L121" s="106"/>
      <c r="M121" s="106"/>
      <c r="N121" s="104"/>
      <c r="O121" s="104"/>
      <c r="P121" s="104"/>
      <c r="Q121" s="104"/>
      <c r="R121" s="104"/>
      <c r="S121" s="104"/>
      <c r="T121" s="105"/>
      <c r="U121" s="104"/>
      <c r="V121" s="99"/>
      <c r="W121" s="99"/>
      <c r="X121" s="99"/>
      <c r="Y121" s="99"/>
      <c r="Z121" s="99"/>
      <c r="AA121" s="99"/>
      <c r="AB121" s="99"/>
      <c r="AC121" s="99"/>
      <c r="AD121" s="99"/>
      <c r="AE121" s="99" t="s">
        <v>133</v>
      </c>
      <c r="AF121" s="99">
        <v>0</v>
      </c>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row>
    <row r="122" spans="1:60" outlineLevel="1">
      <c r="A122" s="100"/>
      <c r="B122" s="100"/>
      <c r="C122" s="181" t="s">
        <v>2705</v>
      </c>
      <c r="D122" s="180"/>
      <c r="E122" s="179">
        <v>2.7240000000000002</v>
      </c>
      <c r="F122" s="106"/>
      <c r="G122" s="106"/>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133</v>
      </c>
      <c r="AF122" s="99">
        <v>0</v>
      </c>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row>
    <row r="123" spans="1:60" outlineLevel="1">
      <c r="A123" s="100"/>
      <c r="B123" s="100"/>
      <c r="C123" s="181" t="s">
        <v>2704</v>
      </c>
      <c r="D123" s="180"/>
      <c r="E123" s="179">
        <v>11.2288</v>
      </c>
      <c r="F123" s="106"/>
      <c r="G123" s="106"/>
      <c r="H123" s="106"/>
      <c r="I123" s="106"/>
      <c r="J123" s="106"/>
      <c r="K123" s="106"/>
      <c r="L123" s="106"/>
      <c r="M123" s="106"/>
      <c r="N123" s="104"/>
      <c r="O123" s="104"/>
      <c r="P123" s="104"/>
      <c r="Q123" s="104"/>
      <c r="R123" s="104"/>
      <c r="S123" s="104"/>
      <c r="T123" s="105"/>
      <c r="U123" s="104"/>
      <c r="V123" s="99"/>
      <c r="W123" s="99"/>
      <c r="X123" s="99"/>
      <c r="Y123" s="99"/>
      <c r="Z123" s="99"/>
      <c r="AA123" s="99"/>
      <c r="AB123" s="99"/>
      <c r="AC123" s="99"/>
      <c r="AD123" s="99"/>
      <c r="AE123" s="99" t="s">
        <v>133</v>
      </c>
      <c r="AF123" s="99">
        <v>0</v>
      </c>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outlineLevel="1">
      <c r="A124" s="100"/>
      <c r="B124" s="100"/>
      <c r="C124" s="181" t="s">
        <v>2703</v>
      </c>
      <c r="D124" s="180"/>
      <c r="E124" s="179">
        <v>0.57540000000000002</v>
      </c>
      <c r="F124" s="106"/>
      <c r="G124" s="106"/>
      <c r="H124" s="106"/>
      <c r="I124" s="106"/>
      <c r="J124" s="106"/>
      <c r="K124" s="106"/>
      <c r="L124" s="106"/>
      <c r="M124" s="106"/>
      <c r="N124" s="104"/>
      <c r="O124" s="104"/>
      <c r="P124" s="104"/>
      <c r="Q124" s="104"/>
      <c r="R124" s="104"/>
      <c r="S124" s="104"/>
      <c r="T124" s="105"/>
      <c r="U124" s="104"/>
      <c r="V124" s="99"/>
      <c r="W124" s="99"/>
      <c r="X124" s="99"/>
      <c r="Y124" s="99"/>
      <c r="Z124" s="99"/>
      <c r="AA124" s="99"/>
      <c r="AB124" s="99"/>
      <c r="AC124" s="99"/>
      <c r="AD124" s="99"/>
      <c r="AE124" s="99" t="s">
        <v>133</v>
      </c>
      <c r="AF124" s="99">
        <v>0</v>
      </c>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c r="B125" s="100"/>
      <c r="C125" s="181" t="s">
        <v>2702</v>
      </c>
      <c r="D125" s="180"/>
      <c r="E125" s="179">
        <v>0.17280000000000001</v>
      </c>
      <c r="F125" s="106"/>
      <c r="G125" s="106"/>
      <c r="H125" s="106"/>
      <c r="I125" s="106"/>
      <c r="J125" s="106"/>
      <c r="K125" s="106"/>
      <c r="L125" s="106"/>
      <c r="M125" s="106"/>
      <c r="N125" s="104"/>
      <c r="O125" s="104"/>
      <c r="P125" s="104"/>
      <c r="Q125" s="104"/>
      <c r="R125" s="104"/>
      <c r="S125" s="104"/>
      <c r="T125" s="105"/>
      <c r="U125" s="104"/>
      <c r="V125" s="99"/>
      <c r="W125" s="99"/>
      <c r="X125" s="99"/>
      <c r="Y125" s="99"/>
      <c r="Z125" s="99"/>
      <c r="AA125" s="99"/>
      <c r="AB125" s="99"/>
      <c r="AC125" s="99"/>
      <c r="AD125" s="99"/>
      <c r="AE125" s="99" t="s">
        <v>133</v>
      </c>
      <c r="AF125" s="99">
        <v>0</v>
      </c>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c r="B126" s="100"/>
      <c r="C126" s="181" t="s">
        <v>2701</v>
      </c>
      <c r="D126" s="180"/>
      <c r="E126" s="179">
        <v>0.48</v>
      </c>
      <c r="F126" s="106"/>
      <c r="G126" s="106"/>
      <c r="H126" s="106"/>
      <c r="I126" s="106"/>
      <c r="J126" s="106"/>
      <c r="K126" s="106"/>
      <c r="L126" s="106"/>
      <c r="M126" s="106"/>
      <c r="N126" s="104"/>
      <c r="O126" s="104"/>
      <c r="P126" s="104"/>
      <c r="Q126" s="104"/>
      <c r="R126" s="104"/>
      <c r="S126" s="104"/>
      <c r="T126" s="105"/>
      <c r="U126" s="104"/>
      <c r="V126" s="99"/>
      <c r="W126" s="99"/>
      <c r="X126" s="99"/>
      <c r="Y126" s="99"/>
      <c r="Z126" s="99"/>
      <c r="AA126" s="99"/>
      <c r="AB126" s="99"/>
      <c r="AC126" s="99"/>
      <c r="AD126" s="99"/>
      <c r="AE126" s="99" t="s">
        <v>133</v>
      </c>
      <c r="AF126" s="99">
        <v>0</v>
      </c>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c r="B127" s="100"/>
      <c r="C127" s="181" t="s">
        <v>2700</v>
      </c>
      <c r="D127" s="180"/>
      <c r="E127" s="179">
        <v>0.23519999999999999</v>
      </c>
      <c r="F127" s="106"/>
      <c r="G127" s="106"/>
      <c r="H127" s="106"/>
      <c r="I127" s="106"/>
      <c r="J127" s="106"/>
      <c r="K127" s="106"/>
      <c r="L127" s="106"/>
      <c r="M127" s="106"/>
      <c r="N127" s="104"/>
      <c r="O127" s="104"/>
      <c r="P127" s="104"/>
      <c r="Q127" s="104"/>
      <c r="R127" s="104"/>
      <c r="S127" s="104"/>
      <c r="T127" s="105"/>
      <c r="U127" s="104"/>
      <c r="V127" s="99"/>
      <c r="W127" s="99"/>
      <c r="X127" s="99"/>
      <c r="Y127" s="99"/>
      <c r="Z127" s="99"/>
      <c r="AA127" s="99"/>
      <c r="AB127" s="99"/>
      <c r="AC127" s="99"/>
      <c r="AD127" s="99"/>
      <c r="AE127" s="99" t="s">
        <v>133</v>
      </c>
      <c r="AF127" s="99">
        <v>0</v>
      </c>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outlineLevel="1">
      <c r="A128" s="100"/>
      <c r="B128" s="100"/>
      <c r="C128" s="181" t="s">
        <v>2699</v>
      </c>
      <c r="D128" s="180"/>
      <c r="E128" s="179">
        <v>0.36</v>
      </c>
      <c r="F128" s="106"/>
      <c r="G128" s="106"/>
      <c r="H128" s="106"/>
      <c r="I128" s="106"/>
      <c r="J128" s="106"/>
      <c r="K128" s="106"/>
      <c r="L128" s="106"/>
      <c r="M128" s="106"/>
      <c r="N128" s="104"/>
      <c r="O128" s="104"/>
      <c r="P128" s="104"/>
      <c r="Q128" s="104"/>
      <c r="R128" s="104"/>
      <c r="S128" s="104"/>
      <c r="T128" s="105"/>
      <c r="U128" s="104"/>
      <c r="V128" s="99"/>
      <c r="W128" s="99"/>
      <c r="X128" s="99"/>
      <c r="Y128" s="99"/>
      <c r="Z128" s="99"/>
      <c r="AA128" s="99"/>
      <c r="AB128" s="99"/>
      <c r="AC128" s="99"/>
      <c r="AD128" s="99"/>
      <c r="AE128" s="99" t="s">
        <v>133</v>
      </c>
      <c r="AF128" s="99">
        <v>0</v>
      </c>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outlineLevel="1">
      <c r="A129" s="100"/>
      <c r="B129" s="100"/>
      <c r="C129" s="181" t="s">
        <v>2698</v>
      </c>
      <c r="D129" s="180"/>
      <c r="E129" s="179">
        <v>0.16</v>
      </c>
      <c r="F129" s="106"/>
      <c r="G129" s="106"/>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133</v>
      </c>
      <c r="AF129" s="99">
        <v>0</v>
      </c>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row>
    <row r="130" spans="1:60">
      <c r="A130" s="200" t="s">
        <v>188</v>
      </c>
      <c r="B130" s="200" t="s">
        <v>264</v>
      </c>
      <c r="C130" s="199" t="s">
        <v>263</v>
      </c>
      <c r="D130" s="195"/>
      <c r="E130" s="198"/>
      <c r="F130" s="197"/>
      <c r="G130" s="197">
        <f>SUMIF(AE131:AE135,"&lt;&gt;NOR",G131:G135)</f>
        <v>0</v>
      </c>
      <c r="H130" s="197"/>
      <c r="I130" s="197">
        <f>SUM(I131:I135)</f>
        <v>0</v>
      </c>
      <c r="J130" s="197"/>
      <c r="K130" s="197">
        <f>SUM(K131:K135)</f>
        <v>0</v>
      </c>
      <c r="L130" s="197"/>
      <c r="M130" s="197">
        <f>SUM(M131:M135)</f>
        <v>0</v>
      </c>
      <c r="N130" s="195"/>
      <c r="O130" s="195">
        <f>SUM(O131:O135)</f>
        <v>3.7199999999999997E-2</v>
      </c>
      <c r="P130" s="195"/>
      <c r="Q130" s="195">
        <f>SUM(Q131:Q135)</f>
        <v>0</v>
      </c>
      <c r="R130" s="195"/>
      <c r="S130" s="195"/>
      <c r="T130" s="196"/>
      <c r="U130" s="195">
        <f>SUM(U131:U135)</f>
        <v>1.42</v>
      </c>
      <c r="AE130" t="s">
        <v>79</v>
      </c>
    </row>
    <row r="131" spans="1:60" ht="22.5" outlineLevel="1">
      <c r="A131" s="100">
        <v>35</v>
      </c>
      <c r="B131" s="100" t="s">
        <v>262</v>
      </c>
      <c r="C131" s="114" t="s">
        <v>2697</v>
      </c>
      <c r="D131" s="104" t="s">
        <v>258</v>
      </c>
      <c r="E131" s="178">
        <v>15</v>
      </c>
      <c r="F131" s="177">
        <f>H131+J131</f>
        <v>0</v>
      </c>
      <c r="G131" s="106">
        <f>ROUND(E131*F131,2)</f>
        <v>0</v>
      </c>
      <c r="H131" s="106"/>
      <c r="I131" s="106">
        <f>ROUND(E131*H131,2)</f>
        <v>0</v>
      </c>
      <c r="J131" s="106"/>
      <c r="K131" s="106">
        <f>ROUND(E131*J131,2)</f>
        <v>0</v>
      </c>
      <c r="L131" s="106">
        <v>21</v>
      </c>
      <c r="M131" s="106">
        <f>G131*(1+L131/100)</f>
        <v>0</v>
      </c>
      <c r="N131" s="104">
        <v>2.4199999999999998E-3</v>
      </c>
      <c r="O131" s="104">
        <f>ROUND(E131*N131,5)</f>
        <v>3.6299999999999999E-2</v>
      </c>
      <c r="P131" s="104">
        <v>0</v>
      </c>
      <c r="Q131" s="104">
        <f>ROUND(E131*P131,5)</f>
        <v>0</v>
      </c>
      <c r="R131" s="104"/>
      <c r="S131" s="104"/>
      <c r="T131" s="105">
        <v>0.05</v>
      </c>
      <c r="U131" s="104">
        <f>ROUND(E131*T131,2)</f>
        <v>0.75</v>
      </c>
      <c r="V131" s="99"/>
      <c r="W131" s="99"/>
      <c r="X131" s="99"/>
      <c r="Y131" s="99"/>
      <c r="Z131" s="99"/>
      <c r="AA131" s="99"/>
      <c r="AB131" s="99"/>
      <c r="AC131" s="99"/>
      <c r="AD131" s="99"/>
      <c r="AE131" s="99" t="s">
        <v>80</v>
      </c>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row>
    <row r="132" spans="1:60" outlineLevel="1">
      <c r="A132" s="100"/>
      <c r="B132" s="100"/>
      <c r="C132" s="181" t="s">
        <v>2696</v>
      </c>
      <c r="D132" s="180"/>
      <c r="E132" s="179">
        <v>15</v>
      </c>
      <c r="F132" s="106"/>
      <c r="G132" s="106"/>
      <c r="H132" s="106"/>
      <c r="I132" s="106"/>
      <c r="J132" s="106"/>
      <c r="K132" s="106"/>
      <c r="L132" s="106"/>
      <c r="M132" s="106"/>
      <c r="N132" s="104"/>
      <c r="O132" s="104"/>
      <c r="P132" s="104"/>
      <c r="Q132" s="104"/>
      <c r="R132" s="104"/>
      <c r="S132" s="104"/>
      <c r="T132" s="105"/>
      <c r="U132" s="104"/>
      <c r="V132" s="99"/>
      <c r="W132" s="99"/>
      <c r="X132" s="99"/>
      <c r="Y132" s="99"/>
      <c r="Z132" s="99"/>
      <c r="AA132" s="99"/>
      <c r="AB132" s="99"/>
      <c r="AC132" s="99"/>
      <c r="AD132" s="99"/>
      <c r="AE132" s="99" t="s">
        <v>133</v>
      </c>
      <c r="AF132" s="99">
        <v>0</v>
      </c>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outlineLevel="1">
      <c r="A133" s="100">
        <v>36</v>
      </c>
      <c r="B133" s="100" t="s">
        <v>269</v>
      </c>
      <c r="C133" s="114" t="s">
        <v>268</v>
      </c>
      <c r="D133" s="104" t="s">
        <v>267</v>
      </c>
      <c r="E133" s="178">
        <v>2</v>
      </c>
      <c r="F133" s="177">
        <f>H133+J133</f>
        <v>0</v>
      </c>
      <c r="G133" s="106">
        <f>ROUND(E133*F133,2)</f>
        <v>0</v>
      </c>
      <c r="H133" s="106"/>
      <c r="I133" s="106">
        <f>ROUND(E133*H133,2)</f>
        <v>0</v>
      </c>
      <c r="J133" s="106"/>
      <c r="K133" s="106">
        <f>ROUND(E133*J133,2)</f>
        <v>0</v>
      </c>
      <c r="L133" s="106">
        <v>21</v>
      </c>
      <c r="M133" s="106">
        <f>G133*(1+L133/100)</f>
        <v>0</v>
      </c>
      <c r="N133" s="104">
        <v>0</v>
      </c>
      <c r="O133" s="104">
        <f>ROUND(E133*N133,5)</f>
        <v>0</v>
      </c>
      <c r="P133" s="104">
        <v>0</v>
      </c>
      <c r="Q133" s="104">
        <f>ROUND(E133*P133,5)</f>
        <v>0</v>
      </c>
      <c r="R133" s="104"/>
      <c r="S133" s="104"/>
      <c r="T133" s="105">
        <v>0.14000000000000001</v>
      </c>
      <c r="U133" s="104">
        <f>ROUND(E133*T133,2)</f>
        <v>0.28000000000000003</v>
      </c>
      <c r="V133" s="99"/>
      <c r="W133" s="99"/>
      <c r="X133" s="99"/>
      <c r="Y133" s="99"/>
      <c r="Z133" s="99"/>
      <c r="AA133" s="99"/>
      <c r="AB133" s="99"/>
      <c r="AC133" s="99"/>
      <c r="AD133" s="99"/>
      <c r="AE133" s="99" t="s">
        <v>80</v>
      </c>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row>
    <row r="134" spans="1:60" outlineLevel="1">
      <c r="A134" s="100">
        <v>37</v>
      </c>
      <c r="B134" s="100" t="s">
        <v>260</v>
      </c>
      <c r="C134" s="114" t="s">
        <v>259</v>
      </c>
      <c r="D134" s="104" t="s">
        <v>258</v>
      </c>
      <c r="E134" s="178">
        <v>15</v>
      </c>
      <c r="F134" s="177">
        <f>H134+J134</f>
        <v>0</v>
      </c>
      <c r="G134" s="106">
        <f>ROUND(E134*F134,2)</f>
        <v>0</v>
      </c>
      <c r="H134" s="106"/>
      <c r="I134" s="106">
        <f>ROUND(E134*H134,2)</f>
        <v>0</v>
      </c>
      <c r="J134" s="106"/>
      <c r="K134" s="106">
        <f>ROUND(E134*J134,2)</f>
        <v>0</v>
      </c>
      <c r="L134" s="106">
        <v>21</v>
      </c>
      <c r="M134" s="106">
        <f>G134*(1+L134/100)</f>
        <v>0</v>
      </c>
      <c r="N134" s="104">
        <v>6.0000000000000002E-5</v>
      </c>
      <c r="O134" s="104">
        <f>ROUND(E134*N134,5)</f>
        <v>8.9999999999999998E-4</v>
      </c>
      <c r="P134" s="104">
        <v>0</v>
      </c>
      <c r="Q134" s="104">
        <f>ROUND(E134*P134,5)</f>
        <v>0</v>
      </c>
      <c r="R134" s="104"/>
      <c r="S134" s="104"/>
      <c r="T134" s="105">
        <v>2.5999999999999999E-2</v>
      </c>
      <c r="U134" s="104">
        <f>ROUND(E134*T134,2)</f>
        <v>0.39</v>
      </c>
      <c r="V134" s="99"/>
      <c r="W134" s="99"/>
      <c r="X134" s="99"/>
      <c r="Y134" s="99"/>
      <c r="Z134" s="99"/>
      <c r="AA134" s="99"/>
      <c r="AB134" s="99"/>
      <c r="AC134" s="99"/>
      <c r="AD134" s="99"/>
      <c r="AE134" s="99" t="s">
        <v>80</v>
      </c>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outlineLevel="1">
      <c r="A135" s="100"/>
      <c r="B135" s="100"/>
      <c r="C135" s="181" t="s">
        <v>2696</v>
      </c>
      <c r="D135" s="180"/>
      <c r="E135" s="179">
        <v>15</v>
      </c>
      <c r="F135" s="106"/>
      <c r="G135" s="106"/>
      <c r="H135" s="106"/>
      <c r="I135" s="106"/>
      <c r="J135" s="106"/>
      <c r="K135" s="106"/>
      <c r="L135" s="106"/>
      <c r="M135" s="106"/>
      <c r="N135" s="104"/>
      <c r="O135" s="104"/>
      <c r="P135" s="104"/>
      <c r="Q135" s="104"/>
      <c r="R135" s="104"/>
      <c r="S135" s="104"/>
      <c r="T135" s="105"/>
      <c r="U135" s="104"/>
      <c r="V135" s="99"/>
      <c r="W135" s="99"/>
      <c r="X135" s="99"/>
      <c r="Y135" s="99"/>
      <c r="Z135" s="99"/>
      <c r="AA135" s="99"/>
      <c r="AB135" s="99"/>
      <c r="AC135" s="99"/>
      <c r="AD135" s="99"/>
      <c r="AE135" s="99" t="s">
        <v>133</v>
      </c>
      <c r="AF135" s="99">
        <v>0</v>
      </c>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row>
    <row r="136" spans="1:60">
      <c r="A136" s="200" t="s">
        <v>188</v>
      </c>
      <c r="B136" s="200" t="s">
        <v>210</v>
      </c>
      <c r="C136" s="199" t="s">
        <v>209</v>
      </c>
      <c r="D136" s="195"/>
      <c r="E136" s="198"/>
      <c r="F136" s="197"/>
      <c r="G136" s="197">
        <f>SUMIF(AE137:AE141,"&lt;&gt;NOR",G137:G141)</f>
        <v>0</v>
      </c>
      <c r="H136" s="197"/>
      <c r="I136" s="197">
        <f>SUM(I137:I141)</f>
        <v>0</v>
      </c>
      <c r="J136" s="197"/>
      <c r="K136" s="197">
        <f>SUM(K137:K141)</f>
        <v>0</v>
      </c>
      <c r="L136" s="197"/>
      <c r="M136" s="197">
        <f>SUM(M137:M141)</f>
        <v>0</v>
      </c>
      <c r="N136" s="195"/>
      <c r="O136" s="195">
        <f>SUM(O137:O141)</f>
        <v>0</v>
      </c>
      <c r="P136" s="195"/>
      <c r="Q136" s="195">
        <f>SUM(Q137:Q141)</f>
        <v>0</v>
      </c>
      <c r="R136" s="195"/>
      <c r="S136" s="195"/>
      <c r="T136" s="196"/>
      <c r="U136" s="195">
        <f>SUM(U137:U141)</f>
        <v>2.11</v>
      </c>
      <c r="AE136" t="s">
        <v>79</v>
      </c>
    </row>
    <row r="137" spans="1:60" outlineLevel="1">
      <c r="A137" s="100">
        <v>38</v>
      </c>
      <c r="B137" s="100" t="s">
        <v>250</v>
      </c>
      <c r="C137" s="114" t="s">
        <v>249</v>
      </c>
      <c r="D137" s="104" t="s">
        <v>197</v>
      </c>
      <c r="E137" s="178">
        <v>0.42</v>
      </c>
      <c r="F137" s="177">
        <f>H137+J137</f>
        <v>0</v>
      </c>
      <c r="G137" s="106">
        <f>ROUND(E137*F137,2)</f>
        <v>0</v>
      </c>
      <c r="H137" s="106"/>
      <c r="I137" s="106">
        <f>ROUND(E137*H137,2)</f>
        <v>0</v>
      </c>
      <c r="J137" s="106"/>
      <c r="K137" s="106">
        <f>ROUND(E137*J137,2)</f>
        <v>0</v>
      </c>
      <c r="L137" s="106">
        <v>21</v>
      </c>
      <c r="M137" s="106">
        <f>G137*(1+L137/100)</f>
        <v>0</v>
      </c>
      <c r="N137" s="104">
        <v>0</v>
      </c>
      <c r="O137" s="104">
        <f>ROUND(E137*N137,5)</f>
        <v>0</v>
      </c>
      <c r="P137" s="104">
        <v>0</v>
      </c>
      <c r="Q137" s="104">
        <f>ROUND(E137*P137,5)</f>
        <v>0</v>
      </c>
      <c r="R137" s="104"/>
      <c r="S137" s="104"/>
      <c r="T137" s="105">
        <v>9.9000000000000005E-2</v>
      </c>
      <c r="U137" s="104">
        <f>ROUND(E137*T137,2)</f>
        <v>0.04</v>
      </c>
      <c r="V137" s="99"/>
      <c r="W137" s="99"/>
      <c r="X137" s="99"/>
      <c r="Y137" s="99"/>
      <c r="Z137" s="99"/>
      <c r="AA137" s="99"/>
      <c r="AB137" s="99"/>
      <c r="AC137" s="99"/>
      <c r="AD137" s="99"/>
      <c r="AE137" s="99" t="s">
        <v>80</v>
      </c>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row>
    <row r="138" spans="1:60" ht="22.5" outlineLevel="1">
      <c r="A138" s="100">
        <v>39</v>
      </c>
      <c r="B138" s="100" t="s">
        <v>208</v>
      </c>
      <c r="C138" s="114" t="s">
        <v>207</v>
      </c>
      <c r="D138" s="104" t="s">
        <v>197</v>
      </c>
      <c r="E138" s="178">
        <v>2.9849999999999999</v>
      </c>
      <c r="F138" s="177">
        <f>H138+J138</f>
        <v>0</v>
      </c>
      <c r="G138" s="106">
        <f>ROUND(E138*F138,2)</f>
        <v>0</v>
      </c>
      <c r="H138" s="106"/>
      <c r="I138" s="106">
        <f>ROUND(E138*H138,2)</f>
        <v>0</v>
      </c>
      <c r="J138" s="106"/>
      <c r="K138" s="106">
        <f>ROUND(E138*J138,2)</f>
        <v>0</v>
      </c>
      <c r="L138" s="106">
        <v>21</v>
      </c>
      <c r="M138" s="106">
        <f>G138*(1+L138/100)</f>
        <v>0</v>
      </c>
      <c r="N138" s="104">
        <v>0</v>
      </c>
      <c r="O138" s="104">
        <f>ROUND(E138*N138,5)</f>
        <v>0</v>
      </c>
      <c r="P138" s="104">
        <v>0</v>
      </c>
      <c r="Q138" s="104">
        <f>ROUND(E138*P138,5)</f>
        <v>0</v>
      </c>
      <c r="R138" s="104"/>
      <c r="S138" s="104"/>
      <c r="T138" s="105">
        <v>0.68799999999999994</v>
      </c>
      <c r="U138" s="104">
        <f>ROUND(E138*T138,2)</f>
        <v>2.0499999999999998</v>
      </c>
      <c r="V138" s="99"/>
      <c r="W138" s="99"/>
      <c r="X138" s="99"/>
      <c r="Y138" s="99"/>
      <c r="Z138" s="99"/>
      <c r="AA138" s="99"/>
      <c r="AB138" s="99"/>
      <c r="AC138" s="99"/>
      <c r="AD138" s="99"/>
      <c r="AE138" s="99" t="s">
        <v>80</v>
      </c>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row>
    <row r="139" spans="1:60" ht="22.5" outlineLevel="1">
      <c r="A139" s="100">
        <v>40</v>
      </c>
      <c r="B139" s="100" t="s">
        <v>206</v>
      </c>
      <c r="C139" s="114" t="s">
        <v>205</v>
      </c>
      <c r="D139" s="104" t="s">
        <v>197</v>
      </c>
      <c r="E139" s="178">
        <v>2.9849999999999999</v>
      </c>
      <c r="F139" s="177">
        <f>H139+J139</f>
        <v>0</v>
      </c>
      <c r="G139" s="106">
        <f>ROUND(E139*F139,2)</f>
        <v>0</v>
      </c>
      <c r="H139" s="106"/>
      <c r="I139" s="106">
        <f>ROUND(E139*H139,2)</f>
        <v>0</v>
      </c>
      <c r="J139" s="106"/>
      <c r="K139" s="106">
        <f>ROUND(E139*J139,2)</f>
        <v>0</v>
      </c>
      <c r="L139" s="106">
        <v>21</v>
      </c>
      <c r="M139" s="106">
        <f>G139*(1+L139/100)</f>
        <v>0</v>
      </c>
      <c r="N139" s="104">
        <v>0</v>
      </c>
      <c r="O139" s="104">
        <f>ROUND(E139*N139,5)</f>
        <v>0</v>
      </c>
      <c r="P139" s="104">
        <v>0</v>
      </c>
      <c r="Q139" s="104">
        <f>ROUND(E139*P139,5)</f>
        <v>0</v>
      </c>
      <c r="R139" s="104"/>
      <c r="S139" s="104"/>
      <c r="T139" s="105">
        <v>0</v>
      </c>
      <c r="U139" s="104">
        <f>ROUND(E139*T139,2)</f>
        <v>0</v>
      </c>
      <c r="V139" s="99"/>
      <c r="W139" s="99"/>
      <c r="X139" s="99"/>
      <c r="Y139" s="99"/>
      <c r="Z139" s="99"/>
      <c r="AA139" s="99"/>
      <c r="AB139" s="99"/>
      <c r="AC139" s="99"/>
      <c r="AD139" s="99"/>
      <c r="AE139" s="99" t="s">
        <v>80</v>
      </c>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row>
    <row r="140" spans="1:60" outlineLevel="1">
      <c r="A140" s="100">
        <v>41</v>
      </c>
      <c r="B140" s="100" t="s">
        <v>204</v>
      </c>
      <c r="C140" s="114" t="s">
        <v>203</v>
      </c>
      <c r="D140" s="104" t="s">
        <v>197</v>
      </c>
      <c r="E140" s="178">
        <v>2.5649999999999999</v>
      </c>
      <c r="F140" s="177">
        <f>H140+J140</f>
        <v>0</v>
      </c>
      <c r="G140" s="106">
        <f>ROUND(E140*F140,2)</f>
        <v>0</v>
      </c>
      <c r="H140" s="106"/>
      <c r="I140" s="106">
        <f>ROUND(E140*H140,2)</f>
        <v>0</v>
      </c>
      <c r="J140" s="106"/>
      <c r="K140" s="106">
        <f>ROUND(E140*J140,2)</f>
        <v>0</v>
      </c>
      <c r="L140" s="106">
        <v>21</v>
      </c>
      <c r="M140" s="106">
        <f>G140*(1+L140/100)</f>
        <v>0</v>
      </c>
      <c r="N140" s="104">
        <v>0</v>
      </c>
      <c r="O140" s="104">
        <f>ROUND(E140*N140,5)</f>
        <v>0</v>
      </c>
      <c r="P140" s="104">
        <v>0</v>
      </c>
      <c r="Q140" s="104">
        <f>ROUND(E140*P140,5)</f>
        <v>0</v>
      </c>
      <c r="R140" s="104"/>
      <c r="S140" s="104"/>
      <c r="T140" s="105">
        <v>6.0000000000000001E-3</v>
      </c>
      <c r="U140" s="104">
        <f>ROUND(E140*T140,2)</f>
        <v>0.02</v>
      </c>
      <c r="V140" s="99"/>
      <c r="W140" s="99"/>
      <c r="X140" s="99"/>
      <c r="Y140" s="99"/>
      <c r="Z140" s="99"/>
      <c r="AA140" s="99"/>
      <c r="AB140" s="99"/>
      <c r="AC140" s="99"/>
      <c r="AD140" s="99"/>
      <c r="AE140" s="99" t="s">
        <v>80</v>
      </c>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row>
    <row r="141" spans="1:60" ht="22.5" outlineLevel="1">
      <c r="A141" s="110">
        <v>42</v>
      </c>
      <c r="B141" s="110" t="s">
        <v>201</v>
      </c>
      <c r="C141" s="142" t="s">
        <v>200</v>
      </c>
      <c r="D141" s="112" t="s">
        <v>197</v>
      </c>
      <c r="E141" s="205">
        <v>2.5649999999999999</v>
      </c>
      <c r="F141" s="204">
        <f>H141+J141</f>
        <v>0</v>
      </c>
      <c r="G141" s="111">
        <f>ROUND(E141*F141,2)</f>
        <v>0</v>
      </c>
      <c r="H141" s="111"/>
      <c r="I141" s="111">
        <f>ROUND(E141*H141,2)</f>
        <v>0</v>
      </c>
      <c r="J141" s="111"/>
      <c r="K141" s="111">
        <f>ROUND(E141*J141,2)</f>
        <v>0</v>
      </c>
      <c r="L141" s="111">
        <v>21</v>
      </c>
      <c r="M141" s="111">
        <f>G141*(1+L141/100)</f>
        <v>0</v>
      </c>
      <c r="N141" s="112">
        <v>0</v>
      </c>
      <c r="O141" s="112">
        <f>ROUND(E141*N141,5)</f>
        <v>0</v>
      </c>
      <c r="P141" s="112">
        <v>0</v>
      </c>
      <c r="Q141" s="112">
        <f>ROUND(E141*P141,5)</f>
        <v>0</v>
      </c>
      <c r="R141" s="112"/>
      <c r="S141" s="112"/>
      <c r="T141" s="113">
        <v>0</v>
      </c>
      <c r="U141" s="112">
        <f>ROUND(E141*T141,2)</f>
        <v>0</v>
      </c>
      <c r="V141" s="99"/>
      <c r="W141" s="99"/>
      <c r="X141" s="99"/>
      <c r="Y141" s="99"/>
      <c r="Z141" s="99"/>
      <c r="AA141" s="99"/>
      <c r="AB141" s="99"/>
      <c r="AC141" s="99"/>
      <c r="AD141" s="99"/>
      <c r="AE141" s="99" t="s">
        <v>80</v>
      </c>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row>
    <row r="142" spans="1:60">
      <c r="A142" s="4"/>
      <c r="B142" s="5" t="s">
        <v>117</v>
      </c>
      <c r="C142" s="171" t="s">
        <v>117</v>
      </c>
      <c r="D142" s="4"/>
      <c r="E142" s="4"/>
      <c r="F142" s="4"/>
      <c r="G142" s="4"/>
      <c r="H142" s="4"/>
      <c r="I142" s="4"/>
      <c r="J142" s="4"/>
      <c r="K142" s="4"/>
      <c r="L142" s="4"/>
      <c r="M142" s="4"/>
      <c r="N142" s="4"/>
      <c r="O142" s="4"/>
      <c r="P142" s="4"/>
      <c r="Q142" s="4"/>
      <c r="R142" s="4"/>
      <c r="S142" s="4"/>
      <c r="T142" s="4"/>
      <c r="U142" s="4"/>
      <c r="AC142">
        <v>12</v>
      </c>
      <c r="AD142">
        <v>21</v>
      </c>
    </row>
    <row r="143" spans="1:60">
      <c r="A143" s="176"/>
      <c r="B143" s="175" t="s">
        <v>27</v>
      </c>
      <c r="C143" s="174" t="s">
        <v>117</v>
      </c>
      <c r="D143" s="173"/>
      <c r="E143" s="173"/>
      <c r="F143" s="173"/>
      <c r="G143" s="172">
        <f>G8+G75+G80+G87+G92+G99+G101+G116+G130+G136</f>
        <v>0</v>
      </c>
      <c r="H143" s="4"/>
      <c r="I143" s="4"/>
      <c r="J143" s="4"/>
      <c r="K143" s="4"/>
      <c r="L143" s="4"/>
      <c r="M143" s="4"/>
      <c r="N143" s="4"/>
      <c r="O143" s="4"/>
      <c r="P143" s="4"/>
      <c r="Q143" s="4"/>
      <c r="R143" s="4"/>
      <c r="S143" s="4"/>
      <c r="T143" s="4"/>
      <c r="U143" s="4"/>
      <c r="AC143">
        <f>SUMIF(L7:L141,AC142,G7:G141)</f>
        <v>0</v>
      </c>
      <c r="AD143">
        <f>SUMIF(L7:L141,AD142,G7:G141)</f>
        <v>0</v>
      </c>
      <c r="AE143" t="s">
        <v>120</v>
      </c>
    </row>
    <row r="144" spans="1:60">
      <c r="A144" s="4"/>
      <c r="B144" s="5" t="s">
        <v>117</v>
      </c>
      <c r="C144" s="171" t="s">
        <v>117</v>
      </c>
      <c r="D144" s="4"/>
      <c r="E144" s="4"/>
      <c r="F144" s="4"/>
      <c r="G144" s="4"/>
      <c r="H144" s="4"/>
      <c r="I144" s="4"/>
      <c r="J144" s="4"/>
      <c r="K144" s="4"/>
      <c r="L144" s="4"/>
      <c r="M144" s="4"/>
      <c r="N144" s="4"/>
      <c r="O144" s="4"/>
      <c r="P144" s="4"/>
      <c r="Q144" s="4"/>
      <c r="R144" s="4"/>
      <c r="S144" s="4"/>
      <c r="T144" s="4"/>
      <c r="U144" s="4"/>
    </row>
    <row r="145" spans="1:31">
      <c r="A145" s="4"/>
      <c r="B145" s="5" t="s">
        <v>117</v>
      </c>
      <c r="C145" s="171" t="s">
        <v>117</v>
      </c>
      <c r="D145" s="4"/>
      <c r="E145" s="4"/>
      <c r="F145" s="4"/>
      <c r="G145" s="4"/>
      <c r="H145" s="4"/>
      <c r="I145" s="4"/>
      <c r="J145" s="4"/>
      <c r="K145" s="4"/>
      <c r="L145" s="4"/>
      <c r="M145" s="4"/>
      <c r="N145" s="4"/>
      <c r="O145" s="4"/>
      <c r="P145" s="4"/>
      <c r="Q145" s="4"/>
      <c r="R145" s="4"/>
      <c r="S145" s="4"/>
      <c r="T145" s="4"/>
      <c r="U145" s="4"/>
    </row>
    <row r="146" spans="1:31">
      <c r="A146" s="405" t="s">
        <v>119</v>
      </c>
      <c r="B146" s="405"/>
      <c r="C146" s="406"/>
      <c r="D146" s="4"/>
      <c r="E146" s="4"/>
      <c r="F146" s="4"/>
      <c r="G146" s="4"/>
      <c r="H146" s="4"/>
      <c r="I146" s="4"/>
      <c r="J146" s="4"/>
      <c r="K146" s="4"/>
      <c r="L146" s="4"/>
      <c r="M146" s="4"/>
      <c r="N146" s="4"/>
      <c r="O146" s="4"/>
      <c r="P146" s="4"/>
      <c r="Q146" s="4"/>
      <c r="R146" s="4"/>
      <c r="S146" s="4"/>
      <c r="T146" s="4"/>
      <c r="U146" s="4"/>
    </row>
    <row r="147" spans="1:31">
      <c r="A147" s="388"/>
      <c r="B147" s="389"/>
      <c r="C147" s="390"/>
      <c r="D147" s="389"/>
      <c r="E147" s="389"/>
      <c r="F147" s="389"/>
      <c r="G147" s="391"/>
      <c r="H147" s="4"/>
      <c r="I147" s="4"/>
      <c r="J147" s="4"/>
      <c r="K147" s="4"/>
      <c r="L147" s="4"/>
      <c r="M147" s="4"/>
      <c r="N147" s="4"/>
      <c r="O147" s="4"/>
      <c r="P147" s="4"/>
      <c r="Q147" s="4"/>
      <c r="R147" s="4"/>
      <c r="S147" s="4"/>
      <c r="T147" s="4"/>
      <c r="U147" s="4"/>
      <c r="AE147" t="s">
        <v>118</v>
      </c>
    </row>
    <row r="148" spans="1:31">
      <c r="A148" s="392"/>
      <c r="B148" s="393"/>
      <c r="C148" s="394"/>
      <c r="D148" s="393"/>
      <c r="E148" s="393"/>
      <c r="F148" s="393"/>
      <c r="G148" s="395"/>
      <c r="H148" s="4"/>
      <c r="I148" s="4"/>
      <c r="J148" s="4"/>
      <c r="K148" s="4"/>
      <c r="L148" s="4"/>
      <c r="M148" s="4"/>
      <c r="N148" s="4"/>
      <c r="O148" s="4"/>
      <c r="P148" s="4"/>
      <c r="Q148" s="4"/>
      <c r="R148" s="4"/>
      <c r="S148" s="4"/>
      <c r="T148" s="4"/>
      <c r="U148" s="4"/>
    </row>
    <row r="149" spans="1:31">
      <c r="A149" s="392"/>
      <c r="B149" s="393"/>
      <c r="C149" s="394"/>
      <c r="D149" s="393"/>
      <c r="E149" s="393"/>
      <c r="F149" s="393"/>
      <c r="G149" s="395"/>
      <c r="H149" s="4"/>
      <c r="I149" s="4"/>
      <c r="J149" s="4"/>
      <c r="K149" s="4"/>
      <c r="L149" s="4"/>
      <c r="M149" s="4"/>
      <c r="N149" s="4"/>
      <c r="O149" s="4"/>
      <c r="P149" s="4"/>
      <c r="Q149" s="4"/>
      <c r="R149" s="4"/>
      <c r="S149" s="4"/>
      <c r="T149" s="4"/>
      <c r="U149" s="4"/>
    </row>
    <row r="150" spans="1:31">
      <c r="A150" s="392"/>
      <c r="B150" s="393"/>
      <c r="C150" s="394"/>
      <c r="D150" s="393"/>
      <c r="E150" s="393"/>
      <c r="F150" s="393"/>
      <c r="G150" s="395"/>
      <c r="H150" s="4"/>
      <c r="I150" s="4"/>
      <c r="J150" s="4"/>
      <c r="K150" s="4"/>
      <c r="L150" s="4"/>
      <c r="M150" s="4"/>
      <c r="N150" s="4"/>
      <c r="O150" s="4"/>
      <c r="P150" s="4"/>
      <c r="Q150" s="4"/>
      <c r="R150" s="4"/>
      <c r="S150" s="4"/>
      <c r="T150" s="4"/>
      <c r="U150" s="4"/>
    </row>
    <row r="151" spans="1:31">
      <c r="A151" s="396"/>
      <c r="B151" s="397"/>
      <c r="C151" s="398"/>
      <c r="D151" s="397"/>
      <c r="E151" s="397"/>
      <c r="F151" s="397"/>
      <c r="G151" s="399"/>
      <c r="H151" s="4"/>
      <c r="I151" s="4"/>
      <c r="J151" s="4"/>
      <c r="K151" s="4"/>
      <c r="L151" s="4"/>
      <c r="M151" s="4"/>
      <c r="N151" s="4"/>
      <c r="O151" s="4"/>
      <c r="P151" s="4"/>
      <c r="Q151" s="4"/>
      <c r="R151" s="4"/>
      <c r="S151" s="4"/>
      <c r="T151" s="4"/>
      <c r="U151" s="4"/>
    </row>
    <row r="152" spans="1:31">
      <c r="A152" s="4"/>
      <c r="B152" s="5" t="s">
        <v>117</v>
      </c>
      <c r="C152" s="171" t="s">
        <v>117</v>
      </c>
      <c r="D152" s="4"/>
      <c r="E152" s="4"/>
      <c r="F152" s="4"/>
      <c r="G152" s="4"/>
      <c r="H152" s="4"/>
      <c r="I152" s="4"/>
      <c r="J152" s="4"/>
      <c r="K152" s="4"/>
      <c r="L152" s="4"/>
      <c r="M152" s="4"/>
      <c r="N152" s="4"/>
      <c r="O152" s="4"/>
      <c r="P152" s="4"/>
      <c r="Q152" s="4"/>
      <c r="R152" s="4"/>
      <c r="S152" s="4"/>
      <c r="T152" s="4"/>
      <c r="U152" s="4"/>
    </row>
    <row r="153" spans="1:31">
      <c r="A153" t="s">
        <v>195</v>
      </c>
      <c r="C153" s="170"/>
      <c r="AE153" t="s">
        <v>82</v>
      </c>
    </row>
    <row r="154" spans="1:31">
      <c r="A154" t="s">
        <v>194</v>
      </c>
    </row>
    <row r="155" spans="1:31">
      <c r="A155" t="s">
        <v>193</v>
      </c>
    </row>
    <row r="157" spans="1:31">
      <c r="A157" t="s">
        <v>192</v>
      </c>
    </row>
    <row r="158" spans="1:31">
      <c r="A158" t="s">
        <v>191</v>
      </c>
    </row>
  </sheetData>
  <sheetProtection algorithmName="SHA-512" hashValue="3Cat2GN/Mg16U9BuEfAgiDqokpJ5fj6CtDPNKcB01ED6w7c+p1HIERPuCg2obKGacQFSDGAg2Hlv3/ELubciCA==" saltValue="c3JSoRCxxq5N7j3W+5kVlg==" spinCount="100000" sheet="1" objects="1" scenarios="1"/>
  <protectedRanges>
    <protectedRange sqref="F9 F11 F14 F17 F21 F24 F31 F33 F36 F39 F43 F53 F62 F71 F73 F76 F81 F84 F88 F90 F93 F96 F100 F102:F107 F109 F111 F113 F115 F117 F131 F133:F134 F138 F137 F139:F141 A147:G151" name="Oblast1"/>
  </protectedRanges>
  <mergeCells count="21">
    <mergeCell ref="C15:G15"/>
    <mergeCell ref="C22:G22"/>
    <mergeCell ref="C34:G34"/>
    <mergeCell ref="C40:G40"/>
    <mergeCell ref="A1:G1"/>
    <mergeCell ref="C2:G2"/>
    <mergeCell ref="C3:G3"/>
    <mergeCell ref="C4:G4"/>
    <mergeCell ref="C12:G12"/>
    <mergeCell ref="A147:G151"/>
    <mergeCell ref="C94:G94"/>
    <mergeCell ref="C97:G97"/>
    <mergeCell ref="C108:G108"/>
    <mergeCell ref="C110:G110"/>
    <mergeCell ref="C112:G112"/>
    <mergeCell ref="C114:G114"/>
    <mergeCell ref="C44:G44"/>
    <mergeCell ref="C82:G82"/>
    <mergeCell ref="C118:G118"/>
    <mergeCell ref="A146:C146"/>
    <mergeCell ref="C85:G85"/>
  </mergeCells>
  <pageMargins left="0.39370078740157499" right="0.19685039370078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ECFF"/>
    <outlinePr summaryBelow="0"/>
  </sheetPr>
  <dimension ref="A1:BH115"/>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2795</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SUMIF(AE9:AE59,"&lt;&gt;NOR",G9:G59)</f>
        <v>0</v>
      </c>
      <c r="H8" s="109"/>
      <c r="I8" s="109">
        <f>SUM(I9:I59)</f>
        <v>0</v>
      </c>
      <c r="J8" s="109"/>
      <c r="K8" s="109">
        <f>SUM(K9:K59)</f>
        <v>0</v>
      </c>
      <c r="L8" s="109"/>
      <c r="M8" s="109">
        <f>SUM(M9:M59)</f>
        <v>0</v>
      </c>
      <c r="N8" s="102"/>
      <c r="O8" s="102">
        <f>SUM(O9:O59)</f>
        <v>3.5343</v>
      </c>
      <c r="P8" s="102"/>
      <c r="Q8" s="102">
        <f>SUM(Q9:Q59)</f>
        <v>24.625600000000002</v>
      </c>
      <c r="R8" s="102"/>
      <c r="S8" s="102"/>
      <c r="T8" s="108"/>
      <c r="U8" s="102">
        <f>SUM(U9:U59)</f>
        <v>128.22000000000003</v>
      </c>
      <c r="AE8" t="s">
        <v>79</v>
      </c>
    </row>
    <row r="9" spans="1:60" outlineLevel="1">
      <c r="A9" s="100">
        <v>1</v>
      </c>
      <c r="B9" s="100" t="s">
        <v>236</v>
      </c>
      <c r="C9" s="114" t="s">
        <v>235</v>
      </c>
      <c r="D9" s="104" t="s">
        <v>226</v>
      </c>
      <c r="E9" s="178">
        <v>37.200000000000003</v>
      </c>
      <c r="F9" s="177">
        <f>H9+J9</f>
        <v>0</v>
      </c>
      <c r="G9" s="106">
        <f>ROUND(E9*F9,2)</f>
        <v>0</v>
      </c>
      <c r="H9" s="106"/>
      <c r="I9" s="106">
        <f>ROUND(E9*H9,2)</f>
        <v>0</v>
      </c>
      <c r="J9" s="106"/>
      <c r="K9" s="106">
        <f>ROUND(E9*J9,2)</f>
        <v>0</v>
      </c>
      <c r="L9" s="106">
        <v>21</v>
      </c>
      <c r="M9" s="106">
        <f>G9*(1+L9/100)</f>
        <v>0</v>
      </c>
      <c r="N9" s="104">
        <v>0</v>
      </c>
      <c r="O9" s="104">
        <f>ROUND(E9*N9,5)</f>
        <v>0</v>
      </c>
      <c r="P9" s="104">
        <v>0.13800000000000001</v>
      </c>
      <c r="Q9" s="104">
        <f>ROUND(E9*P9,5)</f>
        <v>5.1336000000000004</v>
      </c>
      <c r="R9" s="104"/>
      <c r="S9" s="104"/>
      <c r="T9" s="105">
        <v>0.16</v>
      </c>
      <c r="U9" s="104">
        <f>ROUND(E9*T9,2)</f>
        <v>5.95</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2794</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Rozebrání dlažeb, panelů s přemístěním hmot na skládku na vzdálenost do 3 m nebo s naložením na dopravní prostředek.</v>
      </c>
      <c r="BB10" s="99"/>
      <c r="BC10" s="99"/>
      <c r="BD10" s="99"/>
      <c r="BE10" s="99"/>
      <c r="BF10" s="99"/>
      <c r="BG10" s="99"/>
      <c r="BH10" s="99"/>
    </row>
    <row r="11" spans="1:60" outlineLevel="1">
      <c r="A11" s="100"/>
      <c r="B11" s="100"/>
      <c r="C11" s="383" t="s">
        <v>2793</v>
      </c>
      <c r="D11" s="384"/>
      <c r="E11" s="385"/>
      <c r="F11" s="386"/>
      <c r="G11" s="387"/>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81</v>
      </c>
      <c r="AF11" s="99"/>
      <c r="AG11" s="99"/>
      <c r="AH11" s="99"/>
      <c r="AI11" s="99"/>
      <c r="AJ11" s="99"/>
      <c r="AK11" s="99"/>
      <c r="AL11" s="99"/>
      <c r="AM11" s="99"/>
      <c r="AN11" s="99"/>
      <c r="AO11" s="99"/>
      <c r="AP11" s="99"/>
      <c r="AQ11" s="99"/>
      <c r="AR11" s="99"/>
      <c r="AS11" s="99"/>
      <c r="AT11" s="99"/>
      <c r="AU11" s="99"/>
      <c r="AV11" s="99"/>
      <c r="AW11" s="99"/>
      <c r="AX11" s="99"/>
      <c r="AY11" s="99"/>
      <c r="AZ11" s="99"/>
      <c r="BA11" s="101" t="str">
        <f>C11</f>
        <v>Dlažba bude opětovně použita.</v>
      </c>
      <c r="BB11" s="99"/>
      <c r="BC11" s="99"/>
      <c r="BD11" s="99"/>
      <c r="BE11" s="99"/>
      <c r="BF11" s="99"/>
      <c r="BG11" s="99"/>
      <c r="BH11" s="99"/>
    </row>
    <row r="12" spans="1:60" outlineLevel="1">
      <c r="A12" s="100"/>
      <c r="B12" s="100"/>
      <c r="C12" s="181" t="s">
        <v>2792</v>
      </c>
      <c r="D12" s="180"/>
      <c r="E12" s="179">
        <v>37.200000000000003</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outlineLevel="1">
      <c r="A13" s="100">
        <v>2</v>
      </c>
      <c r="B13" s="100" t="s">
        <v>570</v>
      </c>
      <c r="C13" s="114" t="s">
        <v>569</v>
      </c>
      <c r="D13" s="104" t="s">
        <v>213</v>
      </c>
      <c r="E13" s="178">
        <v>2.0790000000000002</v>
      </c>
      <c r="F13" s="177">
        <f>H13+J13</f>
        <v>0</v>
      </c>
      <c r="G13" s="106">
        <f>ROUND(E13*F13,2)</f>
        <v>0</v>
      </c>
      <c r="H13" s="106"/>
      <c r="I13" s="106">
        <f>ROUND(E13*H13,2)</f>
        <v>0</v>
      </c>
      <c r="J13" s="106"/>
      <c r="K13" s="106">
        <f>ROUND(E13*J13,2)</f>
        <v>0</v>
      </c>
      <c r="L13" s="106">
        <v>21</v>
      </c>
      <c r="M13" s="106">
        <f>G13*(1+L13/100)</f>
        <v>0</v>
      </c>
      <c r="N13" s="104">
        <v>0</v>
      </c>
      <c r="O13" s="104">
        <f>ROUND(E13*N13,5)</f>
        <v>0</v>
      </c>
      <c r="P13" s="104">
        <v>0</v>
      </c>
      <c r="Q13" s="104">
        <f>ROUND(E13*P13,5)</f>
        <v>0</v>
      </c>
      <c r="R13" s="104"/>
      <c r="S13" s="104"/>
      <c r="T13" s="105">
        <v>3.5329999999999999</v>
      </c>
      <c r="U13" s="104">
        <f>ROUND(E13*T13,2)</f>
        <v>7.35</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2784</v>
      </c>
      <c r="D14" s="180"/>
      <c r="E14" s="179">
        <v>2.0790000000000002</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v>3</v>
      </c>
      <c r="B15" s="100" t="s">
        <v>599</v>
      </c>
      <c r="C15" s="114" t="s">
        <v>598</v>
      </c>
      <c r="D15" s="104" t="s">
        <v>258</v>
      </c>
      <c r="E15" s="178">
        <v>88.6</v>
      </c>
      <c r="F15" s="177">
        <f>H15+J15</f>
        <v>0</v>
      </c>
      <c r="G15" s="106">
        <f>ROUND(E15*F15,2)</f>
        <v>0</v>
      </c>
      <c r="H15" s="106"/>
      <c r="I15" s="106">
        <f>ROUND(E15*H15,2)</f>
        <v>0</v>
      </c>
      <c r="J15" s="106"/>
      <c r="K15" s="106">
        <f>ROUND(E15*J15,2)</f>
        <v>0</v>
      </c>
      <c r="L15" s="106">
        <v>21</v>
      </c>
      <c r="M15" s="106">
        <f>G15*(1+L15/100)</f>
        <v>0</v>
      </c>
      <c r="N15" s="104">
        <v>0</v>
      </c>
      <c r="O15" s="104">
        <f>ROUND(E15*N15,5)</f>
        <v>0</v>
      </c>
      <c r="P15" s="104">
        <v>0.22</v>
      </c>
      <c r="Q15" s="104">
        <f>ROUND(E15*P15,5)</f>
        <v>19.492000000000001</v>
      </c>
      <c r="R15" s="104"/>
      <c r="S15" s="104"/>
      <c r="T15" s="105">
        <v>0.14299999999999999</v>
      </c>
      <c r="U15" s="104">
        <f>ROUND(E15*T15,2)</f>
        <v>12.67</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597</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s vybouráním lože, s přemístěním hmot na skládku na vzdálenost do 3 m nebo naložením na dopravní prostředek</v>
      </c>
      <c r="BB16" s="99"/>
      <c r="BC16" s="99"/>
      <c r="BD16" s="99"/>
      <c r="BE16" s="99"/>
      <c r="BF16" s="99"/>
      <c r="BG16" s="99"/>
      <c r="BH16" s="99"/>
    </row>
    <row r="17" spans="1:60" outlineLevel="1">
      <c r="A17" s="100"/>
      <c r="B17" s="100"/>
      <c r="C17" s="181" t="s">
        <v>2791</v>
      </c>
      <c r="D17" s="180"/>
      <c r="E17" s="179">
        <v>88.6</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v>4</v>
      </c>
      <c r="B18" s="100" t="s">
        <v>581</v>
      </c>
      <c r="C18" s="114" t="s">
        <v>580</v>
      </c>
      <c r="D18" s="104" t="s">
        <v>213</v>
      </c>
      <c r="E18" s="178">
        <v>80.849999999999994</v>
      </c>
      <c r="F18" s="177">
        <f>H18+J18</f>
        <v>0</v>
      </c>
      <c r="G18" s="106">
        <f>ROUND(E18*F18,2)</f>
        <v>0</v>
      </c>
      <c r="H18" s="106"/>
      <c r="I18" s="106">
        <f>ROUND(E18*H18,2)</f>
        <v>0</v>
      </c>
      <c r="J18" s="106"/>
      <c r="K18" s="106">
        <f>ROUND(E18*J18,2)</f>
        <v>0</v>
      </c>
      <c r="L18" s="106">
        <v>21</v>
      </c>
      <c r="M18" s="106">
        <f>G18*(1+L18/100)</f>
        <v>0</v>
      </c>
      <c r="N18" s="104">
        <v>0</v>
      </c>
      <c r="O18" s="104">
        <f>ROUND(E18*N18,5)</f>
        <v>0</v>
      </c>
      <c r="P18" s="104">
        <v>0</v>
      </c>
      <c r="Q18" s="104">
        <f>ROUND(E18*P18,5)</f>
        <v>0</v>
      </c>
      <c r="R18" s="104"/>
      <c r="S18" s="104"/>
      <c r="T18" s="105">
        <v>9.7000000000000003E-2</v>
      </c>
      <c r="U18" s="104">
        <f>ROUND(E18*T18,2)</f>
        <v>7.84</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ht="22.5" outlineLevel="1">
      <c r="A19" s="100"/>
      <c r="B19" s="100"/>
      <c r="C19" s="383" t="s">
        <v>773</v>
      </c>
      <c r="D19" s="384"/>
      <c r="E19" s="385"/>
      <c r="F19" s="386"/>
      <c r="G19" s="387"/>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81</v>
      </c>
      <c r="AF19" s="99"/>
      <c r="AG19" s="99"/>
      <c r="AH19" s="99"/>
      <c r="AI19" s="99"/>
      <c r="AJ19" s="99"/>
      <c r="AK19" s="99"/>
      <c r="AL19" s="99"/>
      <c r="AM19" s="99"/>
      <c r="AN19" s="99"/>
      <c r="AO19" s="99"/>
      <c r="AP19" s="99"/>
      <c r="AQ19" s="99"/>
      <c r="AR19" s="99"/>
      <c r="AS19" s="99"/>
      <c r="AT19" s="99"/>
      <c r="AU19" s="99"/>
      <c r="AV19" s="99"/>
      <c r="AW19" s="99"/>
      <c r="AX19" s="99"/>
      <c r="AY19" s="99"/>
      <c r="AZ19" s="99"/>
      <c r="BA19" s="101" t="str">
        <f>C19</f>
        <v>Sejmutí ornice nebo lesní půdy s vodorovným přemístěním na hromady v místě upotřebení nebo na dočasné či trvalé skládky se složením.</v>
      </c>
      <c r="BB19" s="99"/>
      <c r="BC19" s="99"/>
      <c r="BD19" s="99"/>
      <c r="BE19" s="99"/>
      <c r="BF19" s="99"/>
      <c r="BG19" s="99"/>
      <c r="BH19" s="99"/>
    </row>
    <row r="20" spans="1:60" outlineLevel="1">
      <c r="A20" s="100"/>
      <c r="B20" s="100"/>
      <c r="C20" s="181" t="s">
        <v>2790</v>
      </c>
      <c r="D20" s="180"/>
      <c r="E20" s="179">
        <v>80.849999999999994</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22.5" outlineLevel="1">
      <c r="A21" s="100">
        <v>5</v>
      </c>
      <c r="B21" s="100" t="s">
        <v>215</v>
      </c>
      <c r="C21" s="114" t="s">
        <v>214</v>
      </c>
      <c r="D21" s="104" t="s">
        <v>213</v>
      </c>
      <c r="E21" s="178">
        <v>80.849999999999994</v>
      </c>
      <c r="F21" s="177">
        <f>H21+J21</f>
        <v>0</v>
      </c>
      <c r="G21" s="106">
        <f>ROUND(E21*F21,2)</f>
        <v>0</v>
      </c>
      <c r="H21" s="106"/>
      <c r="I21" s="106">
        <f>ROUND(E21*H21,2)</f>
        <v>0</v>
      </c>
      <c r="J21" s="106"/>
      <c r="K21" s="106">
        <f>ROUND(E21*J21,2)</f>
        <v>0</v>
      </c>
      <c r="L21" s="106">
        <v>21</v>
      </c>
      <c r="M21" s="106">
        <f>G21*(1+L21/100)</f>
        <v>0</v>
      </c>
      <c r="N21" s="104">
        <v>0</v>
      </c>
      <c r="O21" s="104">
        <f>ROUND(E21*N21,5)</f>
        <v>0</v>
      </c>
      <c r="P21" s="104">
        <v>0</v>
      </c>
      <c r="Q21" s="104">
        <f>ROUND(E21*P21,5)</f>
        <v>0</v>
      </c>
      <c r="R21" s="104"/>
      <c r="S21" s="104"/>
      <c r="T21" s="105">
        <v>0.65200000000000002</v>
      </c>
      <c r="U21" s="104">
        <f>ROUND(E21*T21,2)</f>
        <v>52.71</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181" t="s">
        <v>2787</v>
      </c>
      <c r="D22" s="180"/>
      <c r="E22" s="179">
        <v>80.849999999999994</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6</v>
      </c>
      <c r="B23" s="100" t="s">
        <v>579</v>
      </c>
      <c r="C23" s="114" t="s">
        <v>578</v>
      </c>
      <c r="D23" s="104" t="s">
        <v>213</v>
      </c>
      <c r="E23" s="178">
        <v>45.276000000000003</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0.36799999999999999</v>
      </c>
      <c r="U23" s="104">
        <f>ROUND(E23*T23,2)</f>
        <v>16.66</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ht="22.5" outlineLevel="1">
      <c r="A24" s="100"/>
      <c r="B24" s="100"/>
      <c r="C24" s="383" t="s">
        <v>571</v>
      </c>
      <c r="D24" s="384"/>
      <c r="E24" s="385"/>
      <c r="F24" s="386"/>
      <c r="G24" s="387"/>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81</v>
      </c>
      <c r="AF24" s="99"/>
      <c r="AG24" s="99"/>
      <c r="AH24" s="99"/>
      <c r="AI24" s="99"/>
      <c r="AJ24" s="99"/>
      <c r="AK24" s="99"/>
      <c r="AL24" s="99"/>
      <c r="AM24" s="99"/>
      <c r="AN24" s="99"/>
      <c r="AO24" s="99"/>
      <c r="AP24" s="99"/>
      <c r="AQ24" s="99"/>
      <c r="AR24" s="99"/>
      <c r="AS24" s="99"/>
      <c r="AT24" s="99"/>
      <c r="AU24" s="99"/>
      <c r="AV24" s="99"/>
      <c r="AW24" s="99"/>
      <c r="AX24" s="99"/>
      <c r="AY24" s="99"/>
      <c r="AZ24" s="99"/>
      <c r="BA24" s="101" t="str">
        <f>C24</f>
        <v>Odkopávky a prokopávky nezapažené s přehozením výkopku na vzdálenost do 3 m nebo s naložením na dopravní prostředek.</v>
      </c>
      <c r="BB24" s="99"/>
      <c r="BC24" s="99"/>
      <c r="BD24" s="99"/>
      <c r="BE24" s="99"/>
      <c r="BF24" s="99"/>
      <c r="BG24" s="99"/>
      <c r="BH24" s="99"/>
    </row>
    <row r="25" spans="1:60" outlineLevel="1">
      <c r="A25" s="100"/>
      <c r="B25" s="100"/>
      <c r="C25" s="181" t="s">
        <v>2786</v>
      </c>
      <c r="D25" s="180"/>
      <c r="E25" s="179">
        <v>45.276000000000003</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v>7</v>
      </c>
      <c r="B26" s="100" t="s">
        <v>577</v>
      </c>
      <c r="C26" s="114" t="s">
        <v>576</v>
      </c>
      <c r="D26" s="104" t="s">
        <v>213</v>
      </c>
      <c r="E26" s="178">
        <v>128.20500000000001</v>
      </c>
      <c r="F26" s="177">
        <f>H26+J26</f>
        <v>0</v>
      </c>
      <c r="G26" s="106">
        <f>ROUND(E26*F26,2)</f>
        <v>0</v>
      </c>
      <c r="H26" s="106"/>
      <c r="I26" s="106">
        <f>ROUND(E26*H26,2)</f>
        <v>0</v>
      </c>
      <c r="J26" s="106"/>
      <c r="K26" s="106">
        <f>ROUND(E26*J26,2)</f>
        <v>0</v>
      </c>
      <c r="L26" s="106">
        <v>21</v>
      </c>
      <c r="M26" s="106">
        <f>G26*(1+L26/100)</f>
        <v>0</v>
      </c>
      <c r="N26" s="104">
        <v>0</v>
      </c>
      <c r="O26" s="104">
        <f>ROUND(E26*N26,5)</f>
        <v>0</v>
      </c>
      <c r="P26" s="104">
        <v>0</v>
      </c>
      <c r="Q26" s="104">
        <f>ROUND(E26*P26,5)</f>
        <v>0</v>
      </c>
      <c r="R26" s="104"/>
      <c r="S26" s="104"/>
      <c r="T26" s="105">
        <v>5.8000000000000003E-2</v>
      </c>
      <c r="U26" s="104">
        <f>ROUND(E26*T26,2)</f>
        <v>7.44</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2787</v>
      </c>
      <c r="D27" s="180"/>
      <c r="E27" s="179">
        <v>80.849999999999994</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c r="B28" s="100"/>
      <c r="C28" s="181" t="s">
        <v>2786</v>
      </c>
      <c r="D28" s="180"/>
      <c r="E28" s="179">
        <v>45.276000000000003</v>
      </c>
      <c r="F28" s="106"/>
      <c r="G28" s="106"/>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133</v>
      </c>
      <c r="AF28" s="99">
        <v>0</v>
      </c>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181" t="s">
        <v>2784</v>
      </c>
      <c r="D29" s="180"/>
      <c r="E29" s="179">
        <v>2.0790000000000002</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8</v>
      </c>
      <c r="B30" s="100" t="s">
        <v>562</v>
      </c>
      <c r="C30" s="114" t="s">
        <v>561</v>
      </c>
      <c r="D30" s="104" t="s">
        <v>213</v>
      </c>
      <c r="E30" s="178">
        <v>7.68</v>
      </c>
      <c r="F30" s="177">
        <f>H30+J30</f>
        <v>0</v>
      </c>
      <c r="G30" s="106">
        <f>ROUND(E30*F30,2)</f>
        <v>0</v>
      </c>
      <c r="H30" s="106"/>
      <c r="I30" s="106">
        <f>ROUND(E30*H30,2)</f>
        <v>0</v>
      </c>
      <c r="J30" s="106"/>
      <c r="K30" s="106">
        <f>ROUND(E30*J30,2)</f>
        <v>0</v>
      </c>
      <c r="L30" s="106">
        <v>21</v>
      </c>
      <c r="M30" s="106">
        <f>G30*(1+L30/100)</f>
        <v>0</v>
      </c>
      <c r="N30" s="104">
        <v>0</v>
      </c>
      <c r="O30" s="104">
        <f>ROUND(E30*N30,5)</f>
        <v>0</v>
      </c>
      <c r="P30" s="104">
        <v>0</v>
      </c>
      <c r="Q30" s="104">
        <f>ROUND(E30*P30,5)</f>
        <v>0</v>
      </c>
      <c r="R30" s="104"/>
      <c r="S30" s="104"/>
      <c r="T30" s="105">
        <v>0.11600000000000001</v>
      </c>
      <c r="U30" s="104">
        <f>ROUND(E30*T30,2)</f>
        <v>0.89</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383" t="s">
        <v>560</v>
      </c>
      <c r="D31" s="384"/>
      <c r="E31" s="385"/>
      <c r="F31" s="386"/>
      <c r="G31" s="387"/>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81</v>
      </c>
      <c r="AF31" s="99"/>
      <c r="AG31" s="99"/>
      <c r="AH31" s="99"/>
      <c r="AI31" s="99"/>
      <c r="AJ31" s="99"/>
      <c r="AK31" s="99"/>
      <c r="AL31" s="99"/>
      <c r="AM31" s="99"/>
      <c r="AN31" s="99"/>
      <c r="AO31" s="99"/>
      <c r="AP31" s="99"/>
      <c r="AQ31" s="99"/>
      <c r="AR31" s="99"/>
      <c r="AS31" s="99"/>
      <c r="AT31" s="99"/>
      <c r="AU31" s="99"/>
      <c r="AV31" s="99"/>
      <c r="AW31" s="99"/>
      <c r="AX31" s="99"/>
      <c r="AY31" s="99"/>
      <c r="AZ31" s="99"/>
      <c r="BA31" s="101" t="str">
        <f>C31</f>
        <v>Zásyp vytěženou zeminou kolem obrub s uložením výkopku po vrstvách, se zhutněním.</v>
      </c>
      <c r="BB31" s="99"/>
      <c r="BC31" s="99"/>
      <c r="BD31" s="99"/>
      <c r="BE31" s="99"/>
      <c r="BF31" s="99"/>
      <c r="BG31" s="99"/>
      <c r="BH31" s="99"/>
    </row>
    <row r="32" spans="1:60" outlineLevel="1">
      <c r="A32" s="100"/>
      <c r="B32" s="100"/>
      <c r="C32" s="181" t="s">
        <v>2788</v>
      </c>
      <c r="D32" s="180"/>
      <c r="E32" s="179">
        <v>7.68</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9</v>
      </c>
      <c r="B33" s="100" t="s">
        <v>220</v>
      </c>
      <c r="C33" s="114" t="s">
        <v>219</v>
      </c>
      <c r="D33" s="104" t="s">
        <v>213</v>
      </c>
      <c r="E33" s="178">
        <v>15.36</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1.0999999999999999E-2</v>
      </c>
      <c r="U33" s="104">
        <f>ROUND(E33*T33,2)</f>
        <v>0.17</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ht="33.75" outlineLevel="1">
      <c r="A34" s="100"/>
      <c r="B34" s="100"/>
      <c r="C34" s="383" t="s">
        <v>559</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Vodorovné přemístění výkopku po suchu, bez ohledu na druh dopravního prostředku, bez naložení výkopku, avšak se složením bez rozhrnutí. Přesun zeminy na dočasnou skládku pro násypy a zásypy a dovoz zpět.</v>
      </c>
      <c r="BB34" s="99"/>
      <c r="BC34" s="99"/>
      <c r="BD34" s="99"/>
      <c r="BE34" s="99"/>
      <c r="BF34" s="99"/>
      <c r="BG34" s="99"/>
      <c r="BH34" s="99"/>
    </row>
    <row r="35" spans="1:60" outlineLevel="1">
      <c r="A35" s="100"/>
      <c r="B35" s="100"/>
      <c r="C35" s="181" t="s">
        <v>2788</v>
      </c>
      <c r="D35" s="180"/>
      <c r="E35" s="179">
        <v>7.68</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outlineLevel="1">
      <c r="A36" s="100"/>
      <c r="B36" s="100"/>
      <c r="C36" s="203" t="s">
        <v>217</v>
      </c>
      <c r="D36" s="202"/>
      <c r="E36" s="201">
        <v>7.68</v>
      </c>
      <c r="F36" s="106"/>
      <c r="G36" s="106"/>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133</v>
      </c>
      <c r="AF36" s="99">
        <v>1</v>
      </c>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2789</v>
      </c>
      <c r="D37" s="180"/>
      <c r="E37" s="179">
        <v>7.68</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ht="22.5" outlineLevel="1">
      <c r="A38" s="100">
        <v>10</v>
      </c>
      <c r="B38" s="100" t="s">
        <v>215</v>
      </c>
      <c r="C38" s="114" t="s">
        <v>214</v>
      </c>
      <c r="D38" s="104" t="s">
        <v>213</v>
      </c>
      <c r="E38" s="178">
        <v>7.68</v>
      </c>
      <c r="F38" s="177">
        <f>H38+J38</f>
        <v>0</v>
      </c>
      <c r="G38" s="106">
        <f>ROUND(E38*F38,2)</f>
        <v>0</v>
      </c>
      <c r="H38" s="106"/>
      <c r="I38" s="106">
        <f>ROUND(E38*H38,2)</f>
        <v>0</v>
      </c>
      <c r="J38" s="106"/>
      <c r="K38" s="106">
        <f>ROUND(E38*J38,2)</f>
        <v>0</v>
      </c>
      <c r="L38" s="106">
        <v>21</v>
      </c>
      <c r="M38" s="106">
        <f>G38*(1+L38/100)</f>
        <v>0</v>
      </c>
      <c r="N38" s="104">
        <v>0</v>
      </c>
      <c r="O38" s="104">
        <f>ROUND(E38*N38,5)</f>
        <v>0</v>
      </c>
      <c r="P38" s="104">
        <v>0</v>
      </c>
      <c r="Q38" s="104">
        <f>ROUND(E38*P38,5)</f>
        <v>0</v>
      </c>
      <c r="R38" s="104"/>
      <c r="S38" s="104"/>
      <c r="T38" s="105">
        <v>0.65200000000000002</v>
      </c>
      <c r="U38" s="104">
        <f>ROUND(E38*T38,2)</f>
        <v>5.01</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c r="B39" s="100"/>
      <c r="C39" s="181" t="s">
        <v>2788</v>
      </c>
      <c r="D39" s="180"/>
      <c r="E39" s="179">
        <v>7.68</v>
      </c>
      <c r="F39" s="106"/>
      <c r="G39" s="106"/>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133</v>
      </c>
      <c r="AF39" s="99">
        <v>0</v>
      </c>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v>11</v>
      </c>
      <c r="B40" s="100" t="s">
        <v>550</v>
      </c>
      <c r="C40" s="114" t="s">
        <v>549</v>
      </c>
      <c r="D40" s="104" t="s">
        <v>213</v>
      </c>
      <c r="E40" s="178">
        <v>120.52500000000001</v>
      </c>
      <c r="F40" s="177">
        <f>H40+J40</f>
        <v>0</v>
      </c>
      <c r="G40" s="106">
        <f>ROUND(E40*F40,2)</f>
        <v>0</v>
      </c>
      <c r="H40" s="106"/>
      <c r="I40" s="106">
        <f>ROUND(E40*H40,2)</f>
        <v>0</v>
      </c>
      <c r="J40" s="106"/>
      <c r="K40" s="106">
        <f>ROUND(E40*J40,2)</f>
        <v>0</v>
      </c>
      <c r="L40" s="106">
        <v>21</v>
      </c>
      <c r="M40" s="106">
        <f>G40*(1+L40/100)</f>
        <v>0</v>
      </c>
      <c r="N40" s="104">
        <v>0</v>
      </c>
      <c r="O40" s="104">
        <f>ROUND(E40*N40,5)</f>
        <v>0</v>
      </c>
      <c r="P40" s="104">
        <v>0</v>
      </c>
      <c r="Q40" s="104">
        <f>ROUND(E40*P40,5)</f>
        <v>0</v>
      </c>
      <c r="R40" s="104"/>
      <c r="S40" s="104"/>
      <c r="T40" s="105">
        <v>1.0999999999999999E-2</v>
      </c>
      <c r="U40" s="104">
        <f>ROUND(E40*T40,2)</f>
        <v>1.33</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22.5" outlineLevel="1">
      <c r="A41" s="100"/>
      <c r="B41" s="100"/>
      <c r="C41" s="383" t="s">
        <v>546</v>
      </c>
      <c r="D41" s="384"/>
      <c r="E41" s="385"/>
      <c r="F41" s="386"/>
      <c r="G41" s="387"/>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81</v>
      </c>
      <c r="AF41" s="99"/>
      <c r="AG41" s="99"/>
      <c r="AH41" s="99"/>
      <c r="AI41" s="99"/>
      <c r="AJ41" s="99"/>
      <c r="AK41" s="99"/>
      <c r="AL41" s="99"/>
      <c r="AM41" s="99"/>
      <c r="AN41" s="99"/>
      <c r="AO41" s="99"/>
      <c r="AP41" s="99"/>
      <c r="AQ41" s="99"/>
      <c r="AR41" s="99"/>
      <c r="AS41" s="99"/>
      <c r="AT41" s="99"/>
      <c r="AU41" s="99"/>
      <c r="AV41" s="99"/>
      <c r="AW41" s="99"/>
      <c r="AX41" s="99"/>
      <c r="AY41" s="99"/>
      <c r="AZ41" s="99"/>
      <c r="BA41" s="101" t="str">
        <f>C41</f>
        <v>Vodorovné přemístění výkopku po suchu, bez ohledu na druh dopravního prostředku, bez naložení výkopku, avšak se složením bez rozhrnutí. Přesun zeminy na skládku.</v>
      </c>
      <c r="BB41" s="99"/>
      <c r="BC41" s="99"/>
      <c r="BD41" s="99"/>
      <c r="BE41" s="99"/>
      <c r="BF41" s="99"/>
      <c r="BG41" s="99"/>
      <c r="BH41" s="99"/>
    </row>
    <row r="42" spans="1:60" outlineLevel="1">
      <c r="A42" s="100"/>
      <c r="B42" s="100"/>
      <c r="C42" s="181" t="s">
        <v>2787</v>
      </c>
      <c r="D42" s="180"/>
      <c r="E42" s="179">
        <v>80.849999999999994</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outlineLevel="1">
      <c r="A43" s="100"/>
      <c r="B43" s="100"/>
      <c r="C43" s="181" t="s">
        <v>2786</v>
      </c>
      <c r="D43" s="180"/>
      <c r="E43" s="179">
        <v>45.276000000000003</v>
      </c>
      <c r="F43" s="106"/>
      <c r="G43" s="106"/>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133</v>
      </c>
      <c r="AF43" s="99">
        <v>0</v>
      </c>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181" t="s">
        <v>2785</v>
      </c>
      <c r="D44" s="180"/>
      <c r="E44" s="179">
        <v>-7.68</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181" t="s">
        <v>2784</v>
      </c>
      <c r="D45" s="180"/>
      <c r="E45" s="179">
        <v>2.0790000000000002</v>
      </c>
      <c r="F45" s="106"/>
      <c r="G45" s="106"/>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133</v>
      </c>
      <c r="AF45" s="99">
        <v>0</v>
      </c>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12</v>
      </c>
      <c r="B46" s="100" t="s">
        <v>545</v>
      </c>
      <c r="C46" s="114" t="s">
        <v>544</v>
      </c>
      <c r="D46" s="104" t="s">
        <v>213</v>
      </c>
      <c r="E46" s="178">
        <v>120.52500000000001</v>
      </c>
      <c r="F46" s="177">
        <f>H46+J46</f>
        <v>0</v>
      </c>
      <c r="G46" s="106">
        <f>ROUND(E46*F46,2)</f>
        <v>0</v>
      </c>
      <c r="H46" s="106"/>
      <c r="I46" s="106">
        <f>ROUND(E46*H46,2)</f>
        <v>0</v>
      </c>
      <c r="J46" s="106"/>
      <c r="K46" s="106">
        <f>ROUND(E46*J46,2)</f>
        <v>0</v>
      </c>
      <c r="L46" s="106">
        <v>21</v>
      </c>
      <c r="M46" s="106">
        <f>G46*(1+L46/100)</f>
        <v>0</v>
      </c>
      <c r="N46" s="104">
        <v>0</v>
      </c>
      <c r="O46" s="104">
        <f>ROUND(E46*N46,5)</f>
        <v>0</v>
      </c>
      <c r="P46" s="104">
        <v>0</v>
      </c>
      <c r="Q46" s="104">
        <f>ROUND(E46*P46,5)</f>
        <v>0</v>
      </c>
      <c r="R46" s="104"/>
      <c r="S46" s="104"/>
      <c r="T46" s="105">
        <v>8.9999999999999993E-3</v>
      </c>
      <c r="U46" s="104">
        <f>ROUND(E46*T46,2)</f>
        <v>1.08</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2787</v>
      </c>
      <c r="D47" s="180"/>
      <c r="E47" s="179">
        <v>80.849999999999994</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outlineLevel="1">
      <c r="A48" s="100"/>
      <c r="B48" s="100"/>
      <c r="C48" s="181" t="s">
        <v>2786</v>
      </c>
      <c r="D48" s="180"/>
      <c r="E48" s="179">
        <v>45.276000000000003</v>
      </c>
      <c r="F48" s="106"/>
      <c r="G48" s="106"/>
      <c r="H48" s="106"/>
      <c r="I48" s="106"/>
      <c r="J48" s="106"/>
      <c r="K48" s="106"/>
      <c r="L48" s="106"/>
      <c r="M48" s="106"/>
      <c r="N48" s="104"/>
      <c r="O48" s="104"/>
      <c r="P48" s="104"/>
      <c r="Q48" s="104"/>
      <c r="R48" s="104"/>
      <c r="S48" s="104"/>
      <c r="T48" s="105"/>
      <c r="U48" s="104"/>
      <c r="V48" s="99"/>
      <c r="W48" s="99"/>
      <c r="X48" s="99"/>
      <c r="Y48" s="99"/>
      <c r="Z48" s="99"/>
      <c r="AA48" s="99"/>
      <c r="AB48" s="99"/>
      <c r="AC48" s="99"/>
      <c r="AD48" s="99"/>
      <c r="AE48" s="99" t="s">
        <v>133</v>
      </c>
      <c r="AF48" s="99">
        <v>0</v>
      </c>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outlineLevel="1">
      <c r="A49" s="100"/>
      <c r="B49" s="100"/>
      <c r="C49" s="181" t="s">
        <v>2785</v>
      </c>
      <c r="D49" s="180"/>
      <c r="E49" s="179">
        <v>-7.68</v>
      </c>
      <c r="F49" s="106"/>
      <c r="G49" s="106"/>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133</v>
      </c>
      <c r="AF49" s="99">
        <v>0</v>
      </c>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outlineLevel="1">
      <c r="A50" s="100"/>
      <c r="B50" s="100"/>
      <c r="C50" s="181" t="s">
        <v>2784</v>
      </c>
      <c r="D50" s="180"/>
      <c r="E50" s="179">
        <v>2.0790000000000002</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ht="22.5" outlineLevel="1">
      <c r="A51" s="100">
        <v>13</v>
      </c>
      <c r="B51" s="100" t="s">
        <v>542</v>
      </c>
      <c r="C51" s="114" t="s">
        <v>541</v>
      </c>
      <c r="D51" s="104" t="s">
        <v>213</v>
      </c>
      <c r="E51" s="178">
        <v>120.52500000000001</v>
      </c>
      <c r="F51" s="177">
        <f>H51+J51</f>
        <v>0</v>
      </c>
      <c r="G51" s="106">
        <f>ROUND(E51*F51,2)</f>
        <v>0</v>
      </c>
      <c r="H51" s="106"/>
      <c r="I51" s="106">
        <f>ROUND(E51*H51,2)</f>
        <v>0</v>
      </c>
      <c r="J51" s="106"/>
      <c r="K51" s="106">
        <f>ROUND(E51*J51,2)</f>
        <v>0</v>
      </c>
      <c r="L51" s="106">
        <v>21</v>
      </c>
      <c r="M51" s="106">
        <f>G51*(1+L51/100)</f>
        <v>0</v>
      </c>
      <c r="N51" s="104">
        <v>0</v>
      </c>
      <c r="O51" s="104">
        <f>ROUND(E51*N51,5)</f>
        <v>0</v>
      </c>
      <c r="P51" s="104">
        <v>0</v>
      </c>
      <c r="Q51" s="104">
        <f>ROUND(E51*P51,5)</f>
        <v>0</v>
      </c>
      <c r="R51" s="104"/>
      <c r="S51" s="104"/>
      <c r="T51" s="105">
        <v>0</v>
      </c>
      <c r="U51" s="104">
        <f>ROUND(E51*T51,2)</f>
        <v>0</v>
      </c>
      <c r="V51" s="99"/>
      <c r="W51" s="99"/>
      <c r="X51" s="99"/>
      <c r="Y51" s="99"/>
      <c r="Z51" s="99"/>
      <c r="AA51" s="99"/>
      <c r="AB51" s="99"/>
      <c r="AC51" s="99"/>
      <c r="AD51" s="99"/>
      <c r="AE51" s="99" t="s">
        <v>80</v>
      </c>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181" t="s">
        <v>2787</v>
      </c>
      <c r="D52" s="180"/>
      <c r="E52" s="179">
        <v>80.849999999999994</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c r="B53" s="100"/>
      <c r="C53" s="181" t="s">
        <v>2786</v>
      </c>
      <c r="D53" s="180"/>
      <c r="E53" s="179">
        <v>45.276000000000003</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c r="B54" s="100"/>
      <c r="C54" s="181" t="s">
        <v>2785</v>
      </c>
      <c r="D54" s="180"/>
      <c r="E54" s="179">
        <v>-7.68</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181" t="s">
        <v>2784</v>
      </c>
      <c r="D55" s="180"/>
      <c r="E55" s="179">
        <v>2.0790000000000002</v>
      </c>
      <c r="F55" s="106"/>
      <c r="G55" s="106"/>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133</v>
      </c>
      <c r="AF55" s="99">
        <v>0</v>
      </c>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v>14</v>
      </c>
      <c r="B56" s="100" t="s">
        <v>526</v>
      </c>
      <c r="C56" s="114" t="s">
        <v>525</v>
      </c>
      <c r="D56" s="104" t="s">
        <v>226</v>
      </c>
      <c r="E56" s="178">
        <v>323.39999999999998</v>
      </c>
      <c r="F56" s="177">
        <f>H56+J56</f>
        <v>0</v>
      </c>
      <c r="G56" s="106">
        <f>ROUND(E56*F56,2)</f>
        <v>0</v>
      </c>
      <c r="H56" s="106"/>
      <c r="I56" s="106">
        <f>ROUND(E56*H56,2)</f>
        <v>0</v>
      </c>
      <c r="J56" s="106"/>
      <c r="K56" s="106">
        <f>ROUND(E56*J56,2)</f>
        <v>0</v>
      </c>
      <c r="L56" s="106">
        <v>21</v>
      </c>
      <c r="M56" s="106">
        <f>G56*(1+L56/100)</f>
        <v>0</v>
      </c>
      <c r="N56" s="104">
        <v>0</v>
      </c>
      <c r="O56" s="104">
        <f>ROUND(E56*N56,5)</f>
        <v>0</v>
      </c>
      <c r="P56" s="104">
        <v>0</v>
      </c>
      <c r="Q56" s="104">
        <f>ROUND(E56*P56,5)</f>
        <v>0</v>
      </c>
      <c r="R56" s="104"/>
      <c r="S56" s="104"/>
      <c r="T56" s="105">
        <v>1.7999999999999999E-2</v>
      </c>
      <c r="U56" s="104">
        <f>ROUND(E56*T56,2)</f>
        <v>5.82</v>
      </c>
      <c r="V56" s="99"/>
      <c r="W56" s="99"/>
      <c r="X56" s="99"/>
      <c r="Y56" s="99"/>
      <c r="Z56" s="99"/>
      <c r="AA56" s="99"/>
      <c r="AB56" s="99"/>
      <c r="AC56" s="99"/>
      <c r="AD56" s="99"/>
      <c r="AE56" s="99" t="s">
        <v>80</v>
      </c>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2783</v>
      </c>
      <c r="D57" s="180"/>
      <c r="E57" s="179">
        <v>323.39999999999998</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ht="22.5" outlineLevel="1">
      <c r="A58" s="100">
        <v>15</v>
      </c>
      <c r="B58" s="100" t="s">
        <v>553</v>
      </c>
      <c r="C58" s="114" t="s">
        <v>552</v>
      </c>
      <c r="D58" s="104" t="s">
        <v>213</v>
      </c>
      <c r="E58" s="178">
        <v>2.0790000000000002</v>
      </c>
      <c r="F58" s="177">
        <f>H58+J58</f>
        <v>0</v>
      </c>
      <c r="G58" s="106">
        <f>ROUND(E58*F58,2)</f>
        <v>0</v>
      </c>
      <c r="H58" s="106"/>
      <c r="I58" s="106">
        <f>ROUND(E58*H58,2)</f>
        <v>0</v>
      </c>
      <c r="J58" s="106"/>
      <c r="K58" s="106">
        <f>ROUND(E58*J58,2)</f>
        <v>0</v>
      </c>
      <c r="L58" s="106">
        <v>21</v>
      </c>
      <c r="M58" s="106">
        <f>G58*(1+L58/100)</f>
        <v>0</v>
      </c>
      <c r="N58" s="104">
        <v>1.7</v>
      </c>
      <c r="O58" s="104">
        <f>ROUND(E58*N58,5)</f>
        <v>3.5343</v>
      </c>
      <c r="P58" s="104">
        <v>0</v>
      </c>
      <c r="Q58" s="104">
        <f>ROUND(E58*P58,5)</f>
        <v>0</v>
      </c>
      <c r="R58" s="104"/>
      <c r="S58" s="104"/>
      <c r="T58" s="105">
        <v>1.587</v>
      </c>
      <c r="U58" s="104">
        <f>ROUND(E58*T58,2)</f>
        <v>3.3</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181" t="s">
        <v>2782</v>
      </c>
      <c r="D59" s="180"/>
      <c r="E59" s="179">
        <v>2.0790000000000002</v>
      </c>
      <c r="F59" s="106"/>
      <c r="G59" s="106"/>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133</v>
      </c>
      <c r="AF59" s="99">
        <v>0</v>
      </c>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c r="A60" s="200" t="s">
        <v>188</v>
      </c>
      <c r="B60" s="200" t="s">
        <v>517</v>
      </c>
      <c r="C60" s="199" t="s">
        <v>516</v>
      </c>
      <c r="D60" s="195"/>
      <c r="E60" s="198"/>
      <c r="F60" s="197"/>
      <c r="G60" s="197">
        <f>SUMIF(AE61:AE76,"&lt;&gt;NOR",G61:G76)</f>
        <v>0</v>
      </c>
      <c r="H60" s="197"/>
      <c r="I60" s="197">
        <f>SUM(I61:I76)</f>
        <v>0</v>
      </c>
      <c r="J60" s="197"/>
      <c r="K60" s="197">
        <f>SUM(K61:K76)</f>
        <v>0</v>
      </c>
      <c r="L60" s="197"/>
      <c r="M60" s="197">
        <f>SUM(M61:M76)</f>
        <v>0</v>
      </c>
      <c r="N60" s="195"/>
      <c r="O60" s="195">
        <f>SUM(O61:O76)</f>
        <v>212.97188</v>
      </c>
      <c r="P60" s="195"/>
      <c r="Q60" s="195">
        <f>SUM(Q61:Q76)</f>
        <v>0</v>
      </c>
      <c r="R60" s="195"/>
      <c r="S60" s="195"/>
      <c r="T60" s="196"/>
      <c r="U60" s="195">
        <f>SUM(U61:U76)</f>
        <v>103.82</v>
      </c>
      <c r="AE60" t="s">
        <v>79</v>
      </c>
    </row>
    <row r="61" spans="1:60" ht="22.5" outlineLevel="1">
      <c r="A61" s="100">
        <v>16</v>
      </c>
      <c r="B61" s="100" t="s">
        <v>632</v>
      </c>
      <c r="C61" s="114" t="s">
        <v>631</v>
      </c>
      <c r="D61" s="104" t="s">
        <v>226</v>
      </c>
      <c r="E61" s="178">
        <v>275.60000000000002</v>
      </c>
      <c r="F61" s="177">
        <f>H61+J61</f>
        <v>0</v>
      </c>
      <c r="G61" s="106">
        <f>ROUND(E61*F61,2)</f>
        <v>0</v>
      </c>
      <c r="H61" s="106"/>
      <c r="I61" s="106">
        <f>ROUND(E61*H61,2)</f>
        <v>0</v>
      </c>
      <c r="J61" s="106"/>
      <c r="K61" s="106">
        <f>ROUND(E61*J61,2)</f>
        <v>0</v>
      </c>
      <c r="L61" s="106">
        <v>21</v>
      </c>
      <c r="M61" s="106">
        <f>G61*(1+L61/100)</f>
        <v>0</v>
      </c>
      <c r="N61" s="104">
        <v>0.34499999999999997</v>
      </c>
      <c r="O61" s="104">
        <f>ROUND(E61*N61,5)</f>
        <v>95.081999999999994</v>
      </c>
      <c r="P61" s="104">
        <v>0</v>
      </c>
      <c r="Q61" s="104">
        <f>ROUND(E61*P61,5)</f>
        <v>0</v>
      </c>
      <c r="R61" s="104"/>
      <c r="S61" s="104"/>
      <c r="T61" s="105">
        <v>2.5999999999999999E-2</v>
      </c>
      <c r="U61" s="104">
        <f>ROUND(E61*T61,2)</f>
        <v>7.17</v>
      </c>
      <c r="V61" s="99"/>
      <c r="W61" s="99"/>
      <c r="X61" s="99"/>
      <c r="Y61" s="99"/>
      <c r="Z61" s="99"/>
      <c r="AA61" s="99"/>
      <c r="AB61" s="99"/>
      <c r="AC61" s="99"/>
      <c r="AD61" s="99"/>
      <c r="AE61" s="99" t="s">
        <v>80</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c r="B62" s="100"/>
      <c r="C62" s="181" t="s">
        <v>2776</v>
      </c>
      <c r="D62" s="180"/>
      <c r="E62" s="179">
        <v>275.60000000000002</v>
      </c>
      <c r="F62" s="106"/>
      <c r="G62" s="106"/>
      <c r="H62" s="106"/>
      <c r="I62" s="106"/>
      <c r="J62" s="106"/>
      <c r="K62" s="106"/>
      <c r="L62" s="106"/>
      <c r="M62" s="106"/>
      <c r="N62" s="104"/>
      <c r="O62" s="104"/>
      <c r="P62" s="104"/>
      <c r="Q62" s="104"/>
      <c r="R62" s="104"/>
      <c r="S62" s="104"/>
      <c r="T62" s="105"/>
      <c r="U62" s="104"/>
      <c r="V62" s="99"/>
      <c r="W62" s="99"/>
      <c r="X62" s="99"/>
      <c r="Y62" s="99"/>
      <c r="Z62" s="99"/>
      <c r="AA62" s="99"/>
      <c r="AB62" s="99"/>
      <c r="AC62" s="99"/>
      <c r="AD62" s="99"/>
      <c r="AE62" s="99" t="s">
        <v>133</v>
      </c>
      <c r="AF62" s="99">
        <v>0</v>
      </c>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ht="22.5" outlineLevel="1">
      <c r="A63" s="100">
        <v>17</v>
      </c>
      <c r="B63" s="100" t="s">
        <v>506</v>
      </c>
      <c r="C63" s="114" t="s">
        <v>505</v>
      </c>
      <c r="D63" s="104" t="s">
        <v>226</v>
      </c>
      <c r="E63" s="178">
        <v>275.60000000000002</v>
      </c>
      <c r="F63" s="177">
        <f>H63+J63</f>
        <v>0</v>
      </c>
      <c r="G63" s="106">
        <f>ROUND(E63*F63,2)</f>
        <v>0</v>
      </c>
      <c r="H63" s="106"/>
      <c r="I63" s="106">
        <f>ROUND(E63*H63,2)</f>
        <v>0</v>
      </c>
      <c r="J63" s="106"/>
      <c r="K63" s="106">
        <f>ROUND(E63*J63,2)</f>
        <v>0</v>
      </c>
      <c r="L63" s="106">
        <v>21</v>
      </c>
      <c r="M63" s="106">
        <f>G63*(1+L63/100)</f>
        <v>0</v>
      </c>
      <c r="N63" s="104">
        <v>0.34499999999999997</v>
      </c>
      <c r="O63" s="104">
        <f>ROUND(E63*N63,5)</f>
        <v>95.081999999999994</v>
      </c>
      <c r="P63" s="104">
        <v>0</v>
      </c>
      <c r="Q63" s="104">
        <f>ROUND(E63*P63,5)</f>
        <v>0</v>
      </c>
      <c r="R63" s="104"/>
      <c r="S63" s="104"/>
      <c r="T63" s="105">
        <v>2.5999999999999999E-2</v>
      </c>
      <c r="U63" s="104">
        <f>ROUND(E63*T63,2)</f>
        <v>7.17</v>
      </c>
      <c r="V63" s="99"/>
      <c r="W63" s="99"/>
      <c r="X63" s="99"/>
      <c r="Y63" s="99"/>
      <c r="Z63" s="99"/>
      <c r="AA63" s="99"/>
      <c r="AB63" s="99"/>
      <c r="AC63" s="99"/>
      <c r="AD63" s="99"/>
      <c r="AE63" s="99" t="s">
        <v>80</v>
      </c>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c r="B64" s="100"/>
      <c r="C64" s="181" t="s">
        <v>2776</v>
      </c>
      <c r="D64" s="180"/>
      <c r="E64" s="179">
        <v>275.60000000000002</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ht="22.5" outlineLevel="1">
      <c r="A65" s="100">
        <v>18</v>
      </c>
      <c r="B65" s="100" t="s">
        <v>499</v>
      </c>
      <c r="C65" s="114" t="s">
        <v>498</v>
      </c>
      <c r="D65" s="104" t="s">
        <v>226</v>
      </c>
      <c r="E65" s="178">
        <v>18.100000000000001</v>
      </c>
      <c r="F65" s="177">
        <f>H65+J65</f>
        <v>0</v>
      </c>
      <c r="G65" s="106">
        <f>ROUND(E65*F65,2)</f>
        <v>0</v>
      </c>
      <c r="H65" s="106"/>
      <c r="I65" s="106">
        <f>ROUND(E65*H65,2)</f>
        <v>0</v>
      </c>
      <c r="J65" s="106"/>
      <c r="K65" s="106">
        <f>ROUND(E65*J65,2)</f>
        <v>0</v>
      </c>
      <c r="L65" s="106">
        <v>21</v>
      </c>
      <c r="M65" s="106">
        <f>G65*(1+L65/100)</f>
        <v>0</v>
      </c>
      <c r="N65" s="104">
        <v>0.46</v>
      </c>
      <c r="O65" s="104">
        <f>ROUND(E65*N65,5)</f>
        <v>8.3260000000000005</v>
      </c>
      <c r="P65" s="104">
        <v>0</v>
      </c>
      <c r="Q65" s="104">
        <f>ROUND(E65*P65,5)</f>
        <v>0</v>
      </c>
      <c r="R65" s="104"/>
      <c r="S65" s="104"/>
      <c r="T65" s="105">
        <v>2.9000000000000001E-2</v>
      </c>
      <c r="U65" s="104">
        <f>ROUND(E65*T65,2)</f>
        <v>0.52</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ht="22.5" outlineLevel="1">
      <c r="A66" s="100"/>
      <c r="B66" s="100"/>
      <c r="C66" s="181" t="s">
        <v>2781</v>
      </c>
      <c r="D66" s="180"/>
      <c r="E66" s="179">
        <v>18.100000000000001</v>
      </c>
      <c r="F66" s="106"/>
      <c r="G66" s="106"/>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133</v>
      </c>
      <c r="AF66" s="99">
        <v>0</v>
      </c>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v>19</v>
      </c>
      <c r="B67" s="100" t="s">
        <v>457</v>
      </c>
      <c r="C67" s="114" t="s">
        <v>456</v>
      </c>
      <c r="D67" s="104" t="s">
        <v>226</v>
      </c>
      <c r="E67" s="178">
        <v>36.200000000000003</v>
      </c>
      <c r="F67" s="177">
        <f>H67+J67</f>
        <v>0</v>
      </c>
      <c r="G67" s="106">
        <f>ROUND(E67*F67,2)</f>
        <v>0</v>
      </c>
      <c r="H67" s="106"/>
      <c r="I67" s="106">
        <f>ROUND(E67*H67,2)</f>
        <v>0</v>
      </c>
      <c r="J67" s="106"/>
      <c r="K67" s="106">
        <f>ROUND(E67*J67,2)</f>
        <v>0</v>
      </c>
      <c r="L67" s="106">
        <v>21</v>
      </c>
      <c r="M67" s="106">
        <f>G67*(1+L67/100)</f>
        <v>0</v>
      </c>
      <c r="N67" s="104">
        <v>7.3899999999999993E-2</v>
      </c>
      <c r="O67" s="104">
        <f>ROUND(E67*N67,5)</f>
        <v>2.6751800000000001</v>
      </c>
      <c r="P67" s="104">
        <v>0</v>
      </c>
      <c r="Q67" s="104">
        <f>ROUND(E67*P67,5)</f>
        <v>0</v>
      </c>
      <c r="R67" s="104"/>
      <c r="S67" s="104"/>
      <c r="T67" s="105">
        <v>0.47799999999999998</v>
      </c>
      <c r="U67" s="104">
        <f>ROUND(E67*T67,2)</f>
        <v>17.3</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181" t="s">
        <v>2780</v>
      </c>
      <c r="D68" s="180"/>
      <c r="E68" s="179">
        <v>36.200000000000003</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ht="22.5" outlineLevel="1">
      <c r="A69" s="100">
        <v>20</v>
      </c>
      <c r="B69" s="100" t="s">
        <v>2779</v>
      </c>
      <c r="C69" s="114" t="s">
        <v>2778</v>
      </c>
      <c r="D69" s="104" t="s">
        <v>226</v>
      </c>
      <c r="E69" s="178">
        <v>275.60000000000002</v>
      </c>
      <c r="F69" s="177">
        <f>H69+J69</f>
        <v>0</v>
      </c>
      <c r="G69" s="106">
        <f>ROUND(E69*F69,2)</f>
        <v>0</v>
      </c>
      <c r="H69" s="106"/>
      <c r="I69" s="106">
        <f>ROUND(E69*H69,2)</f>
        <v>0</v>
      </c>
      <c r="J69" s="106"/>
      <c r="K69" s="106">
        <f>ROUND(E69*J69,2)</f>
        <v>0</v>
      </c>
      <c r="L69" s="106">
        <v>21</v>
      </c>
      <c r="M69" s="106">
        <f>G69*(1+L69/100)</f>
        <v>0</v>
      </c>
      <c r="N69" s="104">
        <v>3.15E-2</v>
      </c>
      <c r="O69" s="104">
        <f>ROUND(E69*N69,5)</f>
        <v>8.6814</v>
      </c>
      <c r="P69" s="104">
        <v>0</v>
      </c>
      <c r="Q69" s="104">
        <f>ROUND(E69*P69,5)</f>
        <v>0</v>
      </c>
      <c r="R69" s="104"/>
      <c r="S69" s="104"/>
      <c r="T69" s="105">
        <v>0.26</v>
      </c>
      <c r="U69" s="104">
        <f>ROUND(E69*T69,2)</f>
        <v>71.66</v>
      </c>
      <c r="V69" s="99"/>
      <c r="W69" s="99"/>
      <c r="X69" s="99"/>
      <c r="Y69" s="99"/>
      <c r="Z69" s="99"/>
      <c r="AA69" s="99"/>
      <c r="AB69" s="99"/>
      <c r="AC69" s="99"/>
      <c r="AD69" s="99"/>
      <c r="AE69" s="99" t="s">
        <v>80</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ht="33.75" outlineLevel="1">
      <c r="A70" s="100"/>
      <c r="B70" s="100"/>
      <c r="C70" s="383" t="s">
        <v>2777</v>
      </c>
      <c r="D70" s="384"/>
      <c r="E70" s="385"/>
      <c r="F70" s="386"/>
      <c r="G70" s="387"/>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81</v>
      </c>
      <c r="AF70" s="99"/>
      <c r="AG70" s="99"/>
      <c r="AH70" s="99"/>
      <c r="AI70" s="99"/>
      <c r="AJ70" s="99"/>
      <c r="AK70" s="99"/>
      <c r="AL70" s="99"/>
      <c r="AM70" s="99"/>
      <c r="AN70" s="99"/>
      <c r="AO70" s="99"/>
      <c r="AP70" s="99"/>
      <c r="AQ70" s="99"/>
      <c r="AR70" s="99"/>
      <c r="AS70" s="99"/>
      <c r="AT70" s="99"/>
      <c r="AU70" s="99"/>
      <c r="AV70" s="99"/>
      <c r="AW70" s="99"/>
      <c r="AX70" s="99"/>
      <c r="AY70" s="99"/>
      <c r="AZ70" s="99"/>
      <c r="BA70" s="101" t="str">
        <f>C70</f>
        <v>Lože 40 mm, směs 75% drc. kam. 4/8 a 25 % substrát. Položka neobsahuje vysypání spár. Zásyp spar zatravňovací dlažby parkovacích stání směsí drc. kam. 0/4 25 % a substrátu 75 % vč. zatravnění je započítáno v rámci SO 11 vegetační úpravy.</v>
      </c>
      <c r="BB70" s="99"/>
      <c r="BC70" s="99"/>
      <c r="BD70" s="99"/>
      <c r="BE70" s="99"/>
      <c r="BF70" s="99"/>
      <c r="BG70" s="99"/>
      <c r="BH70" s="99"/>
    </row>
    <row r="71" spans="1:60" outlineLevel="1">
      <c r="A71" s="100"/>
      <c r="B71" s="100"/>
      <c r="C71" s="181" t="s">
        <v>2776</v>
      </c>
      <c r="D71" s="180"/>
      <c r="E71" s="179">
        <v>275.60000000000002</v>
      </c>
      <c r="F71" s="106"/>
      <c r="G71" s="106"/>
      <c r="H71" s="106"/>
      <c r="I71" s="106"/>
      <c r="J71" s="106"/>
      <c r="K71" s="106"/>
      <c r="L71" s="106"/>
      <c r="M71" s="106"/>
      <c r="N71" s="104"/>
      <c r="O71" s="104"/>
      <c r="P71" s="104"/>
      <c r="Q71" s="104"/>
      <c r="R71" s="104"/>
      <c r="S71" s="104"/>
      <c r="T71" s="105"/>
      <c r="U71" s="104"/>
      <c r="V71" s="99"/>
      <c r="W71" s="99"/>
      <c r="X71" s="99"/>
      <c r="Y71" s="99"/>
      <c r="Z71" s="99"/>
      <c r="AA71" s="99"/>
      <c r="AB71" s="99"/>
      <c r="AC71" s="99"/>
      <c r="AD71" s="99"/>
      <c r="AE71" s="99" t="s">
        <v>133</v>
      </c>
      <c r="AF71" s="99">
        <v>0</v>
      </c>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v>21</v>
      </c>
      <c r="B72" s="100" t="s">
        <v>2775</v>
      </c>
      <c r="C72" s="114" t="s">
        <v>2774</v>
      </c>
      <c r="D72" s="104" t="s">
        <v>226</v>
      </c>
      <c r="E72" s="178">
        <v>289.38</v>
      </c>
      <c r="F72" s="177">
        <f>H72+J72</f>
        <v>0</v>
      </c>
      <c r="G72" s="106">
        <f>ROUND(E72*F72,2)</f>
        <v>0</v>
      </c>
      <c r="H72" s="106"/>
      <c r="I72" s="106">
        <f>ROUND(E72*H72,2)</f>
        <v>0</v>
      </c>
      <c r="J72" s="106"/>
      <c r="K72" s="106">
        <f>ROUND(E72*J72,2)</f>
        <v>0</v>
      </c>
      <c r="L72" s="106">
        <v>21</v>
      </c>
      <c r="M72" s="106">
        <f>G72*(1+L72/100)</f>
        <v>0</v>
      </c>
      <c r="N72" s="104">
        <v>1.0800000000000001E-2</v>
      </c>
      <c r="O72" s="104">
        <f>ROUND(E72*N72,5)</f>
        <v>3.1253000000000002</v>
      </c>
      <c r="P72" s="104">
        <v>0</v>
      </c>
      <c r="Q72" s="104">
        <f>ROUND(E72*P72,5)</f>
        <v>0</v>
      </c>
      <c r="R72" s="104"/>
      <c r="S72" s="104"/>
      <c r="T72" s="105">
        <v>0</v>
      </c>
      <c r="U72" s="104">
        <f>ROUND(E72*T72,2)</f>
        <v>0</v>
      </c>
      <c r="V72" s="99"/>
      <c r="W72" s="99"/>
      <c r="X72" s="99"/>
      <c r="Y72" s="99"/>
      <c r="Z72" s="99"/>
      <c r="AA72" s="99"/>
      <c r="AB72" s="99"/>
      <c r="AC72" s="99"/>
      <c r="AD72" s="99"/>
      <c r="AE72" s="99" t="s">
        <v>298</v>
      </c>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ht="33.75" outlineLevel="1">
      <c r="A73" s="100"/>
      <c r="B73" s="100"/>
      <c r="C73" s="383" t="s">
        <v>2773</v>
      </c>
      <c r="D73" s="384"/>
      <c r="E73" s="385"/>
      <c r="F73" s="386"/>
      <c r="G73" s="387"/>
      <c r="H73" s="106"/>
      <c r="I73" s="106"/>
      <c r="J73" s="106"/>
      <c r="K73" s="106"/>
      <c r="L73" s="106"/>
      <c r="M73" s="106"/>
      <c r="N73" s="104"/>
      <c r="O73" s="104"/>
      <c r="P73" s="104"/>
      <c r="Q73" s="104"/>
      <c r="R73" s="104"/>
      <c r="S73" s="104"/>
      <c r="T73" s="105"/>
      <c r="U73" s="104"/>
      <c r="V73" s="99"/>
      <c r="W73" s="99"/>
      <c r="X73" s="99"/>
      <c r="Y73" s="99"/>
      <c r="Z73" s="99"/>
      <c r="AA73" s="99"/>
      <c r="AB73" s="99"/>
      <c r="AC73" s="99"/>
      <c r="AD73" s="99"/>
      <c r="AE73" s="99" t="s">
        <v>81</v>
      </c>
      <c r="AF73" s="99"/>
      <c r="AG73" s="99"/>
      <c r="AH73" s="99"/>
      <c r="AI73" s="99"/>
      <c r="AJ73" s="99"/>
      <c r="AK73" s="99"/>
      <c r="AL73" s="99"/>
      <c r="AM73" s="99"/>
      <c r="AN73" s="99"/>
      <c r="AO73" s="99"/>
      <c r="AP73" s="99"/>
      <c r="AQ73" s="99"/>
      <c r="AR73" s="99"/>
      <c r="AS73" s="99"/>
      <c r="AT73" s="99"/>
      <c r="AU73" s="99"/>
      <c r="AV73" s="99"/>
      <c r="AW73" s="99"/>
      <c r="AX73" s="99"/>
      <c r="AY73" s="99"/>
      <c r="AZ73" s="99"/>
      <c r="BA73" s="101" t="str">
        <f>C73</f>
        <v>Zatravňovací dlažba z LDPE černá, 330x330x50 mm, tl. stěny 5 mm. Zásyp spar zatravňovací dlažby parkovacích stání směsí drc. kam. 0/4 25 % a substrátu 75 % vč. zatravnění je započítáno v rámci SO 11 vegetační úpravy.</v>
      </c>
      <c r="BB73" s="99"/>
      <c r="BC73" s="99"/>
      <c r="BD73" s="99"/>
      <c r="BE73" s="99"/>
      <c r="BF73" s="99"/>
      <c r="BG73" s="99"/>
      <c r="BH73" s="99"/>
    </row>
    <row r="74" spans="1:60" outlineLevel="1">
      <c r="A74" s="100"/>
      <c r="B74" s="100"/>
      <c r="C74" s="181" t="s">
        <v>2772</v>
      </c>
      <c r="D74" s="180"/>
      <c r="E74" s="179">
        <v>289.38</v>
      </c>
      <c r="F74" s="106"/>
      <c r="G74" s="106"/>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133</v>
      </c>
      <c r="AF74" s="99">
        <v>0</v>
      </c>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v>22</v>
      </c>
      <c r="B75" s="100" t="s">
        <v>2771</v>
      </c>
      <c r="C75" s="114" t="s">
        <v>2770</v>
      </c>
      <c r="D75" s="104" t="s">
        <v>267</v>
      </c>
      <c r="E75" s="178">
        <v>477</v>
      </c>
      <c r="F75" s="177">
        <f>H75+J75</f>
        <v>0</v>
      </c>
      <c r="G75" s="106">
        <f>ROUND(E75*F75,2)</f>
        <v>0</v>
      </c>
      <c r="H75" s="106"/>
      <c r="I75" s="106">
        <f>ROUND(E75*H75,2)</f>
        <v>0</v>
      </c>
      <c r="J75" s="106"/>
      <c r="K75" s="106">
        <f>ROUND(E75*J75,2)</f>
        <v>0</v>
      </c>
      <c r="L75" s="106">
        <v>21</v>
      </c>
      <c r="M75" s="106">
        <f>G75*(1+L75/100)</f>
        <v>0</v>
      </c>
      <c r="N75" s="104">
        <v>0</v>
      </c>
      <c r="O75" s="104">
        <f>ROUND(E75*N75,5)</f>
        <v>0</v>
      </c>
      <c r="P75" s="104">
        <v>0</v>
      </c>
      <c r="Q75" s="104">
        <f>ROUND(E75*P75,5)</f>
        <v>0</v>
      </c>
      <c r="R75" s="104"/>
      <c r="S75" s="104"/>
      <c r="T75" s="105">
        <v>0</v>
      </c>
      <c r="U75" s="104">
        <f>ROUND(E75*T75,2)</f>
        <v>0</v>
      </c>
      <c r="V75" s="99"/>
      <c r="W75" s="99"/>
      <c r="X75" s="99"/>
      <c r="Y75" s="99"/>
      <c r="Z75" s="99"/>
      <c r="AA75" s="99"/>
      <c r="AB75" s="99"/>
      <c r="AC75" s="99"/>
      <c r="AD75" s="99"/>
      <c r="AE75" s="99" t="s">
        <v>298</v>
      </c>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c r="B76" s="100"/>
      <c r="C76" s="383" t="s">
        <v>2769</v>
      </c>
      <c r="D76" s="384"/>
      <c r="E76" s="385"/>
      <c r="F76" s="386"/>
      <c r="G76" s="387"/>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81</v>
      </c>
      <c r="AF76" s="99"/>
      <c r="AG76" s="99"/>
      <c r="AH76" s="99"/>
      <c r="AI76" s="99"/>
      <c r="AJ76" s="99"/>
      <c r="AK76" s="99"/>
      <c r="AL76" s="99"/>
      <c r="AM76" s="99"/>
      <c r="AN76" s="99"/>
      <c r="AO76" s="99"/>
      <c r="AP76" s="99"/>
      <c r="AQ76" s="99"/>
      <c r="AR76" s="99"/>
      <c r="AS76" s="99"/>
      <c r="AT76" s="99"/>
      <c r="AU76" s="99"/>
      <c r="AV76" s="99"/>
      <c r="AW76" s="99"/>
      <c r="AX76" s="99"/>
      <c r="AY76" s="99"/>
      <c r="AZ76" s="99"/>
      <c r="BA76" s="101" t="str">
        <f>C76</f>
        <v>Systémové bílé plast. značky 56 x 56 mm po á 330 mm vyznačující jednotlivá stání.</v>
      </c>
      <c r="BB76" s="99"/>
      <c r="BC76" s="99"/>
      <c r="BD76" s="99"/>
      <c r="BE76" s="99"/>
      <c r="BF76" s="99"/>
      <c r="BG76" s="99"/>
      <c r="BH76" s="99"/>
    </row>
    <row r="77" spans="1:60">
      <c r="A77" s="200" t="s">
        <v>188</v>
      </c>
      <c r="B77" s="200" t="s">
        <v>416</v>
      </c>
      <c r="C77" s="199" t="s">
        <v>415</v>
      </c>
      <c r="D77" s="195"/>
      <c r="E77" s="198"/>
      <c r="F77" s="197"/>
      <c r="G77" s="197">
        <f>SUMIF(AE78:AE82,"&lt;&gt;NOR",G78:G82)</f>
        <v>0</v>
      </c>
      <c r="H77" s="197"/>
      <c r="I77" s="197">
        <f>SUM(I78:I82)</f>
        <v>0</v>
      </c>
      <c r="J77" s="197"/>
      <c r="K77" s="197">
        <f>SUM(K78:K82)</f>
        <v>0</v>
      </c>
      <c r="L77" s="197"/>
      <c r="M77" s="197">
        <f>SUM(M78:M82)</f>
        <v>0</v>
      </c>
      <c r="N77" s="195"/>
      <c r="O77" s="195">
        <f>SUM(O78:O82)</f>
        <v>19.507269999999998</v>
      </c>
      <c r="P77" s="195"/>
      <c r="Q77" s="195">
        <f>SUM(Q78:Q82)</f>
        <v>0</v>
      </c>
      <c r="R77" s="195"/>
      <c r="S77" s="195"/>
      <c r="T77" s="196"/>
      <c r="U77" s="195">
        <f>SUM(U78:U82)</f>
        <v>24.36</v>
      </c>
      <c r="AE77" t="s">
        <v>79</v>
      </c>
    </row>
    <row r="78" spans="1:60" ht="33.75" outlineLevel="1">
      <c r="A78" s="100">
        <v>23</v>
      </c>
      <c r="B78" s="100" t="s">
        <v>916</v>
      </c>
      <c r="C78" s="114" t="s">
        <v>2768</v>
      </c>
      <c r="D78" s="104" t="s">
        <v>258</v>
      </c>
      <c r="E78" s="178">
        <v>88.1</v>
      </c>
      <c r="F78" s="177">
        <f>H78+J78</f>
        <v>0</v>
      </c>
      <c r="G78" s="106">
        <f>ROUND(E78*F78,2)</f>
        <v>0</v>
      </c>
      <c r="H78" s="106"/>
      <c r="I78" s="106">
        <f>ROUND(E78*H78,2)</f>
        <v>0</v>
      </c>
      <c r="J78" s="106"/>
      <c r="K78" s="106">
        <f>ROUND(E78*J78,2)</f>
        <v>0</v>
      </c>
      <c r="L78" s="106">
        <v>21</v>
      </c>
      <c r="M78" s="106">
        <f>G78*(1+L78/100)</f>
        <v>0</v>
      </c>
      <c r="N78" s="104">
        <v>0.22133</v>
      </c>
      <c r="O78" s="104">
        <f>ROUND(E78*N78,5)</f>
        <v>19.499169999999999</v>
      </c>
      <c r="P78" s="104">
        <v>0</v>
      </c>
      <c r="Q78" s="104">
        <f>ROUND(E78*P78,5)</f>
        <v>0</v>
      </c>
      <c r="R78" s="104"/>
      <c r="S78" s="104"/>
      <c r="T78" s="105">
        <v>0.27200000000000002</v>
      </c>
      <c r="U78" s="104">
        <f>ROUND(E78*T78,2)</f>
        <v>23.96</v>
      </c>
      <c r="V78" s="99"/>
      <c r="W78" s="99"/>
      <c r="X78" s="99"/>
      <c r="Y78" s="99"/>
      <c r="Z78" s="99"/>
      <c r="AA78" s="99"/>
      <c r="AB78" s="99"/>
      <c r="AC78" s="99"/>
      <c r="AD78" s="99"/>
      <c r="AE78" s="99" t="s">
        <v>80</v>
      </c>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c r="B79" s="100"/>
      <c r="C79" s="181" t="s">
        <v>2767</v>
      </c>
      <c r="D79" s="180"/>
      <c r="E79" s="179">
        <v>88.1</v>
      </c>
      <c r="F79" s="106"/>
      <c r="G79" s="106"/>
      <c r="H79" s="106"/>
      <c r="I79" s="106"/>
      <c r="J79" s="106"/>
      <c r="K79" s="106"/>
      <c r="L79" s="106"/>
      <c r="M79" s="106"/>
      <c r="N79" s="104"/>
      <c r="O79" s="104"/>
      <c r="P79" s="104"/>
      <c r="Q79" s="104"/>
      <c r="R79" s="104"/>
      <c r="S79" s="104"/>
      <c r="T79" s="105"/>
      <c r="U79" s="104"/>
      <c r="V79" s="99"/>
      <c r="W79" s="99"/>
      <c r="X79" s="99"/>
      <c r="Y79" s="99"/>
      <c r="Z79" s="99"/>
      <c r="AA79" s="99"/>
      <c r="AB79" s="99"/>
      <c r="AC79" s="99"/>
      <c r="AD79" s="99"/>
      <c r="AE79" s="99" t="s">
        <v>133</v>
      </c>
      <c r="AF79" s="99">
        <v>0</v>
      </c>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ht="22.5" outlineLevel="1">
      <c r="A80" s="100">
        <v>24</v>
      </c>
      <c r="B80" s="100" t="s">
        <v>2766</v>
      </c>
      <c r="C80" s="114" t="s">
        <v>2765</v>
      </c>
      <c r="D80" s="104" t="s">
        <v>267</v>
      </c>
      <c r="E80" s="178">
        <v>2</v>
      </c>
      <c r="F80" s="177">
        <f>H80+J80</f>
        <v>0</v>
      </c>
      <c r="G80" s="106">
        <f>ROUND(E80*F80,2)</f>
        <v>0</v>
      </c>
      <c r="H80" s="106"/>
      <c r="I80" s="106">
        <f>ROUND(E80*H80,2)</f>
        <v>0</v>
      </c>
      <c r="J80" s="106"/>
      <c r="K80" s="106">
        <f>ROUND(E80*J80,2)</f>
        <v>0</v>
      </c>
      <c r="L80" s="106">
        <v>21</v>
      </c>
      <c r="M80" s="106">
        <f>G80*(1+L80/100)</f>
        <v>0</v>
      </c>
      <c r="N80" s="104">
        <v>0</v>
      </c>
      <c r="O80" s="104">
        <f>ROUND(E80*N80,5)</f>
        <v>0</v>
      </c>
      <c r="P80" s="104">
        <v>0</v>
      </c>
      <c r="Q80" s="104">
        <f>ROUND(E80*P80,5)</f>
        <v>0</v>
      </c>
      <c r="R80" s="104"/>
      <c r="S80" s="104"/>
      <c r="T80" s="105">
        <v>0.2</v>
      </c>
      <c r="U80" s="104">
        <f>ROUND(E80*T80,2)</f>
        <v>0.4</v>
      </c>
      <c r="V80" s="99"/>
      <c r="W80" s="99"/>
      <c r="X80" s="99"/>
      <c r="Y80" s="99"/>
      <c r="Z80" s="99"/>
      <c r="AA80" s="99"/>
      <c r="AB80" s="99"/>
      <c r="AC80" s="99"/>
      <c r="AD80" s="99"/>
      <c r="AE80" s="99" t="s">
        <v>80</v>
      </c>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row>
    <row r="81" spans="1:60" ht="22.5" outlineLevel="1">
      <c r="A81" s="100">
        <v>25</v>
      </c>
      <c r="B81" s="100" t="s">
        <v>2764</v>
      </c>
      <c r="C81" s="114" t="s">
        <v>2763</v>
      </c>
      <c r="D81" s="104" t="s">
        <v>267</v>
      </c>
      <c r="E81" s="178">
        <v>1</v>
      </c>
      <c r="F81" s="177">
        <f>H81+J81</f>
        <v>0</v>
      </c>
      <c r="G81" s="106">
        <f>ROUND(E81*F81,2)</f>
        <v>0</v>
      </c>
      <c r="H81" s="106"/>
      <c r="I81" s="106">
        <f>ROUND(E81*H81,2)</f>
        <v>0</v>
      </c>
      <c r="J81" s="106"/>
      <c r="K81" s="106">
        <f>ROUND(E81*J81,2)</f>
        <v>0</v>
      </c>
      <c r="L81" s="106">
        <v>21</v>
      </c>
      <c r="M81" s="106">
        <f>G81*(1+L81/100)</f>
        <v>0</v>
      </c>
      <c r="N81" s="104">
        <v>5.1000000000000004E-3</v>
      </c>
      <c r="O81" s="104">
        <f>ROUND(E81*N81,5)</f>
        <v>5.1000000000000004E-3</v>
      </c>
      <c r="P81" s="104">
        <v>0</v>
      </c>
      <c r="Q81" s="104">
        <f>ROUND(E81*P81,5)</f>
        <v>0</v>
      </c>
      <c r="R81" s="104"/>
      <c r="S81" s="104"/>
      <c r="T81" s="105">
        <v>0</v>
      </c>
      <c r="U81" s="104">
        <f>ROUND(E81*T81,2)</f>
        <v>0</v>
      </c>
      <c r="V81" s="99"/>
      <c r="W81" s="99"/>
      <c r="X81" s="99"/>
      <c r="Y81" s="99"/>
      <c r="Z81" s="99"/>
      <c r="AA81" s="99"/>
      <c r="AB81" s="99"/>
      <c r="AC81" s="99"/>
      <c r="AD81" s="99"/>
      <c r="AE81" s="99" t="s">
        <v>298</v>
      </c>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ht="22.5" outlineLevel="1">
      <c r="A82" s="100">
        <v>26</v>
      </c>
      <c r="B82" s="100" t="s">
        <v>2762</v>
      </c>
      <c r="C82" s="114" t="s">
        <v>2761</v>
      </c>
      <c r="D82" s="104" t="s">
        <v>267</v>
      </c>
      <c r="E82" s="178">
        <v>1</v>
      </c>
      <c r="F82" s="177">
        <f>H82+J82</f>
        <v>0</v>
      </c>
      <c r="G82" s="106">
        <f>ROUND(E82*F82,2)</f>
        <v>0</v>
      </c>
      <c r="H82" s="106"/>
      <c r="I82" s="106">
        <f>ROUND(E82*H82,2)</f>
        <v>0</v>
      </c>
      <c r="J82" s="106"/>
      <c r="K82" s="106">
        <f>ROUND(E82*J82,2)</f>
        <v>0</v>
      </c>
      <c r="L82" s="106">
        <v>21</v>
      </c>
      <c r="M82" s="106">
        <f>G82*(1+L82/100)</f>
        <v>0</v>
      </c>
      <c r="N82" s="104">
        <v>3.0000000000000001E-3</v>
      </c>
      <c r="O82" s="104">
        <f>ROUND(E82*N82,5)</f>
        <v>3.0000000000000001E-3</v>
      </c>
      <c r="P82" s="104">
        <v>0</v>
      </c>
      <c r="Q82" s="104">
        <f>ROUND(E82*P82,5)</f>
        <v>0</v>
      </c>
      <c r="R82" s="104"/>
      <c r="S82" s="104"/>
      <c r="T82" s="105">
        <v>0</v>
      </c>
      <c r="U82" s="104">
        <f>ROUND(E82*T82,2)</f>
        <v>0</v>
      </c>
      <c r="V82" s="99"/>
      <c r="W82" s="99"/>
      <c r="X82" s="99"/>
      <c r="Y82" s="99"/>
      <c r="Z82" s="99"/>
      <c r="AA82" s="99"/>
      <c r="AB82" s="99"/>
      <c r="AC82" s="99"/>
      <c r="AD82" s="99"/>
      <c r="AE82" s="99" t="s">
        <v>298</v>
      </c>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c r="A83" s="200" t="s">
        <v>188</v>
      </c>
      <c r="B83" s="200" t="s">
        <v>340</v>
      </c>
      <c r="C83" s="199" t="s">
        <v>339</v>
      </c>
      <c r="D83" s="195"/>
      <c r="E83" s="198"/>
      <c r="F83" s="197"/>
      <c r="G83" s="197">
        <f>SUMIF(AE84:AE85,"&lt;&gt;NOR",G84:G85)</f>
        <v>0</v>
      </c>
      <c r="H83" s="197"/>
      <c r="I83" s="197">
        <f>SUM(I84:I85)</f>
        <v>0</v>
      </c>
      <c r="J83" s="197"/>
      <c r="K83" s="197">
        <f>SUM(K84:K85)</f>
        <v>0</v>
      </c>
      <c r="L83" s="197"/>
      <c r="M83" s="197">
        <f>SUM(M84:M85)</f>
        <v>0</v>
      </c>
      <c r="N83" s="195"/>
      <c r="O83" s="195">
        <f>SUM(O84:O85)</f>
        <v>0</v>
      </c>
      <c r="P83" s="195"/>
      <c r="Q83" s="195">
        <f>SUM(Q84:Q85)</f>
        <v>5.1999999999999998E-2</v>
      </c>
      <c r="R83" s="195"/>
      <c r="S83" s="195"/>
      <c r="T83" s="196"/>
      <c r="U83" s="195">
        <f>SUM(U84:U85)</f>
        <v>0.5</v>
      </c>
      <c r="AE83" t="s">
        <v>79</v>
      </c>
    </row>
    <row r="84" spans="1:60" ht="22.5" outlineLevel="1">
      <c r="A84" s="100">
        <v>27</v>
      </c>
      <c r="B84" s="100" t="s">
        <v>2760</v>
      </c>
      <c r="C84" s="114" t="s">
        <v>2759</v>
      </c>
      <c r="D84" s="104" t="s">
        <v>267</v>
      </c>
      <c r="E84" s="178">
        <v>1</v>
      </c>
      <c r="F84" s="177">
        <f>H84+J84</f>
        <v>0</v>
      </c>
      <c r="G84" s="106">
        <f>ROUND(E84*F84,2)</f>
        <v>0</v>
      </c>
      <c r="H84" s="106"/>
      <c r="I84" s="106">
        <f>ROUND(E84*H84,2)</f>
        <v>0</v>
      </c>
      <c r="J84" s="106"/>
      <c r="K84" s="106">
        <f>ROUND(E84*J84,2)</f>
        <v>0</v>
      </c>
      <c r="L84" s="106">
        <v>21</v>
      </c>
      <c r="M84" s="106">
        <f>G84*(1+L84/100)</f>
        <v>0</v>
      </c>
      <c r="N84" s="104">
        <v>0</v>
      </c>
      <c r="O84" s="104">
        <f>ROUND(E84*N84,5)</f>
        <v>0</v>
      </c>
      <c r="P84" s="104">
        <v>5.1999999999999998E-2</v>
      </c>
      <c r="Q84" s="104">
        <f>ROUND(E84*P84,5)</f>
        <v>5.1999999999999998E-2</v>
      </c>
      <c r="R84" s="104"/>
      <c r="S84" s="104"/>
      <c r="T84" s="105">
        <v>0.495</v>
      </c>
      <c r="U84" s="104">
        <f>ROUND(E84*T84,2)</f>
        <v>0.5</v>
      </c>
      <c r="V84" s="99"/>
      <c r="W84" s="99"/>
      <c r="X84" s="99"/>
      <c r="Y84" s="99"/>
      <c r="Z84" s="99"/>
      <c r="AA84" s="99"/>
      <c r="AB84" s="99"/>
      <c r="AC84" s="99"/>
      <c r="AD84" s="99"/>
      <c r="AE84" s="99" t="s">
        <v>80</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outlineLevel="1">
      <c r="A85" s="100"/>
      <c r="B85" s="100"/>
      <c r="C85" s="181" t="s">
        <v>2758</v>
      </c>
      <c r="D85" s="180"/>
      <c r="E85" s="179">
        <v>1</v>
      </c>
      <c r="F85" s="106"/>
      <c r="G85" s="106"/>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133</v>
      </c>
      <c r="AF85" s="99">
        <v>0</v>
      </c>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c r="A86" s="200" t="s">
        <v>188</v>
      </c>
      <c r="B86" s="200" t="s">
        <v>317</v>
      </c>
      <c r="C86" s="199" t="s">
        <v>316</v>
      </c>
      <c r="D86" s="195"/>
      <c r="E86" s="198"/>
      <c r="F86" s="197"/>
      <c r="G86" s="197">
        <f>SUMIF(AE87:AE87,"&lt;&gt;NOR",G87:G87)</f>
        <v>0</v>
      </c>
      <c r="H86" s="197"/>
      <c r="I86" s="197">
        <f>SUM(I87:I87)</f>
        <v>0</v>
      </c>
      <c r="J86" s="197"/>
      <c r="K86" s="197">
        <f>SUM(K87:K87)</f>
        <v>0</v>
      </c>
      <c r="L86" s="197"/>
      <c r="M86" s="197">
        <f>SUM(M87:M87)</f>
        <v>0</v>
      </c>
      <c r="N86" s="195"/>
      <c r="O86" s="195">
        <f>SUM(O87:O87)</f>
        <v>0</v>
      </c>
      <c r="P86" s="195"/>
      <c r="Q86" s="195">
        <f>SUM(Q87:Q87)</f>
        <v>0</v>
      </c>
      <c r="R86" s="195"/>
      <c r="S86" s="195"/>
      <c r="T86" s="196"/>
      <c r="U86" s="195">
        <f>SUM(U87:U87)</f>
        <v>92.24</v>
      </c>
      <c r="AE86" t="s">
        <v>79</v>
      </c>
    </row>
    <row r="87" spans="1:60" outlineLevel="1">
      <c r="A87" s="100">
        <v>28</v>
      </c>
      <c r="B87" s="100" t="s">
        <v>315</v>
      </c>
      <c r="C87" s="114" t="s">
        <v>314</v>
      </c>
      <c r="D87" s="104" t="s">
        <v>197</v>
      </c>
      <c r="E87" s="178">
        <v>236.51588000000001</v>
      </c>
      <c r="F87" s="177">
        <f>H87+J87</f>
        <v>0</v>
      </c>
      <c r="G87" s="106">
        <f>ROUND(E87*F87,2)</f>
        <v>0</v>
      </c>
      <c r="H87" s="106"/>
      <c r="I87" s="106">
        <f>ROUND(E87*H87,2)</f>
        <v>0</v>
      </c>
      <c r="J87" s="106"/>
      <c r="K87" s="106">
        <f>ROUND(E87*J87,2)</f>
        <v>0</v>
      </c>
      <c r="L87" s="106">
        <v>21</v>
      </c>
      <c r="M87" s="106">
        <f>G87*(1+L87/100)</f>
        <v>0</v>
      </c>
      <c r="N87" s="104">
        <v>0</v>
      </c>
      <c r="O87" s="104">
        <f>ROUND(E87*N87,5)</f>
        <v>0</v>
      </c>
      <c r="P87" s="104">
        <v>0</v>
      </c>
      <c r="Q87" s="104">
        <f>ROUND(E87*P87,5)</f>
        <v>0</v>
      </c>
      <c r="R87" s="104"/>
      <c r="S87" s="104"/>
      <c r="T87" s="105">
        <v>0.39</v>
      </c>
      <c r="U87" s="104">
        <f>ROUND(E87*T87,2)</f>
        <v>92.24</v>
      </c>
      <c r="V87" s="99"/>
      <c r="W87" s="99"/>
      <c r="X87" s="99"/>
      <c r="Y87" s="99"/>
      <c r="Z87" s="99"/>
      <c r="AA87" s="99"/>
      <c r="AB87" s="99"/>
      <c r="AC87" s="99"/>
      <c r="AD87" s="99"/>
      <c r="AE87" s="99" t="s">
        <v>80</v>
      </c>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c r="A88" s="200" t="s">
        <v>188</v>
      </c>
      <c r="B88" s="200" t="s">
        <v>264</v>
      </c>
      <c r="C88" s="199" t="s">
        <v>263</v>
      </c>
      <c r="D88" s="195"/>
      <c r="E88" s="198"/>
      <c r="F88" s="197"/>
      <c r="G88" s="197">
        <f>SUMIF(AE89:AE93,"&lt;&gt;NOR",G89:G93)</f>
        <v>0</v>
      </c>
      <c r="H88" s="197"/>
      <c r="I88" s="197">
        <f>SUM(I89:I93)</f>
        <v>0</v>
      </c>
      <c r="J88" s="197"/>
      <c r="K88" s="197">
        <f>SUM(K89:K93)</f>
        <v>0</v>
      </c>
      <c r="L88" s="197"/>
      <c r="M88" s="197">
        <f>SUM(M89:M93)</f>
        <v>0</v>
      </c>
      <c r="N88" s="195"/>
      <c r="O88" s="195">
        <f>SUM(O89:O93)</f>
        <v>0.50243000000000004</v>
      </c>
      <c r="P88" s="195"/>
      <c r="Q88" s="195">
        <f>SUM(Q89:Q93)</f>
        <v>0</v>
      </c>
      <c r="R88" s="195"/>
      <c r="S88" s="195"/>
      <c r="T88" s="196"/>
      <c r="U88" s="195">
        <f>SUM(U89:U93)</f>
        <v>3.7600000000000002</v>
      </c>
      <c r="AE88" t="s">
        <v>79</v>
      </c>
    </row>
    <row r="89" spans="1:60" ht="22.5" outlineLevel="1">
      <c r="A89" s="100">
        <v>29</v>
      </c>
      <c r="B89" s="100" t="s">
        <v>2757</v>
      </c>
      <c r="C89" s="114" t="s">
        <v>2756</v>
      </c>
      <c r="D89" s="104" t="s">
        <v>258</v>
      </c>
      <c r="E89" s="178">
        <v>23.1</v>
      </c>
      <c r="F89" s="177">
        <f>H89+J89</f>
        <v>0</v>
      </c>
      <c r="G89" s="106">
        <f>ROUND(E89*F89,2)</f>
        <v>0</v>
      </c>
      <c r="H89" s="106"/>
      <c r="I89" s="106">
        <f>ROUND(E89*H89,2)</f>
        <v>0</v>
      </c>
      <c r="J89" s="106"/>
      <c r="K89" s="106">
        <f>ROUND(E89*J89,2)</f>
        <v>0</v>
      </c>
      <c r="L89" s="106">
        <v>21</v>
      </c>
      <c r="M89" s="106">
        <f>G89*(1+L89/100)</f>
        <v>0</v>
      </c>
      <c r="N89" s="104">
        <v>2.1690000000000001E-2</v>
      </c>
      <c r="O89" s="104">
        <f>ROUND(E89*N89,5)</f>
        <v>0.50104000000000004</v>
      </c>
      <c r="P89" s="104">
        <v>0</v>
      </c>
      <c r="Q89" s="104">
        <f>ROUND(E89*P89,5)</f>
        <v>0</v>
      </c>
      <c r="R89" s="104"/>
      <c r="S89" s="104"/>
      <c r="T89" s="105">
        <v>0.12456</v>
      </c>
      <c r="U89" s="104">
        <f>ROUND(E89*T89,2)</f>
        <v>2.88</v>
      </c>
      <c r="V89" s="99"/>
      <c r="W89" s="99"/>
      <c r="X89" s="99"/>
      <c r="Y89" s="99"/>
      <c r="Z89" s="99"/>
      <c r="AA89" s="99"/>
      <c r="AB89" s="99"/>
      <c r="AC89" s="99"/>
      <c r="AD89" s="99"/>
      <c r="AE89" s="99" t="s">
        <v>1301</v>
      </c>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outlineLevel="1">
      <c r="A90" s="100"/>
      <c r="B90" s="100"/>
      <c r="C90" s="181" t="s">
        <v>2755</v>
      </c>
      <c r="D90" s="180"/>
      <c r="E90" s="179">
        <v>23.1</v>
      </c>
      <c r="F90" s="106"/>
      <c r="G90" s="106"/>
      <c r="H90" s="106"/>
      <c r="I90" s="106"/>
      <c r="J90" s="106"/>
      <c r="K90" s="106"/>
      <c r="L90" s="106"/>
      <c r="M90" s="106"/>
      <c r="N90" s="104"/>
      <c r="O90" s="104"/>
      <c r="P90" s="104"/>
      <c r="Q90" s="104"/>
      <c r="R90" s="104"/>
      <c r="S90" s="104"/>
      <c r="T90" s="105"/>
      <c r="U90" s="104"/>
      <c r="V90" s="99"/>
      <c r="W90" s="99"/>
      <c r="X90" s="99"/>
      <c r="Y90" s="99"/>
      <c r="Z90" s="99"/>
      <c r="AA90" s="99"/>
      <c r="AB90" s="99"/>
      <c r="AC90" s="99"/>
      <c r="AD90" s="99"/>
      <c r="AE90" s="99" t="s">
        <v>133</v>
      </c>
      <c r="AF90" s="99">
        <v>0</v>
      </c>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outlineLevel="1">
      <c r="A91" s="100">
        <v>30</v>
      </c>
      <c r="B91" s="100" t="s">
        <v>269</v>
      </c>
      <c r="C91" s="114" t="s">
        <v>268</v>
      </c>
      <c r="D91" s="104" t="s">
        <v>267</v>
      </c>
      <c r="E91" s="178">
        <v>2</v>
      </c>
      <c r="F91" s="177">
        <f>H91+J91</f>
        <v>0</v>
      </c>
      <c r="G91" s="106">
        <f>ROUND(E91*F91,2)</f>
        <v>0</v>
      </c>
      <c r="H91" s="106"/>
      <c r="I91" s="106">
        <f>ROUND(E91*H91,2)</f>
        <v>0</v>
      </c>
      <c r="J91" s="106"/>
      <c r="K91" s="106">
        <f>ROUND(E91*J91,2)</f>
        <v>0</v>
      </c>
      <c r="L91" s="106">
        <v>21</v>
      </c>
      <c r="M91" s="106">
        <f>G91*(1+L91/100)</f>
        <v>0</v>
      </c>
      <c r="N91" s="104">
        <v>0</v>
      </c>
      <c r="O91" s="104">
        <f>ROUND(E91*N91,5)</f>
        <v>0</v>
      </c>
      <c r="P91" s="104">
        <v>0</v>
      </c>
      <c r="Q91" s="104">
        <f>ROUND(E91*P91,5)</f>
        <v>0</v>
      </c>
      <c r="R91" s="104"/>
      <c r="S91" s="104"/>
      <c r="T91" s="105">
        <v>0.14000000000000001</v>
      </c>
      <c r="U91" s="104">
        <f>ROUND(E91*T91,2)</f>
        <v>0.28000000000000003</v>
      </c>
      <c r="V91" s="99"/>
      <c r="W91" s="99"/>
      <c r="X91" s="99"/>
      <c r="Y91" s="99"/>
      <c r="Z91" s="99"/>
      <c r="AA91" s="99"/>
      <c r="AB91" s="99"/>
      <c r="AC91" s="99"/>
      <c r="AD91" s="99"/>
      <c r="AE91" s="99" t="s">
        <v>80</v>
      </c>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outlineLevel="1">
      <c r="A92" s="100">
        <v>31</v>
      </c>
      <c r="B92" s="100" t="s">
        <v>260</v>
      </c>
      <c r="C92" s="114" t="s">
        <v>259</v>
      </c>
      <c r="D92" s="104" t="s">
        <v>258</v>
      </c>
      <c r="E92" s="178">
        <v>23.1</v>
      </c>
      <c r="F92" s="177">
        <f>H92+J92</f>
        <v>0</v>
      </c>
      <c r="G92" s="106">
        <f>ROUND(E92*F92,2)</f>
        <v>0</v>
      </c>
      <c r="H92" s="106"/>
      <c r="I92" s="106">
        <f>ROUND(E92*H92,2)</f>
        <v>0</v>
      </c>
      <c r="J92" s="106"/>
      <c r="K92" s="106">
        <f>ROUND(E92*J92,2)</f>
        <v>0</v>
      </c>
      <c r="L92" s="106">
        <v>21</v>
      </c>
      <c r="M92" s="106">
        <f>G92*(1+L92/100)</f>
        <v>0</v>
      </c>
      <c r="N92" s="104">
        <v>6.0000000000000002E-5</v>
      </c>
      <c r="O92" s="104">
        <f>ROUND(E92*N92,5)</f>
        <v>1.39E-3</v>
      </c>
      <c r="P92" s="104">
        <v>0</v>
      </c>
      <c r="Q92" s="104">
        <f>ROUND(E92*P92,5)</f>
        <v>0</v>
      </c>
      <c r="R92" s="104"/>
      <c r="S92" s="104"/>
      <c r="T92" s="105">
        <v>2.5999999999999999E-2</v>
      </c>
      <c r="U92" s="104">
        <f>ROUND(E92*T92,2)</f>
        <v>0.6</v>
      </c>
      <c r="V92" s="99"/>
      <c r="W92" s="99"/>
      <c r="X92" s="99"/>
      <c r="Y92" s="99"/>
      <c r="Z92" s="99"/>
      <c r="AA92" s="99"/>
      <c r="AB92" s="99"/>
      <c r="AC92" s="99"/>
      <c r="AD92" s="99"/>
      <c r="AE92" s="99" t="s">
        <v>80</v>
      </c>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outlineLevel="1">
      <c r="A93" s="100"/>
      <c r="B93" s="100"/>
      <c r="C93" s="181" t="s">
        <v>2754</v>
      </c>
      <c r="D93" s="180"/>
      <c r="E93" s="179">
        <v>23.1</v>
      </c>
      <c r="F93" s="106"/>
      <c r="G93" s="106"/>
      <c r="H93" s="106"/>
      <c r="I93" s="106"/>
      <c r="J93" s="106"/>
      <c r="K93" s="106"/>
      <c r="L93" s="106"/>
      <c r="M93" s="106"/>
      <c r="N93" s="104"/>
      <c r="O93" s="104"/>
      <c r="P93" s="104"/>
      <c r="Q93" s="104"/>
      <c r="R93" s="104"/>
      <c r="S93" s="104"/>
      <c r="T93" s="105"/>
      <c r="U93" s="104"/>
      <c r="V93" s="99"/>
      <c r="W93" s="99"/>
      <c r="X93" s="99"/>
      <c r="Y93" s="99"/>
      <c r="Z93" s="99"/>
      <c r="AA93" s="99"/>
      <c r="AB93" s="99"/>
      <c r="AC93" s="99"/>
      <c r="AD93" s="99"/>
      <c r="AE93" s="99" t="s">
        <v>133</v>
      </c>
      <c r="AF93" s="99">
        <v>0</v>
      </c>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c r="A94" s="200" t="s">
        <v>188</v>
      </c>
      <c r="B94" s="200" t="s">
        <v>210</v>
      </c>
      <c r="C94" s="199" t="s">
        <v>209</v>
      </c>
      <c r="D94" s="195"/>
      <c r="E94" s="198"/>
      <c r="F94" s="197"/>
      <c r="G94" s="197">
        <f>SUMIF(AE95:AE98,"&lt;&gt;NOR",G95:G98)</f>
        <v>0</v>
      </c>
      <c r="H94" s="197"/>
      <c r="I94" s="197">
        <f>SUM(I95:I98)</f>
        <v>0</v>
      </c>
      <c r="J94" s="197"/>
      <c r="K94" s="197">
        <f>SUM(K95:K98)</f>
        <v>0</v>
      </c>
      <c r="L94" s="197"/>
      <c r="M94" s="197">
        <f>SUM(M95:M98)</f>
        <v>0</v>
      </c>
      <c r="N94" s="195"/>
      <c r="O94" s="195">
        <f>SUM(O95:O98)</f>
        <v>0</v>
      </c>
      <c r="P94" s="195"/>
      <c r="Q94" s="195">
        <f>SUM(Q95:Q98)</f>
        <v>0</v>
      </c>
      <c r="R94" s="195"/>
      <c r="S94" s="195"/>
      <c r="T94" s="196"/>
      <c r="U94" s="195">
        <f>SUM(U95:U98)</f>
        <v>17.13</v>
      </c>
      <c r="AE94" t="s">
        <v>79</v>
      </c>
    </row>
    <row r="95" spans="1:60" ht="22.5" outlineLevel="1">
      <c r="A95" s="100">
        <v>32</v>
      </c>
      <c r="B95" s="100" t="s">
        <v>208</v>
      </c>
      <c r="C95" s="114" t="s">
        <v>207</v>
      </c>
      <c r="D95" s="104" t="s">
        <v>197</v>
      </c>
      <c r="E95" s="178">
        <v>24.677600000000002</v>
      </c>
      <c r="F95" s="177">
        <f>H95+J95</f>
        <v>0</v>
      </c>
      <c r="G95" s="106">
        <f>ROUND(E95*F95,2)</f>
        <v>0</v>
      </c>
      <c r="H95" s="106"/>
      <c r="I95" s="106">
        <f>ROUND(E95*H95,2)</f>
        <v>0</v>
      </c>
      <c r="J95" s="106"/>
      <c r="K95" s="106">
        <f>ROUND(E95*J95,2)</f>
        <v>0</v>
      </c>
      <c r="L95" s="106">
        <v>21</v>
      </c>
      <c r="M95" s="106">
        <f>G95*(1+L95/100)</f>
        <v>0</v>
      </c>
      <c r="N95" s="104">
        <v>0</v>
      </c>
      <c r="O95" s="104">
        <f>ROUND(E95*N95,5)</f>
        <v>0</v>
      </c>
      <c r="P95" s="104">
        <v>0</v>
      </c>
      <c r="Q95" s="104">
        <f>ROUND(E95*P95,5)</f>
        <v>0</v>
      </c>
      <c r="R95" s="104"/>
      <c r="S95" s="104"/>
      <c r="T95" s="105">
        <v>0.68799999999999994</v>
      </c>
      <c r="U95" s="104">
        <f>ROUND(E95*T95,2)</f>
        <v>16.98</v>
      </c>
      <c r="V95" s="99"/>
      <c r="W95" s="99"/>
      <c r="X95" s="99"/>
      <c r="Y95" s="99"/>
      <c r="Z95" s="99"/>
      <c r="AA95" s="99"/>
      <c r="AB95" s="99"/>
      <c r="AC95" s="99"/>
      <c r="AD95" s="99"/>
      <c r="AE95" s="99" t="s">
        <v>80</v>
      </c>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ht="22.5" outlineLevel="1">
      <c r="A96" s="100">
        <v>33</v>
      </c>
      <c r="B96" s="100" t="s">
        <v>206</v>
      </c>
      <c r="C96" s="114" t="s">
        <v>205</v>
      </c>
      <c r="D96" s="104" t="s">
        <v>197</v>
      </c>
      <c r="E96" s="178">
        <v>24.677600000000002</v>
      </c>
      <c r="F96" s="177">
        <f>H96+J96</f>
        <v>0</v>
      </c>
      <c r="G96" s="106">
        <f>ROUND(E96*F96,2)</f>
        <v>0</v>
      </c>
      <c r="H96" s="106"/>
      <c r="I96" s="106">
        <f>ROUND(E96*H96,2)</f>
        <v>0</v>
      </c>
      <c r="J96" s="106"/>
      <c r="K96" s="106">
        <f>ROUND(E96*J96,2)</f>
        <v>0</v>
      </c>
      <c r="L96" s="106">
        <v>21</v>
      </c>
      <c r="M96" s="106">
        <f>G96*(1+L96/100)</f>
        <v>0</v>
      </c>
      <c r="N96" s="104">
        <v>0</v>
      </c>
      <c r="O96" s="104">
        <f>ROUND(E96*N96,5)</f>
        <v>0</v>
      </c>
      <c r="P96" s="104">
        <v>0</v>
      </c>
      <c r="Q96" s="104">
        <f>ROUND(E96*P96,5)</f>
        <v>0</v>
      </c>
      <c r="R96" s="104"/>
      <c r="S96" s="104"/>
      <c r="T96" s="105">
        <v>0</v>
      </c>
      <c r="U96" s="104">
        <f>ROUND(E96*T96,2)</f>
        <v>0</v>
      </c>
      <c r="V96" s="99"/>
      <c r="W96" s="99"/>
      <c r="X96" s="99"/>
      <c r="Y96" s="99"/>
      <c r="Z96" s="99"/>
      <c r="AA96" s="99"/>
      <c r="AB96" s="99"/>
      <c r="AC96" s="99"/>
      <c r="AD96" s="99"/>
      <c r="AE96" s="99" t="s">
        <v>80</v>
      </c>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row>
    <row r="97" spans="1:60" outlineLevel="1">
      <c r="A97" s="100">
        <v>34</v>
      </c>
      <c r="B97" s="100" t="s">
        <v>204</v>
      </c>
      <c r="C97" s="114" t="s">
        <v>203</v>
      </c>
      <c r="D97" s="104" t="s">
        <v>197</v>
      </c>
      <c r="E97" s="178">
        <v>24.677600000000002</v>
      </c>
      <c r="F97" s="177">
        <f>H97+J97</f>
        <v>0</v>
      </c>
      <c r="G97" s="106">
        <f>ROUND(E97*F97,2)</f>
        <v>0</v>
      </c>
      <c r="H97" s="106"/>
      <c r="I97" s="106">
        <f>ROUND(E97*H97,2)</f>
        <v>0</v>
      </c>
      <c r="J97" s="106"/>
      <c r="K97" s="106">
        <f>ROUND(E97*J97,2)</f>
        <v>0</v>
      </c>
      <c r="L97" s="106">
        <v>21</v>
      </c>
      <c r="M97" s="106">
        <f>G97*(1+L97/100)</f>
        <v>0</v>
      </c>
      <c r="N97" s="104">
        <v>0</v>
      </c>
      <c r="O97" s="104">
        <f>ROUND(E97*N97,5)</f>
        <v>0</v>
      </c>
      <c r="P97" s="104">
        <v>0</v>
      </c>
      <c r="Q97" s="104">
        <f>ROUND(E97*P97,5)</f>
        <v>0</v>
      </c>
      <c r="R97" s="104"/>
      <c r="S97" s="104"/>
      <c r="T97" s="105">
        <v>6.0000000000000001E-3</v>
      </c>
      <c r="U97" s="104">
        <f>ROUND(E97*T97,2)</f>
        <v>0.15</v>
      </c>
      <c r="V97" s="99"/>
      <c r="W97" s="99"/>
      <c r="X97" s="99"/>
      <c r="Y97" s="99"/>
      <c r="Z97" s="99"/>
      <c r="AA97" s="99"/>
      <c r="AB97" s="99"/>
      <c r="AC97" s="99"/>
      <c r="AD97" s="99"/>
      <c r="AE97" s="99" t="s">
        <v>80</v>
      </c>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ht="22.5" outlineLevel="1">
      <c r="A98" s="110">
        <v>35</v>
      </c>
      <c r="B98" s="110" t="s">
        <v>201</v>
      </c>
      <c r="C98" s="142" t="s">
        <v>200</v>
      </c>
      <c r="D98" s="112" t="s">
        <v>197</v>
      </c>
      <c r="E98" s="205">
        <v>24.677600000000002</v>
      </c>
      <c r="F98" s="204">
        <f>H98+J98</f>
        <v>0</v>
      </c>
      <c r="G98" s="111">
        <f>ROUND(E98*F98,2)</f>
        <v>0</v>
      </c>
      <c r="H98" s="111"/>
      <c r="I98" s="111">
        <f>ROUND(E98*H98,2)</f>
        <v>0</v>
      </c>
      <c r="J98" s="111"/>
      <c r="K98" s="111">
        <f>ROUND(E98*J98,2)</f>
        <v>0</v>
      </c>
      <c r="L98" s="111">
        <v>21</v>
      </c>
      <c r="M98" s="111">
        <f>G98*(1+L98/100)</f>
        <v>0</v>
      </c>
      <c r="N98" s="112">
        <v>0</v>
      </c>
      <c r="O98" s="112">
        <f>ROUND(E98*N98,5)</f>
        <v>0</v>
      </c>
      <c r="P98" s="112">
        <v>0</v>
      </c>
      <c r="Q98" s="112">
        <f>ROUND(E98*P98,5)</f>
        <v>0</v>
      </c>
      <c r="R98" s="112"/>
      <c r="S98" s="112"/>
      <c r="T98" s="113">
        <v>0</v>
      </c>
      <c r="U98" s="112">
        <f>ROUND(E98*T98,2)</f>
        <v>0</v>
      </c>
      <c r="V98" s="99"/>
      <c r="W98" s="99"/>
      <c r="X98" s="99"/>
      <c r="Y98" s="99"/>
      <c r="Z98" s="99"/>
      <c r="AA98" s="99"/>
      <c r="AB98" s="99"/>
      <c r="AC98" s="99"/>
      <c r="AD98" s="99"/>
      <c r="AE98" s="99" t="s">
        <v>80</v>
      </c>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c r="A99" s="4"/>
      <c r="B99" s="5" t="s">
        <v>117</v>
      </c>
      <c r="C99" s="171" t="s">
        <v>117</v>
      </c>
      <c r="D99" s="4"/>
      <c r="E99" s="4"/>
      <c r="F99" s="4"/>
      <c r="G99" s="4"/>
      <c r="H99" s="4"/>
      <c r="I99" s="4"/>
      <c r="J99" s="4"/>
      <c r="K99" s="4"/>
      <c r="L99" s="4"/>
      <c r="M99" s="4"/>
      <c r="N99" s="4"/>
      <c r="O99" s="4"/>
      <c r="P99" s="4"/>
      <c r="Q99" s="4"/>
      <c r="R99" s="4"/>
      <c r="S99" s="4"/>
      <c r="T99" s="4"/>
      <c r="U99" s="4"/>
      <c r="AC99">
        <v>12</v>
      </c>
      <c r="AD99">
        <v>21</v>
      </c>
    </row>
    <row r="100" spans="1:60">
      <c r="A100" s="176"/>
      <c r="B100" s="175" t="s">
        <v>27</v>
      </c>
      <c r="C100" s="174" t="s">
        <v>117</v>
      </c>
      <c r="D100" s="173"/>
      <c r="E100" s="173"/>
      <c r="F100" s="173"/>
      <c r="G100" s="172">
        <f>G8+G60+G77+G83+G86+G88+G94</f>
        <v>0</v>
      </c>
      <c r="H100" s="4"/>
      <c r="I100" s="4"/>
      <c r="J100" s="4"/>
      <c r="K100" s="4"/>
      <c r="L100" s="4"/>
      <c r="M100" s="4"/>
      <c r="N100" s="4"/>
      <c r="O100" s="4"/>
      <c r="P100" s="4"/>
      <c r="Q100" s="4"/>
      <c r="R100" s="4"/>
      <c r="S100" s="4"/>
      <c r="T100" s="4"/>
      <c r="U100" s="4"/>
      <c r="AC100">
        <f>SUMIF(L7:L98,AC99,G7:G98)</f>
        <v>0</v>
      </c>
      <c r="AD100">
        <f>SUMIF(L7:L98,AD99,G7:G98)</f>
        <v>0</v>
      </c>
      <c r="AE100" t="s">
        <v>120</v>
      </c>
    </row>
    <row r="101" spans="1:60">
      <c r="A101" s="4"/>
      <c r="B101" s="5" t="s">
        <v>117</v>
      </c>
      <c r="C101" s="171" t="s">
        <v>117</v>
      </c>
      <c r="D101" s="4"/>
      <c r="E101" s="4"/>
      <c r="F101" s="4"/>
      <c r="G101" s="4"/>
      <c r="H101" s="4"/>
      <c r="I101" s="4"/>
      <c r="J101" s="4"/>
      <c r="K101" s="4"/>
      <c r="L101" s="4"/>
      <c r="M101" s="4"/>
      <c r="N101" s="4"/>
      <c r="O101" s="4"/>
      <c r="P101" s="4"/>
      <c r="Q101" s="4"/>
      <c r="R101" s="4"/>
      <c r="S101" s="4"/>
      <c r="T101" s="4"/>
      <c r="U101" s="4"/>
    </row>
    <row r="102" spans="1:60">
      <c r="A102" s="4"/>
      <c r="B102" s="5" t="s">
        <v>117</v>
      </c>
      <c r="C102" s="171" t="s">
        <v>117</v>
      </c>
      <c r="D102" s="4"/>
      <c r="E102" s="4"/>
      <c r="F102" s="4"/>
      <c r="G102" s="4"/>
      <c r="H102" s="4"/>
      <c r="I102" s="4"/>
      <c r="J102" s="4"/>
      <c r="K102" s="4"/>
      <c r="L102" s="4"/>
      <c r="M102" s="4"/>
      <c r="N102" s="4"/>
      <c r="O102" s="4"/>
      <c r="P102" s="4"/>
      <c r="Q102" s="4"/>
      <c r="R102" s="4"/>
      <c r="S102" s="4"/>
      <c r="T102" s="4"/>
      <c r="U102" s="4"/>
    </row>
    <row r="103" spans="1:60">
      <c r="A103" s="405" t="s">
        <v>119</v>
      </c>
      <c r="B103" s="405"/>
      <c r="C103" s="406"/>
      <c r="D103" s="4"/>
      <c r="E103" s="4"/>
      <c r="F103" s="4"/>
      <c r="G103" s="4"/>
      <c r="H103" s="4"/>
      <c r="I103" s="4"/>
      <c r="J103" s="4"/>
      <c r="K103" s="4"/>
      <c r="L103" s="4"/>
      <c r="M103" s="4"/>
      <c r="N103" s="4"/>
      <c r="O103" s="4"/>
      <c r="P103" s="4"/>
      <c r="Q103" s="4"/>
      <c r="R103" s="4"/>
      <c r="S103" s="4"/>
      <c r="T103" s="4"/>
      <c r="U103" s="4"/>
    </row>
    <row r="104" spans="1:60">
      <c r="A104" s="388"/>
      <c r="B104" s="389"/>
      <c r="C104" s="390"/>
      <c r="D104" s="389"/>
      <c r="E104" s="389"/>
      <c r="F104" s="389"/>
      <c r="G104" s="391"/>
      <c r="H104" s="4"/>
      <c r="I104" s="4"/>
      <c r="J104" s="4"/>
      <c r="K104" s="4"/>
      <c r="L104" s="4"/>
      <c r="M104" s="4"/>
      <c r="N104" s="4"/>
      <c r="O104" s="4"/>
      <c r="P104" s="4"/>
      <c r="Q104" s="4"/>
      <c r="R104" s="4"/>
      <c r="S104" s="4"/>
      <c r="T104" s="4"/>
      <c r="U104" s="4"/>
      <c r="AE104" t="s">
        <v>118</v>
      </c>
    </row>
    <row r="105" spans="1:60">
      <c r="A105" s="392"/>
      <c r="B105" s="393"/>
      <c r="C105" s="394"/>
      <c r="D105" s="393"/>
      <c r="E105" s="393"/>
      <c r="F105" s="393"/>
      <c r="G105" s="395"/>
      <c r="H105" s="4"/>
      <c r="I105" s="4"/>
      <c r="J105" s="4"/>
      <c r="K105" s="4"/>
      <c r="L105" s="4"/>
      <c r="M105" s="4"/>
      <c r="N105" s="4"/>
      <c r="O105" s="4"/>
      <c r="P105" s="4"/>
      <c r="Q105" s="4"/>
      <c r="R105" s="4"/>
      <c r="S105" s="4"/>
      <c r="T105" s="4"/>
      <c r="U105" s="4"/>
    </row>
    <row r="106" spans="1:60">
      <c r="A106" s="392"/>
      <c r="B106" s="393"/>
      <c r="C106" s="394"/>
      <c r="D106" s="393"/>
      <c r="E106" s="393"/>
      <c r="F106" s="393"/>
      <c r="G106" s="395"/>
      <c r="H106" s="4"/>
      <c r="I106" s="4"/>
      <c r="J106" s="4"/>
      <c r="K106" s="4"/>
      <c r="L106" s="4"/>
      <c r="M106" s="4"/>
      <c r="N106" s="4"/>
      <c r="O106" s="4"/>
      <c r="P106" s="4"/>
      <c r="Q106" s="4"/>
      <c r="R106" s="4"/>
      <c r="S106" s="4"/>
      <c r="T106" s="4"/>
      <c r="U106" s="4"/>
    </row>
    <row r="107" spans="1:60">
      <c r="A107" s="392"/>
      <c r="B107" s="393"/>
      <c r="C107" s="394"/>
      <c r="D107" s="393"/>
      <c r="E107" s="393"/>
      <c r="F107" s="393"/>
      <c r="G107" s="395"/>
      <c r="H107" s="4"/>
      <c r="I107" s="4"/>
      <c r="J107" s="4"/>
      <c r="K107" s="4"/>
      <c r="L107" s="4"/>
      <c r="M107" s="4"/>
      <c r="N107" s="4"/>
      <c r="O107" s="4"/>
      <c r="P107" s="4"/>
      <c r="Q107" s="4"/>
      <c r="R107" s="4"/>
      <c r="S107" s="4"/>
      <c r="T107" s="4"/>
      <c r="U107" s="4"/>
    </row>
    <row r="108" spans="1:60">
      <c r="A108" s="396"/>
      <c r="B108" s="397"/>
      <c r="C108" s="398"/>
      <c r="D108" s="397"/>
      <c r="E108" s="397"/>
      <c r="F108" s="397"/>
      <c r="G108" s="399"/>
      <c r="H108" s="4"/>
      <c r="I108" s="4"/>
      <c r="J108" s="4"/>
      <c r="K108" s="4"/>
      <c r="L108" s="4"/>
      <c r="M108" s="4"/>
      <c r="N108" s="4"/>
      <c r="O108" s="4"/>
      <c r="P108" s="4"/>
      <c r="Q108" s="4"/>
      <c r="R108" s="4"/>
      <c r="S108" s="4"/>
      <c r="T108" s="4"/>
      <c r="U108" s="4"/>
    </row>
    <row r="109" spans="1:60">
      <c r="A109" s="4"/>
      <c r="B109" s="5" t="s">
        <v>117</v>
      </c>
      <c r="C109" s="171" t="s">
        <v>117</v>
      </c>
      <c r="D109" s="4"/>
      <c r="E109" s="4"/>
      <c r="F109" s="4"/>
      <c r="G109" s="4"/>
      <c r="H109" s="4"/>
      <c r="I109" s="4"/>
      <c r="J109" s="4"/>
      <c r="K109" s="4"/>
      <c r="L109" s="4"/>
      <c r="M109" s="4"/>
      <c r="N109" s="4"/>
      <c r="O109" s="4"/>
      <c r="P109" s="4"/>
      <c r="Q109" s="4"/>
      <c r="R109" s="4"/>
      <c r="S109" s="4"/>
      <c r="T109" s="4"/>
      <c r="U109" s="4"/>
    </row>
    <row r="110" spans="1:60">
      <c r="A110" t="s">
        <v>195</v>
      </c>
      <c r="C110" s="170"/>
      <c r="AE110" t="s">
        <v>82</v>
      </c>
    </row>
    <row r="111" spans="1:60">
      <c r="A111" t="s">
        <v>194</v>
      </c>
    </row>
    <row r="112" spans="1:60">
      <c r="A112" t="s">
        <v>193</v>
      </c>
    </row>
    <row r="114" spans="1:1">
      <c r="A114" t="s">
        <v>192</v>
      </c>
    </row>
    <row r="115" spans="1:1">
      <c r="A115" t="s">
        <v>191</v>
      </c>
    </row>
  </sheetData>
  <sheetProtection algorithmName="SHA-512" hashValue="sigSqvM3k4UDmCeAYNFmDh9X4iTx9taNtERrYegQBnueTfZccFXqm+DSXBruiO6cW0UO+ZvK9NFPPuFTAXU9IA==" saltValue="kRHZ2SWwGHgWPJ/XTd5JzQ==" spinCount="100000" sheet="1" objects="1" scenarios="1"/>
  <protectedRanges>
    <protectedRange sqref="F9 F13 F15 F18 F21 F23 F26 F30 F33 F38 F40 F46 F51 F56 F58 F61 F63 F65 F67 F69 F72 F75 F78 F80 F81 F82 F84 F87 F89 F91 F92 F95 F96 F97 F98 A104:G108" name="Oblast1"/>
  </protectedRanges>
  <mergeCells count="17">
    <mergeCell ref="C11:G11"/>
    <mergeCell ref="C16:G16"/>
    <mergeCell ref="C19:G19"/>
    <mergeCell ref="C24:G24"/>
    <mergeCell ref="A1:G1"/>
    <mergeCell ref="C2:G2"/>
    <mergeCell ref="C3:G3"/>
    <mergeCell ref="C4:G4"/>
    <mergeCell ref="C10:G10"/>
    <mergeCell ref="A104:G108"/>
    <mergeCell ref="C31:G31"/>
    <mergeCell ref="C34:G34"/>
    <mergeCell ref="C70:G70"/>
    <mergeCell ref="C73:G73"/>
    <mergeCell ref="C76:G76"/>
    <mergeCell ref="A103:C103"/>
    <mergeCell ref="C41:G41"/>
  </mergeCells>
  <pageMargins left="0.39370078740157499" right="0.19685039370078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outlinePr summaryBelow="0"/>
  </sheetPr>
  <dimension ref="A1:BH138"/>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330"/>
      <c r="C2" s="407" t="s">
        <v>3159</v>
      </c>
      <c r="D2" s="408"/>
      <c r="E2" s="408"/>
      <c r="F2" s="408"/>
      <c r="G2" s="382"/>
      <c r="AE2" t="s">
        <v>57</v>
      </c>
    </row>
    <row r="3" spans="1:60" ht="24.95" customHeight="1">
      <c r="A3" s="191" t="s">
        <v>7</v>
      </c>
      <c r="B3" s="330"/>
      <c r="C3" s="407" t="s">
        <v>40</v>
      </c>
      <c r="D3" s="408"/>
      <c r="E3" s="408"/>
      <c r="F3" s="408"/>
      <c r="G3" s="382"/>
      <c r="AE3" t="s">
        <v>58</v>
      </c>
    </row>
    <row r="4" spans="1:60" ht="24.95" hidden="1" customHeight="1">
      <c r="A4" s="191" t="s">
        <v>8</v>
      </c>
      <c r="B4" s="33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SUMIF(AE9:AE16,"&lt;&gt;NOR",G9:G16)</f>
        <v>0</v>
      </c>
      <c r="H8" s="109"/>
      <c r="I8" s="109">
        <f>SUM(I9:I16)</f>
        <v>0</v>
      </c>
      <c r="J8" s="109"/>
      <c r="K8" s="109">
        <f>SUM(K9:K16)</f>
        <v>0</v>
      </c>
      <c r="L8" s="109"/>
      <c r="M8" s="109">
        <f>SUM(M9:M16)</f>
        <v>0</v>
      </c>
      <c r="N8" s="102"/>
      <c r="O8" s="102">
        <f>SUM(O9:O16)</f>
        <v>22.463999999999999</v>
      </c>
      <c r="P8" s="102"/>
      <c r="Q8" s="102">
        <f>SUM(Q9:Q16)</f>
        <v>0</v>
      </c>
      <c r="R8" s="102"/>
      <c r="S8" s="102"/>
      <c r="T8" s="108"/>
      <c r="U8" s="102">
        <f>SUM(U9:U16)</f>
        <v>228.66</v>
      </c>
      <c r="AE8" t="s">
        <v>79</v>
      </c>
    </row>
    <row r="9" spans="1:60" ht="22.5" outlineLevel="1">
      <c r="A9" s="100">
        <v>1</v>
      </c>
      <c r="B9" s="100" t="s">
        <v>3158</v>
      </c>
      <c r="C9" s="114" t="s">
        <v>3157</v>
      </c>
      <c r="D9" s="104" t="s">
        <v>258</v>
      </c>
      <c r="E9" s="178">
        <v>125</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0.36499999999999999</v>
      </c>
      <c r="U9" s="104">
        <f>ROUND(E9*T9,2)</f>
        <v>45.63</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v>2</v>
      </c>
      <c r="B10" s="100" t="s">
        <v>3156</v>
      </c>
      <c r="C10" s="114" t="s">
        <v>3155</v>
      </c>
      <c r="D10" s="104" t="s">
        <v>258</v>
      </c>
      <c r="E10" s="178">
        <v>395</v>
      </c>
      <c r="F10" s="177">
        <f>H10+J10</f>
        <v>0</v>
      </c>
      <c r="G10" s="106">
        <f>ROUND(E10*F10,2)</f>
        <v>0</v>
      </c>
      <c r="H10" s="106"/>
      <c r="I10" s="106">
        <f>ROUND(E10*H10,2)</f>
        <v>0</v>
      </c>
      <c r="J10" s="106"/>
      <c r="K10" s="106">
        <f>ROUND(E10*J10,2)</f>
        <v>0</v>
      </c>
      <c r="L10" s="106">
        <v>21</v>
      </c>
      <c r="M10" s="106">
        <f>G10*(1+L10/100)</f>
        <v>0</v>
      </c>
      <c r="N10" s="104">
        <v>0</v>
      </c>
      <c r="O10" s="104">
        <f>ROUND(E10*N10,5)</f>
        <v>0</v>
      </c>
      <c r="P10" s="104">
        <v>0</v>
      </c>
      <c r="Q10" s="104">
        <f>ROUND(E10*P10,5)</f>
        <v>0</v>
      </c>
      <c r="R10" s="104"/>
      <c r="S10" s="104"/>
      <c r="T10" s="105">
        <v>0.36499999999999999</v>
      </c>
      <c r="U10" s="104">
        <f>ROUND(E10*T10,2)</f>
        <v>144.18</v>
      </c>
      <c r="V10" s="99"/>
      <c r="W10" s="99"/>
      <c r="X10" s="99"/>
      <c r="Y10" s="99"/>
      <c r="Z10" s="99"/>
      <c r="AA10" s="99"/>
      <c r="AB10" s="99"/>
      <c r="AC10" s="99"/>
      <c r="AD10" s="99"/>
      <c r="AE10" s="99" t="s">
        <v>80</v>
      </c>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row>
    <row r="11" spans="1:60" outlineLevel="1">
      <c r="A11" s="100">
        <v>3</v>
      </c>
      <c r="B11" s="100" t="s">
        <v>3154</v>
      </c>
      <c r="C11" s="114" t="s">
        <v>3153</v>
      </c>
      <c r="D11" s="104" t="s">
        <v>213</v>
      </c>
      <c r="E11" s="178">
        <v>19.64</v>
      </c>
      <c r="F11" s="177">
        <f>H11+J11</f>
        <v>0</v>
      </c>
      <c r="G11" s="106">
        <f>ROUND(E11*F11,2)</f>
        <v>0</v>
      </c>
      <c r="H11" s="106"/>
      <c r="I11" s="106">
        <f>ROUND(E11*H11,2)</f>
        <v>0</v>
      </c>
      <c r="J11" s="106"/>
      <c r="K11" s="106">
        <f>ROUND(E11*J11,2)</f>
        <v>0</v>
      </c>
      <c r="L11" s="106">
        <v>21</v>
      </c>
      <c r="M11" s="106">
        <f>G11*(1+L11/100)</f>
        <v>0</v>
      </c>
      <c r="N11" s="104">
        <v>0</v>
      </c>
      <c r="O11" s="104">
        <f>ROUND(E11*N11,5)</f>
        <v>0</v>
      </c>
      <c r="P11" s="104">
        <v>0</v>
      </c>
      <c r="Q11" s="104">
        <f>ROUND(E11*P11,5)</f>
        <v>0</v>
      </c>
      <c r="R11" s="104"/>
      <c r="S11" s="104"/>
      <c r="T11" s="105">
        <v>1.1499999999999999</v>
      </c>
      <c r="U11" s="104">
        <f>ROUND(E11*T11,2)</f>
        <v>22.59</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383" t="s">
        <v>2859</v>
      </c>
      <c r="D12" s="384"/>
      <c r="E12" s="385"/>
      <c r="F12" s="386"/>
      <c r="G12" s="387"/>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Zásyp potrubí výkopkem včetně hutnění, v třídě těžitelnosti I., písčito hlinitá zemina</v>
      </c>
      <c r="BB12" s="99"/>
      <c r="BC12" s="99"/>
      <c r="BD12" s="99"/>
      <c r="BE12" s="99"/>
      <c r="BF12" s="99"/>
      <c r="BG12" s="99"/>
      <c r="BH12" s="99"/>
    </row>
    <row r="13" spans="1:60" outlineLevel="1">
      <c r="A13" s="100"/>
      <c r="B13" s="100"/>
      <c r="C13" s="181" t="s">
        <v>3152</v>
      </c>
      <c r="D13" s="180"/>
      <c r="E13" s="179">
        <v>19.64</v>
      </c>
      <c r="F13" s="106"/>
      <c r="G13" s="106"/>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133</v>
      </c>
      <c r="AF13" s="99">
        <v>0</v>
      </c>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v>4</v>
      </c>
      <c r="B14" s="100" t="s">
        <v>3151</v>
      </c>
      <c r="C14" s="114" t="s">
        <v>3150</v>
      </c>
      <c r="D14" s="104" t="s">
        <v>213</v>
      </c>
      <c r="E14" s="178">
        <v>12.48</v>
      </c>
      <c r="F14" s="177">
        <f>H14+J14</f>
        <v>0</v>
      </c>
      <c r="G14" s="106">
        <f>ROUND(E14*F14,2)</f>
        <v>0</v>
      </c>
      <c r="H14" s="106"/>
      <c r="I14" s="106">
        <f>ROUND(E14*H14,2)</f>
        <v>0</v>
      </c>
      <c r="J14" s="106"/>
      <c r="K14" s="106">
        <f>ROUND(E14*J14,2)</f>
        <v>0</v>
      </c>
      <c r="L14" s="106">
        <v>21</v>
      </c>
      <c r="M14" s="106">
        <f>G14*(1+L14/100)</f>
        <v>0</v>
      </c>
      <c r="N14" s="104">
        <v>1.8</v>
      </c>
      <c r="O14" s="104">
        <f>ROUND(E14*N14,5)</f>
        <v>22.463999999999999</v>
      </c>
      <c r="P14" s="104">
        <v>0</v>
      </c>
      <c r="Q14" s="104">
        <f>ROUND(E14*P14,5)</f>
        <v>0</v>
      </c>
      <c r="R14" s="104"/>
      <c r="S14" s="104"/>
      <c r="T14" s="105">
        <v>1.3029999999999999</v>
      </c>
      <c r="U14" s="104">
        <f>ROUND(E14*T14,2)</f>
        <v>16.260000000000002</v>
      </c>
      <c r="V14" s="99"/>
      <c r="W14" s="99"/>
      <c r="X14" s="99"/>
      <c r="Y14" s="99"/>
      <c r="Z14" s="99"/>
      <c r="AA14" s="99"/>
      <c r="AB14" s="99"/>
      <c r="AC14" s="99"/>
      <c r="AD14" s="99"/>
      <c r="AE14" s="99" t="s">
        <v>80</v>
      </c>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c r="B15" s="100"/>
      <c r="C15" s="383" t="s">
        <v>3149</v>
      </c>
      <c r="D15" s="384"/>
      <c r="E15" s="385"/>
      <c r="F15" s="386"/>
      <c r="G15" s="387"/>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81</v>
      </c>
      <c r="AF15" s="99"/>
      <c r="AG15" s="99"/>
      <c r="AH15" s="99"/>
      <c r="AI15" s="99"/>
      <c r="AJ15" s="99"/>
      <c r="AK15" s="99"/>
      <c r="AL15" s="99"/>
      <c r="AM15" s="99"/>
      <c r="AN15" s="99"/>
      <c r="AO15" s="99"/>
      <c r="AP15" s="99"/>
      <c r="AQ15" s="99"/>
      <c r="AR15" s="99"/>
      <c r="AS15" s="99"/>
      <c r="AT15" s="99"/>
      <c r="AU15" s="99"/>
      <c r="AV15" s="99"/>
      <c r="AW15" s="99"/>
      <c r="AX15" s="99"/>
      <c r="AY15" s="99"/>
      <c r="AZ15" s="99"/>
      <c r="BA15" s="101" t="str">
        <f>C15</f>
        <v>Podsyp a obsyp potrubí - frakce 0 - 12 mm</v>
      </c>
      <c r="BB15" s="99"/>
      <c r="BC15" s="99"/>
      <c r="BD15" s="99"/>
      <c r="BE15" s="99"/>
      <c r="BF15" s="99"/>
      <c r="BG15" s="99"/>
      <c r="BH15" s="99"/>
    </row>
    <row r="16" spans="1:60" outlineLevel="1">
      <c r="A16" s="100"/>
      <c r="B16" s="100"/>
      <c r="C16" s="181" t="s">
        <v>3148</v>
      </c>
      <c r="D16" s="180"/>
      <c r="E16" s="179">
        <v>12.48</v>
      </c>
      <c r="F16" s="106"/>
      <c r="G16" s="106"/>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133</v>
      </c>
      <c r="AF16" s="99">
        <v>0</v>
      </c>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c r="A17" s="200" t="s">
        <v>188</v>
      </c>
      <c r="B17" s="200" t="s">
        <v>421</v>
      </c>
      <c r="C17" s="199" t="s">
        <v>2858</v>
      </c>
      <c r="D17" s="195"/>
      <c r="E17" s="198"/>
      <c r="F17" s="197"/>
      <c r="G17" s="197">
        <f>SUMIF(AE18:AE36,"&lt;&gt;NOR",G18:G36)</f>
        <v>0</v>
      </c>
      <c r="H17" s="197"/>
      <c r="I17" s="197">
        <f>SUM(I18:I36)</f>
        <v>0</v>
      </c>
      <c r="J17" s="197"/>
      <c r="K17" s="197">
        <f>SUM(K18:K36)</f>
        <v>0</v>
      </c>
      <c r="L17" s="197"/>
      <c r="M17" s="197">
        <f>SUM(M18:M36)</f>
        <v>0</v>
      </c>
      <c r="N17" s="195"/>
      <c r="O17" s="195">
        <f>SUM(O18:O36)</f>
        <v>0.56457999999999986</v>
      </c>
      <c r="P17" s="195"/>
      <c r="Q17" s="195">
        <f>SUM(Q18:Q36)</f>
        <v>5.6559999999999999E-2</v>
      </c>
      <c r="R17" s="195"/>
      <c r="S17" s="195"/>
      <c r="T17" s="196"/>
      <c r="U17" s="195">
        <f>SUM(U18:U36)</f>
        <v>101.73999999999998</v>
      </c>
      <c r="AE17" t="s">
        <v>79</v>
      </c>
    </row>
    <row r="18" spans="1:60" outlineLevel="1">
      <c r="A18" s="100">
        <v>5</v>
      </c>
      <c r="B18" s="100" t="s">
        <v>3147</v>
      </c>
      <c r="C18" s="114" t="s">
        <v>3146</v>
      </c>
      <c r="D18" s="104" t="s">
        <v>258</v>
      </c>
      <c r="E18" s="178">
        <v>200</v>
      </c>
      <c r="F18" s="177">
        <f>H18+J18</f>
        <v>0</v>
      </c>
      <c r="G18" s="106">
        <f>ROUND(E18*F18,2)</f>
        <v>0</v>
      </c>
      <c r="H18" s="106"/>
      <c r="I18" s="106">
        <f>ROUND(E18*H18,2)</f>
        <v>0</v>
      </c>
      <c r="J18" s="106"/>
      <c r="K18" s="106">
        <f>ROUND(E18*J18,2)</f>
        <v>0</v>
      </c>
      <c r="L18" s="106">
        <v>21</v>
      </c>
      <c r="M18" s="106">
        <f>G18*(1+L18/100)</f>
        <v>0</v>
      </c>
      <c r="N18" s="104">
        <v>0</v>
      </c>
      <c r="O18" s="104">
        <f>ROUND(E18*N18,5)</f>
        <v>0</v>
      </c>
      <c r="P18" s="104">
        <v>0</v>
      </c>
      <c r="Q18" s="104">
        <f>ROUND(E18*P18,5)</f>
        <v>0</v>
      </c>
      <c r="R18" s="104"/>
      <c r="S18" s="104"/>
      <c r="T18" s="105">
        <v>3.5999999999999997E-2</v>
      </c>
      <c r="U18" s="104">
        <f>ROUND(E18*T18,2)</f>
        <v>7.2</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v>6</v>
      </c>
      <c r="B19" s="100" t="s">
        <v>3145</v>
      </c>
      <c r="C19" s="114" t="s">
        <v>2857</v>
      </c>
      <c r="D19" s="104" t="s">
        <v>258</v>
      </c>
      <c r="E19" s="178">
        <v>200</v>
      </c>
      <c r="F19" s="177">
        <f>H19+J19</f>
        <v>0</v>
      </c>
      <c r="G19" s="106">
        <f>ROUND(E19*F19,2)</f>
        <v>0</v>
      </c>
      <c r="H19" s="106"/>
      <c r="I19" s="106">
        <f>ROUND(E19*H19,2)</f>
        <v>0</v>
      </c>
      <c r="J19" s="106"/>
      <c r="K19" s="106">
        <f>ROUND(E19*J19,2)</f>
        <v>0</v>
      </c>
      <c r="L19" s="106">
        <v>21</v>
      </c>
      <c r="M19" s="106">
        <f>G19*(1+L19/100)</f>
        <v>0</v>
      </c>
      <c r="N19" s="104">
        <v>4.2999999999999999E-4</v>
      </c>
      <c r="O19" s="104">
        <f>ROUND(E19*N19,5)</f>
        <v>8.5999999999999993E-2</v>
      </c>
      <c r="P19" s="104">
        <v>0</v>
      </c>
      <c r="Q19" s="104">
        <f>ROUND(E19*P19,5)</f>
        <v>0</v>
      </c>
      <c r="R19" s="104"/>
      <c r="S19" s="104"/>
      <c r="T19" s="105">
        <v>0</v>
      </c>
      <c r="U19" s="104">
        <f>ROUND(E19*T19,2)</f>
        <v>0</v>
      </c>
      <c r="V19" s="99"/>
      <c r="W19" s="99"/>
      <c r="X19" s="99"/>
      <c r="Y19" s="99"/>
      <c r="Z19" s="99"/>
      <c r="AA19" s="99"/>
      <c r="AB19" s="99"/>
      <c r="AC19" s="99"/>
      <c r="AD19" s="99"/>
      <c r="AE19" s="99" t="s">
        <v>298</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v>7</v>
      </c>
      <c r="B20" s="100" t="s">
        <v>1400</v>
      </c>
      <c r="C20" s="114" t="s">
        <v>1399</v>
      </c>
      <c r="D20" s="104" t="s">
        <v>258</v>
      </c>
      <c r="E20" s="178">
        <v>800</v>
      </c>
      <c r="F20" s="177">
        <f>H20+J20</f>
        <v>0</v>
      </c>
      <c r="G20" s="106">
        <f>ROUND(E20*F20,2)</f>
        <v>0</v>
      </c>
      <c r="H20" s="106"/>
      <c r="I20" s="106">
        <f>ROUND(E20*H20,2)</f>
        <v>0</v>
      </c>
      <c r="J20" s="106"/>
      <c r="K20" s="106">
        <f>ROUND(E20*J20,2)</f>
        <v>0</v>
      </c>
      <c r="L20" s="106">
        <v>21</v>
      </c>
      <c r="M20" s="106">
        <f>G20*(1+L20/100)</f>
        <v>0</v>
      </c>
      <c r="N20" s="104">
        <v>0</v>
      </c>
      <c r="O20" s="104">
        <f>ROUND(E20*N20,5)</f>
        <v>0</v>
      </c>
      <c r="P20" s="104">
        <v>0</v>
      </c>
      <c r="Q20" s="104">
        <f>ROUND(E20*P20,5)</f>
        <v>0</v>
      </c>
      <c r="R20" s="104"/>
      <c r="S20" s="104"/>
      <c r="T20" s="105">
        <v>3.4000000000000002E-2</v>
      </c>
      <c r="U20" s="104">
        <f>ROUND(E20*T20,2)</f>
        <v>27.2</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v>8</v>
      </c>
      <c r="B21" s="100" t="s">
        <v>3144</v>
      </c>
      <c r="C21" s="114" t="s">
        <v>2856</v>
      </c>
      <c r="D21" s="104" t="s">
        <v>258</v>
      </c>
      <c r="E21" s="178">
        <v>800</v>
      </c>
      <c r="F21" s="177">
        <f>H21+J21</f>
        <v>0</v>
      </c>
      <c r="G21" s="106">
        <f>ROUND(E21*F21,2)</f>
        <v>0</v>
      </c>
      <c r="H21" s="106"/>
      <c r="I21" s="106">
        <f>ROUND(E21*H21,2)</f>
        <v>0</v>
      </c>
      <c r="J21" s="106"/>
      <c r="K21" s="106">
        <f>ROUND(E21*J21,2)</f>
        <v>0</v>
      </c>
      <c r="L21" s="106">
        <v>21</v>
      </c>
      <c r="M21" s="106">
        <f>G21*(1+L21/100)</f>
        <v>0</v>
      </c>
      <c r="N21" s="104">
        <v>4.2999999999999999E-4</v>
      </c>
      <c r="O21" s="104">
        <f>ROUND(E21*N21,5)</f>
        <v>0.34399999999999997</v>
      </c>
      <c r="P21" s="104">
        <v>0</v>
      </c>
      <c r="Q21" s="104">
        <f>ROUND(E21*P21,5)</f>
        <v>0</v>
      </c>
      <c r="R21" s="104"/>
      <c r="S21" s="104"/>
      <c r="T21" s="105">
        <v>0</v>
      </c>
      <c r="U21" s="104">
        <f>ROUND(E21*T21,2)</f>
        <v>0</v>
      </c>
      <c r="V21" s="99"/>
      <c r="W21" s="99"/>
      <c r="X21" s="99"/>
      <c r="Y21" s="99"/>
      <c r="Z21" s="99"/>
      <c r="AA21" s="99"/>
      <c r="AB21" s="99"/>
      <c r="AC21" s="99"/>
      <c r="AD21" s="99"/>
      <c r="AE21" s="99" t="s">
        <v>298</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ht="22.5" outlineLevel="1">
      <c r="A22" s="100">
        <v>9</v>
      </c>
      <c r="B22" s="100" t="s">
        <v>3143</v>
      </c>
      <c r="C22" s="114" t="s">
        <v>3142</v>
      </c>
      <c r="D22" s="104" t="s">
        <v>1216</v>
      </c>
      <c r="E22" s="178">
        <v>1</v>
      </c>
      <c r="F22" s="177">
        <f>H22+J22</f>
        <v>0</v>
      </c>
      <c r="G22" s="106">
        <f>ROUND(E22*F22,2)</f>
        <v>0</v>
      </c>
      <c r="H22" s="106"/>
      <c r="I22" s="106">
        <f>ROUND(E22*H22,2)</f>
        <v>0</v>
      </c>
      <c r="J22" s="106"/>
      <c r="K22" s="106">
        <f>ROUND(E22*J22,2)</f>
        <v>0</v>
      </c>
      <c r="L22" s="106">
        <v>21</v>
      </c>
      <c r="M22" s="106">
        <f>G22*(1+L22/100)</f>
        <v>0</v>
      </c>
      <c r="N22" s="104">
        <v>0</v>
      </c>
      <c r="O22" s="104">
        <f>ROUND(E22*N22,5)</f>
        <v>0</v>
      </c>
      <c r="P22" s="104">
        <v>0</v>
      </c>
      <c r="Q22" s="104">
        <f>ROUND(E22*P22,5)</f>
        <v>0</v>
      </c>
      <c r="R22" s="104"/>
      <c r="S22" s="104"/>
      <c r="T22" s="105">
        <v>3.4000000000000002E-2</v>
      </c>
      <c r="U22" s="104">
        <f>ROUND(E22*T22,2)</f>
        <v>0.03</v>
      </c>
      <c r="V22" s="99"/>
      <c r="W22" s="99"/>
      <c r="X22" s="99"/>
      <c r="Y22" s="99"/>
      <c r="Z22" s="99"/>
      <c r="AA22" s="99"/>
      <c r="AB22" s="99"/>
      <c r="AC22" s="99"/>
      <c r="AD22" s="99"/>
      <c r="AE22" s="99" t="s">
        <v>80</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c r="B23" s="100"/>
      <c r="C23" s="383" t="s">
        <v>3141</v>
      </c>
      <c r="D23" s="384"/>
      <c r="E23" s="385"/>
      <c r="F23" s="386"/>
      <c r="G23" s="387"/>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81</v>
      </c>
      <c r="AF23" s="99"/>
      <c r="AG23" s="99"/>
      <c r="AH23" s="99"/>
      <c r="AI23" s="99"/>
      <c r="AJ23" s="99"/>
      <c r="AK23" s="99"/>
      <c r="AL23" s="99"/>
      <c r="AM23" s="99"/>
      <c r="AN23" s="99"/>
      <c r="AO23" s="99"/>
      <c r="AP23" s="99"/>
      <c r="AQ23" s="99"/>
      <c r="AR23" s="99"/>
      <c r="AS23" s="99"/>
      <c r="AT23" s="99"/>
      <c r="AU23" s="99"/>
      <c r="AV23" s="99"/>
      <c r="AW23" s="99"/>
      <c r="AX23" s="99"/>
      <c r="AY23" s="99"/>
      <c r="AZ23" s="99"/>
      <c r="BA23" s="101" t="str">
        <f>C23</f>
        <v>Včetně montáže svěrných tvarovek pro potrubí PE 32-40</v>
      </c>
      <c r="BB23" s="99"/>
      <c r="BC23" s="99"/>
      <c r="BD23" s="99"/>
      <c r="BE23" s="99"/>
      <c r="BF23" s="99"/>
      <c r="BG23" s="99"/>
      <c r="BH23" s="99"/>
    </row>
    <row r="24" spans="1:60" ht="22.5" outlineLevel="1">
      <c r="A24" s="100">
        <v>10</v>
      </c>
      <c r="B24" s="100" t="s">
        <v>3140</v>
      </c>
      <c r="C24" s="114" t="s">
        <v>3139</v>
      </c>
      <c r="D24" s="104" t="s">
        <v>258</v>
      </c>
      <c r="E24" s="178">
        <v>150</v>
      </c>
      <c r="F24" s="177">
        <f>H24+J24</f>
        <v>0</v>
      </c>
      <c r="G24" s="106">
        <f>ROUND(E24*F24,2)</f>
        <v>0</v>
      </c>
      <c r="H24" s="106"/>
      <c r="I24" s="106">
        <f>ROUND(E24*H24,2)</f>
        <v>0</v>
      </c>
      <c r="J24" s="106"/>
      <c r="K24" s="106">
        <f>ROUND(E24*J24,2)</f>
        <v>0</v>
      </c>
      <c r="L24" s="106">
        <v>21</v>
      </c>
      <c r="M24" s="106">
        <f>G24*(1+L24/100)</f>
        <v>0</v>
      </c>
      <c r="N24" s="104">
        <v>1.7000000000000001E-4</v>
      </c>
      <c r="O24" s="104">
        <f>ROUND(E24*N24,5)</f>
        <v>2.5499999999999998E-2</v>
      </c>
      <c r="P24" s="104">
        <v>0</v>
      </c>
      <c r="Q24" s="104">
        <f>ROUND(E24*P24,5)</f>
        <v>0</v>
      </c>
      <c r="R24" s="104"/>
      <c r="S24" s="104"/>
      <c r="T24" s="105">
        <v>5.0959999999999998E-2</v>
      </c>
      <c r="U24" s="104">
        <f>ROUND(E24*T24,2)</f>
        <v>7.64</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outlineLevel="1">
      <c r="A25" s="100"/>
      <c r="B25" s="100"/>
      <c r="C25" s="383" t="s">
        <v>3136</v>
      </c>
      <c r="D25" s="384"/>
      <c r="E25" s="385"/>
      <c r="F25" s="386"/>
      <c r="G25" s="387"/>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81</v>
      </c>
      <c r="AF25" s="99"/>
      <c r="AG25" s="99"/>
      <c r="AH25" s="99"/>
      <c r="AI25" s="99"/>
      <c r="AJ25" s="99"/>
      <c r="AK25" s="99"/>
      <c r="AL25" s="99"/>
      <c r="AM25" s="99"/>
      <c r="AN25" s="99"/>
      <c r="AO25" s="99"/>
      <c r="AP25" s="99"/>
      <c r="AQ25" s="99"/>
      <c r="AR25" s="99"/>
      <c r="AS25" s="99"/>
      <c r="AT25" s="99"/>
      <c r="AU25" s="99"/>
      <c r="AV25" s="99"/>
      <c r="AW25" s="99"/>
      <c r="AX25" s="99"/>
      <c r="AY25" s="99"/>
      <c r="AZ25" s="99"/>
      <c r="BA25" s="101" t="str">
        <f>C25</f>
        <v>Včetně montáže kabelu v otevřeném výkopu</v>
      </c>
      <c r="BB25" s="99"/>
      <c r="BC25" s="99"/>
      <c r="BD25" s="99"/>
      <c r="BE25" s="99"/>
      <c r="BF25" s="99"/>
      <c r="BG25" s="99"/>
      <c r="BH25" s="99"/>
    </row>
    <row r="26" spans="1:60" ht="22.5" outlineLevel="1">
      <c r="A26" s="100">
        <v>11</v>
      </c>
      <c r="B26" s="100" t="s">
        <v>3138</v>
      </c>
      <c r="C26" s="114" t="s">
        <v>3137</v>
      </c>
      <c r="D26" s="104" t="s">
        <v>258</v>
      </c>
      <c r="E26" s="178">
        <v>200</v>
      </c>
      <c r="F26" s="177">
        <f>H26+J26</f>
        <v>0</v>
      </c>
      <c r="G26" s="106">
        <f>ROUND(E26*F26,2)</f>
        <v>0</v>
      </c>
      <c r="H26" s="106"/>
      <c r="I26" s="106">
        <f>ROUND(E26*H26,2)</f>
        <v>0</v>
      </c>
      <c r="J26" s="106"/>
      <c r="K26" s="106">
        <f>ROUND(E26*J26,2)</f>
        <v>0</v>
      </c>
      <c r="L26" s="106">
        <v>21</v>
      </c>
      <c r="M26" s="106">
        <f>G26*(1+L26/100)</f>
        <v>0</v>
      </c>
      <c r="N26" s="104">
        <v>2.2000000000000001E-4</v>
      </c>
      <c r="O26" s="104">
        <f>ROUND(E26*N26,5)</f>
        <v>4.3999999999999997E-2</v>
      </c>
      <c r="P26" s="104">
        <v>0</v>
      </c>
      <c r="Q26" s="104">
        <f>ROUND(E26*P26,5)</f>
        <v>0</v>
      </c>
      <c r="R26" s="104"/>
      <c r="S26" s="104"/>
      <c r="T26" s="105">
        <v>5.0959999999999998E-2</v>
      </c>
      <c r="U26" s="104">
        <f>ROUND(E26*T26,2)</f>
        <v>10.19</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383" t="s">
        <v>3136</v>
      </c>
      <c r="D27" s="384"/>
      <c r="E27" s="385"/>
      <c r="F27" s="386"/>
      <c r="G27" s="387"/>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81</v>
      </c>
      <c r="AF27" s="99"/>
      <c r="AG27" s="99"/>
      <c r="AH27" s="99"/>
      <c r="AI27" s="99"/>
      <c r="AJ27" s="99"/>
      <c r="AK27" s="99"/>
      <c r="AL27" s="99"/>
      <c r="AM27" s="99"/>
      <c r="AN27" s="99"/>
      <c r="AO27" s="99"/>
      <c r="AP27" s="99"/>
      <c r="AQ27" s="99"/>
      <c r="AR27" s="99"/>
      <c r="AS27" s="99"/>
      <c r="AT27" s="99"/>
      <c r="AU27" s="99"/>
      <c r="AV27" s="99"/>
      <c r="AW27" s="99"/>
      <c r="AX27" s="99"/>
      <c r="AY27" s="99"/>
      <c r="AZ27" s="99"/>
      <c r="BA27" s="101" t="str">
        <f>C27</f>
        <v>Včetně montáže kabelu v otevřeném výkopu</v>
      </c>
      <c r="BB27" s="99"/>
      <c r="BC27" s="99"/>
      <c r="BD27" s="99"/>
      <c r="BE27" s="99"/>
      <c r="BF27" s="99"/>
      <c r="BG27" s="99"/>
      <c r="BH27" s="99"/>
    </row>
    <row r="28" spans="1:60" outlineLevel="1">
      <c r="A28" s="100">
        <v>12</v>
      </c>
      <c r="B28" s="100" t="s">
        <v>3135</v>
      </c>
      <c r="C28" s="114" t="s">
        <v>3134</v>
      </c>
      <c r="D28" s="104" t="s">
        <v>258</v>
      </c>
      <c r="E28" s="178">
        <v>15</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0.185</v>
      </c>
      <c r="U28" s="104">
        <f>ROUND(E28*T28,2)</f>
        <v>2.78</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22.5" outlineLevel="1">
      <c r="A29" s="100">
        <v>13</v>
      </c>
      <c r="B29" s="100" t="s">
        <v>3133</v>
      </c>
      <c r="C29" s="114" t="s">
        <v>3132</v>
      </c>
      <c r="D29" s="104" t="s">
        <v>267</v>
      </c>
      <c r="E29" s="178">
        <v>5</v>
      </c>
      <c r="F29" s="177">
        <f>H29+J29</f>
        <v>0</v>
      </c>
      <c r="G29" s="106">
        <f>ROUND(E29*F29,2)</f>
        <v>0</v>
      </c>
      <c r="H29" s="106"/>
      <c r="I29" s="106">
        <f>ROUND(E29*H29,2)</f>
        <v>0</v>
      </c>
      <c r="J29" s="106"/>
      <c r="K29" s="106">
        <f>ROUND(E29*J29,2)</f>
        <v>0</v>
      </c>
      <c r="L29" s="106">
        <v>21</v>
      </c>
      <c r="M29" s="106">
        <f>G29*(1+L29/100)</f>
        <v>0</v>
      </c>
      <c r="N29" s="104">
        <v>4.4999999999999997E-3</v>
      </c>
      <c r="O29" s="104">
        <f>ROUND(E29*N29,5)</f>
        <v>2.2499999999999999E-2</v>
      </c>
      <c r="P29" s="104">
        <v>0</v>
      </c>
      <c r="Q29" s="104">
        <f>ROUND(E29*P29,5)</f>
        <v>0</v>
      </c>
      <c r="R29" s="104"/>
      <c r="S29" s="104"/>
      <c r="T29" s="105">
        <v>0</v>
      </c>
      <c r="U29" s="104">
        <f>ROUND(E29*T29,2)</f>
        <v>0</v>
      </c>
      <c r="V29" s="99"/>
      <c r="W29" s="99"/>
      <c r="X29" s="99"/>
      <c r="Y29" s="99"/>
      <c r="Z29" s="99"/>
      <c r="AA29" s="99"/>
      <c r="AB29" s="99"/>
      <c r="AC29" s="99"/>
      <c r="AD29" s="99"/>
      <c r="AE29" s="99" t="s">
        <v>298</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14</v>
      </c>
      <c r="B30" s="100" t="s">
        <v>2928</v>
      </c>
      <c r="C30" s="114" t="s">
        <v>3131</v>
      </c>
      <c r="D30" s="104" t="s">
        <v>258</v>
      </c>
      <c r="E30" s="178">
        <v>150</v>
      </c>
      <c r="F30" s="177">
        <f>H30+J30</f>
        <v>0</v>
      </c>
      <c r="G30" s="106">
        <f>ROUND(E30*F30,2)</f>
        <v>0</v>
      </c>
      <c r="H30" s="106"/>
      <c r="I30" s="106">
        <f>ROUND(E30*H30,2)</f>
        <v>0</v>
      </c>
      <c r="J30" s="106"/>
      <c r="K30" s="106">
        <f>ROUND(E30*J30,2)</f>
        <v>0</v>
      </c>
      <c r="L30" s="106">
        <v>21</v>
      </c>
      <c r="M30" s="106">
        <f>G30*(1+L30/100)</f>
        <v>0</v>
      </c>
      <c r="N30" s="104">
        <v>0</v>
      </c>
      <c r="O30" s="104">
        <f>ROUND(E30*N30,5)</f>
        <v>0</v>
      </c>
      <c r="P30" s="104">
        <v>0</v>
      </c>
      <c r="Q30" s="104">
        <f>ROUND(E30*P30,5)</f>
        <v>0</v>
      </c>
      <c r="R30" s="104"/>
      <c r="S30" s="104"/>
      <c r="T30" s="105">
        <v>0.08</v>
      </c>
      <c r="U30" s="104">
        <f>ROUND(E30*T30,2)</f>
        <v>12</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383" t="s">
        <v>2855</v>
      </c>
      <c r="D31" s="384"/>
      <c r="E31" s="385"/>
      <c r="F31" s="386"/>
      <c r="G31" s="387"/>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81</v>
      </c>
      <c r="AF31" s="99"/>
      <c r="AG31" s="99"/>
      <c r="AH31" s="99"/>
      <c r="AI31" s="99"/>
      <c r="AJ31" s="99"/>
      <c r="AK31" s="99"/>
      <c r="AL31" s="99"/>
      <c r="AM31" s="99"/>
      <c r="AN31" s="99"/>
      <c r="AO31" s="99"/>
      <c r="AP31" s="99"/>
      <c r="AQ31" s="99"/>
      <c r="AR31" s="99"/>
      <c r="AS31" s="99"/>
      <c r="AT31" s="99"/>
      <c r="AU31" s="99"/>
      <c r="AV31" s="99"/>
      <c r="AW31" s="99"/>
      <c r="AX31" s="99"/>
      <c r="AY31" s="99"/>
      <c r="AZ31" s="99"/>
      <c r="BA31" s="101" t="str">
        <f>C31</f>
        <v>Včetně položení chráničky DN40-DN65 do otevřeného výkopu</v>
      </c>
      <c r="BB31" s="99"/>
      <c r="BC31" s="99"/>
      <c r="BD31" s="99"/>
      <c r="BE31" s="99"/>
      <c r="BF31" s="99"/>
      <c r="BG31" s="99"/>
      <c r="BH31" s="99"/>
    </row>
    <row r="32" spans="1:60" outlineLevel="1">
      <c r="A32" s="100">
        <v>15</v>
      </c>
      <c r="B32" s="100" t="s">
        <v>3130</v>
      </c>
      <c r="C32" s="114" t="s">
        <v>3129</v>
      </c>
      <c r="D32" s="104" t="s">
        <v>258</v>
      </c>
      <c r="E32" s="178">
        <v>150</v>
      </c>
      <c r="F32" s="177">
        <f>H32+J32</f>
        <v>0</v>
      </c>
      <c r="G32" s="106">
        <f>ROUND(E32*F32,2)</f>
        <v>0</v>
      </c>
      <c r="H32" s="106"/>
      <c r="I32" s="106">
        <f>ROUND(E32*H32,2)</f>
        <v>0</v>
      </c>
      <c r="J32" s="106"/>
      <c r="K32" s="106">
        <f>ROUND(E32*J32,2)</f>
        <v>0</v>
      </c>
      <c r="L32" s="106">
        <v>21</v>
      </c>
      <c r="M32" s="106">
        <f>G32*(1+L32/100)</f>
        <v>0</v>
      </c>
      <c r="N32" s="104">
        <v>1.9000000000000001E-4</v>
      </c>
      <c r="O32" s="104">
        <f>ROUND(E32*N32,5)</f>
        <v>2.8500000000000001E-2</v>
      </c>
      <c r="P32" s="104">
        <v>0</v>
      </c>
      <c r="Q32" s="104">
        <f>ROUND(E32*P32,5)</f>
        <v>0</v>
      </c>
      <c r="R32" s="104"/>
      <c r="S32" s="104"/>
      <c r="T32" s="105">
        <v>0</v>
      </c>
      <c r="U32" s="104">
        <f>ROUND(E32*T32,2)</f>
        <v>0</v>
      </c>
      <c r="V32" s="99"/>
      <c r="W32" s="99"/>
      <c r="X32" s="99"/>
      <c r="Y32" s="99"/>
      <c r="Z32" s="99"/>
      <c r="AA32" s="99"/>
      <c r="AB32" s="99"/>
      <c r="AC32" s="99"/>
      <c r="AD32" s="99"/>
      <c r="AE32" s="99" t="s">
        <v>298</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16</v>
      </c>
      <c r="B33" s="100" t="s">
        <v>1398</v>
      </c>
      <c r="C33" s="114" t="s">
        <v>3128</v>
      </c>
      <c r="D33" s="104" t="s">
        <v>258</v>
      </c>
      <c r="E33" s="178">
        <v>550</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2.5999999999999999E-2</v>
      </c>
      <c r="U33" s="104">
        <f>ROUND(E33*T33,2)</f>
        <v>14.3</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c r="B34" s="100"/>
      <c r="C34" s="383" t="s">
        <v>2854</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Včetně položení výstražné fólie do otevřeného výkopu</v>
      </c>
      <c r="BB34" s="99"/>
      <c r="BC34" s="99"/>
      <c r="BD34" s="99"/>
      <c r="BE34" s="99"/>
      <c r="BF34" s="99"/>
      <c r="BG34" s="99"/>
      <c r="BH34" s="99"/>
    </row>
    <row r="35" spans="1:60" outlineLevel="1">
      <c r="A35" s="100">
        <v>17</v>
      </c>
      <c r="B35" s="100" t="s">
        <v>3127</v>
      </c>
      <c r="C35" s="114" t="s">
        <v>3126</v>
      </c>
      <c r="D35" s="104" t="s">
        <v>1137</v>
      </c>
      <c r="E35" s="178">
        <v>8</v>
      </c>
      <c r="F35" s="177">
        <f>H35+J35</f>
        <v>0</v>
      </c>
      <c r="G35" s="106">
        <f>ROUND(E35*F35,2)</f>
        <v>0</v>
      </c>
      <c r="H35" s="106"/>
      <c r="I35" s="106">
        <f>ROUND(E35*H35,2)</f>
        <v>0</v>
      </c>
      <c r="J35" s="106"/>
      <c r="K35" s="106">
        <f>ROUND(E35*J35,2)</f>
        <v>0</v>
      </c>
      <c r="L35" s="106">
        <v>21</v>
      </c>
      <c r="M35" s="106">
        <f>G35*(1+L35/100)</f>
        <v>0</v>
      </c>
      <c r="N35" s="104">
        <v>1.5100000000000001E-3</v>
      </c>
      <c r="O35" s="104">
        <f>ROUND(E35*N35,5)</f>
        <v>1.208E-2</v>
      </c>
      <c r="P35" s="104">
        <v>7.0699999999999999E-3</v>
      </c>
      <c r="Q35" s="104">
        <f>ROUND(E35*P35,5)</f>
        <v>5.6559999999999999E-2</v>
      </c>
      <c r="R35" s="104"/>
      <c r="S35" s="104"/>
      <c r="T35" s="105">
        <v>2.5499999999999998</v>
      </c>
      <c r="U35" s="104">
        <f>ROUND(E35*T35,2)</f>
        <v>20.399999999999999</v>
      </c>
      <c r="V35" s="99"/>
      <c r="W35" s="99"/>
      <c r="X35" s="99"/>
      <c r="Y35" s="99"/>
      <c r="Z35" s="99"/>
      <c r="AA35" s="99"/>
      <c r="AB35" s="99"/>
      <c r="AC35" s="99"/>
      <c r="AD35" s="99"/>
      <c r="AE35" s="99" t="s">
        <v>80</v>
      </c>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outlineLevel="1">
      <c r="A36" s="100">
        <v>18</v>
      </c>
      <c r="B36" s="100" t="s">
        <v>3125</v>
      </c>
      <c r="C36" s="114" t="s">
        <v>2853</v>
      </c>
      <c r="D36" s="104" t="s">
        <v>267</v>
      </c>
      <c r="E36" s="178">
        <v>1</v>
      </c>
      <c r="F36" s="177">
        <f>H36+J36</f>
        <v>0</v>
      </c>
      <c r="G36" s="106">
        <f>ROUND(E36*F36,2)</f>
        <v>0</v>
      </c>
      <c r="H36" s="106"/>
      <c r="I36" s="106">
        <f>ROUND(E36*H36,2)</f>
        <v>0</v>
      </c>
      <c r="J36" s="106"/>
      <c r="K36" s="106">
        <f>ROUND(E36*J36,2)</f>
        <v>0</v>
      </c>
      <c r="L36" s="106">
        <v>21</v>
      </c>
      <c r="M36" s="106">
        <f>G36*(1+L36/100)</f>
        <v>0</v>
      </c>
      <c r="N36" s="104">
        <v>2E-3</v>
      </c>
      <c r="O36" s="104">
        <f>ROUND(E36*N36,5)</f>
        <v>2E-3</v>
      </c>
      <c r="P36" s="104">
        <v>0</v>
      </c>
      <c r="Q36" s="104">
        <f>ROUND(E36*P36,5)</f>
        <v>0</v>
      </c>
      <c r="R36" s="104"/>
      <c r="S36" s="104"/>
      <c r="T36" s="105">
        <v>0</v>
      </c>
      <c r="U36" s="104">
        <f>ROUND(E36*T36,2)</f>
        <v>0</v>
      </c>
      <c r="V36" s="99"/>
      <c r="W36" s="99"/>
      <c r="X36" s="99"/>
      <c r="Y36" s="99"/>
      <c r="Z36" s="99"/>
      <c r="AA36" s="99"/>
      <c r="AB36" s="99"/>
      <c r="AC36" s="99"/>
      <c r="AD36" s="99"/>
      <c r="AE36" s="99" t="s">
        <v>298</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c r="A37" s="200" t="s">
        <v>188</v>
      </c>
      <c r="B37" s="200" t="s">
        <v>3124</v>
      </c>
      <c r="C37" s="199" t="s">
        <v>2852</v>
      </c>
      <c r="D37" s="195"/>
      <c r="E37" s="198"/>
      <c r="F37" s="197"/>
      <c r="G37" s="197">
        <f>SUMIF(AE38:AE46,"&lt;&gt;NOR",G38:G46)</f>
        <v>0</v>
      </c>
      <c r="H37" s="197"/>
      <c r="I37" s="197">
        <f>SUM(I38:I46)</f>
        <v>0</v>
      </c>
      <c r="J37" s="197"/>
      <c r="K37" s="197">
        <f>SUM(K38:K46)</f>
        <v>0</v>
      </c>
      <c r="L37" s="197"/>
      <c r="M37" s="197">
        <f>SUM(M38:M46)</f>
        <v>0</v>
      </c>
      <c r="N37" s="195"/>
      <c r="O37" s="195">
        <f>SUM(O38:O46)</f>
        <v>1.3724799999999999</v>
      </c>
      <c r="P37" s="195"/>
      <c r="Q37" s="195">
        <f>SUM(Q38:Q46)</f>
        <v>0</v>
      </c>
      <c r="R37" s="195"/>
      <c r="S37" s="195"/>
      <c r="T37" s="196"/>
      <c r="U37" s="195">
        <f>SUM(U38:U46)</f>
        <v>23.740000000000002</v>
      </c>
      <c r="AE37" t="s">
        <v>79</v>
      </c>
    </row>
    <row r="38" spans="1:60" outlineLevel="1">
      <c r="A38" s="100">
        <v>19</v>
      </c>
      <c r="B38" s="100" t="s">
        <v>3123</v>
      </c>
      <c r="C38" s="114" t="s">
        <v>3122</v>
      </c>
      <c r="D38" s="104" t="s">
        <v>267</v>
      </c>
      <c r="E38" s="178">
        <v>1</v>
      </c>
      <c r="F38" s="177">
        <f>H38+J38</f>
        <v>0</v>
      </c>
      <c r="G38" s="106">
        <f>ROUND(E38*F38,2)</f>
        <v>0</v>
      </c>
      <c r="H38" s="106"/>
      <c r="I38" s="106">
        <f>ROUND(E38*H38,2)</f>
        <v>0</v>
      </c>
      <c r="J38" s="106"/>
      <c r="K38" s="106">
        <f>ROUND(E38*J38,2)</f>
        <v>0</v>
      </c>
      <c r="L38" s="106">
        <v>21</v>
      </c>
      <c r="M38" s="106">
        <f>G38*(1+L38/100)</f>
        <v>0</v>
      </c>
      <c r="N38" s="104">
        <v>0.17155999999999999</v>
      </c>
      <c r="O38" s="104">
        <f>ROUND(E38*N38,5)</f>
        <v>0.17155999999999999</v>
      </c>
      <c r="P38" s="104">
        <v>0</v>
      </c>
      <c r="Q38" s="104">
        <f>ROUND(E38*P38,5)</f>
        <v>0</v>
      </c>
      <c r="R38" s="104"/>
      <c r="S38" s="104"/>
      <c r="T38" s="105">
        <v>2.9670000000000001</v>
      </c>
      <c r="U38" s="104">
        <f>ROUND(E38*T38,2)</f>
        <v>2.97</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33.75" outlineLevel="1">
      <c r="A39" s="100"/>
      <c r="B39" s="100"/>
      <c r="C39" s="383" t="s">
        <v>3121</v>
      </c>
      <c r="D39" s="384"/>
      <c r="E39" s="385"/>
      <c r="F39" s="386"/>
      <c r="G39" s="387"/>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81</v>
      </c>
      <c r="AF39" s="99"/>
      <c r="AG39" s="99"/>
      <c r="AH39" s="99"/>
      <c r="AI39" s="99"/>
      <c r="AJ39" s="99"/>
      <c r="AK39" s="99"/>
      <c r="AL39" s="99"/>
      <c r="AM39" s="99"/>
      <c r="AN39" s="99"/>
      <c r="AO39" s="99"/>
      <c r="AP39" s="99"/>
      <c r="AQ39" s="99"/>
      <c r="AR39" s="99"/>
      <c r="AS39" s="99"/>
      <c r="AT39" s="99"/>
      <c r="AU39" s="99"/>
      <c r="AV39" s="99"/>
      <c r="AW39" s="99"/>
      <c r="AX39" s="99"/>
      <c r="AY39" s="99"/>
      <c r="AZ39" s="99"/>
      <c r="BA39" s="101" t="str">
        <f>C39</f>
        <v>Řídicí jednotka modulární pro 4-16 sekcí,  s možností vzdáleného přístupu přes Wi-Fi, umístění v interiéru, ovládací napětí AC-24 V, součástí je transformátor 220 V. Včetně montáže a nastavení řídicí jednotky závlahového systému napájené ze sítě v interiéru do 4 sekcí</v>
      </c>
      <c r="BB39" s="99"/>
      <c r="BC39" s="99"/>
      <c r="BD39" s="99"/>
      <c r="BE39" s="99"/>
      <c r="BF39" s="99"/>
      <c r="BG39" s="99"/>
      <c r="BH39" s="99"/>
    </row>
    <row r="40" spans="1:60" outlineLevel="1">
      <c r="A40" s="100">
        <v>20</v>
      </c>
      <c r="B40" s="100" t="s">
        <v>3120</v>
      </c>
      <c r="C40" s="114" t="s">
        <v>2851</v>
      </c>
      <c r="D40" s="104" t="s">
        <v>267</v>
      </c>
      <c r="E40" s="178">
        <v>2</v>
      </c>
      <c r="F40" s="177">
        <f>H40+J40</f>
        <v>0</v>
      </c>
      <c r="G40" s="106">
        <f>ROUND(E40*F40,2)</f>
        <v>0</v>
      </c>
      <c r="H40" s="106"/>
      <c r="I40" s="106">
        <f>ROUND(E40*H40,2)</f>
        <v>0</v>
      </c>
      <c r="J40" s="106"/>
      <c r="K40" s="106">
        <f>ROUND(E40*J40,2)</f>
        <v>0</v>
      </c>
      <c r="L40" s="106">
        <v>21</v>
      </c>
      <c r="M40" s="106">
        <f>G40*(1+L40/100)</f>
        <v>0</v>
      </c>
      <c r="N40" s="104">
        <v>0.17155999999999999</v>
      </c>
      <c r="O40" s="104">
        <f>ROUND(E40*N40,5)</f>
        <v>0.34311999999999998</v>
      </c>
      <c r="P40" s="104">
        <v>0</v>
      </c>
      <c r="Q40" s="104">
        <f>ROUND(E40*P40,5)</f>
        <v>0</v>
      </c>
      <c r="R40" s="104"/>
      <c r="S40" s="104"/>
      <c r="T40" s="105">
        <v>2.9670000000000001</v>
      </c>
      <c r="U40" s="104">
        <f>ROUND(E40*T40,2)</f>
        <v>5.93</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outlineLevel="1">
      <c r="A41" s="100">
        <v>21</v>
      </c>
      <c r="B41" s="100" t="s">
        <v>3119</v>
      </c>
      <c r="C41" s="114" t="s">
        <v>2850</v>
      </c>
      <c r="D41" s="104" t="s">
        <v>267</v>
      </c>
      <c r="E41" s="178">
        <v>1</v>
      </c>
      <c r="F41" s="177">
        <f>H41+J41</f>
        <v>0</v>
      </c>
      <c r="G41" s="106">
        <f>ROUND(E41*F41,2)</f>
        <v>0</v>
      </c>
      <c r="H41" s="106"/>
      <c r="I41" s="106">
        <f>ROUND(E41*H41,2)</f>
        <v>0</v>
      </c>
      <c r="J41" s="106"/>
      <c r="K41" s="106">
        <f>ROUND(E41*J41,2)</f>
        <v>0</v>
      </c>
      <c r="L41" s="106">
        <v>21</v>
      </c>
      <c r="M41" s="106">
        <f>G41*(1+L41/100)</f>
        <v>0</v>
      </c>
      <c r="N41" s="104">
        <v>0.17155999999999999</v>
      </c>
      <c r="O41" s="104">
        <f>ROUND(E41*N41,5)</f>
        <v>0.17155999999999999</v>
      </c>
      <c r="P41" s="104">
        <v>0</v>
      </c>
      <c r="Q41" s="104">
        <f>ROUND(E41*P41,5)</f>
        <v>0</v>
      </c>
      <c r="R41" s="104"/>
      <c r="S41" s="104"/>
      <c r="T41" s="105">
        <v>2.9670000000000001</v>
      </c>
      <c r="U41" s="104">
        <f>ROUND(E41*T41,2)</f>
        <v>2.97</v>
      </c>
      <c r="V41" s="99"/>
      <c r="W41" s="99"/>
      <c r="X41" s="99"/>
      <c r="Y41" s="99"/>
      <c r="Z41" s="99"/>
      <c r="AA41" s="99"/>
      <c r="AB41" s="99"/>
      <c r="AC41" s="99"/>
      <c r="AD41" s="99"/>
      <c r="AE41" s="99" t="s">
        <v>80</v>
      </c>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v>22</v>
      </c>
      <c r="B42" s="100" t="s">
        <v>3118</v>
      </c>
      <c r="C42" s="114" t="s">
        <v>2849</v>
      </c>
      <c r="D42" s="104" t="s">
        <v>267</v>
      </c>
      <c r="E42" s="178">
        <v>1</v>
      </c>
      <c r="F42" s="177">
        <f>H42+J42</f>
        <v>0</v>
      </c>
      <c r="G42" s="106">
        <f>ROUND(E42*F42,2)</f>
        <v>0</v>
      </c>
      <c r="H42" s="106"/>
      <c r="I42" s="106">
        <f>ROUND(E42*H42,2)</f>
        <v>0</v>
      </c>
      <c r="J42" s="106"/>
      <c r="K42" s="106">
        <f>ROUND(E42*J42,2)</f>
        <v>0</v>
      </c>
      <c r="L42" s="106">
        <v>21</v>
      </c>
      <c r="M42" s="106">
        <f>G42*(1+L42/100)</f>
        <v>0</v>
      </c>
      <c r="N42" s="104">
        <v>0.17155999999999999</v>
      </c>
      <c r="O42" s="104">
        <f>ROUND(E42*N42,5)</f>
        <v>0.17155999999999999</v>
      </c>
      <c r="P42" s="104">
        <v>0</v>
      </c>
      <c r="Q42" s="104">
        <f>ROUND(E42*P42,5)</f>
        <v>0</v>
      </c>
      <c r="R42" s="104"/>
      <c r="S42" s="104"/>
      <c r="T42" s="105">
        <v>2.9670000000000001</v>
      </c>
      <c r="U42" s="104">
        <f>ROUND(E42*T42,2)</f>
        <v>2.97</v>
      </c>
      <c r="V42" s="99"/>
      <c r="W42" s="99"/>
      <c r="X42" s="99"/>
      <c r="Y42" s="99"/>
      <c r="Z42" s="99"/>
      <c r="AA42" s="99"/>
      <c r="AB42" s="99"/>
      <c r="AC42" s="99"/>
      <c r="AD42" s="99"/>
      <c r="AE42" s="99" t="s">
        <v>80</v>
      </c>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outlineLevel="1">
      <c r="A43" s="100"/>
      <c r="B43" s="100"/>
      <c r="C43" s="383" t="s">
        <v>2848</v>
      </c>
      <c r="D43" s="384"/>
      <c r="E43" s="385"/>
      <c r="F43" s="386"/>
      <c r="G43" s="387"/>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81</v>
      </c>
      <c r="AF43" s="99"/>
      <c r="AG43" s="99"/>
      <c r="AH43" s="99"/>
      <c r="AI43" s="99"/>
      <c r="AJ43" s="99"/>
      <c r="AK43" s="99"/>
      <c r="AL43" s="99"/>
      <c r="AM43" s="99"/>
      <c r="AN43" s="99"/>
      <c r="AO43" s="99"/>
      <c r="AP43" s="99"/>
      <c r="AQ43" s="99"/>
      <c r="AR43" s="99"/>
      <c r="AS43" s="99"/>
      <c r="AT43" s="99"/>
      <c r="AU43" s="99"/>
      <c r="AV43" s="99"/>
      <c r="AW43" s="99"/>
      <c r="AX43" s="99"/>
      <c r="AY43" s="99"/>
      <c r="AZ43" s="99"/>
      <c r="BA43" s="101" t="str">
        <f>C43</f>
        <v>Včetně montáže senzoru srážek připojeného kabelem</v>
      </c>
      <c r="BB43" s="99"/>
      <c r="BC43" s="99"/>
      <c r="BD43" s="99"/>
      <c r="BE43" s="99"/>
      <c r="BF43" s="99"/>
      <c r="BG43" s="99"/>
      <c r="BH43" s="99"/>
    </row>
    <row r="44" spans="1:60" outlineLevel="1">
      <c r="A44" s="100">
        <v>23</v>
      </c>
      <c r="B44" s="100" t="s">
        <v>3118</v>
      </c>
      <c r="C44" s="114" t="s">
        <v>2847</v>
      </c>
      <c r="D44" s="104" t="s">
        <v>267</v>
      </c>
      <c r="E44" s="178">
        <v>2</v>
      </c>
      <c r="F44" s="177">
        <f>H44+J44</f>
        <v>0</v>
      </c>
      <c r="G44" s="106">
        <f>ROUND(E44*F44,2)</f>
        <v>0</v>
      </c>
      <c r="H44" s="106"/>
      <c r="I44" s="106">
        <f>ROUND(E44*H44,2)</f>
        <v>0</v>
      </c>
      <c r="J44" s="106"/>
      <c r="K44" s="106">
        <f>ROUND(E44*J44,2)</f>
        <v>0</v>
      </c>
      <c r="L44" s="106">
        <v>21</v>
      </c>
      <c r="M44" s="106">
        <f>G44*(1+L44/100)</f>
        <v>0</v>
      </c>
      <c r="N44" s="104">
        <v>0.17155999999999999</v>
      </c>
      <c r="O44" s="104">
        <f>ROUND(E44*N44,5)</f>
        <v>0.34311999999999998</v>
      </c>
      <c r="P44" s="104">
        <v>0</v>
      </c>
      <c r="Q44" s="104">
        <f>ROUND(E44*P44,5)</f>
        <v>0</v>
      </c>
      <c r="R44" s="104"/>
      <c r="S44" s="104"/>
      <c r="T44" s="105">
        <v>2.9670000000000001</v>
      </c>
      <c r="U44" s="104">
        <f>ROUND(E44*T44,2)</f>
        <v>5.93</v>
      </c>
      <c r="V44" s="99"/>
      <c r="W44" s="99"/>
      <c r="X44" s="99"/>
      <c r="Y44" s="99"/>
      <c r="Z44" s="99"/>
      <c r="AA44" s="99"/>
      <c r="AB44" s="99"/>
      <c r="AC44" s="99"/>
      <c r="AD44" s="99"/>
      <c r="AE44" s="99" t="s">
        <v>80</v>
      </c>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383" t="s">
        <v>2846</v>
      </c>
      <c r="D45" s="384"/>
      <c r="E45" s="385"/>
      <c r="F45" s="386"/>
      <c r="G45" s="387"/>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81</v>
      </c>
      <c r="AF45" s="99"/>
      <c r="AG45" s="99"/>
      <c r="AH45" s="99"/>
      <c r="AI45" s="99"/>
      <c r="AJ45" s="99"/>
      <c r="AK45" s="99"/>
      <c r="AL45" s="99"/>
      <c r="AM45" s="99"/>
      <c r="AN45" s="99"/>
      <c r="AO45" s="99"/>
      <c r="AP45" s="99"/>
      <c r="AQ45" s="99"/>
      <c r="AR45" s="99"/>
      <c r="AS45" s="99"/>
      <c r="AT45" s="99"/>
      <c r="AU45" s="99"/>
      <c r="AV45" s="99"/>
      <c r="AW45" s="99"/>
      <c r="AX45" s="99"/>
      <c r="AY45" s="99"/>
      <c r="AZ45" s="99"/>
      <c r="BA45" s="101" t="str">
        <f>C45</f>
        <v>Včetně montáže senzoru vlhkosti půdy bezdrátového</v>
      </c>
      <c r="BB45" s="99"/>
      <c r="BC45" s="99"/>
      <c r="BD45" s="99"/>
      <c r="BE45" s="99"/>
      <c r="BF45" s="99"/>
      <c r="BG45" s="99"/>
      <c r="BH45" s="99"/>
    </row>
    <row r="46" spans="1:60" outlineLevel="1">
      <c r="A46" s="100">
        <v>24</v>
      </c>
      <c r="B46" s="100" t="s">
        <v>3118</v>
      </c>
      <c r="C46" s="114" t="s">
        <v>2845</v>
      </c>
      <c r="D46" s="104" t="s">
        <v>267</v>
      </c>
      <c r="E46" s="178">
        <v>1</v>
      </c>
      <c r="F46" s="177">
        <f>H46+J46</f>
        <v>0</v>
      </c>
      <c r="G46" s="106">
        <f>ROUND(E46*F46,2)</f>
        <v>0</v>
      </c>
      <c r="H46" s="106"/>
      <c r="I46" s="106">
        <f>ROUND(E46*H46,2)</f>
        <v>0</v>
      </c>
      <c r="J46" s="106"/>
      <c r="K46" s="106">
        <f>ROUND(E46*J46,2)</f>
        <v>0</v>
      </c>
      <c r="L46" s="106">
        <v>21</v>
      </c>
      <c r="M46" s="106">
        <f>G46*(1+L46/100)</f>
        <v>0</v>
      </c>
      <c r="N46" s="104">
        <v>0.17155999999999999</v>
      </c>
      <c r="O46" s="104">
        <f>ROUND(E46*N46,5)</f>
        <v>0.17155999999999999</v>
      </c>
      <c r="P46" s="104">
        <v>0</v>
      </c>
      <c r="Q46" s="104">
        <f>ROUND(E46*P46,5)</f>
        <v>0</v>
      </c>
      <c r="R46" s="104"/>
      <c r="S46" s="104"/>
      <c r="T46" s="105">
        <v>2.9670000000000001</v>
      </c>
      <c r="U46" s="104">
        <f>ROUND(E46*T46,2)</f>
        <v>2.97</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c r="A47" s="200" t="s">
        <v>188</v>
      </c>
      <c r="B47" s="200" t="s">
        <v>271</v>
      </c>
      <c r="C47" s="199" t="s">
        <v>2844</v>
      </c>
      <c r="D47" s="195"/>
      <c r="E47" s="198"/>
      <c r="F47" s="197"/>
      <c r="G47" s="197">
        <f>SUMIF(AE48:AE55,"&lt;&gt;NOR",G48:G55)</f>
        <v>0</v>
      </c>
      <c r="H47" s="197"/>
      <c r="I47" s="197">
        <f>SUM(I48:I55)</f>
        <v>0</v>
      </c>
      <c r="J47" s="197"/>
      <c r="K47" s="197">
        <f>SUM(K48:K55)</f>
        <v>0</v>
      </c>
      <c r="L47" s="197"/>
      <c r="M47" s="197">
        <f>SUM(M48:M55)</f>
        <v>0</v>
      </c>
      <c r="N47" s="195"/>
      <c r="O47" s="195">
        <f>SUM(O48:O55)</f>
        <v>6.6700000000000006E-3</v>
      </c>
      <c r="P47" s="195"/>
      <c r="Q47" s="195">
        <f>SUM(Q48:Q55)</f>
        <v>0</v>
      </c>
      <c r="R47" s="195"/>
      <c r="S47" s="195"/>
      <c r="T47" s="196"/>
      <c r="U47" s="195">
        <f>SUM(U48:U55)</f>
        <v>35.050000000000004</v>
      </c>
      <c r="AE47" t="s">
        <v>79</v>
      </c>
    </row>
    <row r="48" spans="1:60" outlineLevel="1">
      <c r="A48" s="100">
        <v>25</v>
      </c>
      <c r="B48" s="100" t="s">
        <v>3113</v>
      </c>
      <c r="C48" s="114" t="s">
        <v>3117</v>
      </c>
      <c r="D48" s="104" t="s">
        <v>267</v>
      </c>
      <c r="E48" s="178">
        <v>10</v>
      </c>
      <c r="F48" s="177">
        <f>H48+J48</f>
        <v>0</v>
      </c>
      <c r="G48" s="106">
        <f>ROUND(E48*F48,2)</f>
        <v>0</v>
      </c>
      <c r="H48" s="106"/>
      <c r="I48" s="106">
        <f>ROUND(E48*H48,2)</f>
        <v>0</v>
      </c>
      <c r="J48" s="106"/>
      <c r="K48" s="106">
        <f>ROUND(E48*J48,2)</f>
        <v>0</v>
      </c>
      <c r="L48" s="106">
        <v>21</v>
      </c>
      <c r="M48" s="106">
        <f>G48*(1+L48/100)</f>
        <v>0</v>
      </c>
      <c r="N48" s="104">
        <v>2.9E-4</v>
      </c>
      <c r="O48" s="104">
        <f>ROUND(E48*N48,5)</f>
        <v>2.8999999999999998E-3</v>
      </c>
      <c r="P48" s="104">
        <v>0</v>
      </c>
      <c r="Q48" s="104">
        <f>ROUND(E48*P48,5)</f>
        <v>0</v>
      </c>
      <c r="R48" s="104"/>
      <c r="S48" s="104"/>
      <c r="T48" s="105">
        <v>1.524</v>
      </c>
      <c r="U48" s="104">
        <f>ROUND(E48*T48,2)</f>
        <v>15.24</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outlineLevel="1">
      <c r="A49" s="100"/>
      <c r="B49" s="100"/>
      <c r="C49" s="383" t="s">
        <v>2819</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Elektromagnetický ventil, 1" vnější závit, cívka AC-24 V, bez regulace průtoku, pracovní tlak do 12 bar</v>
      </c>
      <c r="BB49" s="99"/>
      <c r="BC49" s="99"/>
      <c r="BD49" s="99"/>
      <c r="BE49" s="99"/>
      <c r="BF49" s="99"/>
      <c r="BG49" s="99"/>
      <c r="BH49" s="99"/>
    </row>
    <row r="50" spans="1:60" outlineLevel="1">
      <c r="A50" s="100">
        <v>26</v>
      </c>
      <c r="B50" s="100" t="s">
        <v>3111</v>
      </c>
      <c r="C50" s="114" t="s">
        <v>3116</v>
      </c>
      <c r="D50" s="104" t="s">
        <v>267</v>
      </c>
      <c r="E50" s="178">
        <v>3</v>
      </c>
      <c r="F50" s="177">
        <f>H50+J50</f>
        <v>0</v>
      </c>
      <c r="G50" s="106">
        <f>ROUND(E50*F50,2)</f>
        <v>0</v>
      </c>
      <c r="H50" s="106"/>
      <c r="I50" s="106">
        <f>ROUND(E50*H50,2)</f>
        <v>0</v>
      </c>
      <c r="J50" s="106"/>
      <c r="K50" s="106">
        <f>ROUND(E50*J50,2)</f>
        <v>0</v>
      </c>
      <c r="L50" s="106">
        <v>21</v>
      </c>
      <c r="M50" s="106">
        <f>G50*(1+L50/100)</f>
        <v>0</v>
      </c>
      <c r="N50" s="104">
        <v>2.9E-4</v>
      </c>
      <c r="O50" s="104">
        <f>ROUND(E50*N50,5)</f>
        <v>8.7000000000000001E-4</v>
      </c>
      <c r="P50" s="104">
        <v>0</v>
      </c>
      <c r="Q50" s="104">
        <f>ROUND(E50*P50,5)</f>
        <v>0</v>
      </c>
      <c r="R50" s="104"/>
      <c r="S50" s="104"/>
      <c r="T50" s="105">
        <v>1.524</v>
      </c>
      <c r="U50" s="104">
        <f>ROUND(E50*T50,2)</f>
        <v>4.57</v>
      </c>
      <c r="V50" s="99"/>
      <c r="W50" s="99"/>
      <c r="X50" s="99"/>
      <c r="Y50" s="99"/>
      <c r="Z50" s="99"/>
      <c r="AA50" s="99"/>
      <c r="AB50" s="99"/>
      <c r="AC50" s="99"/>
      <c r="AD50" s="99"/>
      <c r="AE50" s="99" t="s">
        <v>80</v>
      </c>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383" t="s">
        <v>2843</v>
      </c>
      <c r="D51" s="384"/>
      <c r="E51" s="385"/>
      <c r="F51" s="386"/>
      <c r="G51" s="387"/>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81</v>
      </c>
      <c r="AF51" s="99"/>
      <c r="AG51" s="99"/>
      <c r="AH51" s="99"/>
      <c r="AI51" s="99"/>
      <c r="AJ51" s="99"/>
      <c r="AK51" s="99"/>
      <c r="AL51" s="99"/>
      <c r="AM51" s="99"/>
      <c r="AN51" s="99"/>
      <c r="AO51" s="99"/>
      <c r="AP51" s="99"/>
      <c r="AQ51" s="99"/>
      <c r="AR51" s="99"/>
      <c r="AS51" s="99"/>
      <c r="AT51" s="99"/>
      <c r="AU51" s="99"/>
      <c r="AV51" s="99"/>
      <c r="AW51" s="99"/>
      <c r="AX51" s="99"/>
      <c r="AY51" s="99"/>
      <c r="AZ51" s="99"/>
      <c r="BA51" s="101" t="str">
        <f>C51</f>
        <v>Materiál pro instalaci sestavy tří elektromagnetických ventilů pro závlahový systém 1" včetně montáže</v>
      </c>
      <c r="BB51" s="99"/>
      <c r="BC51" s="99"/>
      <c r="BD51" s="99"/>
      <c r="BE51" s="99"/>
      <c r="BF51" s="99"/>
      <c r="BG51" s="99"/>
      <c r="BH51" s="99"/>
    </row>
    <row r="52" spans="1:60" outlineLevel="1">
      <c r="A52" s="100">
        <v>27</v>
      </c>
      <c r="B52" s="100" t="s">
        <v>3110</v>
      </c>
      <c r="C52" s="114" t="s">
        <v>3115</v>
      </c>
      <c r="D52" s="104" t="s">
        <v>267</v>
      </c>
      <c r="E52" s="178">
        <v>1</v>
      </c>
      <c r="F52" s="177">
        <f>H52+J52</f>
        <v>0</v>
      </c>
      <c r="G52" s="106">
        <f>ROUND(E52*F52,2)</f>
        <v>0</v>
      </c>
      <c r="H52" s="106"/>
      <c r="I52" s="106">
        <f>ROUND(E52*H52,2)</f>
        <v>0</v>
      </c>
      <c r="J52" s="106"/>
      <c r="K52" s="106">
        <f>ROUND(E52*J52,2)</f>
        <v>0</v>
      </c>
      <c r="L52" s="106">
        <v>21</v>
      </c>
      <c r="M52" s="106">
        <f>G52*(1+L52/100)</f>
        <v>0</v>
      </c>
      <c r="N52" s="104">
        <v>2.9E-4</v>
      </c>
      <c r="O52" s="104">
        <f>ROUND(E52*N52,5)</f>
        <v>2.9E-4</v>
      </c>
      <c r="P52" s="104">
        <v>0</v>
      </c>
      <c r="Q52" s="104">
        <f>ROUND(E52*P52,5)</f>
        <v>0</v>
      </c>
      <c r="R52" s="104"/>
      <c r="S52" s="104"/>
      <c r="T52" s="105">
        <v>1.524</v>
      </c>
      <c r="U52" s="104">
        <f>ROUND(E52*T52,2)</f>
        <v>1.52</v>
      </c>
      <c r="V52" s="99"/>
      <c r="W52" s="99"/>
      <c r="X52" s="99"/>
      <c r="Y52" s="99"/>
      <c r="Z52" s="99"/>
      <c r="AA52" s="99"/>
      <c r="AB52" s="99"/>
      <c r="AC52" s="99"/>
      <c r="AD52" s="99"/>
      <c r="AE52" s="99" t="s">
        <v>80</v>
      </c>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c r="B53" s="100"/>
      <c r="C53" s="383" t="s">
        <v>2818</v>
      </c>
      <c r="D53" s="384"/>
      <c r="E53" s="385"/>
      <c r="F53" s="386"/>
      <c r="G53" s="387"/>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81</v>
      </c>
      <c r="AF53" s="99"/>
      <c r="AG53" s="99"/>
      <c r="AH53" s="99"/>
      <c r="AI53" s="99"/>
      <c r="AJ53" s="99"/>
      <c r="AK53" s="99"/>
      <c r="AL53" s="99"/>
      <c r="AM53" s="99"/>
      <c r="AN53" s="99"/>
      <c r="AO53" s="99"/>
      <c r="AP53" s="99"/>
      <c r="AQ53" s="99"/>
      <c r="AR53" s="99"/>
      <c r="AS53" s="99"/>
      <c r="AT53" s="99"/>
      <c r="AU53" s="99"/>
      <c r="AV53" s="99"/>
      <c r="AW53" s="99"/>
      <c r="AX53" s="99"/>
      <c r="AY53" s="99"/>
      <c r="AZ53" s="99"/>
      <c r="BA53" s="101" t="str">
        <f>C53</f>
        <v>Materiál pro instalaci elektromagnetického ventilu pro závlahový systém 1" včetně montáže</v>
      </c>
      <c r="BB53" s="99"/>
      <c r="BC53" s="99"/>
      <c r="BD53" s="99"/>
      <c r="BE53" s="99"/>
      <c r="BF53" s="99"/>
      <c r="BG53" s="99"/>
      <c r="BH53" s="99"/>
    </row>
    <row r="54" spans="1:60" outlineLevel="1">
      <c r="A54" s="100">
        <v>28</v>
      </c>
      <c r="B54" s="100" t="s">
        <v>3109</v>
      </c>
      <c r="C54" s="114" t="s">
        <v>2842</v>
      </c>
      <c r="D54" s="104" t="s">
        <v>267</v>
      </c>
      <c r="E54" s="178">
        <v>9</v>
      </c>
      <c r="F54" s="177">
        <f>H54+J54</f>
        <v>0</v>
      </c>
      <c r="G54" s="106">
        <f>ROUND(E54*F54,2)</f>
        <v>0</v>
      </c>
      <c r="H54" s="106"/>
      <c r="I54" s="106">
        <f>ROUND(E54*H54,2)</f>
        <v>0</v>
      </c>
      <c r="J54" s="106"/>
      <c r="K54" s="106">
        <f>ROUND(E54*J54,2)</f>
        <v>0</v>
      </c>
      <c r="L54" s="106">
        <v>21</v>
      </c>
      <c r="M54" s="106">
        <f>G54*(1+L54/100)</f>
        <v>0</v>
      </c>
      <c r="N54" s="104">
        <v>2.9E-4</v>
      </c>
      <c r="O54" s="104">
        <f>ROUND(E54*N54,5)</f>
        <v>2.6099999999999999E-3</v>
      </c>
      <c r="P54" s="104">
        <v>0</v>
      </c>
      <c r="Q54" s="104">
        <f>ROUND(E54*P54,5)</f>
        <v>0</v>
      </c>
      <c r="R54" s="104"/>
      <c r="S54" s="104"/>
      <c r="T54" s="105">
        <v>1.524</v>
      </c>
      <c r="U54" s="104">
        <f>ROUND(E54*T54,2)</f>
        <v>13.72</v>
      </c>
      <c r="V54" s="99"/>
      <c r="W54" s="99"/>
      <c r="X54" s="99"/>
      <c r="Y54" s="99"/>
      <c r="Z54" s="99"/>
      <c r="AA54" s="99"/>
      <c r="AB54" s="99"/>
      <c r="AC54" s="99"/>
      <c r="AD54" s="99"/>
      <c r="AE54" s="99" t="s">
        <v>80</v>
      </c>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383" t="s">
        <v>2841</v>
      </c>
      <c r="D55" s="384"/>
      <c r="E55" s="385"/>
      <c r="F55" s="386"/>
      <c r="G55" s="387"/>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81</v>
      </c>
      <c r="AF55" s="99"/>
      <c r="AG55" s="99"/>
      <c r="AH55" s="99"/>
      <c r="AI55" s="99"/>
      <c r="AJ55" s="99"/>
      <c r="AK55" s="99"/>
      <c r="AL55" s="99"/>
      <c r="AM55" s="99"/>
      <c r="AN55" s="99"/>
      <c r="AO55" s="99"/>
      <c r="AP55" s="99"/>
      <c r="AQ55" s="99"/>
      <c r="AR55" s="99"/>
      <c r="AS55" s="99"/>
      <c r="AT55" s="99"/>
      <c r="AU55" s="99"/>
      <c r="AV55" s="99"/>
      <c r="AW55" s="99"/>
      <c r="AX55" s="99"/>
      <c r="AY55" s="99"/>
      <c r="AZ55" s="99"/>
      <c r="BA55" s="101" t="str">
        <f>C55</f>
        <v>Včetně montáže tvarovky s převlečnou maticí pro PE 32-40</v>
      </c>
      <c r="BB55" s="99"/>
      <c r="BC55" s="99"/>
      <c r="BD55" s="99"/>
      <c r="BE55" s="99"/>
      <c r="BF55" s="99"/>
      <c r="BG55" s="99"/>
      <c r="BH55" s="99"/>
    </row>
    <row r="56" spans="1:60">
      <c r="A56" s="200" t="s">
        <v>188</v>
      </c>
      <c r="B56" s="200" t="s">
        <v>3114</v>
      </c>
      <c r="C56" s="199" t="s">
        <v>2840</v>
      </c>
      <c r="D56" s="195"/>
      <c r="E56" s="198"/>
      <c r="F56" s="197"/>
      <c r="G56" s="197">
        <f>SUMIF(AE57:AE74,"&lt;&gt;NOR",G57:G74)</f>
        <v>0</v>
      </c>
      <c r="H56" s="197"/>
      <c r="I56" s="197">
        <f>SUM(I57:I74)</f>
        <v>0</v>
      </c>
      <c r="J56" s="197"/>
      <c r="K56" s="197">
        <f>SUM(K57:K74)</f>
        <v>0</v>
      </c>
      <c r="L56" s="197"/>
      <c r="M56" s="197">
        <f>SUM(M57:M74)</f>
        <v>0</v>
      </c>
      <c r="N56" s="195"/>
      <c r="O56" s="195">
        <f>SUM(O57:O74)</f>
        <v>45.291839999999986</v>
      </c>
      <c r="P56" s="195"/>
      <c r="Q56" s="195">
        <f>SUM(Q57:Q74)</f>
        <v>0</v>
      </c>
      <c r="R56" s="195"/>
      <c r="S56" s="195"/>
      <c r="T56" s="196"/>
      <c r="U56" s="195">
        <f>SUM(U57:U74)</f>
        <v>783.31000000000006</v>
      </c>
      <c r="AE56" t="s">
        <v>79</v>
      </c>
    </row>
    <row r="57" spans="1:60" ht="22.5" outlineLevel="1">
      <c r="A57" s="100">
        <v>29</v>
      </c>
      <c r="B57" s="100" t="s">
        <v>3113</v>
      </c>
      <c r="C57" s="114" t="s">
        <v>3112</v>
      </c>
      <c r="D57" s="104" t="s">
        <v>267</v>
      </c>
      <c r="E57" s="178">
        <v>85</v>
      </c>
      <c r="F57" s="177">
        <f>H57+J57</f>
        <v>0</v>
      </c>
      <c r="G57" s="106">
        <f>ROUND(E57*F57,2)</f>
        <v>0</v>
      </c>
      <c r="H57" s="106"/>
      <c r="I57" s="106">
        <f>ROUND(E57*H57,2)</f>
        <v>0</v>
      </c>
      <c r="J57" s="106"/>
      <c r="K57" s="106">
        <f>ROUND(E57*J57,2)</f>
        <v>0</v>
      </c>
      <c r="L57" s="106">
        <v>21</v>
      </c>
      <c r="M57" s="106">
        <f>G57*(1+L57/100)</f>
        <v>0</v>
      </c>
      <c r="N57" s="104">
        <v>0.17155999999999999</v>
      </c>
      <c r="O57" s="104">
        <f>ROUND(E57*N57,5)</f>
        <v>14.582599999999999</v>
      </c>
      <c r="P57" s="104">
        <v>0</v>
      </c>
      <c r="Q57" s="104">
        <f>ROUND(E57*P57,5)</f>
        <v>0</v>
      </c>
      <c r="R57" s="104"/>
      <c r="S57" s="104"/>
      <c r="T57" s="105">
        <v>2.9670000000000001</v>
      </c>
      <c r="U57" s="104">
        <f>ROUND(E57*T57,2)</f>
        <v>252.2</v>
      </c>
      <c r="V57" s="99"/>
      <c r="W57" s="99"/>
      <c r="X57" s="99"/>
      <c r="Y57" s="99"/>
      <c r="Z57" s="99"/>
      <c r="AA57" s="99"/>
      <c r="AB57" s="99"/>
      <c r="AC57" s="99"/>
      <c r="AD57" s="99"/>
      <c r="AE57" s="99" t="s">
        <v>80</v>
      </c>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ht="22.5" outlineLevel="1">
      <c r="A58" s="100"/>
      <c r="B58" s="100"/>
      <c r="C58" s="383" t="s">
        <v>2839</v>
      </c>
      <c r="D58" s="384"/>
      <c r="E58" s="385"/>
      <c r="F58" s="386"/>
      <c r="G58" s="387"/>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81</v>
      </c>
      <c r="AF58" s="99"/>
      <c r="AG58" s="99"/>
      <c r="AH58" s="99"/>
      <c r="AI58" s="99"/>
      <c r="AJ58" s="99"/>
      <c r="AK58" s="99"/>
      <c r="AL58" s="99"/>
      <c r="AM58" s="99"/>
      <c r="AN58" s="99"/>
      <c r="AO58" s="99"/>
      <c r="AP58" s="99"/>
      <c r="AQ58" s="99"/>
      <c r="AR58" s="99"/>
      <c r="AS58" s="99"/>
      <c r="AT58" s="99"/>
      <c r="AU58" s="99"/>
      <c r="AV58" s="99"/>
      <c r="AW58" s="99"/>
      <c r="AX58" s="99"/>
      <c r="AY58" s="99"/>
      <c r="AZ58" s="99"/>
      <c r="BA58" s="101" t="str">
        <f>C58</f>
        <v>Včetně montáže, napojení pomocí třmenu na PE32, napojení na pružnou hadici a nastavení postřikovače 1/2"</v>
      </c>
      <c r="BB58" s="99"/>
      <c r="BC58" s="99"/>
      <c r="BD58" s="99"/>
      <c r="BE58" s="99"/>
      <c r="BF58" s="99"/>
      <c r="BG58" s="99"/>
      <c r="BH58" s="99"/>
    </row>
    <row r="59" spans="1:60" outlineLevel="1">
      <c r="A59" s="100">
        <v>30</v>
      </c>
      <c r="B59" s="100" t="s">
        <v>3111</v>
      </c>
      <c r="C59" s="114" t="s">
        <v>2838</v>
      </c>
      <c r="D59" s="104" t="s">
        <v>267</v>
      </c>
      <c r="E59" s="178">
        <v>11</v>
      </c>
      <c r="F59" s="177">
        <f t="shared" ref="F59:F68" si="0">H59+J59</f>
        <v>0</v>
      </c>
      <c r="G59" s="106">
        <f t="shared" ref="G59:G68" si="1">ROUND(E59*F59,2)</f>
        <v>0</v>
      </c>
      <c r="H59" s="106"/>
      <c r="I59" s="106">
        <f t="shared" ref="I59:I68" si="2">ROUND(E59*H59,2)</f>
        <v>0</v>
      </c>
      <c r="J59" s="106"/>
      <c r="K59" s="106">
        <f t="shared" ref="K59:K68" si="3">ROUND(E59*J59,2)</f>
        <v>0</v>
      </c>
      <c r="L59" s="106">
        <v>21</v>
      </c>
      <c r="M59" s="106">
        <f t="shared" ref="M59:M68" si="4">G59*(1+L59/100)</f>
        <v>0</v>
      </c>
      <c r="N59" s="104">
        <v>0.17155999999999999</v>
      </c>
      <c r="O59" s="104">
        <f t="shared" ref="O59:O68" si="5">ROUND(E59*N59,5)</f>
        <v>1.8871599999999999</v>
      </c>
      <c r="P59" s="104">
        <v>0</v>
      </c>
      <c r="Q59" s="104">
        <f t="shared" ref="Q59:Q68" si="6">ROUND(E59*P59,5)</f>
        <v>0</v>
      </c>
      <c r="R59" s="104"/>
      <c r="S59" s="104"/>
      <c r="T59" s="105">
        <v>2.9670000000000001</v>
      </c>
      <c r="U59" s="104">
        <f t="shared" ref="U59:U68" si="7">ROUND(E59*T59,2)</f>
        <v>32.64</v>
      </c>
      <c r="V59" s="99"/>
      <c r="W59" s="99"/>
      <c r="X59" s="99"/>
      <c r="Y59" s="99"/>
      <c r="Z59" s="99"/>
      <c r="AA59" s="99"/>
      <c r="AB59" s="99"/>
      <c r="AC59" s="99"/>
      <c r="AD59" s="99"/>
      <c r="AE59" s="99" t="s">
        <v>80</v>
      </c>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outlineLevel="1">
      <c r="A60" s="100">
        <v>31</v>
      </c>
      <c r="B60" s="100" t="s">
        <v>3110</v>
      </c>
      <c r="C60" s="114" t="s">
        <v>2837</v>
      </c>
      <c r="D60" s="104" t="s">
        <v>267</v>
      </c>
      <c r="E60" s="178">
        <v>8</v>
      </c>
      <c r="F60" s="177">
        <f t="shared" si="0"/>
        <v>0</v>
      </c>
      <c r="G60" s="106">
        <f t="shared" si="1"/>
        <v>0</v>
      </c>
      <c r="H60" s="106"/>
      <c r="I60" s="106">
        <f t="shared" si="2"/>
        <v>0</v>
      </c>
      <c r="J60" s="106"/>
      <c r="K60" s="106">
        <f t="shared" si="3"/>
        <v>0</v>
      </c>
      <c r="L60" s="106">
        <v>21</v>
      </c>
      <c r="M60" s="106">
        <f t="shared" si="4"/>
        <v>0</v>
      </c>
      <c r="N60" s="104">
        <v>0.17155999999999999</v>
      </c>
      <c r="O60" s="104">
        <f t="shared" si="5"/>
        <v>1.3724799999999999</v>
      </c>
      <c r="P60" s="104">
        <v>0</v>
      </c>
      <c r="Q60" s="104">
        <f t="shared" si="6"/>
        <v>0</v>
      </c>
      <c r="R60" s="104"/>
      <c r="S60" s="104"/>
      <c r="T60" s="105">
        <v>2.9670000000000001</v>
      </c>
      <c r="U60" s="104">
        <f t="shared" si="7"/>
        <v>23.74</v>
      </c>
      <c r="V60" s="99"/>
      <c r="W60" s="99"/>
      <c r="X60" s="99"/>
      <c r="Y60" s="99"/>
      <c r="Z60" s="99"/>
      <c r="AA60" s="99"/>
      <c r="AB60" s="99"/>
      <c r="AC60" s="99"/>
      <c r="AD60" s="99"/>
      <c r="AE60" s="99" t="s">
        <v>80</v>
      </c>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v>32</v>
      </c>
      <c r="B61" s="100" t="s">
        <v>3109</v>
      </c>
      <c r="C61" s="114" t="s">
        <v>2836</v>
      </c>
      <c r="D61" s="104" t="s">
        <v>267</v>
      </c>
      <c r="E61" s="178">
        <v>20</v>
      </c>
      <c r="F61" s="177">
        <f t="shared" si="0"/>
        <v>0</v>
      </c>
      <c r="G61" s="106">
        <f t="shared" si="1"/>
        <v>0</v>
      </c>
      <c r="H61" s="106"/>
      <c r="I61" s="106">
        <f t="shared" si="2"/>
        <v>0</v>
      </c>
      <c r="J61" s="106"/>
      <c r="K61" s="106">
        <f t="shared" si="3"/>
        <v>0</v>
      </c>
      <c r="L61" s="106">
        <v>21</v>
      </c>
      <c r="M61" s="106">
        <f t="shared" si="4"/>
        <v>0</v>
      </c>
      <c r="N61" s="104">
        <v>0.17155999999999999</v>
      </c>
      <c r="O61" s="104">
        <f t="shared" si="5"/>
        <v>3.4312</v>
      </c>
      <c r="P61" s="104">
        <v>0</v>
      </c>
      <c r="Q61" s="104">
        <f t="shared" si="6"/>
        <v>0</v>
      </c>
      <c r="R61" s="104"/>
      <c r="S61" s="104"/>
      <c r="T61" s="105">
        <v>2.9670000000000001</v>
      </c>
      <c r="U61" s="104">
        <f t="shared" si="7"/>
        <v>59.34</v>
      </c>
      <c r="V61" s="99"/>
      <c r="W61" s="99"/>
      <c r="X61" s="99"/>
      <c r="Y61" s="99"/>
      <c r="Z61" s="99"/>
      <c r="AA61" s="99"/>
      <c r="AB61" s="99"/>
      <c r="AC61" s="99"/>
      <c r="AD61" s="99"/>
      <c r="AE61" s="99" t="s">
        <v>80</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v>33</v>
      </c>
      <c r="B62" s="100" t="s">
        <v>3108</v>
      </c>
      <c r="C62" s="114" t="s">
        <v>2835</v>
      </c>
      <c r="D62" s="104" t="s">
        <v>267</v>
      </c>
      <c r="E62" s="178">
        <v>19</v>
      </c>
      <c r="F62" s="177">
        <f t="shared" si="0"/>
        <v>0</v>
      </c>
      <c r="G62" s="106">
        <f t="shared" si="1"/>
        <v>0</v>
      </c>
      <c r="H62" s="106"/>
      <c r="I62" s="106">
        <f t="shared" si="2"/>
        <v>0</v>
      </c>
      <c r="J62" s="106"/>
      <c r="K62" s="106">
        <f t="shared" si="3"/>
        <v>0</v>
      </c>
      <c r="L62" s="106">
        <v>21</v>
      </c>
      <c r="M62" s="106">
        <f t="shared" si="4"/>
        <v>0</v>
      </c>
      <c r="N62" s="104">
        <v>0.17155999999999999</v>
      </c>
      <c r="O62" s="104">
        <f t="shared" si="5"/>
        <v>3.2596400000000001</v>
      </c>
      <c r="P62" s="104">
        <v>0</v>
      </c>
      <c r="Q62" s="104">
        <f t="shared" si="6"/>
        <v>0</v>
      </c>
      <c r="R62" s="104"/>
      <c r="S62" s="104"/>
      <c r="T62" s="105">
        <v>2.9670000000000001</v>
      </c>
      <c r="U62" s="104">
        <f t="shared" si="7"/>
        <v>56.37</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v>34</v>
      </c>
      <c r="B63" s="100" t="s">
        <v>3107</v>
      </c>
      <c r="C63" s="114" t="s">
        <v>2834</v>
      </c>
      <c r="D63" s="104" t="s">
        <v>267</v>
      </c>
      <c r="E63" s="178">
        <v>3</v>
      </c>
      <c r="F63" s="177">
        <f t="shared" si="0"/>
        <v>0</v>
      </c>
      <c r="G63" s="106">
        <f t="shared" si="1"/>
        <v>0</v>
      </c>
      <c r="H63" s="106"/>
      <c r="I63" s="106">
        <f t="shared" si="2"/>
        <v>0</v>
      </c>
      <c r="J63" s="106"/>
      <c r="K63" s="106">
        <f t="shared" si="3"/>
        <v>0</v>
      </c>
      <c r="L63" s="106">
        <v>21</v>
      </c>
      <c r="M63" s="106">
        <f t="shared" si="4"/>
        <v>0</v>
      </c>
      <c r="N63" s="104">
        <v>0.17155999999999999</v>
      </c>
      <c r="O63" s="104">
        <f t="shared" si="5"/>
        <v>0.51468000000000003</v>
      </c>
      <c r="P63" s="104">
        <v>0</v>
      </c>
      <c r="Q63" s="104">
        <f t="shared" si="6"/>
        <v>0</v>
      </c>
      <c r="R63" s="104"/>
      <c r="S63" s="104"/>
      <c r="T63" s="105">
        <v>2.9670000000000001</v>
      </c>
      <c r="U63" s="104">
        <f t="shared" si="7"/>
        <v>8.9</v>
      </c>
      <c r="V63" s="99"/>
      <c r="W63" s="99"/>
      <c r="X63" s="99"/>
      <c r="Y63" s="99"/>
      <c r="Z63" s="99"/>
      <c r="AA63" s="99"/>
      <c r="AB63" s="99"/>
      <c r="AC63" s="99"/>
      <c r="AD63" s="99"/>
      <c r="AE63" s="99" t="s">
        <v>80</v>
      </c>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v>35</v>
      </c>
      <c r="B64" s="100" t="s">
        <v>3106</v>
      </c>
      <c r="C64" s="114" t="s">
        <v>2833</v>
      </c>
      <c r="D64" s="104" t="s">
        <v>267</v>
      </c>
      <c r="E64" s="178">
        <v>3</v>
      </c>
      <c r="F64" s="177">
        <f t="shared" si="0"/>
        <v>0</v>
      </c>
      <c r="G64" s="106">
        <f t="shared" si="1"/>
        <v>0</v>
      </c>
      <c r="H64" s="106"/>
      <c r="I64" s="106">
        <f t="shared" si="2"/>
        <v>0</v>
      </c>
      <c r="J64" s="106"/>
      <c r="K64" s="106">
        <f t="shared" si="3"/>
        <v>0</v>
      </c>
      <c r="L64" s="106">
        <v>21</v>
      </c>
      <c r="M64" s="106">
        <f t="shared" si="4"/>
        <v>0</v>
      </c>
      <c r="N64" s="104">
        <v>0.17155999999999999</v>
      </c>
      <c r="O64" s="104">
        <f t="shared" si="5"/>
        <v>0.51468000000000003</v>
      </c>
      <c r="P64" s="104">
        <v>0</v>
      </c>
      <c r="Q64" s="104">
        <f t="shared" si="6"/>
        <v>0</v>
      </c>
      <c r="R64" s="104"/>
      <c r="S64" s="104"/>
      <c r="T64" s="105">
        <v>2.9670000000000001</v>
      </c>
      <c r="U64" s="104">
        <f t="shared" si="7"/>
        <v>8.9</v>
      </c>
      <c r="V64" s="99"/>
      <c r="W64" s="99"/>
      <c r="X64" s="99"/>
      <c r="Y64" s="99"/>
      <c r="Z64" s="99"/>
      <c r="AA64" s="99"/>
      <c r="AB64" s="99"/>
      <c r="AC64" s="99"/>
      <c r="AD64" s="99"/>
      <c r="AE64" s="99" t="s">
        <v>80</v>
      </c>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ht="22.5" outlineLevel="1">
      <c r="A65" s="100">
        <v>36</v>
      </c>
      <c r="B65" s="100" t="s">
        <v>3105</v>
      </c>
      <c r="C65" s="114" t="s">
        <v>2832</v>
      </c>
      <c r="D65" s="104" t="s">
        <v>267</v>
      </c>
      <c r="E65" s="178">
        <v>1</v>
      </c>
      <c r="F65" s="177">
        <f t="shared" si="0"/>
        <v>0</v>
      </c>
      <c r="G65" s="106">
        <f t="shared" si="1"/>
        <v>0</v>
      </c>
      <c r="H65" s="106"/>
      <c r="I65" s="106">
        <f t="shared" si="2"/>
        <v>0</v>
      </c>
      <c r="J65" s="106"/>
      <c r="K65" s="106">
        <f t="shared" si="3"/>
        <v>0</v>
      </c>
      <c r="L65" s="106">
        <v>21</v>
      </c>
      <c r="M65" s="106">
        <f t="shared" si="4"/>
        <v>0</v>
      </c>
      <c r="N65" s="104">
        <v>0.17155999999999999</v>
      </c>
      <c r="O65" s="104">
        <f t="shared" si="5"/>
        <v>0.17155999999999999</v>
      </c>
      <c r="P65" s="104">
        <v>0</v>
      </c>
      <c r="Q65" s="104">
        <f t="shared" si="6"/>
        <v>0</v>
      </c>
      <c r="R65" s="104"/>
      <c r="S65" s="104"/>
      <c r="T65" s="105">
        <v>2.9670000000000001</v>
      </c>
      <c r="U65" s="104">
        <f t="shared" si="7"/>
        <v>2.97</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ht="22.5" outlineLevel="1">
      <c r="A66" s="100">
        <v>37</v>
      </c>
      <c r="B66" s="100" t="s">
        <v>3104</v>
      </c>
      <c r="C66" s="114" t="s">
        <v>2831</v>
      </c>
      <c r="D66" s="104" t="s">
        <v>267</v>
      </c>
      <c r="E66" s="178">
        <v>1</v>
      </c>
      <c r="F66" s="177">
        <f t="shared" si="0"/>
        <v>0</v>
      </c>
      <c r="G66" s="106">
        <f t="shared" si="1"/>
        <v>0</v>
      </c>
      <c r="H66" s="106"/>
      <c r="I66" s="106">
        <f t="shared" si="2"/>
        <v>0</v>
      </c>
      <c r="J66" s="106"/>
      <c r="K66" s="106">
        <f t="shared" si="3"/>
        <v>0</v>
      </c>
      <c r="L66" s="106">
        <v>21</v>
      </c>
      <c r="M66" s="106">
        <f t="shared" si="4"/>
        <v>0</v>
      </c>
      <c r="N66" s="104">
        <v>0.17155999999999999</v>
      </c>
      <c r="O66" s="104">
        <f t="shared" si="5"/>
        <v>0.17155999999999999</v>
      </c>
      <c r="P66" s="104">
        <v>0</v>
      </c>
      <c r="Q66" s="104">
        <f t="shared" si="6"/>
        <v>0</v>
      </c>
      <c r="R66" s="104"/>
      <c r="S66" s="104"/>
      <c r="T66" s="105">
        <v>2.9670000000000001</v>
      </c>
      <c r="U66" s="104">
        <f t="shared" si="7"/>
        <v>2.97</v>
      </c>
      <c r="V66" s="99"/>
      <c r="W66" s="99"/>
      <c r="X66" s="99"/>
      <c r="Y66" s="99"/>
      <c r="Z66" s="99"/>
      <c r="AA66" s="99"/>
      <c r="AB66" s="99"/>
      <c r="AC66" s="99"/>
      <c r="AD66" s="99"/>
      <c r="AE66" s="99" t="s">
        <v>80</v>
      </c>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ht="22.5" outlineLevel="1">
      <c r="A67" s="100">
        <v>38</v>
      </c>
      <c r="B67" s="100" t="s">
        <v>3103</v>
      </c>
      <c r="C67" s="114" t="s">
        <v>3102</v>
      </c>
      <c r="D67" s="104" t="s">
        <v>267</v>
      </c>
      <c r="E67" s="178">
        <v>85</v>
      </c>
      <c r="F67" s="177">
        <f t="shared" si="0"/>
        <v>0</v>
      </c>
      <c r="G67" s="106">
        <f t="shared" si="1"/>
        <v>0</v>
      </c>
      <c r="H67" s="106"/>
      <c r="I67" s="106">
        <f t="shared" si="2"/>
        <v>0</v>
      </c>
      <c r="J67" s="106"/>
      <c r="K67" s="106">
        <f t="shared" si="3"/>
        <v>0</v>
      </c>
      <c r="L67" s="106">
        <v>21</v>
      </c>
      <c r="M67" s="106">
        <f t="shared" si="4"/>
        <v>0</v>
      </c>
      <c r="N67" s="104">
        <v>0.17155999999999999</v>
      </c>
      <c r="O67" s="104">
        <f t="shared" si="5"/>
        <v>14.582599999999999</v>
      </c>
      <c r="P67" s="104">
        <v>0</v>
      </c>
      <c r="Q67" s="104">
        <f t="shared" si="6"/>
        <v>0</v>
      </c>
      <c r="R67" s="104"/>
      <c r="S67" s="104"/>
      <c r="T67" s="105">
        <v>2.9670000000000001</v>
      </c>
      <c r="U67" s="104">
        <f t="shared" si="7"/>
        <v>252.2</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ht="22.5" outlineLevel="1">
      <c r="A68" s="100">
        <v>39</v>
      </c>
      <c r="B68" s="100" t="s">
        <v>3101</v>
      </c>
      <c r="C68" s="114" t="s">
        <v>3100</v>
      </c>
      <c r="D68" s="104" t="s">
        <v>267</v>
      </c>
      <c r="E68" s="178">
        <v>19</v>
      </c>
      <c r="F68" s="177">
        <f t="shared" si="0"/>
        <v>0</v>
      </c>
      <c r="G68" s="106">
        <f t="shared" si="1"/>
        <v>0</v>
      </c>
      <c r="H68" s="106"/>
      <c r="I68" s="106">
        <f t="shared" si="2"/>
        <v>0</v>
      </c>
      <c r="J68" s="106"/>
      <c r="K68" s="106">
        <f t="shared" si="3"/>
        <v>0</v>
      </c>
      <c r="L68" s="106">
        <v>21</v>
      </c>
      <c r="M68" s="106">
        <f t="shared" si="4"/>
        <v>0</v>
      </c>
      <c r="N68" s="104">
        <v>0.17155999999999999</v>
      </c>
      <c r="O68" s="104">
        <f t="shared" si="5"/>
        <v>3.2596400000000001</v>
      </c>
      <c r="P68" s="104">
        <v>0</v>
      </c>
      <c r="Q68" s="104">
        <f t="shared" si="6"/>
        <v>0</v>
      </c>
      <c r="R68" s="104"/>
      <c r="S68" s="104"/>
      <c r="T68" s="105">
        <v>2.9670000000000001</v>
      </c>
      <c r="U68" s="104">
        <f t="shared" si="7"/>
        <v>56.37</v>
      </c>
      <c r="V68" s="99"/>
      <c r="W68" s="99"/>
      <c r="X68" s="99"/>
      <c r="Y68" s="99"/>
      <c r="Z68" s="99"/>
      <c r="AA68" s="99"/>
      <c r="AB68" s="99"/>
      <c r="AC68" s="99"/>
      <c r="AD68" s="99"/>
      <c r="AE68" s="99" t="s">
        <v>80</v>
      </c>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ht="22.5" outlineLevel="1">
      <c r="A69" s="100"/>
      <c r="B69" s="100"/>
      <c r="C69" s="383" t="s">
        <v>2830</v>
      </c>
      <c r="D69" s="384"/>
      <c r="E69" s="385"/>
      <c r="F69" s="386"/>
      <c r="G69" s="387"/>
      <c r="H69" s="106"/>
      <c r="I69" s="106"/>
      <c r="J69" s="106"/>
      <c r="K69" s="106"/>
      <c r="L69" s="106"/>
      <c r="M69" s="106"/>
      <c r="N69" s="104"/>
      <c r="O69" s="104"/>
      <c r="P69" s="104"/>
      <c r="Q69" s="104"/>
      <c r="R69" s="104"/>
      <c r="S69" s="104"/>
      <c r="T69" s="105"/>
      <c r="U69" s="104"/>
      <c r="V69" s="99"/>
      <c r="W69" s="99"/>
      <c r="X69" s="99"/>
      <c r="Y69" s="99"/>
      <c r="Z69" s="99"/>
      <c r="AA69" s="99"/>
      <c r="AB69" s="99"/>
      <c r="AC69" s="99"/>
      <c r="AD69" s="99"/>
      <c r="AE69" s="99" t="s">
        <v>81</v>
      </c>
      <c r="AF69" s="99"/>
      <c r="AG69" s="99"/>
      <c r="AH69" s="99"/>
      <c r="AI69" s="99"/>
      <c r="AJ69" s="99"/>
      <c r="AK69" s="99"/>
      <c r="AL69" s="99"/>
      <c r="AM69" s="99"/>
      <c r="AN69" s="99"/>
      <c r="AO69" s="99"/>
      <c r="AP69" s="99"/>
      <c r="AQ69" s="99"/>
      <c r="AR69" s="99"/>
      <c r="AS69" s="99"/>
      <c r="AT69" s="99"/>
      <c r="AU69" s="99"/>
      <c r="AV69" s="99"/>
      <c r="AW69" s="99"/>
      <c r="AX69" s="99"/>
      <c r="AY69" s="99"/>
      <c r="AZ69" s="99"/>
      <c r="BA69" s="101" t="str">
        <f>C69</f>
        <v>Včetně montáže, napojení pomocí třmenu na PE32, napojení na pružnou hadici a nastavení postřikovače 3/4"</v>
      </c>
      <c r="BB69" s="99"/>
      <c r="BC69" s="99"/>
      <c r="BD69" s="99"/>
      <c r="BE69" s="99"/>
      <c r="BF69" s="99"/>
      <c r="BG69" s="99"/>
      <c r="BH69" s="99"/>
    </row>
    <row r="70" spans="1:60" ht="22.5" outlineLevel="1">
      <c r="A70" s="100">
        <v>40</v>
      </c>
      <c r="B70" s="100" t="s">
        <v>3099</v>
      </c>
      <c r="C70" s="114" t="s">
        <v>3098</v>
      </c>
      <c r="D70" s="104" t="s">
        <v>267</v>
      </c>
      <c r="E70" s="178">
        <v>2</v>
      </c>
      <c r="F70" s="177">
        <f>H70+J70</f>
        <v>0</v>
      </c>
      <c r="G70" s="106">
        <f>ROUND(E70*F70,2)</f>
        <v>0</v>
      </c>
      <c r="H70" s="106"/>
      <c r="I70" s="106">
        <f>ROUND(E70*H70,2)</f>
        <v>0</v>
      </c>
      <c r="J70" s="106"/>
      <c r="K70" s="106">
        <f>ROUND(E70*J70,2)</f>
        <v>0</v>
      </c>
      <c r="L70" s="106">
        <v>21</v>
      </c>
      <c r="M70" s="106">
        <f>G70*(1+L70/100)</f>
        <v>0</v>
      </c>
      <c r="N70" s="104">
        <v>0.17155999999999999</v>
      </c>
      <c r="O70" s="104">
        <f>ROUND(E70*N70,5)</f>
        <v>0.34311999999999998</v>
      </c>
      <c r="P70" s="104">
        <v>0</v>
      </c>
      <c r="Q70" s="104">
        <f>ROUND(E70*P70,5)</f>
        <v>0</v>
      </c>
      <c r="R70" s="104"/>
      <c r="S70" s="104"/>
      <c r="T70" s="105">
        <v>2.9670000000000001</v>
      </c>
      <c r="U70" s="104">
        <f>ROUND(E70*T70,2)</f>
        <v>5.93</v>
      </c>
      <c r="V70" s="99"/>
      <c r="W70" s="99"/>
      <c r="X70" s="99"/>
      <c r="Y70" s="99"/>
      <c r="Z70" s="99"/>
      <c r="AA70" s="99"/>
      <c r="AB70" s="99"/>
      <c r="AC70" s="99"/>
      <c r="AD70" s="99"/>
      <c r="AE70" s="99" t="s">
        <v>80</v>
      </c>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41</v>
      </c>
      <c r="B71" s="100" t="s">
        <v>3097</v>
      </c>
      <c r="C71" s="114" t="s">
        <v>3096</v>
      </c>
      <c r="D71" s="104" t="s">
        <v>267</v>
      </c>
      <c r="E71" s="178">
        <v>5</v>
      </c>
      <c r="F71" s="177">
        <f>H71+J71</f>
        <v>0</v>
      </c>
      <c r="G71" s="106">
        <f>ROUND(E71*F71,2)</f>
        <v>0</v>
      </c>
      <c r="H71" s="106"/>
      <c r="I71" s="106">
        <f>ROUND(E71*H71,2)</f>
        <v>0</v>
      </c>
      <c r="J71" s="106"/>
      <c r="K71" s="106">
        <f>ROUND(E71*J71,2)</f>
        <v>0</v>
      </c>
      <c r="L71" s="106">
        <v>21</v>
      </c>
      <c r="M71" s="106">
        <f>G71*(1+L71/100)</f>
        <v>0</v>
      </c>
      <c r="N71" s="104">
        <v>0.17155999999999999</v>
      </c>
      <c r="O71" s="104">
        <f>ROUND(E71*N71,5)</f>
        <v>0.85780000000000001</v>
      </c>
      <c r="P71" s="104">
        <v>0</v>
      </c>
      <c r="Q71" s="104">
        <f>ROUND(E71*P71,5)</f>
        <v>0</v>
      </c>
      <c r="R71" s="104"/>
      <c r="S71" s="104"/>
      <c r="T71" s="105">
        <v>2.9670000000000001</v>
      </c>
      <c r="U71" s="104">
        <f>ROUND(E71*T71,2)</f>
        <v>14.84</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c r="B72" s="100"/>
      <c r="C72" s="383" t="s">
        <v>2829</v>
      </c>
      <c r="D72" s="384"/>
      <c r="E72" s="385"/>
      <c r="F72" s="386"/>
      <c r="G72" s="387"/>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81</v>
      </c>
      <c r="AF72" s="99"/>
      <c r="AG72" s="99"/>
      <c r="AH72" s="99"/>
      <c r="AI72" s="99"/>
      <c r="AJ72" s="99"/>
      <c r="AK72" s="99"/>
      <c r="AL72" s="99"/>
      <c r="AM72" s="99"/>
      <c r="AN72" s="99"/>
      <c r="AO72" s="99"/>
      <c r="AP72" s="99"/>
      <c r="AQ72" s="99"/>
      <c r="AR72" s="99"/>
      <c r="AS72" s="99"/>
      <c r="AT72" s="99"/>
      <c r="AU72" s="99"/>
      <c r="AV72" s="99"/>
      <c r="AW72" s="99"/>
      <c r="AX72" s="99"/>
      <c r="AY72" s="99"/>
      <c r="AZ72" s="99"/>
      <c r="BA72" s="101" t="str">
        <f>C72</f>
        <v>Včetně připojení pomocí mosazné přechodky a montáže</v>
      </c>
      <c r="BB72" s="99"/>
      <c r="BC72" s="99"/>
      <c r="BD72" s="99"/>
      <c r="BE72" s="99"/>
      <c r="BF72" s="99"/>
      <c r="BG72" s="99"/>
      <c r="BH72" s="99"/>
    </row>
    <row r="73" spans="1:60" outlineLevel="1">
      <c r="A73" s="100">
        <v>42</v>
      </c>
      <c r="B73" s="100" t="s">
        <v>3095</v>
      </c>
      <c r="C73" s="114" t="s">
        <v>2828</v>
      </c>
      <c r="D73" s="104" t="s">
        <v>267</v>
      </c>
      <c r="E73" s="178">
        <v>1</v>
      </c>
      <c r="F73" s="177">
        <f>H73+J73</f>
        <v>0</v>
      </c>
      <c r="G73" s="106">
        <f>ROUND(E73*F73,2)</f>
        <v>0</v>
      </c>
      <c r="H73" s="106"/>
      <c r="I73" s="106">
        <f>ROUND(E73*H73,2)</f>
        <v>0</v>
      </c>
      <c r="J73" s="106"/>
      <c r="K73" s="106">
        <f>ROUND(E73*J73,2)</f>
        <v>0</v>
      </c>
      <c r="L73" s="106">
        <v>21</v>
      </c>
      <c r="M73" s="106">
        <f>G73*(1+L73/100)</f>
        <v>0</v>
      </c>
      <c r="N73" s="104">
        <v>0.17155999999999999</v>
      </c>
      <c r="O73" s="104">
        <f>ROUND(E73*N73,5)</f>
        <v>0.17155999999999999</v>
      </c>
      <c r="P73" s="104">
        <v>0</v>
      </c>
      <c r="Q73" s="104">
        <f>ROUND(E73*P73,5)</f>
        <v>0</v>
      </c>
      <c r="R73" s="104"/>
      <c r="S73" s="104"/>
      <c r="T73" s="105">
        <v>2.9670000000000001</v>
      </c>
      <c r="U73" s="104">
        <f>ROUND(E73*T73,2)</f>
        <v>2.97</v>
      </c>
      <c r="V73" s="99"/>
      <c r="W73" s="99"/>
      <c r="X73" s="99"/>
      <c r="Y73" s="99"/>
      <c r="Z73" s="99"/>
      <c r="AA73" s="99"/>
      <c r="AB73" s="99"/>
      <c r="AC73" s="99"/>
      <c r="AD73" s="99"/>
      <c r="AE73" s="99" t="s">
        <v>80</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outlineLevel="1">
      <c r="A74" s="100">
        <v>43</v>
      </c>
      <c r="B74" s="100" t="s">
        <v>3094</v>
      </c>
      <c r="C74" s="114" t="s">
        <v>3093</v>
      </c>
      <c r="D74" s="104" t="s">
        <v>267</v>
      </c>
      <c r="E74" s="178">
        <v>1</v>
      </c>
      <c r="F74" s="177">
        <f>H74+J74</f>
        <v>0</v>
      </c>
      <c r="G74" s="106">
        <f>ROUND(E74*F74,2)</f>
        <v>0</v>
      </c>
      <c r="H74" s="106"/>
      <c r="I74" s="106">
        <f>ROUND(E74*H74,2)</f>
        <v>0</v>
      </c>
      <c r="J74" s="106"/>
      <c r="K74" s="106">
        <f>ROUND(E74*J74,2)</f>
        <v>0</v>
      </c>
      <c r="L74" s="106">
        <v>21</v>
      </c>
      <c r="M74" s="106">
        <f>G74*(1+L74/100)</f>
        <v>0</v>
      </c>
      <c r="N74" s="104">
        <v>0.17155999999999999</v>
      </c>
      <c r="O74" s="104">
        <f>ROUND(E74*N74,5)</f>
        <v>0.17155999999999999</v>
      </c>
      <c r="P74" s="104">
        <v>0</v>
      </c>
      <c r="Q74" s="104">
        <f>ROUND(E74*P74,5)</f>
        <v>0</v>
      </c>
      <c r="R74" s="104"/>
      <c r="S74" s="104"/>
      <c r="T74" s="105">
        <v>2.9670000000000001</v>
      </c>
      <c r="U74" s="104">
        <f>ROUND(E74*T74,2)</f>
        <v>2.97</v>
      </c>
      <c r="V74" s="99"/>
      <c r="W74" s="99"/>
      <c r="X74" s="99"/>
      <c r="Y74" s="99"/>
      <c r="Z74" s="99"/>
      <c r="AA74" s="99"/>
      <c r="AB74" s="99"/>
      <c r="AC74" s="99"/>
      <c r="AD74" s="99"/>
      <c r="AE74" s="99" t="s">
        <v>80</v>
      </c>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ht="25.5">
      <c r="A75" s="200" t="s">
        <v>188</v>
      </c>
      <c r="B75" s="200" t="s">
        <v>3092</v>
      </c>
      <c r="C75" s="199" t="s">
        <v>3091</v>
      </c>
      <c r="D75" s="195"/>
      <c r="E75" s="198"/>
      <c r="F75" s="197"/>
      <c r="G75" s="197">
        <f>SUMIF(AE76:AE95,"&lt;&gt;NOR",G76:G95)</f>
        <v>0</v>
      </c>
      <c r="H75" s="197"/>
      <c r="I75" s="197">
        <f>SUM(I76:I95)</f>
        <v>0</v>
      </c>
      <c r="J75" s="197"/>
      <c r="K75" s="197">
        <f>SUM(K76:K95)</f>
        <v>0</v>
      </c>
      <c r="L75" s="197"/>
      <c r="M75" s="197">
        <f>SUM(M76:M95)</f>
        <v>0</v>
      </c>
      <c r="N75" s="195"/>
      <c r="O75" s="195">
        <f>SUM(O76:O95)</f>
        <v>2.7449599999999994</v>
      </c>
      <c r="P75" s="195"/>
      <c r="Q75" s="195">
        <f>SUM(Q76:Q95)</f>
        <v>0</v>
      </c>
      <c r="R75" s="195"/>
      <c r="S75" s="195"/>
      <c r="T75" s="196"/>
      <c r="U75" s="195">
        <f>SUM(U76:U95)</f>
        <v>47.489999999999995</v>
      </c>
      <c r="AE75" t="s">
        <v>79</v>
      </c>
    </row>
    <row r="76" spans="1:60" outlineLevel="1">
      <c r="A76" s="100">
        <v>44</v>
      </c>
      <c r="B76" s="100" t="s">
        <v>3090</v>
      </c>
      <c r="C76" s="114" t="s">
        <v>2827</v>
      </c>
      <c r="D76" s="104" t="s">
        <v>267</v>
      </c>
      <c r="E76" s="178">
        <v>1</v>
      </c>
      <c r="F76" s="177">
        <f>H76+J76</f>
        <v>0</v>
      </c>
      <c r="G76" s="106">
        <f>ROUND(E76*F76,2)</f>
        <v>0</v>
      </c>
      <c r="H76" s="106"/>
      <c r="I76" s="106">
        <f>ROUND(E76*H76,2)</f>
        <v>0</v>
      </c>
      <c r="J76" s="106"/>
      <c r="K76" s="106">
        <f>ROUND(E76*J76,2)</f>
        <v>0</v>
      </c>
      <c r="L76" s="106">
        <v>21</v>
      </c>
      <c r="M76" s="106">
        <f>G76*(1+L76/100)</f>
        <v>0</v>
      </c>
      <c r="N76" s="104">
        <v>0.17155999999999999</v>
      </c>
      <c r="O76" s="104">
        <f>ROUND(E76*N76,5)</f>
        <v>0.17155999999999999</v>
      </c>
      <c r="P76" s="104">
        <v>0</v>
      </c>
      <c r="Q76" s="104">
        <f>ROUND(E76*P76,5)</f>
        <v>0</v>
      </c>
      <c r="R76" s="104"/>
      <c r="S76" s="104"/>
      <c r="T76" s="105">
        <v>2.9670000000000001</v>
      </c>
      <c r="U76" s="104">
        <f>ROUND(E76*T76,2)</f>
        <v>2.97</v>
      </c>
      <c r="V76" s="99"/>
      <c r="W76" s="99"/>
      <c r="X76" s="99"/>
      <c r="Y76" s="99"/>
      <c r="Z76" s="99"/>
      <c r="AA76" s="99"/>
      <c r="AB76" s="99"/>
      <c r="AC76" s="99"/>
      <c r="AD76" s="99"/>
      <c r="AE76" s="99" t="s">
        <v>80</v>
      </c>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outlineLevel="1">
      <c r="A77" s="100"/>
      <c r="B77" s="100"/>
      <c r="C77" s="383" t="s">
        <v>2823</v>
      </c>
      <c r="D77" s="384"/>
      <c r="E77" s="385"/>
      <c r="F77" s="386"/>
      <c r="G77" s="387"/>
      <c r="H77" s="106"/>
      <c r="I77" s="106"/>
      <c r="J77" s="106"/>
      <c r="K77" s="106"/>
      <c r="L77" s="106"/>
      <c r="M77" s="106"/>
      <c r="N77" s="104"/>
      <c r="O77" s="104"/>
      <c r="P77" s="104"/>
      <c r="Q77" s="104"/>
      <c r="R77" s="104"/>
      <c r="S77" s="104"/>
      <c r="T77" s="105"/>
      <c r="U77" s="104"/>
      <c r="V77" s="99"/>
      <c r="W77" s="99"/>
      <c r="X77" s="99"/>
      <c r="Y77" s="99"/>
      <c r="Z77" s="99"/>
      <c r="AA77" s="99"/>
      <c r="AB77" s="99"/>
      <c r="AC77" s="99"/>
      <c r="AD77" s="99"/>
      <c r="AE77" s="99" t="s">
        <v>81</v>
      </c>
      <c r="AF77" s="99"/>
      <c r="AG77" s="99"/>
      <c r="AH77" s="99"/>
      <c r="AI77" s="99"/>
      <c r="AJ77" s="99"/>
      <c r="AK77" s="99"/>
      <c r="AL77" s="99"/>
      <c r="AM77" s="99"/>
      <c r="AN77" s="99"/>
      <c r="AO77" s="99"/>
      <c r="AP77" s="99"/>
      <c r="AQ77" s="99"/>
      <c r="AR77" s="99"/>
      <c r="AS77" s="99"/>
      <c r="AT77" s="99"/>
      <c r="AU77" s="99"/>
      <c r="AV77" s="99"/>
      <c r="AW77" s="99"/>
      <c r="AX77" s="99"/>
      <c r="AY77" s="99"/>
      <c r="AZ77" s="99"/>
      <c r="BA77" s="101" t="str">
        <f>C77</f>
        <v>Včetně montáže filtru</v>
      </c>
      <c r="BB77" s="99"/>
      <c r="BC77" s="99"/>
      <c r="BD77" s="99"/>
      <c r="BE77" s="99"/>
      <c r="BF77" s="99"/>
      <c r="BG77" s="99"/>
      <c r="BH77" s="99"/>
    </row>
    <row r="78" spans="1:60" outlineLevel="1">
      <c r="A78" s="100">
        <v>45</v>
      </c>
      <c r="B78" s="100" t="s">
        <v>3089</v>
      </c>
      <c r="C78" s="114" t="s">
        <v>2826</v>
      </c>
      <c r="D78" s="104" t="s">
        <v>267</v>
      </c>
      <c r="E78" s="178">
        <v>1</v>
      </c>
      <c r="F78" s="177">
        <f>H78+J78</f>
        <v>0</v>
      </c>
      <c r="G78" s="106">
        <f>ROUND(E78*F78,2)</f>
        <v>0</v>
      </c>
      <c r="H78" s="106"/>
      <c r="I78" s="106">
        <f>ROUND(E78*H78,2)</f>
        <v>0</v>
      </c>
      <c r="J78" s="106"/>
      <c r="K78" s="106">
        <f>ROUND(E78*J78,2)</f>
        <v>0</v>
      </c>
      <c r="L78" s="106">
        <v>21</v>
      </c>
      <c r="M78" s="106">
        <f>G78*(1+L78/100)</f>
        <v>0</v>
      </c>
      <c r="N78" s="104">
        <v>0.17155999999999999</v>
      </c>
      <c r="O78" s="104">
        <f>ROUND(E78*N78,5)</f>
        <v>0.17155999999999999</v>
      </c>
      <c r="P78" s="104">
        <v>0</v>
      </c>
      <c r="Q78" s="104">
        <f>ROUND(E78*P78,5)</f>
        <v>0</v>
      </c>
      <c r="R78" s="104"/>
      <c r="S78" s="104"/>
      <c r="T78" s="105">
        <v>2.9670000000000001</v>
      </c>
      <c r="U78" s="104">
        <f>ROUND(E78*T78,2)</f>
        <v>2.97</v>
      </c>
      <c r="V78" s="99"/>
      <c r="W78" s="99"/>
      <c r="X78" s="99"/>
      <c r="Y78" s="99"/>
      <c r="Z78" s="99"/>
      <c r="AA78" s="99"/>
      <c r="AB78" s="99"/>
      <c r="AC78" s="99"/>
      <c r="AD78" s="99"/>
      <c r="AE78" s="99" t="s">
        <v>80</v>
      </c>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c r="B79" s="100"/>
      <c r="C79" s="383" t="s">
        <v>2825</v>
      </c>
      <c r="D79" s="384"/>
      <c r="E79" s="385"/>
      <c r="F79" s="386"/>
      <c r="G79" s="387"/>
      <c r="H79" s="106"/>
      <c r="I79" s="106"/>
      <c r="J79" s="106"/>
      <c r="K79" s="106"/>
      <c r="L79" s="106"/>
      <c r="M79" s="106"/>
      <c r="N79" s="104"/>
      <c r="O79" s="104"/>
      <c r="P79" s="104"/>
      <c r="Q79" s="104"/>
      <c r="R79" s="104"/>
      <c r="S79" s="104"/>
      <c r="T79" s="105"/>
      <c r="U79" s="104"/>
      <c r="V79" s="99"/>
      <c r="W79" s="99"/>
      <c r="X79" s="99"/>
      <c r="Y79" s="99"/>
      <c r="Z79" s="99"/>
      <c r="AA79" s="99"/>
      <c r="AB79" s="99"/>
      <c r="AC79" s="99"/>
      <c r="AD79" s="99"/>
      <c r="AE79" s="99" t="s">
        <v>81</v>
      </c>
      <c r="AF79" s="99"/>
      <c r="AG79" s="99"/>
      <c r="AH79" s="99"/>
      <c r="AI79" s="99"/>
      <c r="AJ79" s="99"/>
      <c r="AK79" s="99"/>
      <c r="AL79" s="99"/>
      <c r="AM79" s="99"/>
      <c r="AN79" s="99"/>
      <c r="AO79" s="99"/>
      <c r="AP79" s="99"/>
      <c r="AQ79" s="99"/>
      <c r="AR79" s="99"/>
      <c r="AS79" s="99"/>
      <c r="AT79" s="99"/>
      <c r="AU79" s="99"/>
      <c r="AV79" s="99"/>
      <c r="AW79" s="99"/>
      <c r="AX79" s="99"/>
      <c r="AY79" s="99"/>
      <c r="AZ79" s="99"/>
      <c r="BA79" s="101" t="str">
        <f>C79</f>
        <v>Včetně nastavení jednotky zpětného proplachu</v>
      </c>
      <c r="BB79" s="99"/>
      <c r="BC79" s="99"/>
      <c r="BD79" s="99"/>
      <c r="BE79" s="99"/>
      <c r="BF79" s="99"/>
      <c r="BG79" s="99"/>
      <c r="BH79" s="99"/>
    </row>
    <row r="80" spans="1:60" outlineLevel="1">
      <c r="A80" s="100">
        <v>46</v>
      </c>
      <c r="B80" s="100" t="s">
        <v>3088</v>
      </c>
      <c r="C80" s="114" t="s">
        <v>2824</v>
      </c>
      <c r="D80" s="104" t="s">
        <v>267</v>
      </c>
      <c r="E80" s="178">
        <v>1</v>
      </c>
      <c r="F80" s="177">
        <f>H80+J80</f>
        <v>0</v>
      </c>
      <c r="G80" s="106">
        <f>ROUND(E80*F80,2)</f>
        <v>0</v>
      </c>
      <c r="H80" s="106"/>
      <c r="I80" s="106">
        <f>ROUND(E80*H80,2)</f>
        <v>0</v>
      </c>
      <c r="J80" s="106"/>
      <c r="K80" s="106">
        <f>ROUND(E80*J80,2)</f>
        <v>0</v>
      </c>
      <c r="L80" s="106">
        <v>21</v>
      </c>
      <c r="M80" s="106">
        <f>G80*(1+L80/100)</f>
        <v>0</v>
      </c>
      <c r="N80" s="104">
        <v>0.17155999999999999</v>
      </c>
      <c r="O80" s="104">
        <f>ROUND(E80*N80,5)</f>
        <v>0.17155999999999999</v>
      </c>
      <c r="P80" s="104">
        <v>0</v>
      </c>
      <c r="Q80" s="104">
        <f>ROUND(E80*P80,5)</f>
        <v>0</v>
      </c>
      <c r="R80" s="104"/>
      <c r="S80" s="104"/>
      <c r="T80" s="105">
        <v>2.9670000000000001</v>
      </c>
      <c r="U80" s="104">
        <f>ROUND(E80*T80,2)</f>
        <v>2.97</v>
      </c>
      <c r="V80" s="99"/>
      <c r="W80" s="99"/>
      <c r="X80" s="99"/>
      <c r="Y80" s="99"/>
      <c r="Z80" s="99"/>
      <c r="AA80" s="99"/>
      <c r="AB80" s="99"/>
      <c r="AC80" s="99"/>
      <c r="AD80" s="99"/>
      <c r="AE80" s="99" t="s">
        <v>80</v>
      </c>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row>
    <row r="81" spans="1:60" outlineLevel="1">
      <c r="A81" s="100"/>
      <c r="B81" s="100"/>
      <c r="C81" s="383" t="s">
        <v>2823</v>
      </c>
      <c r="D81" s="384"/>
      <c r="E81" s="385"/>
      <c r="F81" s="386"/>
      <c r="G81" s="387"/>
      <c r="H81" s="106"/>
      <c r="I81" s="106"/>
      <c r="J81" s="106"/>
      <c r="K81" s="106"/>
      <c r="L81" s="106"/>
      <c r="M81" s="106"/>
      <c r="N81" s="104"/>
      <c r="O81" s="104"/>
      <c r="P81" s="104"/>
      <c r="Q81" s="104"/>
      <c r="R81" s="104"/>
      <c r="S81" s="104"/>
      <c r="T81" s="105"/>
      <c r="U81" s="104"/>
      <c r="V81" s="99"/>
      <c r="W81" s="99"/>
      <c r="X81" s="99"/>
      <c r="Y81" s="99"/>
      <c r="Z81" s="99"/>
      <c r="AA81" s="99"/>
      <c r="AB81" s="99"/>
      <c r="AC81" s="99"/>
      <c r="AD81" s="99"/>
      <c r="AE81" s="99" t="s">
        <v>81</v>
      </c>
      <c r="AF81" s="99"/>
      <c r="AG81" s="99"/>
      <c r="AH81" s="99"/>
      <c r="AI81" s="99"/>
      <c r="AJ81" s="99"/>
      <c r="AK81" s="99"/>
      <c r="AL81" s="99"/>
      <c r="AM81" s="99"/>
      <c r="AN81" s="99"/>
      <c r="AO81" s="99"/>
      <c r="AP81" s="99"/>
      <c r="AQ81" s="99"/>
      <c r="AR81" s="99"/>
      <c r="AS81" s="99"/>
      <c r="AT81" s="99"/>
      <c r="AU81" s="99"/>
      <c r="AV81" s="99"/>
      <c r="AW81" s="99"/>
      <c r="AX81" s="99"/>
      <c r="AY81" s="99"/>
      <c r="AZ81" s="99"/>
      <c r="BA81" s="101" t="str">
        <f>C81</f>
        <v>Včetně montáže filtru</v>
      </c>
      <c r="BB81" s="99"/>
      <c r="BC81" s="99"/>
      <c r="BD81" s="99"/>
      <c r="BE81" s="99"/>
      <c r="BF81" s="99"/>
      <c r="BG81" s="99"/>
      <c r="BH81" s="99"/>
    </row>
    <row r="82" spans="1:60" outlineLevel="1">
      <c r="A82" s="100">
        <v>47</v>
      </c>
      <c r="B82" s="100" t="s">
        <v>3087</v>
      </c>
      <c r="C82" s="114" t="s">
        <v>3086</v>
      </c>
      <c r="D82" s="104" t="s">
        <v>267</v>
      </c>
      <c r="E82" s="178">
        <v>4</v>
      </c>
      <c r="F82" s="177">
        <f>H82+J82</f>
        <v>0</v>
      </c>
      <c r="G82" s="106">
        <f>ROUND(E82*F82,2)</f>
        <v>0</v>
      </c>
      <c r="H82" s="106"/>
      <c r="I82" s="106">
        <f>ROUND(E82*H82,2)</f>
        <v>0</v>
      </c>
      <c r="J82" s="106"/>
      <c r="K82" s="106">
        <f>ROUND(E82*J82,2)</f>
        <v>0</v>
      </c>
      <c r="L82" s="106">
        <v>21</v>
      </c>
      <c r="M82" s="106">
        <f>G82*(1+L82/100)</f>
        <v>0</v>
      </c>
      <c r="N82" s="104">
        <v>0.17155999999999999</v>
      </c>
      <c r="O82" s="104">
        <f>ROUND(E82*N82,5)</f>
        <v>0.68623999999999996</v>
      </c>
      <c r="P82" s="104">
        <v>0</v>
      </c>
      <c r="Q82" s="104">
        <f>ROUND(E82*P82,5)</f>
        <v>0</v>
      </c>
      <c r="R82" s="104"/>
      <c r="S82" s="104"/>
      <c r="T82" s="105">
        <v>2.9670000000000001</v>
      </c>
      <c r="U82" s="104">
        <f>ROUND(E82*T82,2)</f>
        <v>11.87</v>
      </c>
      <c r="V82" s="99"/>
      <c r="W82" s="99"/>
      <c r="X82" s="99"/>
      <c r="Y82" s="99"/>
      <c r="Z82" s="99"/>
      <c r="AA82" s="99"/>
      <c r="AB82" s="99"/>
      <c r="AC82" s="99"/>
      <c r="AD82" s="99"/>
      <c r="AE82" s="99" t="s">
        <v>80</v>
      </c>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outlineLevel="1">
      <c r="A83" s="100"/>
      <c r="B83" s="100"/>
      <c r="C83" s="383" t="s">
        <v>2822</v>
      </c>
      <c r="D83" s="384"/>
      <c r="E83" s="385"/>
      <c r="F83" s="386"/>
      <c r="G83" s="387"/>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81</v>
      </c>
      <c r="AF83" s="99"/>
      <c r="AG83" s="99"/>
      <c r="AH83" s="99"/>
      <c r="AI83" s="99"/>
      <c r="AJ83" s="99"/>
      <c r="AK83" s="99"/>
      <c r="AL83" s="99"/>
      <c r="AM83" s="99"/>
      <c r="AN83" s="99"/>
      <c r="AO83" s="99"/>
      <c r="AP83" s="99"/>
      <c r="AQ83" s="99"/>
      <c r="AR83" s="99"/>
      <c r="AS83" s="99"/>
      <c r="AT83" s="99"/>
      <c r="AU83" s="99"/>
      <c r="AV83" s="99"/>
      <c r="AW83" s="99"/>
      <c r="AX83" s="99"/>
      <c r="AY83" s="99"/>
      <c r="AZ83" s="99"/>
      <c r="BA83" s="101" t="str">
        <f>C83</f>
        <v>Včetně montáže ventilu</v>
      </c>
      <c r="BB83" s="99"/>
      <c r="BC83" s="99"/>
      <c r="BD83" s="99"/>
      <c r="BE83" s="99"/>
      <c r="BF83" s="99"/>
      <c r="BG83" s="99"/>
      <c r="BH83" s="99"/>
    </row>
    <row r="84" spans="1:60" outlineLevel="1">
      <c r="A84" s="100">
        <v>48</v>
      </c>
      <c r="B84" s="100" t="s">
        <v>3085</v>
      </c>
      <c r="C84" s="114" t="s">
        <v>2821</v>
      </c>
      <c r="D84" s="104" t="s">
        <v>267</v>
      </c>
      <c r="E84" s="178">
        <v>1</v>
      </c>
      <c r="F84" s="177">
        <f>H84+J84</f>
        <v>0</v>
      </c>
      <c r="G84" s="106">
        <f>ROUND(E84*F84,2)</f>
        <v>0</v>
      </c>
      <c r="H84" s="106"/>
      <c r="I84" s="106">
        <f>ROUND(E84*H84,2)</f>
        <v>0</v>
      </c>
      <c r="J84" s="106"/>
      <c r="K84" s="106">
        <f>ROUND(E84*J84,2)</f>
        <v>0</v>
      </c>
      <c r="L84" s="106">
        <v>21</v>
      </c>
      <c r="M84" s="106">
        <f>G84*(1+L84/100)</f>
        <v>0</v>
      </c>
      <c r="N84" s="104">
        <v>0.17155999999999999</v>
      </c>
      <c r="O84" s="104">
        <f>ROUND(E84*N84,5)</f>
        <v>0.17155999999999999</v>
      </c>
      <c r="P84" s="104">
        <v>0</v>
      </c>
      <c r="Q84" s="104">
        <f>ROUND(E84*P84,5)</f>
        <v>0</v>
      </c>
      <c r="R84" s="104"/>
      <c r="S84" s="104"/>
      <c r="T84" s="105">
        <v>2.9670000000000001</v>
      </c>
      <c r="U84" s="104">
        <f>ROUND(E84*T84,2)</f>
        <v>2.97</v>
      </c>
      <c r="V84" s="99"/>
      <c r="W84" s="99"/>
      <c r="X84" s="99"/>
      <c r="Y84" s="99"/>
      <c r="Z84" s="99"/>
      <c r="AA84" s="99"/>
      <c r="AB84" s="99"/>
      <c r="AC84" s="99"/>
      <c r="AD84" s="99"/>
      <c r="AE84" s="99" t="s">
        <v>80</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outlineLevel="1">
      <c r="A85" s="100"/>
      <c r="B85" s="100"/>
      <c r="C85" s="383" t="s">
        <v>2820</v>
      </c>
      <c r="D85" s="384"/>
      <c r="E85" s="385"/>
      <c r="F85" s="386"/>
      <c r="G85" s="387"/>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81</v>
      </c>
      <c r="AF85" s="99"/>
      <c r="AG85" s="99"/>
      <c r="AH85" s="99"/>
      <c r="AI85" s="99"/>
      <c r="AJ85" s="99"/>
      <c r="AK85" s="99"/>
      <c r="AL85" s="99"/>
      <c r="AM85" s="99"/>
      <c r="AN85" s="99"/>
      <c r="AO85" s="99"/>
      <c r="AP85" s="99"/>
      <c r="AQ85" s="99"/>
      <c r="AR85" s="99"/>
      <c r="AS85" s="99"/>
      <c r="AT85" s="99"/>
      <c r="AU85" s="99"/>
      <c r="AV85" s="99"/>
      <c r="AW85" s="99"/>
      <c r="AX85" s="99"/>
      <c r="AY85" s="99"/>
      <c r="AZ85" s="99"/>
      <c r="BA85" s="101" t="str">
        <f>C85</f>
        <v>Včetně montáže sestavy zazimování</v>
      </c>
      <c r="BB85" s="99"/>
      <c r="BC85" s="99"/>
      <c r="BD85" s="99"/>
      <c r="BE85" s="99"/>
      <c r="BF85" s="99"/>
      <c r="BG85" s="99"/>
      <c r="BH85" s="99"/>
    </row>
    <row r="86" spans="1:60" ht="22.5" outlineLevel="1">
      <c r="A86" s="100">
        <v>49</v>
      </c>
      <c r="B86" s="100" t="s">
        <v>3084</v>
      </c>
      <c r="C86" s="114" t="s">
        <v>3083</v>
      </c>
      <c r="D86" s="104" t="s">
        <v>267</v>
      </c>
      <c r="E86" s="178">
        <v>1</v>
      </c>
      <c r="F86" s="177">
        <f>H86+J86</f>
        <v>0</v>
      </c>
      <c r="G86" s="106">
        <f>ROUND(E86*F86,2)</f>
        <v>0</v>
      </c>
      <c r="H86" s="106"/>
      <c r="I86" s="106">
        <f>ROUND(E86*H86,2)</f>
        <v>0</v>
      </c>
      <c r="J86" s="106"/>
      <c r="K86" s="106">
        <f>ROUND(E86*J86,2)</f>
        <v>0</v>
      </c>
      <c r="L86" s="106">
        <v>21</v>
      </c>
      <c r="M86" s="106">
        <f>G86*(1+L86/100)</f>
        <v>0</v>
      </c>
      <c r="N86" s="104">
        <v>0.17155999999999999</v>
      </c>
      <c r="O86" s="104">
        <f>ROUND(E86*N86,5)</f>
        <v>0.17155999999999999</v>
      </c>
      <c r="P86" s="104">
        <v>0</v>
      </c>
      <c r="Q86" s="104">
        <f>ROUND(E86*P86,5)</f>
        <v>0</v>
      </c>
      <c r="R86" s="104"/>
      <c r="S86" s="104"/>
      <c r="T86" s="105">
        <v>2.9670000000000001</v>
      </c>
      <c r="U86" s="104">
        <f>ROUND(E86*T86,2)</f>
        <v>2.97</v>
      </c>
      <c r="V86" s="99"/>
      <c r="W86" s="99"/>
      <c r="X86" s="99"/>
      <c r="Y86" s="99"/>
      <c r="Z86" s="99"/>
      <c r="AA86" s="99"/>
      <c r="AB86" s="99"/>
      <c r="AC86" s="99"/>
      <c r="AD86" s="99"/>
      <c r="AE86" s="99" t="s">
        <v>80</v>
      </c>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ht="22.5" outlineLevel="1">
      <c r="A87" s="100">
        <v>50</v>
      </c>
      <c r="B87" s="100" t="s">
        <v>3082</v>
      </c>
      <c r="C87" s="114" t="s">
        <v>3081</v>
      </c>
      <c r="D87" s="104" t="s">
        <v>267</v>
      </c>
      <c r="E87" s="178">
        <v>1</v>
      </c>
      <c r="F87" s="177">
        <f>H87+J87</f>
        <v>0</v>
      </c>
      <c r="G87" s="106">
        <f>ROUND(E87*F87,2)</f>
        <v>0</v>
      </c>
      <c r="H87" s="106"/>
      <c r="I87" s="106">
        <f>ROUND(E87*H87,2)</f>
        <v>0</v>
      </c>
      <c r="J87" s="106"/>
      <c r="K87" s="106">
        <f>ROUND(E87*J87,2)</f>
        <v>0</v>
      </c>
      <c r="L87" s="106">
        <v>21</v>
      </c>
      <c r="M87" s="106">
        <f>G87*(1+L87/100)</f>
        <v>0</v>
      </c>
      <c r="N87" s="104">
        <v>0.17155999999999999</v>
      </c>
      <c r="O87" s="104">
        <f>ROUND(E87*N87,5)</f>
        <v>0.17155999999999999</v>
      </c>
      <c r="P87" s="104">
        <v>0</v>
      </c>
      <c r="Q87" s="104">
        <f>ROUND(E87*P87,5)</f>
        <v>0</v>
      </c>
      <c r="R87" s="104"/>
      <c r="S87" s="104"/>
      <c r="T87" s="105">
        <v>2.9670000000000001</v>
      </c>
      <c r="U87" s="104">
        <f>ROUND(E87*T87,2)</f>
        <v>2.97</v>
      </c>
      <c r="V87" s="99"/>
      <c r="W87" s="99"/>
      <c r="X87" s="99"/>
      <c r="Y87" s="99"/>
      <c r="Z87" s="99"/>
      <c r="AA87" s="99"/>
      <c r="AB87" s="99"/>
      <c r="AC87" s="99"/>
      <c r="AD87" s="99"/>
      <c r="AE87" s="99" t="s">
        <v>80</v>
      </c>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outlineLevel="1">
      <c r="A88" s="100">
        <v>51</v>
      </c>
      <c r="B88" s="100" t="s">
        <v>3080</v>
      </c>
      <c r="C88" s="114" t="s">
        <v>3079</v>
      </c>
      <c r="D88" s="104" t="s">
        <v>267</v>
      </c>
      <c r="E88" s="178">
        <v>2</v>
      </c>
      <c r="F88" s="177">
        <f>H88+J88</f>
        <v>0</v>
      </c>
      <c r="G88" s="106">
        <f>ROUND(E88*F88,2)</f>
        <v>0</v>
      </c>
      <c r="H88" s="106"/>
      <c r="I88" s="106">
        <f>ROUND(E88*H88,2)</f>
        <v>0</v>
      </c>
      <c r="J88" s="106"/>
      <c r="K88" s="106">
        <f>ROUND(E88*J88,2)</f>
        <v>0</v>
      </c>
      <c r="L88" s="106">
        <v>21</v>
      </c>
      <c r="M88" s="106">
        <f>G88*(1+L88/100)</f>
        <v>0</v>
      </c>
      <c r="N88" s="104">
        <v>0.17155999999999999</v>
      </c>
      <c r="O88" s="104">
        <f>ROUND(E88*N88,5)</f>
        <v>0.34311999999999998</v>
      </c>
      <c r="P88" s="104">
        <v>0</v>
      </c>
      <c r="Q88" s="104">
        <f>ROUND(E88*P88,5)</f>
        <v>0</v>
      </c>
      <c r="R88" s="104"/>
      <c r="S88" s="104"/>
      <c r="T88" s="105">
        <v>2.9670000000000001</v>
      </c>
      <c r="U88" s="104">
        <f>ROUND(E88*T88,2)</f>
        <v>5.93</v>
      </c>
      <c r="V88" s="99"/>
      <c r="W88" s="99"/>
      <c r="X88" s="99"/>
      <c r="Y88" s="99"/>
      <c r="Z88" s="99"/>
      <c r="AA88" s="99"/>
      <c r="AB88" s="99"/>
      <c r="AC88" s="99"/>
      <c r="AD88" s="99"/>
      <c r="AE88" s="99" t="s">
        <v>80</v>
      </c>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outlineLevel="1">
      <c r="A89" s="100"/>
      <c r="B89" s="100"/>
      <c r="C89" s="383" t="s">
        <v>2817</v>
      </c>
      <c r="D89" s="384"/>
      <c r="E89" s="385"/>
      <c r="F89" s="386"/>
      <c r="G89" s="387"/>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81</v>
      </c>
      <c r="AF89" s="99"/>
      <c r="AG89" s="99"/>
      <c r="AH89" s="99"/>
      <c r="AI89" s="99"/>
      <c r="AJ89" s="99"/>
      <c r="AK89" s="99"/>
      <c r="AL89" s="99"/>
      <c r="AM89" s="99"/>
      <c r="AN89" s="99"/>
      <c r="AO89" s="99"/>
      <c r="AP89" s="99"/>
      <c r="AQ89" s="99"/>
      <c r="AR89" s="99"/>
      <c r="AS89" s="99"/>
      <c r="AT89" s="99"/>
      <c r="AU89" s="99"/>
      <c r="AV89" s="99"/>
      <c r="AW89" s="99"/>
      <c r="AX89" s="99"/>
      <c r="AY89" s="99"/>
      <c r="AZ89" s="99"/>
      <c r="BA89" s="101" t="str">
        <f>C89</f>
        <v>Včetně montáže ovládací skříňky pro dopouštění, nebo vyčerpávání</v>
      </c>
      <c r="BB89" s="99"/>
      <c r="BC89" s="99"/>
      <c r="BD89" s="99"/>
      <c r="BE89" s="99"/>
      <c r="BF89" s="99"/>
      <c r="BG89" s="99"/>
      <c r="BH89" s="99"/>
    </row>
    <row r="90" spans="1:60" outlineLevel="1">
      <c r="A90" s="100">
        <v>52</v>
      </c>
      <c r="B90" s="100" t="s">
        <v>3078</v>
      </c>
      <c r="C90" s="114" t="s">
        <v>3077</v>
      </c>
      <c r="D90" s="104" t="s">
        <v>267</v>
      </c>
      <c r="E90" s="178">
        <v>2</v>
      </c>
      <c r="F90" s="177">
        <f>H90+J90</f>
        <v>0</v>
      </c>
      <c r="G90" s="106">
        <f>ROUND(E90*F90,2)</f>
        <v>0</v>
      </c>
      <c r="H90" s="106"/>
      <c r="I90" s="106">
        <f>ROUND(E90*H90,2)</f>
        <v>0</v>
      </c>
      <c r="J90" s="106"/>
      <c r="K90" s="106">
        <f>ROUND(E90*J90,2)</f>
        <v>0</v>
      </c>
      <c r="L90" s="106">
        <v>21</v>
      </c>
      <c r="M90" s="106">
        <f>G90*(1+L90/100)</f>
        <v>0</v>
      </c>
      <c r="N90" s="104">
        <v>0.17155999999999999</v>
      </c>
      <c r="O90" s="104">
        <f>ROUND(E90*N90,5)</f>
        <v>0.34311999999999998</v>
      </c>
      <c r="P90" s="104">
        <v>0</v>
      </c>
      <c r="Q90" s="104">
        <f>ROUND(E90*P90,5)</f>
        <v>0</v>
      </c>
      <c r="R90" s="104"/>
      <c r="S90" s="104"/>
      <c r="T90" s="105">
        <v>2.9670000000000001</v>
      </c>
      <c r="U90" s="104">
        <f>ROUND(E90*T90,2)</f>
        <v>5.93</v>
      </c>
      <c r="V90" s="99"/>
      <c r="W90" s="99"/>
      <c r="X90" s="99"/>
      <c r="Y90" s="99"/>
      <c r="Z90" s="99"/>
      <c r="AA90" s="99"/>
      <c r="AB90" s="99"/>
      <c r="AC90" s="99"/>
      <c r="AD90" s="99"/>
      <c r="AE90" s="99" t="s">
        <v>80</v>
      </c>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outlineLevel="1">
      <c r="A91" s="100"/>
      <c r="B91" s="100"/>
      <c r="C91" s="383" t="s">
        <v>2816</v>
      </c>
      <c r="D91" s="384"/>
      <c r="E91" s="385"/>
      <c r="F91" s="386"/>
      <c r="G91" s="387"/>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81</v>
      </c>
      <c r="AF91" s="99"/>
      <c r="AG91" s="99"/>
      <c r="AH91" s="99"/>
      <c r="AI91" s="99"/>
      <c r="AJ91" s="99"/>
      <c r="AK91" s="99"/>
      <c r="AL91" s="99"/>
      <c r="AM91" s="99"/>
      <c r="AN91" s="99"/>
      <c r="AO91" s="99"/>
      <c r="AP91" s="99"/>
      <c r="AQ91" s="99"/>
      <c r="AR91" s="99"/>
      <c r="AS91" s="99"/>
      <c r="AT91" s="99"/>
      <c r="AU91" s="99"/>
      <c r="AV91" s="99"/>
      <c r="AW91" s="99"/>
      <c r="AX91" s="99"/>
      <c r="AY91" s="99"/>
      <c r="AZ91" s="99"/>
      <c r="BA91" s="101" t="str">
        <f>C91</f>
        <v>Včetně montáže ponorných sond</v>
      </c>
      <c r="BB91" s="99"/>
      <c r="BC91" s="99"/>
      <c r="BD91" s="99"/>
      <c r="BE91" s="99"/>
      <c r="BF91" s="99"/>
      <c r="BG91" s="99"/>
      <c r="BH91" s="99"/>
    </row>
    <row r="92" spans="1:60" outlineLevel="1">
      <c r="A92" s="100">
        <v>53</v>
      </c>
      <c r="B92" s="100" t="s">
        <v>3075</v>
      </c>
      <c r="C92" s="114" t="s">
        <v>3076</v>
      </c>
      <c r="D92" s="104" t="s">
        <v>267</v>
      </c>
      <c r="E92" s="178">
        <v>1</v>
      </c>
      <c r="F92" s="177">
        <f>H92+J92</f>
        <v>0</v>
      </c>
      <c r="G92" s="106">
        <f>ROUND(E92*F92,2)</f>
        <v>0</v>
      </c>
      <c r="H92" s="106"/>
      <c r="I92" s="106">
        <f>ROUND(E92*H92,2)</f>
        <v>0</v>
      </c>
      <c r="J92" s="106"/>
      <c r="K92" s="106">
        <f>ROUND(E92*J92,2)</f>
        <v>0</v>
      </c>
      <c r="L92" s="106">
        <v>21</v>
      </c>
      <c r="M92" s="106">
        <f>G92*(1+L92/100)</f>
        <v>0</v>
      </c>
      <c r="N92" s="104">
        <v>0.17155999999999999</v>
      </c>
      <c r="O92" s="104">
        <f>ROUND(E92*N92,5)</f>
        <v>0.17155999999999999</v>
      </c>
      <c r="P92" s="104">
        <v>0</v>
      </c>
      <c r="Q92" s="104">
        <f>ROUND(E92*P92,5)</f>
        <v>0</v>
      </c>
      <c r="R92" s="104"/>
      <c r="S92" s="104"/>
      <c r="T92" s="105">
        <v>2.9670000000000001</v>
      </c>
      <c r="U92" s="104">
        <f>ROUND(E92*T92,2)</f>
        <v>2.97</v>
      </c>
      <c r="V92" s="99"/>
      <c r="W92" s="99"/>
      <c r="X92" s="99"/>
      <c r="Y92" s="99"/>
      <c r="Z92" s="99"/>
      <c r="AA92" s="99"/>
      <c r="AB92" s="99"/>
      <c r="AC92" s="99"/>
      <c r="AD92" s="99"/>
      <c r="AE92" s="99" t="s">
        <v>80</v>
      </c>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outlineLevel="1">
      <c r="A93" s="100"/>
      <c r="B93" s="100"/>
      <c r="C93" s="383" t="s">
        <v>2815</v>
      </c>
      <c r="D93" s="384"/>
      <c r="E93" s="385"/>
      <c r="F93" s="386"/>
      <c r="G93" s="387"/>
      <c r="H93" s="106"/>
      <c r="I93" s="106"/>
      <c r="J93" s="106"/>
      <c r="K93" s="106"/>
      <c r="L93" s="106"/>
      <c r="M93" s="106"/>
      <c r="N93" s="104"/>
      <c r="O93" s="104"/>
      <c r="P93" s="104"/>
      <c r="Q93" s="104"/>
      <c r="R93" s="104"/>
      <c r="S93" s="104"/>
      <c r="T93" s="105"/>
      <c r="U93" s="104"/>
      <c r="V93" s="99"/>
      <c r="W93" s="99"/>
      <c r="X93" s="99"/>
      <c r="Y93" s="99"/>
      <c r="Z93" s="99"/>
      <c r="AA93" s="99"/>
      <c r="AB93" s="99"/>
      <c r="AC93" s="99"/>
      <c r="AD93" s="99"/>
      <c r="AE93" s="99" t="s">
        <v>81</v>
      </c>
      <c r="AF93" s="99"/>
      <c r="AG93" s="99"/>
      <c r="AH93" s="99"/>
      <c r="AI93" s="99"/>
      <c r="AJ93" s="99"/>
      <c r="AK93" s="99"/>
      <c r="AL93" s="99"/>
      <c r="AM93" s="99"/>
      <c r="AN93" s="99"/>
      <c r="AO93" s="99"/>
      <c r="AP93" s="99"/>
      <c r="AQ93" s="99"/>
      <c r="AR93" s="99"/>
      <c r="AS93" s="99"/>
      <c r="AT93" s="99"/>
      <c r="AU93" s="99"/>
      <c r="AV93" s="99"/>
      <c r="AW93" s="99"/>
      <c r="AX93" s="99"/>
      <c r="AY93" s="99"/>
      <c r="AZ93" s="99"/>
      <c r="BA93" s="101" t="str">
        <f>C93</f>
        <v>Včetně montáže trafa na DIN lištu</v>
      </c>
      <c r="BB93" s="99"/>
      <c r="BC93" s="99"/>
      <c r="BD93" s="99"/>
      <c r="BE93" s="99"/>
      <c r="BF93" s="99"/>
      <c r="BG93" s="99"/>
      <c r="BH93" s="99"/>
    </row>
    <row r="94" spans="1:60" ht="22.5" outlineLevel="1">
      <c r="A94" s="100">
        <v>54</v>
      </c>
      <c r="B94" s="100" t="s">
        <v>3075</v>
      </c>
      <c r="C94" s="114" t="s">
        <v>3074</v>
      </c>
      <c r="D94" s="104" t="s">
        <v>267</v>
      </c>
      <c r="E94" s="178">
        <v>1</v>
      </c>
      <c r="F94" s="177">
        <f>H94+J94</f>
        <v>0</v>
      </c>
      <c r="G94" s="106">
        <f>ROUND(E94*F94,2)</f>
        <v>0</v>
      </c>
      <c r="H94" s="106"/>
      <c r="I94" s="106">
        <f>ROUND(E94*H94,2)</f>
        <v>0</v>
      </c>
      <c r="J94" s="106"/>
      <c r="K94" s="106">
        <f>ROUND(E94*J94,2)</f>
        <v>0</v>
      </c>
      <c r="L94" s="106">
        <v>21</v>
      </c>
      <c r="M94" s="106">
        <f>G94*(1+L94/100)</f>
        <v>0</v>
      </c>
      <c r="N94" s="104">
        <v>0.17155999999999999</v>
      </c>
      <c r="O94" s="104">
        <f>ROUND(E94*N94,5)</f>
        <v>0.17155999999999999</v>
      </c>
      <c r="P94" s="104">
        <v>0</v>
      </c>
      <c r="Q94" s="104">
        <f>ROUND(E94*P94,5)</f>
        <v>0</v>
      </c>
      <c r="R94" s="104"/>
      <c r="S94" s="104"/>
      <c r="T94" s="105">
        <v>2.9670000000000001</v>
      </c>
      <c r="U94" s="104">
        <f>ROUND(E94*T94,2)</f>
        <v>2.97</v>
      </c>
      <c r="V94" s="99"/>
      <c r="W94" s="99"/>
      <c r="X94" s="99"/>
      <c r="Y94" s="99"/>
      <c r="Z94" s="99"/>
      <c r="AA94" s="99"/>
      <c r="AB94" s="99"/>
      <c r="AC94" s="99"/>
      <c r="AD94" s="99"/>
      <c r="AE94" s="99" t="s">
        <v>80</v>
      </c>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outlineLevel="1">
      <c r="A95" s="100"/>
      <c r="B95" s="100"/>
      <c r="C95" s="383" t="s">
        <v>2814</v>
      </c>
      <c r="D95" s="384"/>
      <c r="E95" s="385"/>
      <c r="F95" s="386"/>
      <c r="G95" s="387"/>
      <c r="H95" s="106"/>
      <c r="I95" s="106"/>
      <c r="J95" s="106"/>
      <c r="K95" s="106"/>
      <c r="L95" s="106"/>
      <c r="M95" s="106"/>
      <c r="N95" s="104"/>
      <c r="O95" s="104"/>
      <c r="P95" s="104"/>
      <c r="Q95" s="104"/>
      <c r="R95" s="104"/>
      <c r="S95" s="104"/>
      <c r="T95" s="105"/>
      <c r="U95" s="104"/>
      <c r="V95" s="99"/>
      <c r="W95" s="99"/>
      <c r="X95" s="99"/>
      <c r="Y95" s="99"/>
      <c r="Z95" s="99"/>
      <c r="AA95" s="99"/>
      <c r="AB95" s="99"/>
      <c r="AC95" s="99"/>
      <c r="AD95" s="99"/>
      <c r="AE95" s="99" t="s">
        <v>81</v>
      </c>
      <c r="AF95" s="99"/>
      <c r="AG95" s="99"/>
      <c r="AH95" s="99"/>
      <c r="AI95" s="99"/>
      <c r="AJ95" s="99"/>
      <c r="AK95" s="99"/>
      <c r="AL95" s="99"/>
      <c r="AM95" s="99"/>
      <c r="AN95" s="99"/>
      <c r="AO95" s="99"/>
      <c r="AP95" s="99"/>
      <c r="AQ95" s="99"/>
      <c r="AR95" s="99"/>
      <c r="AS95" s="99"/>
      <c r="AT95" s="99"/>
      <c r="AU95" s="99"/>
      <c r="AV95" s="99"/>
      <c r="AW95" s="99"/>
      <c r="AX95" s="99"/>
      <c r="AY95" s="99"/>
      <c r="AZ95" s="99"/>
      <c r="BA95" s="101" t="str">
        <f>C95</f>
        <v>Včetně montáže a nastavení GSM modulu</v>
      </c>
      <c r="BB95" s="99"/>
      <c r="BC95" s="99"/>
      <c r="BD95" s="99"/>
      <c r="BE95" s="99"/>
      <c r="BF95" s="99"/>
      <c r="BG95" s="99"/>
      <c r="BH95" s="99"/>
    </row>
    <row r="96" spans="1:60">
      <c r="A96" s="200" t="s">
        <v>188</v>
      </c>
      <c r="B96" s="200" t="s">
        <v>3073</v>
      </c>
      <c r="C96" s="199" t="s">
        <v>2813</v>
      </c>
      <c r="D96" s="195"/>
      <c r="E96" s="198"/>
      <c r="F96" s="197"/>
      <c r="G96" s="197">
        <f>SUMIF(AE97:AE109,"&lt;&gt;NOR",G97:G109)</f>
        <v>0</v>
      </c>
      <c r="H96" s="197"/>
      <c r="I96" s="197">
        <f>SUM(I97:I109)</f>
        <v>0</v>
      </c>
      <c r="J96" s="197"/>
      <c r="K96" s="197">
        <f>SUM(K97:K109)</f>
        <v>0</v>
      </c>
      <c r="L96" s="197"/>
      <c r="M96" s="197">
        <f>SUM(M97:M109)</f>
        <v>0</v>
      </c>
      <c r="N96" s="195"/>
      <c r="O96" s="195">
        <f>SUM(O97:O109)</f>
        <v>3.3262799999999992</v>
      </c>
      <c r="P96" s="195"/>
      <c r="Q96" s="195">
        <f>SUM(Q97:Q109)</f>
        <v>0</v>
      </c>
      <c r="R96" s="195"/>
      <c r="S96" s="195"/>
      <c r="T96" s="196"/>
      <c r="U96" s="195">
        <f>SUM(U97:U109)</f>
        <v>148.48000000000005</v>
      </c>
      <c r="AE96" t="s">
        <v>79</v>
      </c>
    </row>
    <row r="97" spans="1:60" ht="22.5" outlineLevel="1">
      <c r="A97" s="100">
        <v>55</v>
      </c>
      <c r="B97" s="100" t="s">
        <v>3072</v>
      </c>
      <c r="C97" s="114" t="s">
        <v>3071</v>
      </c>
      <c r="D97" s="104" t="s">
        <v>1137</v>
      </c>
      <c r="E97" s="178">
        <v>1</v>
      </c>
      <c r="F97" s="177">
        <f t="shared" ref="F97:F109" si="8">H97+J97</f>
        <v>0</v>
      </c>
      <c r="G97" s="106">
        <f t="shared" ref="G97:G109" si="9">ROUND(E97*F97,2)</f>
        <v>0</v>
      </c>
      <c r="H97" s="106"/>
      <c r="I97" s="106">
        <f t="shared" ref="I97:I109" si="10">ROUND(E97*H97,2)</f>
        <v>0</v>
      </c>
      <c r="J97" s="106"/>
      <c r="K97" s="106">
        <f t="shared" ref="K97:K109" si="11">ROUND(E97*J97,2)</f>
        <v>0</v>
      </c>
      <c r="L97" s="106">
        <v>21</v>
      </c>
      <c r="M97" s="106">
        <f t="shared" ref="M97:M109" si="12">G97*(1+L97/100)</f>
        <v>0</v>
      </c>
      <c r="N97" s="104">
        <v>6.2759999999999996E-2</v>
      </c>
      <c r="O97" s="104">
        <f t="shared" ref="O97:O109" si="13">ROUND(E97*N97,5)</f>
        <v>6.2759999999999996E-2</v>
      </c>
      <c r="P97" s="104">
        <v>0</v>
      </c>
      <c r="Q97" s="104">
        <f t="shared" ref="Q97:Q109" si="14">ROUND(E97*P97,5)</f>
        <v>0</v>
      </c>
      <c r="R97" s="104"/>
      <c r="S97" s="104"/>
      <c r="T97" s="105">
        <v>2.802</v>
      </c>
      <c r="U97" s="104">
        <f t="shared" ref="U97:U109" si="15">ROUND(E97*T97,2)</f>
        <v>2.8</v>
      </c>
      <c r="V97" s="99"/>
      <c r="W97" s="99"/>
      <c r="X97" s="99"/>
      <c r="Y97" s="99"/>
      <c r="Z97" s="99"/>
      <c r="AA97" s="99"/>
      <c r="AB97" s="99"/>
      <c r="AC97" s="99"/>
      <c r="AD97" s="99"/>
      <c r="AE97" s="99" t="s">
        <v>80</v>
      </c>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outlineLevel="1">
      <c r="A98" s="100">
        <v>56</v>
      </c>
      <c r="B98" s="100" t="s">
        <v>3070</v>
      </c>
      <c r="C98" s="114" t="s">
        <v>2812</v>
      </c>
      <c r="D98" s="104" t="s">
        <v>258</v>
      </c>
      <c r="E98" s="178">
        <v>40</v>
      </c>
      <c r="F98" s="177">
        <f t="shared" si="8"/>
        <v>0</v>
      </c>
      <c r="G98" s="106">
        <f t="shared" si="9"/>
        <v>0</v>
      </c>
      <c r="H98" s="106"/>
      <c r="I98" s="106">
        <f t="shared" si="10"/>
        <v>0</v>
      </c>
      <c r="J98" s="106"/>
      <c r="K98" s="106">
        <f t="shared" si="11"/>
        <v>0</v>
      </c>
      <c r="L98" s="106">
        <v>21</v>
      </c>
      <c r="M98" s="106">
        <f t="shared" si="12"/>
        <v>0</v>
      </c>
      <c r="N98" s="104">
        <v>6.2759999999999996E-2</v>
      </c>
      <c r="O98" s="104">
        <f t="shared" si="13"/>
        <v>2.5104000000000002</v>
      </c>
      <c r="P98" s="104">
        <v>0</v>
      </c>
      <c r="Q98" s="104">
        <f t="shared" si="14"/>
        <v>0</v>
      </c>
      <c r="R98" s="104"/>
      <c r="S98" s="104"/>
      <c r="T98" s="105">
        <v>2.802</v>
      </c>
      <c r="U98" s="104">
        <f t="shared" si="15"/>
        <v>112.08</v>
      </c>
      <c r="V98" s="99"/>
      <c r="W98" s="99"/>
      <c r="X98" s="99"/>
      <c r="Y98" s="99"/>
      <c r="Z98" s="99"/>
      <c r="AA98" s="99"/>
      <c r="AB98" s="99"/>
      <c r="AC98" s="99"/>
      <c r="AD98" s="99"/>
      <c r="AE98" s="99" t="s">
        <v>80</v>
      </c>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outlineLevel="1">
      <c r="A99" s="100">
        <v>57</v>
      </c>
      <c r="B99" s="100" t="s">
        <v>3069</v>
      </c>
      <c r="C99" s="114" t="s">
        <v>2811</v>
      </c>
      <c r="D99" s="104" t="s">
        <v>1137</v>
      </c>
      <c r="E99" s="178">
        <v>1</v>
      </c>
      <c r="F99" s="177">
        <f t="shared" si="8"/>
        <v>0</v>
      </c>
      <c r="G99" s="106">
        <f t="shared" si="9"/>
        <v>0</v>
      </c>
      <c r="H99" s="106"/>
      <c r="I99" s="106">
        <f t="shared" si="10"/>
        <v>0</v>
      </c>
      <c r="J99" s="106"/>
      <c r="K99" s="106">
        <f t="shared" si="11"/>
        <v>0</v>
      </c>
      <c r="L99" s="106">
        <v>21</v>
      </c>
      <c r="M99" s="106">
        <f t="shared" si="12"/>
        <v>0</v>
      </c>
      <c r="N99" s="104">
        <v>6.2759999999999996E-2</v>
      </c>
      <c r="O99" s="104">
        <f t="shared" si="13"/>
        <v>6.2759999999999996E-2</v>
      </c>
      <c r="P99" s="104">
        <v>0</v>
      </c>
      <c r="Q99" s="104">
        <f t="shared" si="14"/>
        <v>0</v>
      </c>
      <c r="R99" s="104"/>
      <c r="S99" s="104"/>
      <c r="T99" s="105">
        <v>2.802</v>
      </c>
      <c r="U99" s="104">
        <f t="shared" si="15"/>
        <v>2.8</v>
      </c>
      <c r="V99" s="99"/>
      <c r="W99" s="99"/>
      <c r="X99" s="99"/>
      <c r="Y99" s="99"/>
      <c r="Z99" s="99"/>
      <c r="AA99" s="99"/>
      <c r="AB99" s="99"/>
      <c r="AC99" s="99"/>
      <c r="AD99" s="99"/>
      <c r="AE99" s="99" t="s">
        <v>80</v>
      </c>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outlineLevel="1">
      <c r="A100" s="100">
        <v>58</v>
      </c>
      <c r="B100" s="100" t="s">
        <v>3068</v>
      </c>
      <c r="C100" s="114" t="s">
        <v>2810</v>
      </c>
      <c r="D100" s="104" t="s">
        <v>1137</v>
      </c>
      <c r="E100" s="178">
        <v>1</v>
      </c>
      <c r="F100" s="177">
        <f t="shared" si="8"/>
        <v>0</v>
      </c>
      <c r="G100" s="106">
        <f t="shared" si="9"/>
        <v>0</v>
      </c>
      <c r="H100" s="106"/>
      <c r="I100" s="106">
        <f t="shared" si="10"/>
        <v>0</v>
      </c>
      <c r="J100" s="106"/>
      <c r="K100" s="106">
        <f t="shared" si="11"/>
        <v>0</v>
      </c>
      <c r="L100" s="106">
        <v>21</v>
      </c>
      <c r="M100" s="106">
        <f t="shared" si="12"/>
        <v>0</v>
      </c>
      <c r="N100" s="104">
        <v>6.2759999999999996E-2</v>
      </c>
      <c r="O100" s="104">
        <f t="shared" si="13"/>
        <v>6.2759999999999996E-2</v>
      </c>
      <c r="P100" s="104">
        <v>0</v>
      </c>
      <c r="Q100" s="104">
        <f t="shared" si="14"/>
        <v>0</v>
      </c>
      <c r="R100" s="104"/>
      <c r="S100" s="104"/>
      <c r="T100" s="105">
        <v>2.802</v>
      </c>
      <c r="U100" s="104">
        <f t="shared" si="15"/>
        <v>2.8</v>
      </c>
      <c r="V100" s="99"/>
      <c r="W100" s="99"/>
      <c r="X100" s="99"/>
      <c r="Y100" s="99"/>
      <c r="Z100" s="99"/>
      <c r="AA100" s="99"/>
      <c r="AB100" s="99"/>
      <c r="AC100" s="99"/>
      <c r="AD100" s="99"/>
      <c r="AE100" s="99" t="s">
        <v>80</v>
      </c>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row>
    <row r="101" spans="1:60" outlineLevel="1">
      <c r="A101" s="100">
        <v>59</v>
      </c>
      <c r="B101" s="100" t="s">
        <v>3067</v>
      </c>
      <c r="C101" s="114" t="s">
        <v>2809</v>
      </c>
      <c r="D101" s="104" t="s">
        <v>1137</v>
      </c>
      <c r="E101" s="178">
        <v>1</v>
      </c>
      <c r="F101" s="177">
        <f t="shared" si="8"/>
        <v>0</v>
      </c>
      <c r="G101" s="106">
        <f t="shared" si="9"/>
        <v>0</v>
      </c>
      <c r="H101" s="106"/>
      <c r="I101" s="106">
        <f t="shared" si="10"/>
        <v>0</v>
      </c>
      <c r="J101" s="106"/>
      <c r="K101" s="106">
        <f t="shared" si="11"/>
        <v>0</v>
      </c>
      <c r="L101" s="106">
        <v>21</v>
      </c>
      <c r="M101" s="106">
        <f t="shared" si="12"/>
        <v>0</v>
      </c>
      <c r="N101" s="104">
        <v>6.2759999999999996E-2</v>
      </c>
      <c r="O101" s="104">
        <f t="shared" si="13"/>
        <v>6.2759999999999996E-2</v>
      </c>
      <c r="P101" s="104">
        <v>0</v>
      </c>
      <c r="Q101" s="104">
        <f t="shared" si="14"/>
        <v>0</v>
      </c>
      <c r="R101" s="104"/>
      <c r="S101" s="104"/>
      <c r="T101" s="105">
        <v>2.802</v>
      </c>
      <c r="U101" s="104">
        <f t="shared" si="15"/>
        <v>2.8</v>
      </c>
      <c r="V101" s="99"/>
      <c r="W101" s="99"/>
      <c r="X101" s="99"/>
      <c r="Y101" s="99"/>
      <c r="Z101" s="99"/>
      <c r="AA101" s="99"/>
      <c r="AB101" s="99"/>
      <c r="AC101" s="99"/>
      <c r="AD101" s="99"/>
      <c r="AE101" s="99" t="s">
        <v>80</v>
      </c>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row>
    <row r="102" spans="1:60" outlineLevel="1">
      <c r="A102" s="100">
        <v>60</v>
      </c>
      <c r="B102" s="100" t="s">
        <v>3066</v>
      </c>
      <c r="C102" s="114" t="s">
        <v>2808</v>
      </c>
      <c r="D102" s="104" t="s">
        <v>1137</v>
      </c>
      <c r="E102" s="178">
        <v>1</v>
      </c>
      <c r="F102" s="177">
        <f t="shared" si="8"/>
        <v>0</v>
      </c>
      <c r="G102" s="106">
        <f t="shared" si="9"/>
        <v>0</v>
      </c>
      <c r="H102" s="106"/>
      <c r="I102" s="106">
        <f t="shared" si="10"/>
        <v>0</v>
      </c>
      <c r="J102" s="106"/>
      <c r="K102" s="106">
        <f t="shared" si="11"/>
        <v>0</v>
      </c>
      <c r="L102" s="106">
        <v>21</v>
      </c>
      <c r="M102" s="106">
        <f t="shared" si="12"/>
        <v>0</v>
      </c>
      <c r="N102" s="104">
        <v>6.2759999999999996E-2</v>
      </c>
      <c r="O102" s="104">
        <f t="shared" si="13"/>
        <v>6.2759999999999996E-2</v>
      </c>
      <c r="P102" s="104">
        <v>0</v>
      </c>
      <c r="Q102" s="104">
        <f t="shared" si="14"/>
        <v>0</v>
      </c>
      <c r="R102" s="104"/>
      <c r="S102" s="104"/>
      <c r="T102" s="105">
        <v>2.802</v>
      </c>
      <c r="U102" s="104">
        <f t="shared" si="15"/>
        <v>2.8</v>
      </c>
      <c r="V102" s="99"/>
      <c r="W102" s="99"/>
      <c r="X102" s="99"/>
      <c r="Y102" s="99"/>
      <c r="Z102" s="99"/>
      <c r="AA102" s="99"/>
      <c r="AB102" s="99"/>
      <c r="AC102" s="99"/>
      <c r="AD102" s="99"/>
      <c r="AE102" s="99" t="s">
        <v>80</v>
      </c>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outlineLevel="1">
      <c r="A103" s="100">
        <v>61</v>
      </c>
      <c r="B103" s="100" t="s">
        <v>3065</v>
      </c>
      <c r="C103" s="114" t="s">
        <v>2807</v>
      </c>
      <c r="D103" s="104" t="s">
        <v>1137</v>
      </c>
      <c r="E103" s="178">
        <v>1</v>
      </c>
      <c r="F103" s="177">
        <f t="shared" si="8"/>
        <v>0</v>
      </c>
      <c r="G103" s="106">
        <f t="shared" si="9"/>
        <v>0</v>
      </c>
      <c r="H103" s="106"/>
      <c r="I103" s="106">
        <f t="shared" si="10"/>
        <v>0</v>
      </c>
      <c r="J103" s="106"/>
      <c r="K103" s="106">
        <f t="shared" si="11"/>
        <v>0</v>
      </c>
      <c r="L103" s="106">
        <v>21</v>
      </c>
      <c r="M103" s="106">
        <f t="shared" si="12"/>
        <v>0</v>
      </c>
      <c r="N103" s="104">
        <v>6.2759999999999996E-2</v>
      </c>
      <c r="O103" s="104">
        <f t="shared" si="13"/>
        <v>6.2759999999999996E-2</v>
      </c>
      <c r="P103" s="104">
        <v>0</v>
      </c>
      <c r="Q103" s="104">
        <f t="shared" si="14"/>
        <v>0</v>
      </c>
      <c r="R103" s="104"/>
      <c r="S103" s="104"/>
      <c r="T103" s="105">
        <v>2.802</v>
      </c>
      <c r="U103" s="104">
        <f t="shared" si="15"/>
        <v>2.8</v>
      </c>
      <c r="V103" s="99"/>
      <c r="W103" s="99"/>
      <c r="X103" s="99"/>
      <c r="Y103" s="99"/>
      <c r="Z103" s="99"/>
      <c r="AA103" s="99"/>
      <c r="AB103" s="99"/>
      <c r="AC103" s="99"/>
      <c r="AD103" s="99"/>
      <c r="AE103" s="99" t="s">
        <v>80</v>
      </c>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outlineLevel="1">
      <c r="A104" s="100">
        <v>62</v>
      </c>
      <c r="B104" s="100" t="s">
        <v>3064</v>
      </c>
      <c r="C104" s="114" t="s">
        <v>2806</v>
      </c>
      <c r="D104" s="104" t="s">
        <v>1137</v>
      </c>
      <c r="E104" s="178">
        <v>1</v>
      </c>
      <c r="F104" s="177">
        <f t="shared" si="8"/>
        <v>0</v>
      </c>
      <c r="G104" s="106">
        <f t="shared" si="9"/>
        <v>0</v>
      </c>
      <c r="H104" s="106"/>
      <c r="I104" s="106">
        <f t="shared" si="10"/>
        <v>0</v>
      </c>
      <c r="J104" s="106"/>
      <c r="K104" s="106">
        <f t="shared" si="11"/>
        <v>0</v>
      </c>
      <c r="L104" s="106">
        <v>21</v>
      </c>
      <c r="M104" s="106">
        <f t="shared" si="12"/>
        <v>0</v>
      </c>
      <c r="N104" s="104">
        <v>6.2759999999999996E-2</v>
      </c>
      <c r="O104" s="104">
        <f t="shared" si="13"/>
        <v>6.2759999999999996E-2</v>
      </c>
      <c r="P104" s="104">
        <v>0</v>
      </c>
      <c r="Q104" s="104">
        <f t="shared" si="14"/>
        <v>0</v>
      </c>
      <c r="R104" s="104"/>
      <c r="S104" s="104"/>
      <c r="T104" s="105">
        <v>2.802</v>
      </c>
      <c r="U104" s="104">
        <f t="shared" si="15"/>
        <v>2.8</v>
      </c>
      <c r="V104" s="99"/>
      <c r="W104" s="99"/>
      <c r="X104" s="99"/>
      <c r="Y104" s="99"/>
      <c r="Z104" s="99"/>
      <c r="AA104" s="99"/>
      <c r="AB104" s="99"/>
      <c r="AC104" s="99"/>
      <c r="AD104" s="99"/>
      <c r="AE104" s="99" t="s">
        <v>80</v>
      </c>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outlineLevel="1">
      <c r="A105" s="100">
        <v>63</v>
      </c>
      <c r="B105" s="100" t="s">
        <v>3063</v>
      </c>
      <c r="C105" s="114" t="s">
        <v>2805</v>
      </c>
      <c r="D105" s="104" t="s">
        <v>1137</v>
      </c>
      <c r="E105" s="178">
        <v>2</v>
      </c>
      <c r="F105" s="177">
        <f t="shared" si="8"/>
        <v>0</v>
      </c>
      <c r="G105" s="106">
        <f t="shared" si="9"/>
        <v>0</v>
      </c>
      <c r="H105" s="106"/>
      <c r="I105" s="106">
        <f t="shared" si="10"/>
        <v>0</v>
      </c>
      <c r="J105" s="106"/>
      <c r="K105" s="106">
        <f t="shared" si="11"/>
        <v>0</v>
      </c>
      <c r="L105" s="106">
        <v>21</v>
      </c>
      <c r="M105" s="106">
        <f t="shared" si="12"/>
        <v>0</v>
      </c>
      <c r="N105" s="104">
        <v>6.2759999999999996E-2</v>
      </c>
      <c r="O105" s="104">
        <f t="shared" si="13"/>
        <v>0.12551999999999999</v>
      </c>
      <c r="P105" s="104">
        <v>0</v>
      </c>
      <c r="Q105" s="104">
        <f t="shared" si="14"/>
        <v>0</v>
      </c>
      <c r="R105" s="104"/>
      <c r="S105" s="104"/>
      <c r="T105" s="105">
        <v>2.802</v>
      </c>
      <c r="U105" s="104">
        <f t="shared" si="15"/>
        <v>5.6</v>
      </c>
      <c r="V105" s="99"/>
      <c r="W105" s="99"/>
      <c r="X105" s="99"/>
      <c r="Y105" s="99"/>
      <c r="Z105" s="99"/>
      <c r="AA105" s="99"/>
      <c r="AB105" s="99"/>
      <c r="AC105" s="99"/>
      <c r="AD105" s="99"/>
      <c r="AE105" s="99" t="s">
        <v>80</v>
      </c>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ht="33.75" outlineLevel="1">
      <c r="A106" s="100">
        <v>64</v>
      </c>
      <c r="B106" s="100" t="s">
        <v>3062</v>
      </c>
      <c r="C106" s="114" t="s">
        <v>3061</v>
      </c>
      <c r="D106" s="104" t="s">
        <v>1137</v>
      </c>
      <c r="E106" s="178">
        <v>1</v>
      </c>
      <c r="F106" s="177">
        <f t="shared" si="8"/>
        <v>0</v>
      </c>
      <c r="G106" s="106">
        <f t="shared" si="9"/>
        <v>0</v>
      </c>
      <c r="H106" s="106"/>
      <c r="I106" s="106">
        <f t="shared" si="10"/>
        <v>0</v>
      </c>
      <c r="J106" s="106"/>
      <c r="K106" s="106">
        <f t="shared" si="11"/>
        <v>0</v>
      </c>
      <c r="L106" s="106">
        <v>21</v>
      </c>
      <c r="M106" s="106">
        <f t="shared" si="12"/>
        <v>0</v>
      </c>
      <c r="N106" s="104">
        <v>6.2759999999999996E-2</v>
      </c>
      <c r="O106" s="104">
        <f t="shared" si="13"/>
        <v>6.2759999999999996E-2</v>
      </c>
      <c r="P106" s="104">
        <v>0</v>
      </c>
      <c r="Q106" s="104">
        <f t="shared" si="14"/>
        <v>0</v>
      </c>
      <c r="R106" s="104"/>
      <c r="S106" s="104"/>
      <c r="T106" s="105">
        <v>2.802</v>
      </c>
      <c r="U106" s="104">
        <f t="shared" si="15"/>
        <v>2.8</v>
      </c>
      <c r="V106" s="99"/>
      <c r="W106" s="99"/>
      <c r="X106" s="99"/>
      <c r="Y106" s="99"/>
      <c r="Z106" s="99"/>
      <c r="AA106" s="99"/>
      <c r="AB106" s="99"/>
      <c r="AC106" s="99"/>
      <c r="AD106" s="99"/>
      <c r="AE106" s="99" t="s">
        <v>80</v>
      </c>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outlineLevel="1">
      <c r="A107" s="100">
        <v>65</v>
      </c>
      <c r="B107" s="100" t="s">
        <v>3060</v>
      </c>
      <c r="C107" s="114" t="s">
        <v>2804</v>
      </c>
      <c r="D107" s="104" t="s">
        <v>1137</v>
      </c>
      <c r="E107" s="178">
        <v>1</v>
      </c>
      <c r="F107" s="177">
        <f t="shared" si="8"/>
        <v>0</v>
      </c>
      <c r="G107" s="106">
        <f t="shared" si="9"/>
        <v>0</v>
      </c>
      <c r="H107" s="106"/>
      <c r="I107" s="106">
        <f t="shared" si="10"/>
        <v>0</v>
      </c>
      <c r="J107" s="106"/>
      <c r="K107" s="106">
        <f t="shared" si="11"/>
        <v>0</v>
      </c>
      <c r="L107" s="106">
        <v>21</v>
      </c>
      <c r="M107" s="106">
        <f t="shared" si="12"/>
        <v>0</v>
      </c>
      <c r="N107" s="104">
        <v>6.2759999999999996E-2</v>
      </c>
      <c r="O107" s="104">
        <f t="shared" si="13"/>
        <v>6.2759999999999996E-2</v>
      </c>
      <c r="P107" s="104">
        <v>0</v>
      </c>
      <c r="Q107" s="104">
        <f t="shared" si="14"/>
        <v>0</v>
      </c>
      <c r="R107" s="104"/>
      <c r="S107" s="104"/>
      <c r="T107" s="105">
        <v>2.802</v>
      </c>
      <c r="U107" s="104">
        <f t="shared" si="15"/>
        <v>2.8</v>
      </c>
      <c r="V107" s="99"/>
      <c r="W107" s="99"/>
      <c r="X107" s="99"/>
      <c r="Y107" s="99"/>
      <c r="Z107" s="99"/>
      <c r="AA107" s="99"/>
      <c r="AB107" s="99"/>
      <c r="AC107" s="99"/>
      <c r="AD107" s="99"/>
      <c r="AE107" s="99" t="s">
        <v>80</v>
      </c>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outlineLevel="1">
      <c r="A108" s="100">
        <v>66</v>
      </c>
      <c r="B108" s="100" t="s">
        <v>3059</v>
      </c>
      <c r="C108" s="114" t="s">
        <v>3058</v>
      </c>
      <c r="D108" s="104" t="s">
        <v>1137</v>
      </c>
      <c r="E108" s="178">
        <v>1</v>
      </c>
      <c r="F108" s="177">
        <f t="shared" si="8"/>
        <v>0</v>
      </c>
      <c r="G108" s="106">
        <f t="shared" si="9"/>
        <v>0</v>
      </c>
      <c r="H108" s="106"/>
      <c r="I108" s="106">
        <f t="shared" si="10"/>
        <v>0</v>
      </c>
      <c r="J108" s="106"/>
      <c r="K108" s="106">
        <f t="shared" si="11"/>
        <v>0</v>
      </c>
      <c r="L108" s="106">
        <v>21</v>
      </c>
      <c r="M108" s="106">
        <f t="shared" si="12"/>
        <v>0</v>
      </c>
      <c r="N108" s="104">
        <v>6.2759999999999996E-2</v>
      </c>
      <c r="O108" s="104">
        <f t="shared" si="13"/>
        <v>6.2759999999999996E-2</v>
      </c>
      <c r="P108" s="104">
        <v>0</v>
      </c>
      <c r="Q108" s="104">
        <f t="shared" si="14"/>
        <v>0</v>
      </c>
      <c r="R108" s="104"/>
      <c r="S108" s="104"/>
      <c r="T108" s="105">
        <v>2.802</v>
      </c>
      <c r="U108" s="104">
        <f t="shared" si="15"/>
        <v>2.8</v>
      </c>
      <c r="V108" s="99"/>
      <c r="W108" s="99"/>
      <c r="X108" s="99"/>
      <c r="Y108" s="99"/>
      <c r="Z108" s="99"/>
      <c r="AA108" s="99"/>
      <c r="AB108" s="99"/>
      <c r="AC108" s="99"/>
      <c r="AD108" s="99"/>
      <c r="AE108" s="99" t="s">
        <v>80</v>
      </c>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row>
    <row r="109" spans="1:60" outlineLevel="1">
      <c r="A109" s="100">
        <v>67</v>
      </c>
      <c r="B109" s="100" t="s">
        <v>3057</v>
      </c>
      <c r="C109" s="114" t="s">
        <v>2803</v>
      </c>
      <c r="D109" s="104" t="s">
        <v>1137</v>
      </c>
      <c r="E109" s="178">
        <v>1</v>
      </c>
      <c r="F109" s="177">
        <f t="shared" si="8"/>
        <v>0</v>
      </c>
      <c r="G109" s="106">
        <f t="shared" si="9"/>
        <v>0</v>
      </c>
      <c r="H109" s="106"/>
      <c r="I109" s="106">
        <f t="shared" si="10"/>
        <v>0</v>
      </c>
      <c r="J109" s="106"/>
      <c r="K109" s="106">
        <f t="shared" si="11"/>
        <v>0</v>
      </c>
      <c r="L109" s="106">
        <v>21</v>
      </c>
      <c r="M109" s="106">
        <f t="shared" si="12"/>
        <v>0</v>
      </c>
      <c r="N109" s="104">
        <v>6.2759999999999996E-2</v>
      </c>
      <c r="O109" s="104">
        <f t="shared" si="13"/>
        <v>6.2759999999999996E-2</v>
      </c>
      <c r="P109" s="104">
        <v>0</v>
      </c>
      <c r="Q109" s="104">
        <f t="shared" si="14"/>
        <v>0</v>
      </c>
      <c r="R109" s="104"/>
      <c r="S109" s="104"/>
      <c r="T109" s="105">
        <v>2.802</v>
      </c>
      <c r="U109" s="104">
        <f t="shared" si="15"/>
        <v>2.8</v>
      </c>
      <c r="V109" s="99"/>
      <c r="W109" s="99"/>
      <c r="X109" s="99"/>
      <c r="Y109" s="99"/>
      <c r="Z109" s="99"/>
      <c r="AA109" s="99"/>
      <c r="AB109" s="99"/>
      <c r="AC109" s="99"/>
      <c r="AD109" s="99"/>
      <c r="AE109" s="99" t="s">
        <v>80</v>
      </c>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c r="A110" s="200" t="s">
        <v>188</v>
      </c>
      <c r="B110" s="200" t="s">
        <v>3056</v>
      </c>
      <c r="C110" s="199" t="s">
        <v>2802</v>
      </c>
      <c r="D110" s="195"/>
      <c r="E110" s="198"/>
      <c r="F110" s="197"/>
      <c r="G110" s="197">
        <f>SUMIF(AE111:AE114,"&lt;&gt;NOR",G111:G114)</f>
        <v>0</v>
      </c>
      <c r="H110" s="197"/>
      <c r="I110" s="197">
        <f>SUM(I111:I114)</f>
        <v>0</v>
      </c>
      <c r="J110" s="197"/>
      <c r="K110" s="197">
        <f>SUM(K111:K114)</f>
        <v>0</v>
      </c>
      <c r="L110" s="197"/>
      <c r="M110" s="197">
        <f>SUM(M111:M114)</f>
        <v>0</v>
      </c>
      <c r="N110" s="195"/>
      <c r="O110" s="195">
        <f>SUM(O111:O114)</f>
        <v>0.50208000000000008</v>
      </c>
      <c r="P110" s="195"/>
      <c r="Q110" s="195">
        <f>SUM(Q111:Q114)</f>
        <v>0</v>
      </c>
      <c r="R110" s="195"/>
      <c r="S110" s="195"/>
      <c r="T110" s="196"/>
      <c r="U110" s="195">
        <f>SUM(U111:U114)</f>
        <v>22.42</v>
      </c>
      <c r="AE110" t="s">
        <v>79</v>
      </c>
    </row>
    <row r="111" spans="1:60" outlineLevel="1">
      <c r="A111" s="100">
        <v>68</v>
      </c>
      <c r="B111" s="100" t="s">
        <v>3055</v>
      </c>
      <c r="C111" s="114" t="s">
        <v>2801</v>
      </c>
      <c r="D111" s="104" t="s">
        <v>1137</v>
      </c>
      <c r="E111" s="178">
        <v>3</v>
      </c>
      <c r="F111" s="177">
        <f>H111+J111</f>
        <v>0</v>
      </c>
      <c r="G111" s="106">
        <f>ROUND(E111*F111,2)</f>
        <v>0</v>
      </c>
      <c r="H111" s="106"/>
      <c r="I111" s="106">
        <f>ROUND(E111*H111,2)</f>
        <v>0</v>
      </c>
      <c r="J111" s="106"/>
      <c r="K111" s="106">
        <f>ROUND(E111*J111,2)</f>
        <v>0</v>
      </c>
      <c r="L111" s="106">
        <v>21</v>
      </c>
      <c r="M111" s="106">
        <f>G111*(1+L111/100)</f>
        <v>0</v>
      </c>
      <c r="N111" s="104">
        <v>6.2759999999999996E-2</v>
      </c>
      <c r="O111" s="104">
        <f>ROUND(E111*N111,5)</f>
        <v>0.18828</v>
      </c>
      <c r="P111" s="104">
        <v>0</v>
      </c>
      <c r="Q111" s="104">
        <f>ROUND(E111*P111,5)</f>
        <v>0</v>
      </c>
      <c r="R111" s="104"/>
      <c r="S111" s="104"/>
      <c r="T111" s="105">
        <v>2.802</v>
      </c>
      <c r="U111" s="104">
        <f>ROUND(E111*T111,2)</f>
        <v>8.41</v>
      </c>
      <c r="V111" s="99"/>
      <c r="W111" s="99"/>
      <c r="X111" s="99"/>
      <c r="Y111" s="99"/>
      <c r="Z111" s="99"/>
      <c r="AA111" s="99"/>
      <c r="AB111" s="99"/>
      <c r="AC111" s="99"/>
      <c r="AD111" s="99"/>
      <c r="AE111" s="99" t="s">
        <v>80</v>
      </c>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outlineLevel="1">
      <c r="A112" s="100"/>
      <c r="B112" s="100"/>
      <c r="C112" s="383" t="s">
        <v>2800</v>
      </c>
      <c r="D112" s="384"/>
      <c r="E112" s="385"/>
      <c r="F112" s="386"/>
      <c r="G112" s="387"/>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81</v>
      </c>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101" t="str">
        <f>C112</f>
        <v>Montáž ventilové šachty o rozměrech 64x50 cm</v>
      </c>
      <c r="BB112" s="99"/>
      <c r="BC112" s="99"/>
      <c r="BD112" s="99"/>
      <c r="BE112" s="99"/>
      <c r="BF112" s="99"/>
      <c r="BG112" s="99"/>
      <c r="BH112" s="99"/>
    </row>
    <row r="113" spans="1:60" outlineLevel="1">
      <c r="A113" s="100">
        <v>69</v>
      </c>
      <c r="B113" s="100" t="s">
        <v>3055</v>
      </c>
      <c r="C113" s="114" t="s">
        <v>2799</v>
      </c>
      <c r="D113" s="104" t="s">
        <v>1137</v>
      </c>
      <c r="E113" s="178">
        <v>5</v>
      </c>
      <c r="F113" s="177">
        <f>H113+J113</f>
        <v>0</v>
      </c>
      <c r="G113" s="106">
        <f>ROUND(E113*F113,2)</f>
        <v>0</v>
      </c>
      <c r="H113" s="106"/>
      <c r="I113" s="106">
        <f>ROUND(E113*H113,2)</f>
        <v>0</v>
      </c>
      <c r="J113" s="106"/>
      <c r="K113" s="106">
        <f>ROUND(E113*J113,2)</f>
        <v>0</v>
      </c>
      <c r="L113" s="106">
        <v>21</v>
      </c>
      <c r="M113" s="106">
        <f>G113*(1+L113/100)</f>
        <v>0</v>
      </c>
      <c r="N113" s="104">
        <v>6.2759999999999996E-2</v>
      </c>
      <c r="O113" s="104">
        <f>ROUND(E113*N113,5)</f>
        <v>0.31380000000000002</v>
      </c>
      <c r="P113" s="104">
        <v>0</v>
      </c>
      <c r="Q113" s="104">
        <f>ROUND(E113*P113,5)</f>
        <v>0</v>
      </c>
      <c r="R113" s="104"/>
      <c r="S113" s="104"/>
      <c r="T113" s="105">
        <v>2.802</v>
      </c>
      <c r="U113" s="104">
        <f>ROUND(E113*T113,2)</f>
        <v>14.01</v>
      </c>
      <c r="V113" s="99"/>
      <c r="W113" s="99"/>
      <c r="X113" s="99"/>
      <c r="Y113" s="99"/>
      <c r="Z113" s="99"/>
      <c r="AA113" s="99"/>
      <c r="AB113" s="99"/>
      <c r="AC113" s="99"/>
      <c r="AD113" s="99"/>
      <c r="AE113" s="99" t="s">
        <v>80</v>
      </c>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row>
    <row r="114" spans="1:60" outlineLevel="1">
      <c r="A114" s="100"/>
      <c r="B114" s="100"/>
      <c r="C114" s="383" t="s">
        <v>2798</v>
      </c>
      <c r="D114" s="384"/>
      <c r="E114" s="385"/>
      <c r="F114" s="386"/>
      <c r="G114" s="387"/>
      <c r="H114" s="106"/>
      <c r="I114" s="106"/>
      <c r="J114" s="106"/>
      <c r="K114" s="106"/>
      <c r="L114" s="106"/>
      <c r="M114" s="106"/>
      <c r="N114" s="104"/>
      <c r="O114" s="104"/>
      <c r="P114" s="104"/>
      <c r="Q114" s="104"/>
      <c r="R114" s="104"/>
      <c r="S114" s="104"/>
      <c r="T114" s="105"/>
      <c r="U114" s="104"/>
      <c r="V114" s="99"/>
      <c r="W114" s="99"/>
      <c r="X114" s="99"/>
      <c r="Y114" s="99"/>
      <c r="Z114" s="99"/>
      <c r="AA114" s="99"/>
      <c r="AB114" s="99"/>
      <c r="AC114" s="99"/>
      <c r="AD114" s="99"/>
      <c r="AE114" s="99" t="s">
        <v>81</v>
      </c>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101" t="str">
        <f>C114</f>
        <v>Montáž ventilové šachty do průměru 32 cm</v>
      </c>
      <c r="BB114" s="99"/>
      <c r="BC114" s="99"/>
      <c r="BD114" s="99"/>
      <c r="BE114" s="99"/>
      <c r="BF114" s="99"/>
      <c r="BG114" s="99"/>
      <c r="BH114" s="99"/>
    </row>
    <row r="115" spans="1:60">
      <c r="A115" s="200" t="s">
        <v>188</v>
      </c>
      <c r="B115" s="200" t="s">
        <v>53</v>
      </c>
      <c r="C115" s="199" t="s">
        <v>26</v>
      </c>
      <c r="D115" s="195"/>
      <c r="E115" s="198"/>
      <c r="F115" s="197"/>
      <c r="G115" s="197">
        <f>SUMIF(AE116:AE119,"&lt;&gt;NOR",G116:G119)</f>
        <v>0</v>
      </c>
      <c r="H115" s="197"/>
      <c r="I115" s="197">
        <f>SUM(I116:I119)</f>
        <v>0</v>
      </c>
      <c r="J115" s="197"/>
      <c r="K115" s="197">
        <f>SUM(K116:K119)</f>
        <v>0</v>
      </c>
      <c r="L115" s="197"/>
      <c r="M115" s="197">
        <f>SUM(M116:M119)</f>
        <v>0</v>
      </c>
      <c r="N115" s="195"/>
      <c r="O115" s="195">
        <f>SUM(O116:O119)</f>
        <v>0</v>
      </c>
      <c r="P115" s="195"/>
      <c r="Q115" s="195">
        <f>SUM(Q116:Q119)</f>
        <v>0</v>
      </c>
      <c r="R115" s="195"/>
      <c r="S115" s="195"/>
      <c r="T115" s="196"/>
      <c r="U115" s="195">
        <f>SUM(U116:U119)</f>
        <v>0</v>
      </c>
      <c r="AE115" t="s">
        <v>79</v>
      </c>
    </row>
    <row r="116" spans="1:60" ht="22.5" outlineLevel="1">
      <c r="A116" s="100">
        <v>70</v>
      </c>
      <c r="B116" s="100" t="s">
        <v>3054</v>
      </c>
      <c r="C116" s="114" t="s">
        <v>3053</v>
      </c>
      <c r="D116" s="104" t="s">
        <v>258</v>
      </c>
      <c r="E116" s="178">
        <v>200</v>
      </c>
      <c r="F116" s="177">
        <f>H116+J116</f>
        <v>0</v>
      </c>
      <c r="G116" s="106">
        <f>ROUND(E116*F116,2)</f>
        <v>0</v>
      </c>
      <c r="H116" s="106"/>
      <c r="I116" s="106">
        <f>ROUND(E116*H116,2)</f>
        <v>0</v>
      </c>
      <c r="J116" s="106"/>
      <c r="K116" s="106">
        <f>ROUND(E116*J116,2)</f>
        <v>0</v>
      </c>
      <c r="L116" s="106">
        <v>21</v>
      </c>
      <c r="M116" s="106">
        <f>G116*(1+L116/100)</f>
        <v>0</v>
      </c>
      <c r="N116" s="104">
        <v>0</v>
      </c>
      <c r="O116" s="104">
        <f>ROUND(E116*N116,5)</f>
        <v>0</v>
      </c>
      <c r="P116" s="104">
        <v>0</v>
      </c>
      <c r="Q116" s="104">
        <f>ROUND(E116*P116,5)</f>
        <v>0</v>
      </c>
      <c r="R116" s="104"/>
      <c r="S116" s="104"/>
      <c r="T116" s="105">
        <v>0</v>
      </c>
      <c r="U116" s="104">
        <f>ROUND(E116*T116,2)</f>
        <v>0</v>
      </c>
      <c r="V116" s="99"/>
      <c r="W116" s="99"/>
      <c r="X116" s="99"/>
      <c r="Y116" s="99"/>
      <c r="Z116" s="99"/>
      <c r="AA116" s="99"/>
      <c r="AB116" s="99"/>
      <c r="AC116" s="99"/>
      <c r="AD116" s="99"/>
      <c r="AE116" s="99" t="s">
        <v>80</v>
      </c>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row>
    <row r="117" spans="1:60" ht="22.5" outlineLevel="1">
      <c r="A117" s="100">
        <v>71</v>
      </c>
      <c r="B117" s="100" t="s">
        <v>3052</v>
      </c>
      <c r="C117" s="114" t="s">
        <v>3051</v>
      </c>
      <c r="D117" s="104" t="s">
        <v>122</v>
      </c>
      <c r="E117" s="178">
        <v>1</v>
      </c>
      <c r="F117" s="177">
        <f>H117+J117</f>
        <v>0</v>
      </c>
      <c r="G117" s="106">
        <f>ROUND(E117*F117,2)</f>
        <v>0</v>
      </c>
      <c r="H117" s="106"/>
      <c r="I117" s="106">
        <f>ROUND(E117*H117,2)</f>
        <v>0</v>
      </c>
      <c r="J117" s="106"/>
      <c r="K117" s="106">
        <f>ROUND(E117*J117,2)</f>
        <v>0</v>
      </c>
      <c r="L117" s="106">
        <v>21</v>
      </c>
      <c r="M117" s="106">
        <f>G117*(1+L117/100)</f>
        <v>0</v>
      </c>
      <c r="N117" s="104">
        <v>0</v>
      </c>
      <c r="O117" s="104">
        <f>ROUND(E117*N117,5)</f>
        <v>0</v>
      </c>
      <c r="P117" s="104">
        <v>0</v>
      </c>
      <c r="Q117" s="104">
        <f>ROUND(E117*P117,5)</f>
        <v>0</v>
      </c>
      <c r="R117" s="104"/>
      <c r="S117" s="104"/>
      <c r="T117" s="105">
        <v>0</v>
      </c>
      <c r="U117" s="104">
        <f>ROUND(E117*T117,2)</f>
        <v>0</v>
      </c>
      <c r="V117" s="99"/>
      <c r="W117" s="99"/>
      <c r="X117" s="99"/>
      <c r="Y117" s="99"/>
      <c r="Z117" s="99"/>
      <c r="AA117" s="99"/>
      <c r="AB117" s="99"/>
      <c r="AC117" s="99"/>
      <c r="AD117" s="99"/>
      <c r="AE117" s="99" t="s">
        <v>80</v>
      </c>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outlineLevel="1">
      <c r="A118" s="100">
        <v>72</v>
      </c>
      <c r="B118" s="100" t="s">
        <v>3050</v>
      </c>
      <c r="C118" s="114" t="s">
        <v>2797</v>
      </c>
      <c r="D118" s="104" t="s">
        <v>122</v>
      </c>
      <c r="E118" s="178">
        <v>1</v>
      </c>
      <c r="F118" s="177">
        <f>H118+J118</f>
        <v>0</v>
      </c>
      <c r="G118" s="106">
        <f>ROUND(E118*F118,2)</f>
        <v>0</v>
      </c>
      <c r="H118" s="106"/>
      <c r="I118" s="106">
        <f>ROUND(E118*H118,2)</f>
        <v>0</v>
      </c>
      <c r="J118" s="106"/>
      <c r="K118" s="106">
        <f>ROUND(E118*J118,2)</f>
        <v>0</v>
      </c>
      <c r="L118" s="106">
        <v>21</v>
      </c>
      <c r="M118" s="106">
        <f>G118*(1+L118/100)</f>
        <v>0</v>
      </c>
      <c r="N118" s="104">
        <v>0</v>
      </c>
      <c r="O118" s="104">
        <f>ROUND(E118*N118,5)</f>
        <v>0</v>
      </c>
      <c r="P118" s="104">
        <v>0</v>
      </c>
      <c r="Q118" s="104">
        <f>ROUND(E118*P118,5)</f>
        <v>0</v>
      </c>
      <c r="R118" s="104"/>
      <c r="S118" s="104"/>
      <c r="T118" s="105">
        <v>0</v>
      </c>
      <c r="U118" s="104">
        <f>ROUND(E118*T118,2)</f>
        <v>0</v>
      </c>
      <c r="V118" s="99"/>
      <c r="W118" s="99"/>
      <c r="X118" s="99"/>
      <c r="Y118" s="99"/>
      <c r="Z118" s="99"/>
      <c r="AA118" s="99"/>
      <c r="AB118" s="99"/>
      <c r="AC118" s="99"/>
      <c r="AD118" s="99"/>
      <c r="AE118" s="99" t="s">
        <v>80</v>
      </c>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row>
    <row r="119" spans="1:60" outlineLevel="1">
      <c r="A119" s="110">
        <v>73</v>
      </c>
      <c r="B119" s="110" t="s">
        <v>3049</v>
      </c>
      <c r="C119" s="142" t="s">
        <v>2796</v>
      </c>
      <c r="D119" s="112" t="s">
        <v>122</v>
      </c>
      <c r="E119" s="205">
        <v>1</v>
      </c>
      <c r="F119" s="204">
        <f>H119+J119</f>
        <v>0</v>
      </c>
      <c r="G119" s="111">
        <f>ROUND(E119*F119,2)</f>
        <v>0</v>
      </c>
      <c r="H119" s="111"/>
      <c r="I119" s="111">
        <f>ROUND(E119*H119,2)</f>
        <v>0</v>
      </c>
      <c r="J119" s="111"/>
      <c r="K119" s="111">
        <f>ROUND(E119*J119,2)</f>
        <v>0</v>
      </c>
      <c r="L119" s="111">
        <v>21</v>
      </c>
      <c r="M119" s="111">
        <f>G119*(1+L119/100)</f>
        <v>0</v>
      </c>
      <c r="N119" s="112">
        <v>0</v>
      </c>
      <c r="O119" s="112">
        <f>ROUND(E119*N119,5)</f>
        <v>0</v>
      </c>
      <c r="P119" s="112">
        <v>0</v>
      </c>
      <c r="Q119" s="112">
        <f>ROUND(E119*P119,5)</f>
        <v>0</v>
      </c>
      <c r="R119" s="112"/>
      <c r="S119" s="112"/>
      <c r="T119" s="113">
        <v>0</v>
      </c>
      <c r="U119" s="112">
        <f>ROUND(E119*T119,2)</f>
        <v>0</v>
      </c>
      <c r="V119" s="99"/>
      <c r="W119" s="99"/>
      <c r="X119" s="99"/>
      <c r="Y119" s="99"/>
      <c r="Z119" s="99"/>
      <c r="AA119" s="99"/>
      <c r="AB119" s="99"/>
      <c r="AC119" s="99"/>
      <c r="AD119" s="99"/>
      <c r="AE119" s="99" t="s">
        <v>80</v>
      </c>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c r="A120" s="329"/>
      <c r="B120" s="5" t="s">
        <v>117</v>
      </c>
      <c r="C120" s="171" t="s">
        <v>117</v>
      </c>
      <c r="D120" s="329"/>
      <c r="E120" s="329"/>
      <c r="F120" s="329"/>
      <c r="G120" s="329"/>
      <c r="H120" s="329"/>
      <c r="I120" s="329"/>
      <c r="J120" s="329"/>
      <c r="K120" s="329"/>
      <c r="L120" s="329"/>
      <c r="M120" s="329"/>
      <c r="N120" s="329"/>
      <c r="O120" s="329"/>
      <c r="P120" s="329"/>
      <c r="Q120" s="329"/>
      <c r="R120" s="329"/>
      <c r="S120" s="329"/>
      <c r="T120" s="329"/>
      <c r="U120" s="329"/>
      <c r="AC120">
        <v>12</v>
      </c>
      <c r="AD120">
        <v>21</v>
      </c>
    </row>
    <row r="121" spans="1:60">
      <c r="A121" s="176"/>
      <c r="B121" s="175" t="s">
        <v>27</v>
      </c>
      <c r="C121" s="174" t="s">
        <v>117</v>
      </c>
      <c r="D121" s="173"/>
      <c r="E121" s="173"/>
      <c r="F121" s="173"/>
      <c r="G121" s="172">
        <f>G8+G17+G37+G47+G56+G75+G96+G110+G115</f>
        <v>0</v>
      </c>
      <c r="H121" s="329"/>
      <c r="I121" s="329"/>
      <c r="J121" s="329"/>
      <c r="K121" s="329"/>
      <c r="L121" s="329"/>
      <c r="M121" s="329"/>
      <c r="N121" s="329"/>
      <c r="O121" s="329"/>
      <c r="P121" s="329"/>
      <c r="Q121" s="329"/>
      <c r="R121" s="329"/>
      <c r="S121" s="329"/>
      <c r="T121" s="329"/>
      <c r="U121" s="329"/>
      <c r="AC121">
        <f>SUMIF(L7:L119,AC120,G7:G119)</f>
        <v>0</v>
      </c>
      <c r="AD121">
        <f>SUMIF(L7:L119,AD120,G7:G119)</f>
        <v>0</v>
      </c>
      <c r="AE121" t="s">
        <v>120</v>
      </c>
    </row>
    <row r="122" spans="1:60">
      <c r="A122" s="329"/>
      <c r="B122" s="5" t="s">
        <v>117</v>
      </c>
      <c r="C122" s="171" t="s">
        <v>117</v>
      </c>
      <c r="D122" s="329"/>
      <c r="E122" s="329"/>
      <c r="F122" s="329"/>
      <c r="G122" s="329"/>
      <c r="H122" s="329"/>
      <c r="I122" s="329"/>
      <c r="J122" s="329"/>
      <c r="K122" s="329"/>
      <c r="L122" s="329"/>
      <c r="M122" s="329"/>
      <c r="N122" s="329"/>
      <c r="O122" s="329"/>
      <c r="P122" s="329"/>
      <c r="Q122" s="329"/>
      <c r="R122" s="329"/>
      <c r="S122" s="329"/>
      <c r="T122" s="329"/>
      <c r="U122" s="329"/>
    </row>
    <row r="123" spans="1:60">
      <c r="A123" s="329"/>
      <c r="B123" s="5" t="s">
        <v>117</v>
      </c>
      <c r="C123" s="171" t="s">
        <v>117</v>
      </c>
      <c r="D123" s="329"/>
      <c r="E123" s="329"/>
      <c r="F123" s="329"/>
      <c r="G123" s="329"/>
      <c r="H123" s="329"/>
      <c r="I123" s="329"/>
      <c r="J123" s="329"/>
      <c r="K123" s="329"/>
      <c r="L123" s="329"/>
      <c r="M123" s="329"/>
      <c r="N123" s="329"/>
      <c r="O123" s="329"/>
      <c r="P123" s="329"/>
      <c r="Q123" s="329"/>
      <c r="R123" s="329"/>
      <c r="S123" s="329"/>
      <c r="T123" s="329"/>
      <c r="U123" s="329"/>
    </row>
    <row r="124" spans="1:60">
      <c r="A124" s="405" t="s">
        <v>119</v>
      </c>
      <c r="B124" s="405"/>
      <c r="C124" s="406"/>
      <c r="D124" s="329"/>
      <c r="E124" s="329"/>
      <c r="F124" s="329"/>
      <c r="G124" s="329"/>
      <c r="H124" s="329"/>
      <c r="I124" s="329"/>
      <c r="J124" s="329"/>
      <c r="K124" s="329"/>
      <c r="L124" s="329"/>
      <c r="M124" s="329"/>
      <c r="N124" s="329"/>
      <c r="O124" s="329"/>
      <c r="P124" s="329"/>
      <c r="Q124" s="329"/>
      <c r="R124" s="329"/>
      <c r="S124" s="329"/>
      <c r="T124" s="329"/>
      <c r="U124" s="329"/>
    </row>
    <row r="125" spans="1:60">
      <c r="A125" s="388"/>
      <c r="B125" s="389"/>
      <c r="C125" s="390"/>
      <c r="D125" s="389"/>
      <c r="E125" s="389"/>
      <c r="F125" s="389"/>
      <c r="G125" s="391"/>
      <c r="H125" s="329"/>
      <c r="I125" s="329"/>
      <c r="J125" s="329"/>
      <c r="K125" s="329"/>
      <c r="L125" s="329"/>
      <c r="M125" s="329"/>
      <c r="N125" s="329"/>
      <c r="O125" s="329"/>
      <c r="P125" s="329"/>
      <c r="Q125" s="329"/>
      <c r="R125" s="329"/>
      <c r="S125" s="329"/>
      <c r="T125" s="329"/>
      <c r="U125" s="329"/>
      <c r="AE125" t="s">
        <v>118</v>
      </c>
    </row>
    <row r="126" spans="1:60">
      <c r="A126" s="392"/>
      <c r="B126" s="393"/>
      <c r="C126" s="394"/>
      <c r="D126" s="393"/>
      <c r="E126" s="393"/>
      <c r="F126" s="393"/>
      <c r="G126" s="395"/>
      <c r="H126" s="329"/>
      <c r="I126" s="329"/>
      <c r="J126" s="329"/>
      <c r="K126" s="329"/>
      <c r="L126" s="329"/>
      <c r="M126" s="329"/>
      <c r="N126" s="329"/>
      <c r="O126" s="329"/>
      <c r="P126" s="329"/>
      <c r="Q126" s="329"/>
      <c r="R126" s="329"/>
      <c r="S126" s="329"/>
      <c r="T126" s="329"/>
      <c r="U126" s="329"/>
    </row>
    <row r="127" spans="1:60">
      <c r="A127" s="392"/>
      <c r="B127" s="393"/>
      <c r="C127" s="394"/>
      <c r="D127" s="393"/>
      <c r="E127" s="393"/>
      <c r="F127" s="393"/>
      <c r="G127" s="395"/>
      <c r="H127" s="329"/>
      <c r="I127" s="329"/>
      <c r="J127" s="329"/>
      <c r="K127" s="329"/>
      <c r="L127" s="329"/>
      <c r="M127" s="329"/>
      <c r="N127" s="329"/>
      <c r="O127" s="329"/>
      <c r="P127" s="329"/>
      <c r="Q127" s="329"/>
      <c r="R127" s="329"/>
      <c r="S127" s="329"/>
      <c r="T127" s="329"/>
      <c r="U127" s="329"/>
    </row>
    <row r="128" spans="1:60">
      <c r="A128" s="392"/>
      <c r="B128" s="393"/>
      <c r="C128" s="394"/>
      <c r="D128" s="393"/>
      <c r="E128" s="393"/>
      <c r="F128" s="393"/>
      <c r="G128" s="395"/>
      <c r="H128" s="329"/>
      <c r="I128" s="329"/>
      <c r="J128" s="329"/>
      <c r="K128" s="329"/>
      <c r="L128" s="329"/>
      <c r="M128" s="329"/>
      <c r="N128" s="329"/>
      <c r="O128" s="329"/>
      <c r="P128" s="329"/>
      <c r="Q128" s="329"/>
      <c r="R128" s="329"/>
      <c r="S128" s="329"/>
      <c r="T128" s="329"/>
      <c r="U128" s="329"/>
    </row>
    <row r="129" spans="1:31">
      <c r="A129" s="396"/>
      <c r="B129" s="397"/>
      <c r="C129" s="398"/>
      <c r="D129" s="397"/>
      <c r="E129" s="397"/>
      <c r="F129" s="397"/>
      <c r="G129" s="399"/>
      <c r="H129" s="329"/>
      <c r="I129" s="329"/>
      <c r="J129" s="329"/>
      <c r="K129" s="329"/>
      <c r="L129" s="329"/>
      <c r="M129" s="329"/>
      <c r="N129" s="329"/>
      <c r="O129" s="329"/>
      <c r="P129" s="329"/>
      <c r="Q129" s="329"/>
      <c r="R129" s="329"/>
      <c r="S129" s="329"/>
      <c r="T129" s="329"/>
      <c r="U129" s="329"/>
    </row>
    <row r="130" spans="1:31">
      <c r="A130" s="329"/>
      <c r="B130" s="5" t="s">
        <v>117</v>
      </c>
      <c r="C130" s="171" t="s">
        <v>117</v>
      </c>
      <c r="D130" s="329"/>
      <c r="E130" s="329"/>
      <c r="F130" s="329"/>
      <c r="G130" s="329"/>
      <c r="H130" s="329"/>
      <c r="I130" s="329"/>
      <c r="J130" s="329"/>
      <c r="K130" s="329"/>
      <c r="L130" s="329"/>
      <c r="M130" s="329"/>
      <c r="N130" s="329"/>
      <c r="O130" s="329"/>
      <c r="P130" s="329"/>
      <c r="Q130" s="329"/>
      <c r="R130" s="329"/>
      <c r="S130" s="329"/>
      <c r="T130" s="329"/>
      <c r="U130" s="329"/>
    </row>
    <row r="131" spans="1:31">
      <c r="A131" t="s">
        <v>195</v>
      </c>
      <c r="B131"/>
      <c r="C131"/>
      <c r="AE131" t="s">
        <v>82</v>
      </c>
    </row>
    <row r="132" spans="1:31">
      <c r="A132" s="409" t="s">
        <v>194</v>
      </c>
      <c r="B132" s="409"/>
      <c r="C132" s="409"/>
      <c r="D132" s="409"/>
      <c r="E132" s="409"/>
      <c r="F132" s="409"/>
      <c r="G132" s="409"/>
      <c r="H132" s="409"/>
      <c r="I132" s="409"/>
    </row>
    <row r="133" spans="1:31">
      <c r="A133" t="s">
        <v>193</v>
      </c>
      <c r="B133"/>
      <c r="C133"/>
    </row>
    <row r="134" spans="1:31">
      <c r="B134"/>
      <c r="C134"/>
    </row>
    <row r="135" spans="1:31">
      <c r="A135" s="409" t="s">
        <v>192</v>
      </c>
      <c r="B135" s="409"/>
      <c r="C135" s="409"/>
      <c r="D135" s="409"/>
      <c r="E135" s="409"/>
      <c r="F135" s="409"/>
      <c r="G135" s="409"/>
      <c r="H135" s="409"/>
      <c r="I135" s="409"/>
    </row>
    <row r="136" spans="1:31">
      <c r="A136" t="s">
        <v>2865</v>
      </c>
      <c r="B136"/>
      <c r="C136"/>
    </row>
    <row r="137" spans="1:31">
      <c r="A137" t="s">
        <v>2864</v>
      </c>
    </row>
    <row r="138" spans="1:31">
      <c r="A138" t="s">
        <v>2863</v>
      </c>
    </row>
  </sheetData>
  <sheetProtection algorithmName="SHA-512" hashValue="N7K0TcOo8xeoGn/uq95i1+hUVwoUv+PlU15bxQkh1vke3pJ17Ac40EEwNi/SF5JhR8UtwvxSow04EmUXi/GAiQ==" saltValue="Xlq6tQH+XFltxELexnhZoA==" spinCount="100000" sheet="1" objects="1" scenarios="1"/>
  <protectedRanges>
    <protectedRange sqref="F113 F116 F117 F118 F119 A125:G129" name="Oblast2"/>
    <protectedRange sqref="F9:F11 F14 F18:F22 F24 F26 F28:F30 F32:F33 F35:F36 F38 F40:F42 F44 F46 F48 F50 F52 F54 F57 F59:F68 F70:F71 F73:F74 F76 F78 F80 F82 F84 F86:F88 F90 F92 F94 F97:F109 F111" name="Oblast1"/>
  </protectedRanges>
  <mergeCells count="36">
    <mergeCell ref="C112:G112"/>
    <mergeCell ref="C114:G114"/>
    <mergeCell ref="A124:C124"/>
    <mergeCell ref="A125:G129"/>
    <mergeCell ref="C83:G83"/>
    <mergeCell ref="C85:G85"/>
    <mergeCell ref="C89:G89"/>
    <mergeCell ref="C91:G91"/>
    <mergeCell ref="C93:G93"/>
    <mergeCell ref="C95:G95"/>
    <mergeCell ref="A132:I132"/>
    <mergeCell ref="A135:I135"/>
    <mergeCell ref="C39:G39"/>
    <mergeCell ref="A1:G1"/>
    <mergeCell ref="C2:G2"/>
    <mergeCell ref="C3:G3"/>
    <mergeCell ref="C4:G4"/>
    <mergeCell ref="C12:G12"/>
    <mergeCell ref="C15:G15"/>
    <mergeCell ref="C23:G23"/>
    <mergeCell ref="C58:G58"/>
    <mergeCell ref="C69:G69"/>
    <mergeCell ref="C72:G72"/>
    <mergeCell ref="C77:G77"/>
    <mergeCell ref="C79:G79"/>
    <mergeCell ref="C45:G45"/>
    <mergeCell ref="C25:G25"/>
    <mergeCell ref="C27:G27"/>
    <mergeCell ref="C31:G31"/>
    <mergeCell ref="C34:G34"/>
    <mergeCell ref="C81:G81"/>
    <mergeCell ref="C43:G43"/>
    <mergeCell ref="C49:G49"/>
    <mergeCell ref="C51:G51"/>
    <mergeCell ref="C53:G53"/>
    <mergeCell ref="C55:G55"/>
  </mergeCells>
  <pageMargins left="0.39370078740157499" right="0.19685039370078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selection activeCell="A5" sqref="A5:IV5"/>
    </sheetView>
  </sheetViews>
  <sheetFormatPr defaultRowHeight="12.75"/>
  <cols>
    <col min="1" max="1" width="4.28515625" style="4" customWidth="1"/>
    <col min="2" max="2" width="14.42578125" style="4" customWidth="1"/>
    <col min="3" max="3" width="38.28515625" style="8" customWidth="1"/>
    <col min="4" max="4" width="4.5703125" style="4" customWidth="1"/>
    <col min="5" max="5" width="10.5703125" style="4" customWidth="1"/>
    <col min="6" max="6" width="9.85546875" style="4" customWidth="1"/>
    <col min="7" max="7" width="12.7109375" style="4" customWidth="1"/>
    <col min="8" max="16384" width="9.140625" style="4"/>
  </cols>
  <sheetData>
    <row r="1" spans="1:7" ht="15.75">
      <c r="A1" s="372" t="s">
        <v>6</v>
      </c>
      <c r="B1" s="372"/>
      <c r="C1" s="373"/>
      <c r="D1" s="372"/>
      <c r="E1" s="372"/>
      <c r="F1" s="372"/>
      <c r="G1" s="372"/>
    </row>
    <row r="2" spans="1:7" ht="24.95" customHeight="1">
      <c r="A2" s="49" t="s">
        <v>39</v>
      </c>
      <c r="B2" s="48"/>
      <c r="C2" s="374"/>
      <c r="D2" s="374"/>
      <c r="E2" s="374"/>
      <c r="F2" s="374"/>
      <c r="G2" s="375"/>
    </row>
    <row r="3" spans="1:7" ht="24.95" hidden="1" customHeight="1">
      <c r="A3" s="49" t="s">
        <v>7</v>
      </c>
      <c r="B3" s="48"/>
      <c r="C3" s="374"/>
      <c r="D3" s="374"/>
      <c r="E3" s="374"/>
      <c r="F3" s="374"/>
      <c r="G3" s="375"/>
    </row>
    <row r="4" spans="1:7" ht="24.95" hidden="1" customHeight="1">
      <c r="A4" s="49" t="s">
        <v>8</v>
      </c>
      <c r="B4" s="48"/>
      <c r="C4" s="374"/>
      <c r="D4" s="374"/>
      <c r="E4" s="374"/>
      <c r="F4" s="374"/>
      <c r="G4" s="375"/>
    </row>
    <row r="5" spans="1:7" hidden="1">
      <c r="B5" s="5"/>
      <c r="C5" s="6"/>
      <c r="D5" s="7"/>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CE,Tučné"RTS Stavitel +,  © RTS, a.s.&amp;R&amp;"Arial,Obyčejné"Strana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49"/>
  <sheetViews>
    <sheetView zoomScaleNormal="100" workbookViewId="0">
      <selection sqref="A1:G1"/>
    </sheetView>
  </sheetViews>
  <sheetFormatPr defaultRowHeight="12.75" outlineLevelRow="1"/>
  <cols>
    <col min="1" max="1" width="4.28515625" customWidth="1"/>
    <col min="2" max="2" width="14.42578125" style="59" customWidth="1"/>
    <col min="3" max="3" width="35.7109375" style="59" customWidth="1"/>
    <col min="4" max="4" width="4.5703125" customWidth="1"/>
    <col min="5" max="5" width="8.7109375" customWidth="1"/>
    <col min="6" max="7" width="13.7109375" customWidth="1"/>
    <col min="8" max="21" width="0" hidden="1" customWidth="1"/>
    <col min="29" max="39" width="0" hidden="1" customWidth="1"/>
    <col min="53" max="53" width="73.42578125" customWidth="1"/>
  </cols>
  <sheetData>
    <row r="1" spans="1:60" ht="15.75" customHeight="1">
      <c r="A1" s="376" t="s">
        <v>116</v>
      </c>
      <c r="B1" s="376"/>
      <c r="C1" s="376"/>
      <c r="D1" s="376"/>
      <c r="E1" s="376"/>
      <c r="F1" s="376"/>
      <c r="G1" s="376"/>
      <c r="AE1" t="s">
        <v>56</v>
      </c>
    </row>
    <row r="2" spans="1:60" ht="24.95" customHeight="1">
      <c r="A2" s="93" t="s">
        <v>55</v>
      </c>
      <c r="B2" s="91"/>
      <c r="C2" s="377" t="s">
        <v>83</v>
      </c>
      <c r="D2" s="378"/>
      <c r="E2" s="378"/>
      <c r="F2" s="378"/>
      <c r="G2" s="379"/>
      <c r="AE2" t="s">
        <v>57</v>
      </c>
    </row>
    <row r="3" spans="1:60" ht="24.95" customHeight="1">
      <c r="A3" s="94" t="s">
        <v>7</v>
      </c>
      <c r="B3" s="92"/>
      <c r="C3" s="380" t="s">
        <v>112</v>
      </c>
      <c r="D3" s="381"/>
      <c r="E3" s="381"/>
      <c r="F3" s="381"/>
      <c r="G3" s="382"/>
      <c r="AE3" t="s">
        <v>58</v>
      </c>
    </row>
    <row r="4" spans="1:60" ht="24.95" hidden="1" customHeight="1">
      <c r="A4" s="94" t="s">
        <v>8</v>
      </c>
      <c r="B4" s="92"/>
      <c r="C4" s="380"/>
      <c r="D4" s="381"/>
      <c r="E4" s="381"/>
      <c r="F4" s="381"/>
      <c r="G4" s="382"/>
      <c r="AE4" t="s">
        <v>59</v>
      </c>
    </row>
    <row r="5" spans="1:60" hidden="1">
      <c r="A5" s="95" t="s">
        <v>60</v>
      </c>
      <c r="B5" s="96"/>
      <c r="C5" s="96"/>
      <c r="D5" s="97"/>
      <c r="E5" s="97"/>
      <c r="F5" s="97"/>
      <c r="G5" s="98"/>
      <c r="AE5" t="s">
        <v>61</v>
      </c>
    </row>
    <row r="7" spans="1:60" ht="38.25">
      <c r="A7" s="156" t="s">
        <v>62</v>
      </c>
      <c r="B7" s="157" t="s">
        <v>109</v>
      </c>
      <c r="C7" s="158" t="s">
        <v>63</v>
      </c>
      <c r="D7" s="156" t="s">
        <v>64</v>
      </c>
      <c r="E7" s="156" t="s">
        <v>65</v>
      </c>
      <c r="F7" s="143" t="s">
        <v>66</v>
      </c>
      <c r="G7" s="156"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3" t="s">
        <v>78</v>
      </c>
    </row>
    <row r="8" spans="1:60">
      <c r="A8" s="153">
        <v>0</v>
      </c>
      <c r="B8" s="155" t="s">
        <v>53</v>
      </c>
      <c r="C8" s="148" t="s">
        <v>43</v>
      </c>
      <c r="D8" s="149"/>
      <c r="E8" s="150"/>
      <c r="F8" s="151"/>
      <c r="G8" s="152">
        <f>SUM(G9)</f>
        <v>0</v>
      </c>
      <c r="H8" s="109"/>
      <c r="I8" s="109">
        <f>SUM(I9:I41)</f>
        <v>0</v>
      </c>
      <c r="J8" s="109"/>
      <c r="K8" s="109">
        <f>SUM(K9:K41)</f>
        <v>128000</v>
      </c>
      <c r="L8" s="109"/>
      <c r="M8" s="109">
        <f>SUM(M9:M41)</f>
        <v>0</v>
      </c>
      <c r="N8" s="102"/>
      <c r="O8" s="102">
        <f>SUM(O9:O41)</f>
        <v>0</v>
      </c>
      <c r="P8" s="102"/>
      <c r="Q8" s="102">
        <f>SUM(Q9:Q41)</f>
        <v>0</v>
      </c>
      <c r="R8" s="102"/>
      <c r="S8" s="102"/>
      <c r="T8" s="108"/>
      <c r="U8" s="102">
        <f>SUM(U9:U41)</f>
        <v>0</v>
      </c>
      <c r="AE8" t="s">
        <v>79</v>
      </c>
    </row>
    <row r="9" spans="1:60" outlineLevel="1">
      <c r="A9" s="154"/>
      <c r="B9" s="154"/>
      <c r="C9" s="114" t="s">
        <v>43</v>
      </c>
      <c r="D9" s="147" t="s">
        <v>107</v>
      </c>
      <c r="E9" s="144">
        <v>1</v>
      </c>
      <c r="F9" s="146">
        <f>VRN!G53</f>
        <v>0</v>
      </c>
      <c r="G9" s="146">
        <f>E9*F9</f>
        <v>0</v>
      </c>
      <c r="H9" s="106">
        <v>0</v>
      </c>
      <c r="I9" s="106">
        <f>ROUND(E9*H9,2)</f>
        <v>0</v>
      </c>
      <c r="J9" s="106">
        <v>25000</v>
      </c>
      <c r="K9" s="106">
        <f>ROUND(E9*J9,2)</f>
        <v>25000</v>
      </c>
      <c r="L9" s="106">
        <v>21</v>
      </c>
      <c r="M9" s="106">
        <f>G9*(1+L9/100)</f>
        <v>0</v>
      </c>
      <c r="N9" s="104">
        <v>0</v>
      </c>
      <c r="O9" s="104">
        <f>ROUND(E9*N9,5)</f>
        <v>0</v>
      </c>
      <c r="P9" s="104">
        <v>0</v>
      </c>
      <c r="Q9" s="104">
        <f>ROUND(E9*P9,5)</f>
        <v>0</v>
      </c>
      <c r="R9" s="104"/>
      <c r="S9" s="104"/>
      <c r="T9" s="105">
        <v>0</v>
      </c>
      <c r="U9" s="104">
        <f>ROUND(E9*T9,2)</f>
        <v>0</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12.75" customHeight="1" outlineLevel="1">
      <c r="A10" s="154"/>
      <c r="B10" s="154"/>
      <c r="C10" s="114"/>
      <c r="D10" s="147"/>
      <c r="E10" s="145"/>
      <c r="F10" s="146"/>
      <c r="G10" s="146"/>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f>C10</f>
        <v>0</v>
      </c>
      <c r="BB10" s="99"/>
      <c r="BC10" s="99"/>
      <c r="BD10" s="99"/>
      <c r="BE10" s="99"/>
      <c r="BF10" s="99"/>
      <c r="BG10" s="99"/>
      <c r="BH10" s="99"/>
    </row>
    <row r="11" spans="1:60" ht="12.75" customHeight="1" outlineLevel="1">
      <c r="A11" s="153">
        <v>1</v>
      </c>
      <c r="B11" s="155" t="s">
        <v>86</v>
      </c>
      <c r="C11" s="148" t="s">
        <v>87</v>
      </c>
      <c r="D11" s="149"/>
      <c r="E11" s="150"/>
      <c r="F11" s="151"/>
      <c r="G11" s="152">
        <f>SUM(G12:G14)</f>
        <v>0</v>
      </c>
      <c r="H11" s="106">
        <v>0</v>
      </c>
      <c r="I11" s="106">
        <f>ROUND(E11*H11,2)</f>
        <v>0</v>
      </c>
      <c r="J11" s="106">
        <v>19000</v>
      </c>
      <c r="K11" s="106">
        <f>ROUND(E11*J11,2)</f>
        <v>0</v>
      </c>
      <c r="L11" s="106">
        <v>21</v>
      </c>
      <c r="M11" s="106">
        <f>G11*(1+L11/100)</f>
        <v>0</v>
      </c>
      <c r="N11" s="104">
        <v>0</v>
      </c>
      <c r="O11" s="104">
        <f>ROUND(E11*N11,5)</f>
        <v>0</v>
      </c>
      <c r="P11" s="104">
        <v>0</v>
      </c>
      <c r="Q11" s="104">
        <f>ROUND(E11*P11,5)</f>
        <v>0</v>
      </c>
      <c r="R11" s="104"/>
      <c r="S11" s="104"/>
      <c r="T11" s="105">
        <v>0</v>
      </c>
      <c r="U11" s="104">
        <f>ROUND(E11*T11,2)</f>
        <v>0</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ht="12.75" customHeight="1" outlineLevel="1">
      <c r="A12" s="154"/>
      <c r="B12" s="154"/>
      <c r="C12" s="114" t="s">
        <v>113</v>
      </c>
      <c r="D12" s="147" t="s">
        <v>107</v>
      </c>
      <c r="E12" s="144">
        <v>1</v>
      </c>
      <c r="F12" s="146">
        <f>'SO01 PHV'!G40</f>
        <v>0</v>
      </c>
      <c r="G12" s="146">
        <f>E12*F12</f>
        <v>0</v>
      </c>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přímé hlavní výdaje</v>
      </c>
      <c r="BB12" s="99"/>
      <c r="BC12" s="99"/>
      <c r="BD12" s="99"/>
      <c r="BE12" s="99"/>
      <c r="BF12" s="99"/>
      <c r="BG12" s="99"/>
      <c r="BH12" s="99"/>
    </row>
    <row r="13" spans="1:60" ht="12.75" customHeight="1" outlineLevel="1">
      <c r="A13" s="154"/>
      <c r="B13" s="154"/>
      <c r="C13" s="114" t="s">
        <v>114</v>
      </c>
      <c r="D13" s="147" t="s">
        <v>107</v>
      </c>
      <c r="E13" s="144">
        <v>1</v>
      </c>
      <c r="F13" s="146">
        <f>'SO01 PDV'!G392</f>
        <v>0</v>
      </c>
      <c r="G13" s="146">
        <f>E13*F13</f>
        <v>0</v>
      </c>
      <c r="H13" s="106">
        <v>0</v>
      </c>
      <c r="I13" s="106">
        <f>ROUND(E13*H13,2)</f>
        <v>0</v>
      </c>
      <c r="J13" s="106">
        <v>9000</v>
      </c>
      <c r="K13" s="106">
        <f>ROUND(E13*J13,2)</f>
        <v>9000</v>
      </c>
      <c r="L13" s="106">
        <v>21</v>
      </c>
      <c r="M13" s="106">
        <f>G13*(1+L13/100)</f>
        <v>0</v>
      </c>
      <c r="N13" s="104">
        <v>0</v>
      </c>
      <c r="O13" s="104">
        <f>ROUND(E13*N13,5)</f>
        <v>0</v>
      </c>
      <c r="P13" s="104">
        <v>0</v>
      </c>
      <c r="Q13" s="104">
        <f>ROUND(E13*P13,5)</f>
        <v>0</v>
      </c>
      <c r="R13" s="104"/>
      <c r="S13" s="104"/>
      <c r="T13" s="105">
        <v>0</v>
      </c>
      <c r="U13" s="104">
        <f>ROUND(E13*T13,2)</f>
        <v>0</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ht="12.75" customHeight="1" outlineLevel="1">
      <c r="A14" s="154"/>
      <c r="B14" s="154"/>
      <c r="C14" s="114" t="s">
        <v>115</v>
      </c>
      <c r="D14" s="147" t="s">
        <v>107</v>
      </c>
      <c r="E14" s="144">
        <v>1</v>
      </c>
      <c r="F14" s="146">
        <f>'SO01 NV'!G96</f>
        <v>0</v>
      </c>
      <c r="G14" s="146">
        <f>E14*F14</f>
        <v>0</v>
      </c>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ht="12.75" customHeight="1" outlineLevel="1">
      <c r="A15" s="154"/>
      <c r="B15" s="154"/>
      <c r="C15" s="114"/>
      <c r="D15" s="147"/>
      <c r="E15" s="145"/>
      <c r="F15" s="146"/>
      <c r="G15" s="146"/>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81</v>
      </c>
      <c r="AF15" s="99"/>
      <c r="AG15" s="99"/>
      <c r="AH15" s="99"/>
      <c r="AI15" s="99"/>
      <c r="AJ15" s="99"/>
      <c r="AK15" s="99"/>
      <c r="AL15" s="99"/>
      <c r="AM15" s="99"/>
      <c r="AN15" s="99"/>
      <c r="AO15" s="99"/>
      <c r="AP15" s="99"/>
      <c r="AQ15" s="99"/>
      <c r="AR15" s="99"/>
      <c r="AS15" s="99"/>
      <c r="AT15" s="99"/>
      <c r="AU15" s="99"/>
      <c r="AV15" s="99"/>
      <c r="AW15" s="99"/>
      <c r="AX15" s="99"/>
      <c r="AY15" s="99"/>
      <c r="AZ15" s="99"/>
      <c r="BA15" s="101">
        <f>C15</f>
        <v>0</v>
      </c>
      <c r="BB15" s="99"/>
      <c r="BC15" s="99"/>
      <c r="BD15" s="99"/>
      <c r="BE15" s="99"/>
      <c r="BF15" s="99"/>
      <c r="BG15" s="99"/>
      <c r="BH15" s="99"/>
    </row>
    <row r="16" spans="1:60" ht="12.75" customHeight="1" outlineLevel="1">
      <c r="A16" s="153">
        <v>2</v>
      </c>
      <c r="B16" s="155" t="s">
        <v>88</v>
      </c>
      <c r="C16" s="148" t="s">
        <v>89</v>
      </c>
      <c r="D16" s="149"/>
      <c r="E16" s="150"/>
      <c r="F16" s="151"/>
      <c r="G16" s="152">
        <f>SUM(G17:G18)</f>
        <v>0</v>
      </c>
      <c r="H16" s="106">
        <v>0</v>
      </c>
      <c r="I16" s="106">
        <f>ROUND(E16*H16,2)</f>
        <v>0</v>
      </c>
      <c r="J16" s="106">
        <v>8000</v>
      </c>
      <c r="K16" s="106">
        <f>ROUND(E16*J16,2)</f>
        <v>0</v>
      </c>
      <c r="L16" s="106">
        <v>21</v>
      </c>
      <c r="M16" s="106">
        <f>G16*(1+L16/100)</f>
        <v>0</v>
      </c>
      <c r="N16" s="104">
        <v>0</v>
      </c>
      <c r="O16" s="104">
        <f>ROUND(E16*N16,5)</f>
        <v>0</v>
      </c>
      <c r="P16" s="104">
        <v>0</v>
      </c>
      <c r="Q16" s="104">
        <f>ROUND(E16*P16,5)</f>
        <v>0</v>
      </c>
      <c r="R16" s="104"/>
      <c r="S16" s="104"/>
      <c r="T16" s="105">
        <v>0</v>
      </c>
      <c r="U16" s="104">
        <f>ROUND(E16*T16,2)</f>
        <v>0</v>
      </c>
      <c r="V16" s="99"/>
      <c r="W16" s="99"/>
      <c r="X16" s="99"/>
      <c r="Y16" s="99"/>
      <c r="Z16" s="99"/>
      <c r="AA16" s="99"/>
      <c r="AB16" s="99"/>
      <c r="AC16" s="99"/>
      <c r="AD16" s="99"/>
      <c r="AE16" s="99" t="s">
        <v>80</v>
      </c>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ht="12.75" customHeight="1" outlineLevel="1">
      <c r="A17" s="154"/>
      <c r="B17" s="100"/>
      <c r="C17" s="114" t="s">
        <v>113</v>
      </c>
      <c r="D17" s="147" t="s">
        <v>107</v>
      </c>
      <c r="E17" s="144">
        <v>1</v>
      </c>
      <c r="F17" s="146">
        <f>'SO02 PHV'!G158</f>
        <v>0</v>
      </c>
      <c r="G17" s="146">
        <f>E17*F17</f>
        <v>0</v>
      </c>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81</v>
      </c>
      <c r="AF17" s="99"/>
      <c r="AG17" s="99"/>
      <c r="AH17" s="99"/>
      <c r="AI17" s="99"/>
      <c r="AJ17" s="99"/>
      <c r="AK17" s="99"/>
      <c r="AL17" s="99"/>
      <c r="AM17" s="99"/>
      <c r="AN17" s="99"/>
      <c r="AO17" s="99"/>
      <c r="AP17" s="99"/>
      <c r="AQ17" s="99"/>
      <c r="AR17" s="99"/>
      <c r="AS17" s="99"/>
      <c r="AT17" s="99"/>
      <c r="AU17" s="99"/>
      <c r="AV17" s="99"/>
      <c r="AW17" s="99"/>
      <c r="AX17" s="99"/>
      <c r="AY17" s="99"/>
      <c r="AZ17" s="99"/>
      <c r="BA17" s="101" t="str">
        <f>C17</f>
        <v>přímé hlavní výdaje</v>
      </c>
      <c r="BB17" s="99"/>
      <c r="BC17" s="99"/>
      <c r="BD17" s="99"/>
      <c r="BE17" s="99"/>
      <c r="BF17" s="99"/>
      <c r="BG17" s="99"/>
      <c r="BH17" s="99"/>
    </row>
    <row r="18" spans="1:60" ht="12.75" customHeight="1" outlineLevel="1">
      <c r="A18" s="154"/>
      <c r="B18" s="100"/>
      <c r="C18" s="114" t="s">
        <v>114</v>
      </c>
      <c r="D18" s="147" t="s">
        <v>107</v>
      </c>
      <c r="E18" s="144">
        <v>1</v>
      </c>
      <c r="F18" s="146">
        <f>'SO02 PDV'!G393</f>
        <v>0</v>
      </c>
      <c r="G18" s="146">
        <f>E18*F18</f>
        <v>0</v>
      </c>
      <c r="H18" s="106">
        <v>0</v>
      </c>
      <c r="I18" s="106">
        <f>ROUND(E18*H18,2)</f>
        <v>0</v>
      </c>
      <c r="J18" s="106">
        <v>15000</v>
      </c>
      <c r="K18" s="106">
        <f>ROUND(E18*J18,2)</f>
        <v>15000</v>
      </c>
      <c r="L18" s="106">
        <v>21</v>
      </c>
      <c r="M18" s="106">
        <f>G18*(1+L18/100)</f>
        <v>0</v>
      </c>
      <c r="N18" s="104">
        <v>0</v>
      </c>
      <c r="O18" s="104">
        <f>ROUND(E18*N18,5)</f>
        <v>0</v>
      </c>
      <c r="P18" s="104">
        <v>0</v>
      </c>
      <c r="Q18" s="104">
        <f>ROUND(E18*P18,5)</f>
        <v>0</v>
      </c>
      <c r="R18" s="104"/>
      <c r="S18" s="104"/>
      <c r="T18" s="105">
        <v>0</v>
      </c>
      <c r="U18" s="104">
        <f>ROUND(E18*T18,2)</f>
        <v>0</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ht="12.75" customHeight="1" outlineLevel="1">
      <c r="A19" s="154"/>
      <c r="B19" s="100"/>
      <c r="C19" s="114"/>
      <c r="D19" s="147"/>
      <c r="E19" s="145"/>
      <c r="F19" s="146"/>
      <c r="G19" s="14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81</v>
      </c>
      <c r="AF19" s="99"/>
      <c r="AG19" s="99"/>
      <c r="AH19" s="99"/>
      <c r="AI19" s="99"/>
      <c r="AJ19" s="99"/>
      <c r="AK19" s="99"/>
      <c r="AL19" s="99"/>
      <c r="AM19" s="99"/>
      <c r="AN19" s="99"/>
      <c r="AO19" s="99"/>
      <c r="AP19" s="99"/>
      <c r="AQ19" s="99"/>
      <c r="AR19" s="99"/>
      <c r="AS19" s="99"/>
      <c r="AT19" s="99"/>
      <c r="AU19" s="99"/>
      <c r="AV19" s="99"/>
      <c r="AW19" s="99"/>
      <c r="AX19" s="99"/>
      <c r="AY19" s="99"/>
      <c r="AZ19" s="99"/>
      <c r="BA19" s="101">
        <f>C19</f>
        <v>0</v>
      </c>
      <c r="BB19" s="99"/>
      <c r="BC19" s="99"/>
      <c r="BD19" s="99"/>
      <c r="BE19" s="99"/>
      <c r="BF19" s="99"/>
      <c r="BG19" s="99"/>
      <c r="BH19" s="99"/>
    </row>
    <row r="20" spans="1:60" ht="12.75" customHeight="1" outlineLevel="1">
      <c r="A20" s="153">
        <v>3</v>
      </c>
      <c r="B20" s="155" t="s">
        <v>90</v>
      </c>
      <c r="C20" s="148" t="s">
        <v>99</v>
      </c>
      <c r="D20" s="149"/>
      <c r="E20" s="150"/>
      <c r="F20" s="151"/>
      <c r="G20" s="152">
        <f>SUM(G21:G22)</f>
        <v>0</v>
      </c>
      <c r="H20" s="106">
        <v>0</v>
      </c>
      <c r="I20" s="106">
        <f>ROUND(E20*H20,2)</f>
        <v>0</v>
      </c>
      <c r="J20" s="106">
        <v>60000</v>
      </c>
      <c r="K20" s="106">
        <f>ROUND(E20*J20,2)</f>
        <v>0</v>
      </c>
      <c r="L20" s="106">
        <v>21</v>
      </c>
      <c r="M20" s="106">
        <f>G20*(1+L20/100)</f>
        <v>0</v>
      </c>
      <c r="N20" s="104">
        <v>0</v>
      </c>
      <c r="O20" s="104">
        <f>ROUND(E20*N20,5)</f>
        <v>0</v>
      </c>
      <c r="P20" s="104">
        <v>0</v>
      </c>
      <c r="Q20" s="104">
        <f>ROUND(E20*P20,5)</f>
        <v>0</v>
      </c>
      <c r="R20" s="104"/>
      <c r="S20" s="104"/>
      <c r="T20" s="105">
        <v>0</v>
      </c>
      <c r="U20" s="104">
        <f>ROUND(E20*T20,2)</f>
        <v>0</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12.75" customHeight="1" outlineLevel="1">
      <c r="A21" s="154"/>
      <c r="B21" s="100"/>
      <c r="C21" s="114" t="s">
        <v>114</v>
      </c>
      <c r="D21" s="147" t="s">
        <v>107</v>
      </c>
      <c r="E21" s="144">
        <v>1</v>
      </c>
      <c r="F21" s="146">
        <f>'SO03 PDV'!G47</f>
        <v>0</v>
      </c>
      <c r="G21" s="146">
        <f>E21*F21</f>
        <v>0</v>
      </c>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81</v>
      </c>
      <c r="AF21" s="99"/>
      <c r="AG21" s="99"/>
      <c r="AH21" s="99"/>
      <c r="AI21" s="99"/>
      <c r="AJ21" s="99"/>
      <c r="AK21" s="99"/>
      <c r="AL21" s="99"/>
      <c r="AM21" s="99"/>
      <c r="AN21" s="99"/>
      <c r="AO21" s="99"/>
      <c r="AP21" s="99"/>
      <c r="AQ21" s="99"/>
      <c r="AR21" s="99"/>
      <c r="AS21" s="99"/>
      <c r="AT21" s="99"/>
      <c r="AU21" s="99"/>
      <c r="AV21" s="99"/>
      <c r="AW21" s="99"/>
      <c r="AX21" s="99"/>
      <c r="AY21" s="99"/>
      <c r="AZ21" s="99"/>
      <c r="BA21" s="101" t="str">
        <f>C21</f>
        <v>přímé doprovodné výdaje</v>
      </c>
      <c r="BB21" s="99"/>
      <c r="BC21" s="99"/>
      <c r="BD21" s="99"/>
      <c r="BE21" s="99"/>
      <c r="BF21" s="99"/>
      <c r="BG21" s="99"/>
      <c r="BH21" s="99"/>
    </row>
    <row r="22" spans="1:60" ht="12.75" customHeight="1" outlineLevel="1">
      <c r="A22" s="154"/>
      <c r="B22" s="100"/>
      <c r="C22" s="114"/>
      <c r="D22" s="147"/>
      <c r="E22" s="144"/>
      <c r="F22" s="146"/>
      <c r="G22" s="146"/>
      <c r="H22" s="106">
        <v>0</v>
      </c>
      <c r="I22" s="106">
        <f>ROUND(E22*H22,2)</f>
        <v>0</v>
      </c>
      <c r="J22" s="106">
        <v>8000</v>
      </c>
      <c r="K22" s="106">
        <f>ROUND(E22*J22,2)</f>
        <v>0</v>
      </c>
      <c r="L22" s="106">
        <v>21</v>
      </c>
      <c r="M22" s="106">
        <f>G22*(1+L22/100)</f>
        <v>0</v>
      </c>
      <c r="N22" s="104">
        <v>0</v>
      </c>
      <c r="O22" s="104">
        <f>ROUND(E22*N22,5)</f>
        <v>0</v>
      </c>
      <c r="P22" s="104">
        <v>0</v>
      </c>
      <c r="Q22" s="104">
        <f>ROUND(E22*P22,5)</f>
        <v>0</v>
      </c>
      <c r="R22" s="104"/>
      <c r="S22" s="104"/>
      <c r="T22" s="105">
        <v>0</v>
      </c>
      <c r="U22" s="104">
        <f>ROUND(E22*T22,2)</f>
        <v>0</v>
      </c>
      <c r="V22" s="99"/>
      <c r="W22" s="99"/>
      <c r="X22" s="99"/>
      <c r="Y22" s="99"/>
      <c r="Z22" s="99"/>
      <c r="AA22" s="99"/>
      <c r="AB22" s="99"/>
      <c r="AC22" s="99"/>
      <c r="AD22" s="99"/>
      <c r="AE22" s="99" t="s">
        <v>80</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ht="12.75" customHeight="1" outlineLevel="1">
      <c r="A23" s="153">
        <v>4</v>
      </c>
      <c r="B23" s="155" t="s">
        <v>91</v>
      </c>
      <c r="C23" s="148" t="s">
        <v>100</v>
      </c>
      <c r="D23" s="149"/>
      <c r="E23" s="150"/>
      <c r="F23" s="151"/>
      <c r="G23" s="152">
        <f>SUM(G24:G25)</f>
        <v>0</v>
      </c>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81</v>
      </c>
      <c r="AF23" s="99"/>
      <c r="AG23" s="99"/>
      <c r="AH23" s="99"/>
      <c r="AI23" s="99"/>
      <c r="AJ23" s="99"/>
      <c r="AK23" s="99"/>
      <c r="AL23" s="99"/>
      <c r="AM23" s="99"/>
      <c r="AN23" s="99"/>
      <c r="AO23" s="99"/>
      <c r="AP23" s="99"/>
      <c r="AQ23" s="99"/>
      <c r="AR23" s="99"/>
      <c r="AS23" s="99"/>
      <c r="AT23" s="99"/>
      <c r="AU23" s="99"/>
      <c r="AV23" s="99"/>
      <c r="AW23" s="99"/>
      <c r="AX23" s="99"/>
      <c r="AY23" s="99"/>
      <c r="AZ23" s="99"/>
      <c r="BA23" s="101" t="str">
        <f>C23</f>
        <v>Veřejné osvětlení</v>
      </c>
      <c r="BB23" s="99"/>
      <c r="BC23" s="99"/>
      <c r="BD23" s="99"/>
      <c r="BE23" s="99"/>
      <c r="BF23" s="99"/>
      <c r="BG23" s="99"/>
      <c r="BH23" s="99"/>
    </row>
    <row r="24" spans="1:60" ht="12.75" customHeight="1" outlineLevel="1">
      <c r="A24" s="154"/>
      <c r="B24" s="100"/>
      <c r="C24" s="114" t="s">
        <v>114</v>
      </c>
      <c r="D24" s="147" t="s">
        <v>107</v>
      </c>
      <c r="E24" s="144">
        <v>1</v>
      </c>
      <c r="F24" s="146">
        <f>'SO04 PDV'!G138</f>
        <v>0</v>
      </c>
      <c r="G24" s="146">
        <f>E24*F24</f>
        <v>0</v>
      </c>
      <c r="H24" s="106">
        <v>0</v>
      </c>
      <c r="I24" s="106">
        <f>ROUND(E24*H24,2)</f>
        <v>0</v>
      </c>
      <c r="J24" s="106">
        <v>21000</v>
      </c>
      <c r="K24" s="106">
        <f>ROUND(E24*J24,2)</f>
        <v>21000</v>
      </c>
      <c r="L24" s="106">
        <v>21</v>
      </c>
      <c r="M24" s="106">
        <f>G24*(1+L24/100)</f>
        <v>0</v>
      </c>
      <c r="N24" s="104">
        <v>0</v>
      </c>
      <c r="O24" s="104">
        <f>ROUND(E24*N24,5)</f>
        <v>0</v>
      </c>
      <c r="P24" s="104">
        <v>0</v>
      </c>
      <c r="Q24" s="104">
        <f>ROUND(E24*P24,5)</f>
        <v>0</v>
      </c>
      <c r="R24" s="104"/>
      <c r="S24" s="104"/>
      <c r="T24" s="105">
        <v>0</v>
      </c>
      <c r="U24" s="104">
        <f>ROUND(E24*T24,2)</f>
        <v>0</v>
      </c>
      <c r="V24" s="99"/>
      <c r="W24" s="99"/>
      <c r="X24" s="99"/>
      <c r="Y24" s="99"/>
      <c r="Z24" s="99"/>
      <c r="AA24" s="99"/>
      <c r="AB24" s="99"/>
      <c r="AC24" s="99"/>
      <c r="AD24" s="99"/>
      <c r="AE24" s="99" t="s">
        <v>80</v>
      </c>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12.75" customHeight="1" outlineLevel="1">
      <c r="A25" s="154"/>
      <c r="B25" s="100"/>
      <c r="C25" s="114"/>
      <c r="D25" s="147"/>
      <c r="E25" s="145"/>
      <c r="F25" s="146"/>
      <c r="G25" s="14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81</v>
      </c>
      <c r="AF25" s="99"/>
      <c r="AG25" s="99"/>
      <c r="AH25" s="99"/>
      <c r="AI25" s="99"/>
      <c r="AJ25" s="99"/>
      <c r="AK25" s="99"/>
      <c r="AL25" s="99"/>
      <c r="AM25" s="99"/>
      <c r="AN25" s="99"/>
      <c r="AO25" s="99"/>
      <c r="AP25" s="99"/>
      <c r="AQ25" s="99"/>
      <c r="AR25" s="99"/>
      <c r="AS25" s="99"/>
      <c r="AT25" s="99"/>
      <c r="AU25" s="99"/>
      <c r="AV25" s="99"/>
      <c r="AW25" s="99"/>
      <c r="AX25" s="99"/>
      <c r="AY25" s="99"/>
      <c r="AZ25" s="99"/>
      <c r="BA25" s="101">
        <f>C25</f>
        <v>0</v>
      </c>
      <c r="BB25" s="99"/>
      <c r="BC25" s="99"/>
      <c r="BD25" s="99"/>
      <c r="BE25" s="99"/>
      <c r="BF25" s="99"/>
      <c r="BG25" s="99"/>
      <c r="BH25" s="99"/>
    </row>
    <row r="26" spans="1:60" ht="12.75" customHeight="1" outlineLevel="1">
      <c r="A26" s="153">
        <v>5</v>
      </c>
      <c r="B26" s="155" t="s">
        <v>92</v>
      </c>
      <c r="C26" s="148" t="s">
        <v>101</v>
      </c>
      <c r="D26" s="149"/>
      <c r="E26" s="150"/>
      <c r="F26" s="151"/>
      <c r="G26" s="152">
        <f>SUM(G27:G28)</f>
        <v>0</v>
      </c>
      <c r="H26" s="106">
        <v>0</v>
      </c>
      <c r="I26" s="106">
        <f>ROUND(E26*H26,2)</f>
        <v>0</v>
      </c>
      <c r="J26" s="106">
        <v>13000</v>
      </c>
      <c r="K26" s="106">
        <f>ROUND(E26*J26,2)</f>
        <v>0</v>
      </c>
      <c r="L26" s="106">
        <v>21</v>
      </c>
      <c r="M26" s="106">
        <f>G26*(1+L26/100)</f>
        <v>0</v>
      </c>
      <c r="N26" s="104">
        <v>0</v>
      </c>
      <c r="O26" s="104">
        <f>ROUND(E26*N26,5)</f>
        <v>0</v>
      </c>
      <c r="P26" s="104">
        <v>0</v>
      </c>
      <c r="Q26" s="104">
        <f>ROUND(E26*P26,5)</f>
        <v>0</v>
      </c>
      <c r="R26" s="104"/>
      <c r="S26" s="104"/>
      <c r="T26" s="105">
        <v>0</v>
      </c>
      <c r="U26" s="104">
        <f>ROUND(E26*T26,2)</f>
        <v>0</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ht="12.75" customHeight="1" outlineLevel="1">
      <c r="A27" s="154"/>
      <c r="B27" s="100"/>
      <c r="C27" s="114" t="s">
        <v>113</v>
      </c>
      <c r="D27" s="147" t="s">
        <v>107</v>
      </c>
      <c r="E27" s="144">
        <v>1</v>
      </c>
      <c r="F27" s="146">
        <f>'SO05 PHV'!G138</f>
        <v>0</v>
      </c>
      <c r="G27" s="146">
        <f>E27*F27</f>
        <v>0</v>
      </c>
      <c r="H27" s="106">
        <v>0</v>
      </c>
      <c r="I27" s="106">
        <f>ROUND(E27*H27,2)</f>
        <v>0</v>
      </c>
      <c r="J27" s="106">
        <v>17000</v>
      </c>
      <c r="K27" s="106">
        <f>ROUND(E27*J27,2)</f>
        <v>17000</v>
      </c>
      <c r="L27" s="106">
        <v>21</v>
      </c>
      <c r="M27" s="106">
        <f>G27*(1+L27/100)</f>
        <v>0</v>
      </c>
      <c r="N27" s="104">
        <v>0</v>
      </c>
      <c r="O27" s="104">
        <f>ROUND(E27*N27,5)</f>
        <v>0</v>
      </c>
      <c r="P27" s="104">
        <v>0</v>
      </c>
      <c r="Q27" s="104">
        <f>ROUND(E27*P27,5)</f>
        <v>0</v>
      </c>
      <c r="R27" s="104"/>
      <c r="S27" s="104"/>
      <c r="T27" s="105">
        <v>0</v>
      </c>
      <c r="U27" s="104">
        <f>ROUND(E27*T27,2)</f>
        <v>0</v>
      </c>
      <c r="V27" s="99"/>
      <c r="W27" s="99"/>
      <c r="X27" s="99"/>
      <c r="Y27" s="99"/>
      <c r="Z27" s="99"/>
      <c r="AA27" s="99"/>
      <c r="AB27" s="99"/>
      <c r="AC27" s="99"/>
      <c r="AD27" s="99"/>
      <c r="AE27" s="99" t="s">
        <v>80</v>
      </c>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ht="12.75" customHeight="1" outlineLevel="1">
      <c r="A28" s="154"/>
      <c r="B28" s="100"/>
      <c r="C28" s="114" t="s">
        <v>114</v>
      </c>
      <c r="D28" s="147" t="s">
        <v>107</v>
      </c>
      <c r="E28" s="144">
        <v>1</v>
      </c>
      <c r="F28" s="146">
        <f>'SO05 PDV'!G62</f>
        <v>0</v>
      </c>
      <c r="G28" s="146">
        <f>E28*F28</f>
        <v>0</v>
      </c>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81</v>
      </c>
      <c r="AF28" s="99"/>
      <c r="AG28" s="99"/>
      <c r="AH28" s="99"/>
      <c r="AI28" s="99"/>
      <c r="AJ28" s="99"/>
      <c r="AK28" s="99"/>
      <c r="AL28" s="99"/>
      <c r="AM28" s="99"/>
      <c r="AN28" s="99"/>
      <c r="AO28" s="99"/>
      <c r="AP28" s="99"/>
      <c r="AQ28" s="99"/>
      <c r="AR28" s="99"/>
      <c r="AS28" s="99"/>
      <c r="AT28" s="99"/>
      <c r="AU28" s="99"/>
      <c r="AV28" s="99"/>
      <c r="AW28" s="99"/>
      <c r="AX28" s="99"/>
      <c r="AY28" s="99"/>
      <c r="AZ28" s="99"/>
      <c r="BA28" s="101" t="str">
        <f>C28</f>
        <v>přímé doprovodné výdaje</v>
      </c>
      <c r="BB28" s="99"/>
      <c r="BC28" s="99"/>
      <c r="BD28" s="99"/>
      <c r="BE28" s="99"/>
      <c r="BF28" s="99"/>
      <c r="BG28" s="99"/>
      <c r="BH28" s="99"/>
    </row>
    <row r="29" spans="1:60" ht="12.75" customHeight="1" outlineLevel="1">
      <c r="A29" s="154"/>
      <c r="B29" s="100"/>
      <c r="C29" s="114"/>
      <c r="D29" s="147"/>
      <c r="E29" s="145"/>
      <c r="F29" s="146"/>
      <c r="G29" s="146"/>
      <c r="H29" s="106">
        <v>0</v>
      </c>
      <c r="I29" s="106">
        <f>ROUND(E29*H29,2)</f>
        <v>0</v>
      </c>
      <c r="J29" s="106">
        <v>3400</v>
      </c>
      <c r="K29" s="106">
        <f>ROUND(E29*J29,2)</f>
        <v>0</v>
      </c>
      <c r="L29" s="106">
        <v>21</v>
      </c>
      <c r="M29" s="106">
        <f>G29*(1+L29/100)</f>
        <v>0</v>
      </c>
      <c r="N29" s="104">
        <v>0</v>
      </c>
      <c r="O29" s="104">
        <f>ROUND(E29*N29,5)</f>
        <v>0</v>
      </c>
      <c r="P29" s="104">
        <v>0</v>
      </c>
      <c r="Q29" s="104">
        <f>ROUND(E29*P29,5)</f>
        <v>0</v>
      </c>
      <c r="R29" s="104"/>
      <c r="S29" s="104"/>
      <c r="T29" s="105">
        <v>0</v>
      </c>
      <c r="U29" s="104">
        <f>ROUND(E29*T29,2)</f>
        <v>0</v>
      </c>
      <c r="V29" s="99"/>
      <c r="W29" s="99"/>
      <c r="X29" s="99"/>
      <c r="Y29" s="99"/>
      <c r="Z29" s="99"/>
      <c r="AA29" s="99"/>
      <c r="AB29" s="99"/>
      <c r="AC29" s="99"/>
      <c r="AD29" s="99"/>
      <c r="AE29" s="99" t="s">
        <v>80</v>
      </c>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ht="12.75" customHeight="1" outlineLevel="1">
      <c r="A30" s="153">
        <v>6</v>
      </c>
      <c r="B30" s="155" t="s">
        <v>93</v>
      </c>
      <c r="C30" s="148" t="s">
        <v>110</v>
      </c>
      <c r="D30" s="149"/>
      <c r="E30" s="150"/>
      <c r="F30" s="151"/>
      <c r="G30" s="152">
        <f>SUM(G31:G32)</f>
        <v>0</v>
      </c>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81</v>
      </c>
      <c r="AF30" s="99"/>
      <c r="AG30" s="99"/>
      <c r="AH30" s="99"/>
      <c r="AI30" s="99"/>
      <c r="AJ30" s="99"/>
      <c r="AK30" s="99"/>
      <c r="AL30" s="99"/>
      <c r="AM30" s="99"/>
      <c r="AN30" s="99"/>
      <c r="AO30" s="99"/>
      <c r="AP30" s="99"/>
      <c r="AQ30" s="99"/>
      <c r="AR30" s="99"/>
      <c r="AS30" s="99"/>
      <c r="AT30" s="99"/>
      <c r="AU30" s="99"/>
      <c r="AV30" s="99"/>
      <c r="AW30" s="99"/>
      <c r="AX30" s="99"/>
      <c r="AY30" s="99"/>
      <c r="AZ30" s="99"/>
      <c r="BA30" s="101" t="str">
        <f>C30</f>
        <v>Vodovod</v>
      </c>
      <c r="BB30" s="99"/>
      <c r="BC30" s="99"/>
      <c r="BD30" s="99"/>
      <c r="BE30" s="99"/>
      <c r="BF30" s="99"/>
      <c r="BG30" s="99"/>
      <c r="BH30" s="99"/>
    </row>
    <row r="31" spans="1:60" ht="12.75" customHeight="1" outlineLevel="1">
      <c r="A31" s="154"/>
      <c r="B31" s="100"/>
      <c r="C31" s="114" t="s">
        <v>113</v>
      </c>
      <c r="D31" s="147" t="s">
        <v>107</v>
      </c>
      <c r="E31" s="144">
        <v>1</v>
      </c>
      <c r="F31" s="146">
        <f>'SO06 PHV'!G75</f>
        <v>0</v>
      </c>
      <c r="G31" s="146">
        <f>E31*F31</f>
        <v>0</v>
      </c>
      <c r="H31" s="106">
        <v>0</v>
      </c>
      <c r="I31" s="106">
        <f>ROUND(E31*H31,2)</f>
        <v>0</v>
      </c>
      <c r="J31" s="106">
        <v>8000</v>
      </c>
      <c r="K31" s="106">
        <f>ROUND(E31*J31,2)</f>
        <v>8000</v>
      </c>
      <c r="L31" s="106">
        <v>21</v>
      </c>
      <c r="M31" s="106">
        <f>G31*(1+L31/100)</f>
        <v>0</v>
      </c>
      <c r="N31" s="104">
        <v>0</v>
      </c>
      <c r="O31" s="104">
        <f>ROUND(E31*N31,5)</f>
        <v>0</v>
      </c>
      <c r="P31" s="104">
        <v>0</v>
      </c>
      <c r="Q31" s="104">
        <f>ROUND(E31*P31,5)</f>
        <v>0</v>
      </c>
      <c r="R31" s="104"/>
      <c r="S31" s="104"/>
      <c r="T31" s="105">
        <v>0</v>
      </c>
      <c r="U31" s="104">
        <f>ROUND(E31*T31,2)</f>
        <v>0</v>
      </c>
      <c r="V31" s="99"/>
      <c r="W31" s="99"/>
      <c r="X31" s="99"/>
      <c r="Y31" s="99"/>
      <c r="Z31" s="99"/>
      <c r="AA31" s="99"/>
      <c r="AB31" s="99"/>
      <c r="AC31" s="99"/>
      <c r="AD31" s="99"/>
      <c r="AE31" s="99" t="s">
        <v>80</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ht="12.75" customHeight="1" outlineLevel="1">
      <c r="A32" s="154"/>
      <c r="B32" s="100"/>
      <c r="C32" s="114"/>
      <c r="D32" s="147"/>
      <c r="E32" s="145"/>
      <c r="F32" s="146"/>
      <c r="G32" s="146"/>
      <c r="H32" s="106">
        <v>0</v>
      </c>
      <c r="I32" s="106">
        <f>ROUND(E32*H32,2)</f>
        <v>0</v>
      </c>
      <c r="J32" s="106">
        <v>5000</v>
      </c>
      <c r="K32" s="106">
        <f>ROUND(E32*J32,2)</f>
        <v>0</v>
      </c>
      <c r="L32" s="106">
        <v>21</v>
      </c>
      <c r="M32" s="106">
        <f>G32*(1+L32/100)</f>
        <v>0</v>
      </c>
      <c r="N32" s="104">
        <v>0</v>
      </c>
      <c r="O32" s="104">
        <f>ROUND(E32*N32,5)</f>
        <v>0</v>
      </c>
      <c r="P32" s="104">
        <v>0</v>
      </c>
      <c r="Q32" s="104">
        <f>ROUND(E32*P32,5)</f>
        <v>0</v>
      </c>
      <c r="R32" s="104"/>
      <c r="S32" s="104"/>
      <c r="T32" s="105">
        <v>0</v>
      </c>
      <c r="U32" s="104">
        <f>ROUND(E32*T32,2)</f>
        <v>0</v>
      </c>
      <c r="V32" s="99"/>
      <c r="W32" s="99"/>
      <c r="X32" s="99"/>
      <c r="Y32" s="99"/>
      <c r="Z32" s="99"/>
      <c r="AA32" s="99"/>
      <c r="AB32" s="99"/>
      <c r="AC32" s="99"/>
      <c r="AD32" s="99"/>
      <c r="AE32" s="99" t="s">
        <v>80</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ht="12.75" customHeight="1" outlineLevel="1">
      <c r="A33" s="153">
        <v>7</v>
      </c>
      <c r="B33" s="155" t="s">
        <v>94</v>
      </c>
      <c r="C33" s="148" t="s">
        <v>102</v>
      </c>
      <c r="D33" s="149"/>
      <c r="E33" s="150"/>
      <c r="F33" s="151"/>
      <c r="G33" s="152">
        <f>SUM(G34:G35)</f>
        <v>0</v>
      </c>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81</v>
      </c>
      <c r="AF33" s="99"/>
      <c r="AG33" s="99"/>
      <c r="AH33" s="99"/>
      <c r="AI33" s="99"/>
      <c r="AJ33" s="99"/>
      <c r="AK33" s="99"/>
      <c r="AL33" s="99"/>
      <c r="AM33" s="99"/>
      <c r="AN33" s="99"/>
      <c r="AO33" s="99"/>
      <c r="AP33" s="99"/>
      <c r="AQ33" s="99"/>
      <c r="AR33" s="99"/>
      <c r="AS33" s="99"/>
      <c r="AT33" s="99"/>
      <c r="AU33" s="99"/>
      <c r="AV33" s="99"/>
      <c r="AW33" s="99"/>
      <c r="AX33" s="99"/>
      <c r="AY33" s="99"/>
      <c r="AZ33" s="99"/>
      <c r="BA33" s="101" t="str">
        <f>C33</f>
        <v>Přeložka plynovodu</v>
      </c>
      <c r="BB33" s="99"/>
      <c r="BC33" s="99"/>
      <c r="BD33" s="99"/>
      <c r="BE33" s="99"/>
      <c r="BF33" s="99"/>
      <c r="BG33" s="99"/>
      <c r="BH33" s="99"/>
    </row>
    <row r="34" spans="1:60" ht="12.75" customHeight="1" outlineLevel="1">
      <c r="A34" s="154"/>
      <c r="B34" s="100"/>
      <c r="C34" s="114" t="s">
        <v>114</v>
      </c>
      <c r="D34" s="147" t="s">
        <v>107</v>
      </c>
      <c r="E34" s="144">
        <v>1</v>
      </c>
      <c r="F34" s="146">
        <f>'SO08 PDV'!G61</f>
        <v>0</v>
      </c>
      <c r="G34" s="146">
        <f>E34*F34</f>
        <v>0</v>
      </c>
      <c r="H34" s="106">
        <v>0</v>
      </c>
      <c r="I34" s="106">
        <f>ROUND(E34*H34,2)</f>
        <v>0</v>
      </c>
      <c r="J34" s="106">
        <v>15000</v>
      </c>
      <c r="K34" s="106">
        <f>ROUND(E34*J34,2)</f>
        <v>15000</v>
      </c>
      <c r="L34" s="106">
        <v>21</v>
      </c>
      <c r="M34" s="106">
        <f>G34*(1+L34/100)</f>
        <v>0</v>
      </c>
      <c r="N34" s="104">
        <v>0</v>
      </c>
      <c r="O34" s="104">
        <f>ROUND(E34*N34,5)</f>
        <v>0</v>
      </c>
      <c r="P34" s="104">
        <v>0</v>
      </c>
      <c r="Q34" s="104">
        <f>ROUND(E34*P34,5)</f>
        <v>0</v>
      </c>
      <c r="R34" s="104"/>
      <c r="S34" s="104"/>
      <c r="T34" s="105">
        <v>0</v>
      </c>
      <c r="U34" s="104">
        <f>ROUND(E34*T34,2)</f>
        <v>0</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ht="12.75" customHeight="1" outlineLevel="1">
      <c r="A35" s="154"/>
      <c r="B35" s="100"/>
      <c r="C35" s="114"/>
      <c r="D35" s="147"/>
      <c r="E35" s="145"/>
      <c r="F35" s="146"/>
      <c r="G35" s="14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81</v>
      </c>
      <c r="AF35" s="99"/>
      <c r="AG35" s="99"/>
      <c r="AH35" s="99"/>
      <c r="AI35" s="99"/>
      <c r="AJ35" s="99"/>
      <c r="AK35" s="99"/>
      <c r="AL35" s="99"/>
      <c r="AM35" s="99"/>
      <c r="AN35" s="99"/>
      <c r="AO35" s="99"/>
      <c r="AP35" s="99"/>
      <c r="AQ35" s="99"/>
      <c r="AR35" s="99"/>
      <c r="AS35" s="99"/>
      <c r="AT35" s="99"/>
      <c r="AU35" s="99"/>
      <c r="AV35" s="99"/>
      <c r="AW35" s="99"/>
      <c r="AX35" s="99"/>
      <c r="AY35" s="99"/>
      <c r="AZ35" s="99"/>
      <c r="BA35" s="101">
        <f>C35</f>
        <v>0</v>
      </c>
      <c r="BB35" s="99"/>
      <c r="BC35" s="99"/>
      <c r="BD35" s="99"/>
      <c r="BE35" s="99"/>
      <c r="BF35" s="99"/>
      <c r="BG35" s="99"/>
      <c r="BH35" s="99"/>
    </row>
    <row r="36" spans="1:60" ht="12.75" customHeight="1" outlineLevel="1">
      <c r="A36" s="153">
        <v>8</v>
      </c>
      <c r="B36" s="155" t="s">
        <v>95</v>
      </c>
      <c r="C36" s="148" t="s">
        <v>103</v>
      </c>
      <c r="D36" s="149"/>
      <c r="E36" s="150"/>
      <c r="F36" s="151"/>
      <c r="G36" s="152">
        <f>SUM(G37:G38)</f>
        <v>0</v>
      </c>
      <c r="H36" s="106">
        <v>0</v>
      </c>
      <c r="I36" s="106">
        <f>ROUND(E36*H36,2)</f>
        <v>0</v>
      </c>
      <c r="J36" s="106">
        <v>4000</v>
      </c>
      <c r="K36" s="106">
        <f>ROUND(E36*J36,2)</f>
        <v>0</v>
      </c>
      <c r="L36" s="106">
        <v>21</v>
      </c>
      <c r="M36" s="106">
        <f>G36*(1+L36/100)</f>
        <v>0</v>
      </c>
      <c r="N36" s="104">
        <v>0</v>
      </c>
      <c r="O36" s="104">
        <f>ROUND(E36*N36,5)</f>
        <v>0</v>
      </c>
      <c r="P36" s="104">
        <v>0</v>
      </c>
      <c r="Q36" s="104">
        <f>ROUND(E36*P36,5)</f>
        <v>0</v>
      </c>
      <c r="R36" s="104"/>
      <c r="S36" s="104"/>
      <c r="T36" s="105">
        <v>0</v>
      </c>
      <c r="U36" s="104">
        <f>ROUND(E36*T36,2)</f>
        <v>0</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ht="12.75" customHeight="1" outlineLevel="1">
      <c r="A37" s="154"/>
      <c r="B37" s="100"/>
      <c r="C37" s="114" t="s">
        <v>114</v>
      </c>
      <c r="D37" s="147" t="s">
        <v>107</v>
      </c>
      <c r="E37" s="144">
        <v>1</v>
      </c>
      <c r="F37" s="146">
        <f>'SO09 PDV'!G77</f>
        <v>0</v>
      </c>
      <c r="G37" s="146">
        <f>E37*F37</f>
        <v>0</v>
      </c>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81</v>
      </c>
      <c r="AF37" s="99"/>
      <c r="AG37" s="99"/>
      <c r="AH37" s="99"/>
      <c r="AI37" s="99"/>
      <c r="AJ37" s="99"/>
      <c r="AK37" s="99"/>
      <c r="AL37" s="99"/>
      <c r="AM37" s="99"/>
      <c r="AN37" s="99"/>
      <c r="AO37" s="99"/>
      <c r="AP37" s="99"/>
      <c r="AQ37" s="99"/>
      <c r="AR37" s="99"/>
      <c r="AS37" s="99"/>
      <c r="AT37" s="99"/>
      <c r="AU37" s="99"/>
      <c r="AV37" s="99"/>
      <c r="AW37" s="99"/>
      <c r="AX37" s="99"/>
      <c r="AY37" s="99"/>
      <c r="AZ37" s="99"/>
      <c r="BA37" s="101" t="str">
        <f>C37</f>
        <v>přímé doprovodné výdaje</v>
      </c>
      <c r="BB37" s="99"/>
      <c r="BC37" s="99"/>
      <c r="BD37" s="99"/>
      <c r="BE37" s="99"/>
      <c r="BF37" s="99"/>
      <c r="BG37" s="99"/>
      <c r="BH37" s="99"/>
    </row>
    <row r="38" spans="1:60" ht="12.75" customHeight="1" outlineLevel="1">
      <c r="A38" s="154"/>
      <c r="B38" s="100"/>
      <c r="C38" s="114"/>
      <c r="D38" s="147"/>
      <c r="E38" s="145"/>
      <c r="F38" s="146"/>
      <c r="G38" s="146"/>
      <c r="H38" s="106">
        <v>0</v>
      </c>
      <c r="I38" s="106">
        <f>ROUND(E38*H38,2)</f>
        <v>0</v>
      </c>
      <c r="J38" s="106">
        <v>8000</v>
      </c>
      <c r="K38" s="106">
        <f>ROUND(E38*J38,2)</f>
        <v>0</v>
      </c>
      <c r="L38" s="106">
        <v>21</v>
      </c>
      <c r="M38" s="106">
        <f>G38*(1+L38/100)</f>
        <v>0</v>
      </c>
      <c r="N38" s="104">
        <v>0</v>
      </c>
      <c r="O38" s="104">
        <f>ROUND(E38*N38,5)</f>
        <v>0</v>
      </c>
      <c r="P38" s="104">
        <v>0</v>
      </c>
      <c r="Q38" s="104">
        <f>ROUND(E38*P38,5)</f>
        <v>0</v>
      </c>
      <c r="R38" s="104"/>
      <c r="S38" s="104"/>
      <c r="T38" s="105">
        <v>0</v>
      </c>
      <c r="U38" s="104">
        <f>ROUND(E38*T38,2)</f>
        <v>0</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12.75" customHeight="1" outlineLevel="1">
      <c r="A39" s="153">
        <v>9</v>
      </c>
      <c r="B39" s="155" t="s">
        <v>96</v>
      </c>
      <c r="C39" s="148" t="s">
        <v>104</v>
      </c>
      <c r="D39" s="149"/>
      <c r="E39" s="150"/>
      <c r="F39" s="151"/>
      <c r="G39" s="152">
        <f>SUM(G40:G41)</f>
        <v>0</v>
      </c>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81</v>
      </c>
      <c r="AF39" s="99"/>
      <c r="AG39" s="99"/>
      <c r="AH39" s="99"/>
      <c r="AI39" s="99"/>
      <c r="AJ39" s="99"/>
      <c r="AK39" s="99"/>
      <c r="AL39" s="99"/>
      <c r="AM39" s="99"/>
      <c r="AN39" s="99"/>
      <c r="AO39" s="99"/>
      <c r="AP39" s="99"/>
      <c r="AQ39" s="99"/>
      <c r="AR39" s="99"/>
      <c r="AS39" s="99"/>
      <c r="AT39" s="99"/>
      <c r="AU39" s="99"/>
      <c r="AV39" s="99"/>
      <c r="AW39" s="99"/>
      <c r="AX39" s="99"/>
      <c r="AY39" s="99"/>
      <c r="AZ39" s="99"/>
      <c r="BA39" s="101" t="str">
        <f>C39</f>
        <v>Vegetační úpravy</v>
      </c>
      <c r="BB39" s="99"/>
      <c r="BC39" s="99"/>
      <c r="BD39" s="99"/>
      <c r="BE39" s="99"/>
      <c r="BF39" s="99"/>
      <c r="BG39" s="99"/>
      <c r="BH39" s="99"/>
    </row>
    <row r="40" spans="1:60" ht="12.75" customHeight="1" outlineLevel="1">
      <c r="A40" s="154"/>
      <c r="B40" s="100"/>
      <c r="C40" s="114" t="s">
        <v>113</v>
      </c>
      <c r="D40" s="147" t="s">
        <v>107</v>
      </c>
      <c r="E40" s="144">
        <v>1</v>
      </c>
      <c r="F40" s="146">
        <f>'SO11 PHV'!J32</f>
        <v>0</v>
      </c>
      <c r="G40" s="146">
        <f>E40*F40</f>
        <v>0</v>
      </c>
      <c r="H40" s="106">
        <v>0</v>
      </c>
      <c r="I40" s="106">
        <f>ROUND(E40*H40,2)</f>
        <v>0</v>
      </c>
      <c r="J40" s="106">
        <v>18000</v>
      </c>
      <c r="K40" s="106">
        <f>ROUND(E40*J40,2)</f>
        <v>18000</v>
      </c>
      <c r="L40" s="106">
        <v>21</v>
      </c>
      <c r="M40" s="106">
        <f>G40*(1+L40/100)</f>
        <v>0</v>
      </c>
      <c r="N40" s="104">
        <v>0</v>
      </c>
      <c r="O40" s="104">
        <f>ROUND(E40*N40,5)</f>
        <v>0</v>
      </c>
      <c r="P40" s="104">
        <v>0</v>
      </c>
      <c r="Q40" s="104">
        <f>ROUND(E40*P40,5)</f>
        <v>0</v>
      </c>
      <c r="R40" s="104"/>
      <c r="S40" s="104"/>
      <c r="T40" s="105">
        <v>0</v>
      </c>
      <c r="U40" s="104">
        <f>ROUND(E40*T40,2)</f>
        <v>0</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12.75" customHeight="1" outlineLevel="1">
      <c r="A41" s="154"/>
      <c r="B41" s="100"/>
      <c r="C41" s="114" t="s">
        <v>111</v>
      </c>
      <c r="D41" s="147" t="s">
        <v>107</v>
      </c>
      <c r="E41" s="144">
        <v>1</v>
      </c>
      <c r="F41" s="146">
        <f>'SO11 NV'!J32</f>
        <v>0</v>
      </c>
      <c r="G41" s="146">
        <f>E41*F41</f>
        <v>0</v>
      </c>
      <c r="H41" s="111"/>
      <c r="I41" s="111"/>
      <c r="J41" s="111"/>
      <c r="K41" s="111"/>
      <c r="L41" s="111"/>
      <c r="M41" s="111"/>
      <c r="N41" s="112"/>
      <c r="O41" s="112"/>
      <c r="P41" s="112"/>
      <c r="Q41" s="112"/>
      <c r="R41" s="112"/>
      <c r="S41" s="112"/>
      <c r="T41" s="113"/>
      <c r="U41" s="112"/>
      <c r="V41" s="99"/>
      <c r="W41" s="99"/>
      <c r="X41" s="99"/>
      <c r="Y41" s="99"/>
      <c r="Z41" s="99"/>
      <c r="AA41" s="99"/>
      <c r="AB41" s="99"/>
      <c r="AC41" s="99"/>
      <c r="AD41" s="99"/>
      <c r="AE41" s="99" t="s">
        <v>81</v>
      </c>
      <c r="AF41" s="99"/>
      <c r="AG41" s="99"/>
      <c r="AH41" s="99"/>
      <c r="AI41" s="99"/>
      <c r="AJ41" s="99"/>
      <c r="AK41" s="99"/>
      <c r="AL41" s="99"/>
      <c r="AM41" s="99"/>
      <c r="AN41" s="99"/>
      <c r="AO41" s="99"/>
      <c r="AP41" s="99"/>
      <c r="AQ41" s="99"/>
      <c r="AR41" s="99"/>
      <c r="AS41" s="99"/>
      <c r="AT41" s="99"/>
      <c r="AU41" s="99"/>
      <c r="AV41" s="99"/>
      <c r="AW41" s="99"/>
      <c r="AX41" s="99"/>
      <c r="AY41" s="99"/>
      <c r="AZ41" s="99"/>
      <c r="BA41" s="101" t="str">
        <f>C41</f>
        <v>následná péče - neuznatelné náklady</v>
      </c>
      <c r="BB41" s="99"/>
      <c r="BC41" s="99"/>
      <c r="BD41" s="99"/>
      <c r="BE41" s="99"/>
      <c r="BF41" s="99"/>
      <c r="BG41" s="99"/>
      <c r="BH41" s="99"/>
    </row>
    <row r="42" spans="1:60" ht="12.75" customHeight="1">
      <c r="A42" s="154"/>
      <c r="B42" s="100"/>
      <c r="C42" s="114"/>
      <c r="D42" s="147"/>
      <c r="E42" s="145"/>
      <c r="F42" s="146"/>
      <c r="G42" s="146"/>
      <c r="H42" s="4"/>
      <c r="I42" s="4"/>
      <c r="J42" s="4"/>
      <c r="K42" s="4"/>
      <c r="L42" s="4"/>
      <c r="M42" s="4"/>
      <c r="N42" s="4"/>
      <c r="O42" s="4"/>
      <c r="P42" s="4"/>
      <c r="Q42" s="4"/>
      <c r="R42" s="4"/>
      <c r="S42" s="4"/>
      <c r="T42" s="4"/>
      <c r="U42" s="4"/>
      <c r="AC42">
        <v>12</v>
      </c>
      <c r="AD42">
        <v>21</v>
      </c>
    </row>
    <row r="43" spans="1:60" ht="12.75" customHeight="1">
      <c r="A43" s="153">
        <v>10</v>
      </c>
      <c r="B43" s="155" t="s">
        <v>97</v>
      </c>
      <c r="C43" s="148" t="s">
        <v>105</v>
      </c>
      <c r="D43" s="149"/>
      <c r="E43" s="150"/>
      <c r="F43" s="151"/>
      <c r="G43" s="152">
        <f>SUM(G44:G46)</f>
        <v>0</v>
      </c>
      <c r="AE43" t="s">
        <v>82</v>
      </c>
    </row>
    <row r="44" spans="1:60" ht="12.75" customHeight="1">
      <c r="A44" s="154"/>
      <c r="B44" s="100"/>
      <c r="C44" s="114" t="s">
        <v>113</v>
      </c>
      <c r="D44" s="147" t="s">
        <v>107</v>
      </c>
      <c r="E44" s="144">
        <v>1</v>
      </c>
      <c r="F44" s="146">
        <f>'SO12 PHV'!G32</f>
        <v>0</v>
      </c>
      <c r="G44" s="146">
        <f>E44*F44</f>
        <v>0</v>
      </c>
    </row>
    <row r="45" spans="1:60" ht="12.75" customHeight="1">
      <c r="A45" s="154"/>
      <c r="B45" s="100"/>
      <c r="C45" s="114" t="s">
        <v>114</v>
      </c>
      <c r="D45" s="147" t="s">
        <v>107</v>
      </c>
      <c r="E45" s="144">
        <v>1</v>
      </c>
      <c r="F45" s="146">
        <f>'SO12 PDV'!G143</f>
        <v>0</v>
      </c>
      <c r="G45" s="146">
        <f>E45*F45</f>
        <v>0</v>
      </c>
    </row>
    <row r="46" spans="1:60" ht="12.75" customHeight="1">
      <c r="A46" s="154"/>
      <c r="B46" s="100"/>
      <c r="C46" s="114" t="s">
        <v>108</v>
      </c>
      <c r="D46" s="147" t="s">
        <v>107</v>
      </c>
      <c r="E46" s="144">
        <v>1</v>
      </c>
      <c r="F46" s="146">
        <f>'SO12 NV'!G100</f>
        <v>0</v>
      </c>
      <c r="G46" s="146">
        <f>E46*F46</f>
        <v>0</v>
      </c>
    </row>
    <row r="47" spans="1:60">
      <c r="A47" s="154"/>
      <c r="B47" s="100"/>
      <c r="C47" s="114"/>
      <c r="D47" s="147"/>
      <c r="E47" s="145"/>
      <c r="F47" s="146"/>
      <c r="G47" s="146"/>
    </row>
    <row r="48" spans="1:60">
      <c r="A48" s="153">
        <v>11</v>
      </c>
      <c r="B48" s="155" t="s">
        <v>98</v>
      </c>
      <c r="C48" s="148" t="s">
        <v>106</v>
      </c>
      <c r="D48" s="149"/>
      <c r="E48" s="150"/>
      <c r="F48" s="151"/>
      <c r="G48" s="152">
        <f>SUM(G49:G50)</f>
        <v>0</v>
      </c>
    </row>
    <row r="49" spans="1:7">
      <c r="A49" s="159"/>
      <c r="B49" s="110"/>
      <c r="C49" s="142" t="s">
        <v>113</v>
      </c>
      <c r="D49" s="160" t="s">
        <v>107</v>
      </c>
      <c r="E49" s="161">
        <v>1</v>
      </c>
      <c r="F49" s="162">
        <f>'SO13 PHV'!G121</f>
        <v>0</v>
      </c>
      <c r="G49" s="162">
        <f>E49*F49</f>
        <v>0</v>
      </c>
    </row>
  </sheetData>
  <sheetProtection algorithmName="SHA-512" hashValue="spzmSttcrEUvoZtjQiMmV8N/sIe0OrUPQTPSNogawWBhJslGyEdCu5ZiH3XNUY8krzmAJ5MIQbERCizIeKm+5Q==" saltValue="+Gz4JFWIRKkwXDQc9d4VNg==" spinCount="100000" sheet="1" objects="1" scenarios="1"/>
  <mergeCells count="4">
    <mergeCell ref="A1:G1"/>
    <mergeCell ref="C2:G2"/>
    <mergeCell ref="C3:G3"/>
    <mergeCell ref="C4:G4"/>
  </mergeCells>
  <pageMargins left="0.39370078740157499" right="0.19685039370078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outlinePr summaryBelow="0"/>
  </sheetPr>
  <dimension ref="A1:BH63"/>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190</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53</v>
      </c>
      <c r="C8" s="183" t="s">
        <v>26</v>
      </c>
      <c r="D8" s="102"/>
      <c r="E8" s="182"/>
      <c r="F8" s="109"/>
      <c r="G8" s="109">
        <f>SUMIF(AE9:AE51,"&lt;&gt;NOR",G9:G51)</f>
        <v>0</v>
      </c>
      <c r="H8" s="109"/>
      <c r="I8" s="109">
        <f>SUM(I9:I51)</f>
        <v>0</v>
      </c>
      <c r="J8" s="109"/>
      <c r="K8" s="109">
        <f>SUM(K9:K51)</f>
        <v>0</v>
      </c>
      <c r="L8" s="109"/>
      <c r="M8" s="109">
        <f>SUM(M9:M51)</f>
        <v>0</v>
      </c>
      <c r="N8" s="102"/>
      <c r="O8" s="102">
        <f>SUM(O9:O51)</f>
        <v>0</v>
      </c>
      <c r="P8" s="102"/>
      <c r="Q8" s="102">
        <f>SUM(Q9:Q51)</f>
        <v>0</v>
      </c>
      <c r="R8" s="102"/>
      <c r="S8" s="102"/>
      <c r="T8" s="108"/>
      <c r="U8" s="102">
        <f>SUM(U9:U51)</f>
        <v>0</v>
      </c>
      <c r="AE8" t="s">
        <v>79</v>
      </c>
    </row>
    <row r="9" spans="1:60" outlineLevel="1">
      <c r="A9" s="100">
        <v>1</v>
      </c>
      <c r="B9" s="100" t="s">
        <v>187</v>
      </c>
      <c r="C9" s="114" t="s">
        <v>186</v>
      </c>
      <c r="D9" s="104" t="s">
        <v>122</v>
      </c>
      <c r="E9" s="178">
        <v>1</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0</v>
      </c>
      <c r="U9" s="104">
        <f>ROUND(E9*T9,2)</f>
        <v>0</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outlineLevel="1">
      <c r="A10" s="100"/>
      <c r="B10" s="100"/>
      <c r="C10" s="383" t="s">
        <v>185</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Výrobní dokumentace pro vybrané části stavby.</v>
      </c>
      <c r="BB10" s="99"/>
      <c r="BC10" s="99"/>
      <c r="BD10" s="99"/>
      <c r="BE10" s="99"/>
      <c r="BF10" s="99"/>
      <c r="BG10" s="99"/>
      <c r="BH10" s="99"/>
    </row>
    <row r="11" spans="1:60" outlineLevel="1">
      <c r="A11" s="100">
        <v>2</v>
      </c>
      <c r="B11" s="100" t="s">
        <v>184</v>
      </c>
      <c r="C11" s="114" t="s">
        <v>183</v>
      </c>
      <c r="D11" s="104" t="s">
        <v>122</v>
      </c>
      <c r="E11" s="178">
        <v>1</v>
      </c>
      <c r="F11" s="177">
        <f>H11+J11</f>
        <v>0</v>
      </c>
      <c r="G11" s="106">
        <f>ROUND(E11*F11,2)</f>
        <v>0</v>
      </c>
      <c r="H11" s="106"/>
      <c r="I11" s="106">
        <f>ROUND(E11*H11,2)</f>
        <v>0</v>
      </c>
      <c r="J11" s="106"/>
      <c r="K11" s="106">
        <f>ROUND(E11*J11,2)</f>
        <v>0</v>
      </c>
      <c r="L11" s="106">
        <v>21</v>
      </c>
      <c r="M11" s="106">
        <f>G11*(1+L11/100)</f>
        <v>0</v>
      </c>
      <c r="N11" s="104">
        <v>0</v>
      </c>
      <c r="O11" s="104">
        <f>ROUND(E11*N11,5)</f>
        <v>0</v>
      </c>
      <c r="P11" s="104">
        <v>0</v>
      </c>
      <c r="Q11" s="104">
        <f>ROUND(E11*P11,5)</f>
        <v>0</v>
      </c>
      <c r="R11" s="104"/>
      <c r="S11" s="104"/>
      <c r="T11" s="105">
        <v>0</v>
      </c>
      <c r="U11" s="104">
        <f>ROUND(E11*T11,2)</f>
        <v>0</v>
      </c>
      <c r="V11" s="99"/>
      <c r="W11" s="99"/>
      <c r="X11" s="99"/>
      <c r="Y11" s="99"/>
      <c r="Z11" s="99"/>
      <c r="AA11" s="99"/>
      <c r="AB11" s="99"/>
      <c r="AC11" s="99"/>
      <c r="AD11" s="99"/>
      <c r="AE11" s="99" t="s">
        <v>80</v>
      </c>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383" t="s">
        <v>182</v>
      </c>
      <c r="D12" s="384"/>
      <c r="E12" s="385"/>
      <c r="F12" s="386"/>
      <c r="G12" s="387"/>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81</v>
      </c>
      <c r="AF12" s="99"/>
      <c r="AG12" s="99"/>
      <c r="AH12" s="99"/>
      <c r="AI12" s="99"/>
      <c r="AJ12" s="99"/>
      <c r="AK12" s="99"/>
      <c r="AL12" s="99"/>
      <c r="AM12" s="99"/>
      <c r="AN12" s="99"/>
      <c r="AO12" s="99"/>
      <c r="AP12" s="99"/>
      <c r="AQ12" s="99"/>
      <c r="AR12" s="99"/>
      <c r="AS12" s="99"/>
      <c r="AT12" s="99"/>
      <c r="AU12" s="99"/>
      <c r="AV12" s="99"/>
      <c r="AW12" s="99"/>
      <c r="AX12" s="99"/>
      <c r="AY12" s="99"/>
      <c r="AZ12" s="99"/>
      <c r="BA12" s="101" t="str">
        <f>C12</f>
        <v>Vytyčení stavby a geodetické práce během stavby.</v>
      </c>
      <c r="BB12" s="99"/>
      <c r="BC12" s="99"/>
      <c r="BD12" s="99"/>
      <c r="BE12" s="99"/>
      <c r="BF12" s="99"/>
      <c r="BG12" s="99"/>
      <c r="BH12" s="99"/>
    </row>
    <row r="13" spans="1:60" outlineLevel="1">
      <c r="A13" s="100">
        <v>3</v>
      </c>
      <c r="B13" s="100" t="s">
        <v>181</v>
      </c>
      <c r="C13" s="114" t="s">
        <v>180</v>
      </c>
      <c r="D13" s="104" t="s">
        <v>122</v>
      </c>
      <c r="E13" s="178">
        <v>1</v>
      </c>
      <c r="F13" s="177">
        <f>H13+J13</f>
        <v>0</v>
      </c>
      <c r="G13" s="106">
        <f>ROUND(E13*F13,2)</f>
        <v>0</v>
      </c>
      <c r="H13" s="106"/>
      <c r="I13" s="106">
        <f>ROUND(E13*H13,2)</f>
        <v>0</v>
      </c>
      <c r="J13" s="106"/>
      <c r="K13" s="106">
        <f>ROUND(E13*J13,2)</f>
        <v>0</v>
      </c>
      <c r="L13" s="106">
        <v>21</v>
      </c>
      <c r="M13" s="106">
        <f>G13*(1+L13/100)</f>
        <v>0</v>
      </c>
      <c r="N13" s="104">
        <v>0</v>
      </c>
      <c r="O13" s="104">
        <f>ROUND(E13*N13,5)</f>
        <v>0</v>
      </c>
      <c r="P13" s="104">
        <v>0</v>
      </c>
      <c r="Q13" s="104">
        <f>ROUND(E13*P13,5)</f>
        <v>0</v>
      </c>
      <c r="R13" s="104"/>
      <c r="S13" s="104"/>
      <c r="T13" s="105">
        <v>0</v>
      </c>
      <c r="U13" s="104">
        <f>ROUND(E13*T13,2)</f>
        <v>0</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ht="22.5" outlineLevel="1">
      <c r="A14" s="100"/>
      <c r="B14" s="100"/>
      <c r="C14" s="383" t="s">
        <v>179</v>
      </c>
      <c r="D14" s="384"/>
      <c r="E14" s="385"/>
      <c r="F14" s="386"/>
      <c r="G14" s="387"/>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81</v>
      </c>
      <c r="AF14" s="99"/>
      <c r="AG14" s="99"/>
      <c r="AH14" s="99"/>
      <c r="AI14" s="99"/>
      <c r="AJ14" s="99"/>
      <c r="AK14" s="99"/>
      <c r="AL14" s="99"/>
      <c r="AM14" s="99"/>
      <c r="AN14" s="99"/>
      <c r="AO14" s="99"/>
      <c r="AP14" s="99"/>
      <c r="AQ14" s="99"/>
      <c r="AR14" s="99"/>
      <c r="AS14" s="99"/>
      <c r="AT14" s="99"/>
      <c r="AU14" s="99"/>
      <c r="AV14" s="99"/>
      <c r="AW14" s="99"/>
      <c r="AX14" s="99"/>
      <c r="AY14" s="99"/>
      <c r="AZ14" s="99"/>
      <c r="BA14" s="101" t="str">
        <f>C14</f>
        <v>Zaměření a vytyčení stávajících inženýrských sítí v místě stavby z hlediska jejich ochrany při provádění stavby.</v>
      </c>
      <c r="BB14" s="99"/>
      <c r="BC14" s="99"/>
      <c r="BD14" s="99"/>
      <c r="BE14" s="99"/>
      <c r="BF14" s="99"/>
      <c r="BG14" s="99"/>
      <c r="BH14" s="99"/>
    </row>
    <row r="15" spans="1:60" outlineLevel="1">
      <c r="A15" s="100">
        <v>4</v>
      </c>
      <c r="B15" s="100" t="s">
        <v>178</v>
      </c>
      <c r="C15" s="114" t="s">
        <v>177</v>
      </c>
      <c r="D15" s="104" t="s">
        <v>122</v>
      </c>
      <c r="E15" s="178">
        <v>1</v>
      </c>
      <c r="F15" s="177">
        <f>H15+J15</f>
        <v>0</v>
      </c>
      <c r="G15" s="106">
        <f>ROUND(E15*F15,2)</f>
        <v>0</v>
      </c>
      <c r="H15" s="106"/>
      <c r="I15" s="106">
        <f>ROUND(E15*H15,2)</f>
        <v>0</v>
      </c>
      <c r="J15" s="106"/>
      <c r="K15" s="106">
        <f>ROUND(E15*J15,2)</f>
        <v>0</v>
      </c>
      <c r="L15" s="106">
        <v>21</v>
      </c>
      <c r="M15" s="106">
        <f>G15*(1+L15/100)</f>
        <v>0</v>
      </c>
      <c r="N15" s="104">
        <v>0</v>
      </c>
      <c r="O15" s="104">
        <f>ROUND(E15*N15,5)</f>
        <v>0</v>
      </c>
      <c r="P15" s="104">
        <v>0</v>
      </c>
      <c r="Q15" s="104">
        <f>ROUND(E15*P15,5)</f>
        <v>0</v>
      </c>
      <c r="R15" s="104"/>
      <c r="S15" s="104"/>
      <c r="T15" s="105">
        <v>0</v>
      </c>
      <c r="U15" s="104">
        <f>ROUND(E15*T15,2)</f>
        <v>0</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176</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Účast geologa/geotechnika/statika během stavby. Včetně upřesňujících rozborů zemin pro určení těžitelnosti dle aktuální stavu staveniště a zhodnocení základové spáry.</v>
      </c>
      <c r="BB16" s="99"/>
      <c r="BC16" s="99"/>
      <c r="BD16" s="99"/>
      <c r="BE16" s="99"/>
      <c r="BF16" s="99"/>
      <c r="BG16" s="99"/>
      <c r="BH16" s="99"/>
    </row>
    <row r="17" spans="1:60" outlineLevel="1">
      <c r="A17" s="100">
        <v>5</v>
      </c>
      <c r="B17" s="100" t="s">
        <v>175</v>
      </c>
      <c r="C17" s="114" t="s">
        <v>174</v>
      </c>
      <c r="D17" s="104" t="s">
        <v>122</v>
      </c>
      <c r="E17" s="178">
        <v>1</v>
      </c>
      <c r="F17" s="177">
        <f>H17+J17</f>
        <v>0</v>
      </c>
      <c r="G17" s="106">
        <f>ROUND(E17*F17,2)</f>
        <v>0</v>
      </c>
      <c r="H17" s="106"/>
      <c r="I17" s="106">
        <f>ROUND(E17*H17,2)</f>
        <v>0</v>
      </c>
      <c r="J17" s="106"/>
      <c r="K17" s="106">
        <f>ROUND(E17*J17,2)</f>
        <v>0</v>
      </c>
      <c r="L17" s="106">
        <v>21</v>
      </c>
      <c r="M17" s="106">
        <f>G17*(1+L17/100)</f>
        <v>0</v>
      </c>
      <c r="N17" s="104">
        <v>0</v>
      </c>
      <c r="O17" s="104">
        <f>ROUND(E17*N17,5)</f>
        <v>0</v>
      </c>
      <c r="P17" s="104">
        <v>0</v>
      </c>
      <c r="Q17" s="104">
        <f>ROUND(E17*P17,5)</f>
        <v>0</v>
      </c>
      <c r="R17" s="104"/>
      <c r="S17" s="104"/>
      <c r="T17" s="105">
        <v>0</v>
      </c>
      <c r="U17" s="104">
        <f>ROUND(E17*T17,2)</f>
        <v>0</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ht="56.25" outlineLevel="1">
      <c r="A18" s="100"/>
      <c r="B18" s="100"/>
      <c r="C18" s="383" t="s">
        <v>173</v>
      </c>
      <c r="D18" s="384"/>
      <c r="E18" s="385"/>
      <c r="F18" s="386"/>
      <c r="G18" s="387"/>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81</v>
      </c>
      <c r="AF18" s="99"/>
      <c r="AG18" s="99"/>
      <c r="AH18" s="99"/>
      <c r="AI18" s="99"/>
      <c r="AJ18" s="99"/>
      <c r="AK18" s="99"/>
      <c r="AL18" s="99"/>
      <c r="AM18" s="99"/>
      <c r="AN18" s="99"/>
      <c r="AO18" s="99"/>
      <c r="AP18" s="99"/>
      <c r="AQ18" s="99"/>
      <c r="AR18" s="99"/>
      <c r="AS18" s="99"/>
      <c r="AT18" s="99"/>
      <c r="AU18" s="99"/>
      <c r="AV18" s="99"/>
      <c r="AW18" s="99"/>
      <c r="AX18" s="99"/>
      <c r="AY18" s="99"/>
      <c r="AZ18" s="99"/>
      <c r="BA18" s="101" t="str">
        <f>C18</f>
        <v>Případná příprava území pro objekty zařízení staveniště a vlastní vybudování objektů zařízení staveniště. Buňky, mobilní WC, oplocení, provizorní a dočasné zpevněné plochy a koridory realizované běhěm stavby pro umožnění průchodu uzemím a vstupu do ZŠ a MŠ vč. dodání materiálu pro dočasně zp. plochy (veškeré náklady související s popsanou etapizací viz. "dodatek č.1 k PD"). Zahrnuje i poplatky za zábory veřejných ploch.</v>
      </c>
      <c r="BB18" s="99"/>
      <c r="BC18" s="99"/>
      <c r="BD18" s="99"/>
      <c r="BE18" s="99"/>
      <c r="BF18" s="99"/>
      <c r="BG18" s="99"/>
      <c r="BH18" s="99"/>
    </row>
    <row r="19" spans="1:60" outlineLevel="1">
      <c r="A19" s="100">
        <v>6</v>
      </c>
      <c r="B19" s="100" t="s">
        <v>172</v>
      </c>
      <c r="C19" s="114" t="s">
        <v>171</v>
      </c>
      <c r="D19" s="104" t="s">
        <v>122</v>
      </c>
      <c r="E19" s="178">
        <v>1</v>
      </c>
      <c r="F19" s="177">
        <f>H19+J19</f>
        <v>0</v>
      </c>
      <c r="G19" s="106">
        <f>ROUND(E19*F19,2)</f>
        <v>0</v>
      </c>
      <c r="H19" s="106"/>
      <c r="I19" s="106">
        <f>ROUND(E19*H19,2)</f>
        <v>0</v>
      </c>
      <c r="J19" s="106"/>
      <c r="K19" s="106">
        <f>ROUND(E19*J19,2)</f>
        <v>0</v>
      </c>
      <c r="L19" s="106">
        <v>21</v>
      </c>
      <c r="M19" s="106">
        <f>G19*(1+L19/100)</f>
        <v>0</v>
      </c>
      <c r="N19" s="104">
        <v>0</v>
      </c>
      <c r="O19" s="104">
        <f>ROUND(E19*N19,5)</f>
        <v>0</v>
      </c>
      <c r="P19" s="104">
        <v>0</v>
      </c>
      <c r="Q19" s="104">
        <f>ROUND(E19*P19,5)</f>
        <v>0</v>
      </c>
      <c r="R19" s="104"/>
      <c r="S19" s="104"/>
      <c r="T19" s="105">
        <v>0</v>
      </c>
      <c r="U19" s="104">
        <f>ROUND(E19*T19,2)</f>
        <v>0</v>
      </c>
      <c r="V19" s="99"/>
      <c r="W19" s="99"/>
      <c r="X19" s="99"/>
      <c r="Y19" s="99"/>
      <c r="Z19" s="99"/>
      <c r="AA19" s="99"/>
      <c r="AB19" s="99"/>
      <c r="AC19" s="99"/>
      <c r="AD19" s="99"/>
      <c r="AE19" s="99" t="s">
        <v>80</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ht="78.75" outlineLevel="1">
      <c r="A20" s="100"/>
      <c r="B20" s="100"/>
      <c r="C20" s="383" t="s">
        <v>170</v>
      </c>
      <c r="D20" s="384"/>
      <c r="E20" s="385"/>
      <c r="F20" s="386"/>
      <c r="G20" s="387"/>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81</v>
      </c>
      <c r="AF20" s="99"/>
      <c r="AG20" s="99"/>
      <c r="AH20" s="99"/>
      <c r="AI20" s="99"/>
      <c r="AJ20" s="99"/>
      <c r="AK20" s="99"/>
      <c r="AL20" s="99"/>
      <c r="AM20" s="99"/>
      <c r="AN20" s="99"/>
      <c r="AO20" s="99"/>
      <c r="AP20" s="99"/>
      <c r="AQ20" s="99"/>
      <c r="AR20" s="99"/>
      <c r="AS20" s="99"/>
      <c r="AT20" s="99"/>
      <c r="AU20" s="99"/>
      <c r="AV20" s="99"/>
      <c r="AW20" s="99"/>
      <c r="AX20" s="99"/>
      <c r="AY20" s="99"/>
      <c r="AZ20" s="99"/>
      <c r="BA20" s="101" t="str">
        <f>C20</f>
        <v>Náklady na vybavení objektů zařízení staveniště, ostraha staveniště, náklady na energie spotřebované dodavatelem v rámci provozu zařízení staveniště, údržba a opravy stavebních buněk a mobilního WC, přesuny oplocení a přesuny materiálu potřebného k vytvoření provizorních a dočasných zpevněných ploch a koridorů realizovaných běhěm stavby pro umožnění průchodu uzemím a vstupu do ZŠ a MŠ vč. dodání materiálu pro dočasně zp. plochy (veškeré náklady související s popsanou etapizací viz. "dodatek č.1 k PD"). Náklady na potřebný úklid v prostorách zařízení staveniště, bezokladný úklid znečištěných komunikací.</v>
      </c>
      <c r="BB20" s="99"/>
      <c r="BC20" s="99"/>
      <c r="BD20" s="99"/>
      <c r="BE20" s="99"/>
      <c r="BF20" s="99"/>
      <c r="BG20" s="99"/>
      <c r="BH20" s="99"/>
    </row>
    <row r="21" spans="1:60" outlineLevel="1">
      <c r="A21" s="100">
        <v>7</v>
      </c>
      <c r="B21" s="100" t="s">
        <v>169</v>
      </c>
      <c r="C21" s="114" t="s">
        <v>168</v>
      </c>
      <c r="D21" s="104" t="s">
        <v>122</v>
      </c>
      <c r="E21" s="178">
        <v>1</v>
      </c>
      <c r="F21" s="177">
        <f>H21+J21</f>
        <v>0</v>
      </c>
      <c r="G21" s="106">
        <f>ROUND(E21*F21,2)</f>
        <v>0</v>
      </c>
      <c r="H21" s="106"/>
      <c r="I21" s="106">
        <f>ROUND(E21*H21,2)</f>
        <v>0</v>
      </c>
      <c r="J21" s="106"/>
      <c r="K21" s="106">
        <f>ROUND(E21*J21,2)</f>
        <v>0</v>
      </c>
      <c r="L21" s="106">
        <v>21</v>
      </c>
      <c r="M21" s="106">
        <f>G21*(1+L21/100)</f>
        <v>0</v>
      </c>
      <c r="N21" s="104">
        <v>0</v>
      </c>
      <c r="O21" s="104">
        <f>ROUND(E21*N21,5)</f>
        <v>0</v>
      </c>
      <c r="P21" s="104">
        <v>0</v>
      </c>
      <c r="Q21" s="104">
        <f>ROUND(E21*P21,5)</f>
        <v>0</v>
      </c>
      <c r="R21" s="104"/>
      <c r="S21" s="104"/>
      <c r="T21" s="105">
        <v>0</v>
      </c>
      <c r="U21" s="104">
        <f>ROUND(E21*T21,2)</f>
        <v>0</v>
      </c>
      <c r="V21" s="99"/>
      <c r="W21" s="99"/>
      <c r="X21" s="99"/>
      <c r="Y21" s="99"/>
      <c r="Z21" s="99"/>
      <c r="AA21" s="99"/>
      <c r="AB21" s="99"/>
      <c r="AC21" s="99"/>
      <c r="AD21" s="99"/>
      <c r="AE21" s="99" t="s">
        <v>80</v>
      </c>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ht="45" outlineLevel="1">
      <c r="A22" s="100"/>
      <c r="B22" s="100"/>
      <c r="C22" s="383" t="s">
        <v>167</v>
      </c>
      <c r="D22" s="384"/>
      <c r="E22" s="385"/>
      <c r="F22" s="386"/>
      <c r="G22" s="387"/>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81</v>
      </c>
      <c r="AF22" s="99"/>
      <c r="AG22" s="99"/>
      <c r="AH22" s="99"/>
      <c r="AI22" s="99"/>
      <c r="AJ22" s="99"/>
      <c r="AK22" s="99"/>
      <c r="AL22" s="99"/>
      <c r="AM22" s="99"/>
      <c r="AN22" s="99"/>
      <c r="AO22" s="99"/>
      <c r="AP22" s="99"/>
      <c r="AQ22" s="99"/>
      <c r="AR22" s="99"/>
      <c r="AS22" s="99"/>
      <c r="AT22" s="99"/>
      <c r="AU22" s="99"/>
      <c r="AV22" s="99"/>
      <c r="AW22" s="99"/>
      <c r="AX22" s="99"/>
      <c r="AY22" s="99"/>
      <c r="AZ22" s="99"/>
      <c r="BA22" s="101" t="str">
        <f>C22</f>
        <v>Odstranění objektů zařízení staveniště a jejich odvoz. Položka zahrnuje i náklady na úpravu povrchů po odstranění zařízení staveniště a úklid ploch, na kterých bylo zařízení staveniště provozováno. Část vymezená oplocením a všechny ostatní používané plochy budou vyklizené, vyčištěné, travnaté plochy posečené, vyhrabané.</v>
      </c>
      <c r="BB22" s="99"/>
      <c r="BC22" s="99"/>
      <c r="BD22" s="99"/>
      <c r="BE22" s="99"/>
      <c r="BF22" s="99"/>
      <c r="BG22" s="99"/>
      <c r="BH22" s="99"/>
    </row>
    <row r="23" spans="1:60" outlineLevel="1">
      <c r="A23" s="100">
        <v>8</v>
      </c>
      <c r="B23" s="100" t="s">
        <v>166</v>
      </c>
      <c r="C23" s="114" t="s">
        <v>165</v>
      </c>
      <c r="D23" s="104" t="s">
        <v>122</v>
      </c>
      <c r="E23" s="178">
        <v>1</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0</v>
      </c>
      <c r="U23" s="104">
        <f>ROUND(E23*T23,2)</f>
        <v>0</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383" t="s">
        <v>164</v>
      </c>
      <c r="D24" s="384"/>
      <c r="E24" s="385"/>
      <c r="F24" s="386"/>
      <c r="G24" s="387"/>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81</v>
      </c>
      <c r="AF24" s="99"/>
      <c r="AG24" s="99"/>
      <c r="AH24" s="99"/>
      <c r="AI24" s="99"/>
      <c r="AJ24" s="99"/>
      <c r="AK24" s="99"/>
      <c r="AL24" s="99"/>
      <c r="AM24" s="99"/>
      <c r="AN24" s="99"/>
      <c r="AO24" s="99"/>
      <c r="AP24" s="99"/>
      <c r="AQ24" s="99"/>
      <c r="AR24" s="99"/>
      <c r="AS24" s="99"/>
      <c r="AT24" s="99"/>
      <c r="AU24" s="99"/>
      <c r="AV24" s="99"/>
      <c r="AW24" s="99"/>
      <c r="AX24" s="99"/>
      <c r="AY24" s="99"/>
      <c r="AZ24" s="99"/>
      <c r="BA24" s="101" t="str">
        <f>C24</f>
        <v>Koordinace stavebních a technologických dodávek stavby.</v>
      </c>
      <c r="BB24" s="99"/>
      <c r="BC24" s="99"/>
      <c r="BD24" s="99"/>
      <c r="BE24" s="99"/>
      <c r="BF24" s="99"/>
      <c r="BG24" s="99"/>
      <c r="BH24" s="99"/>
    </row>
    <row r="25" spans="1:60" outlineLevel="1">
      <c r="A25" s="100">
        <v>9</v>
      </c>
      <c r="B25" s="100" t="s">
        <v>163</v>
      </c>
      <c r="C25" s="114" t="s">
        <v>162</v>
      </c>
      <c r="D25" s="104" t="s">
        <v>122</v>
      </c>
      <c r="E25" s="178">
        <v>1</v>
      </c>
      <c r="F25" s="177">
        <f>H25+J25</f>
        <v>0</v>
      </c>
      <c r="G25" s="106">
        <f>ROUND(E25*F25,2)</f>
        <v>0</v>
      </c>
      <c r="H25" s="106"/>
      <c r="I25" s="106">
        <f>ROUND(E25*H25,2)</f>
        <v>0</v>
      </c>
      <c r="J25" s="106"/>
      <c r="K25" s="106">
        <f>ROUND(E25*J25,2)</f>
        <v>0</v>
      </c>
      <c r="L25" s="106">
        <v>21</v>
      </c>
      <c r="M25" s="106">
        <f>G25*(1+L25/100)</f>
        <v>0</v>
      </c>
      <c r="N25" s="104">
        <v>0</v>
      </c>
      <c r="O25" s="104">
        <f>ROUND(E25*N25,5)</f>
        <v>0</v>
      </c>
      <c r="P25" s="104">
        <v>0</v>
      </c>
      <c r="Q25" s="104">
        <f>ROUND(E25*P25,5)</f>
        <v>0</v>
      </c>
      <c r="R25" s="104"/>
      <c r="S25" s="104"/>
      <c r="T25" s="105">
        <v>0</v>
      </c>
      <c r="U25" s="104">
        <f>ROUND(E25*T25,2)</f>
        <v>0</v>
      </c>
      <c r="V25" s="99"/>
      <c r="W25" s="99"/>
      <c r="X25" s="99"/>
      <c r="Y25" s="99"/>
      <c r="Z25" s="99"/>
      <c r="AA25" s="99"/>
      <c r="AB25" s="99"/>
      <c r="AC25" s="99"/>
      <c r="AD25" s="99"/>
      <c r="AE25" s="99" t="s">
        <v>80</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v>10</v>
      </c>
      <c r="B26" s="100" t="s">
        <v>161</v>
      </c>
      <c r="C26" s="114" t="s">
        <v>160</v>
      </c>
      <c r="D26" s="104" t="s">
        <v>122</v>
      </c>
      <c r="E26" s="178">
        <v>1</v>
      </c>
      <c r="F26" s="177">
        <f>H26+J26</f>
        <v>0</v>
      </c>
      <c r="G26" s="106">
        <f>ROUND(E26*F26,2)</f>
        <v>0</v>
      </c>
      <c r="H26" s="106"/>
      <c r="I26" s="106">
        <f>ROUND(E26*H26,2)</f>
        <v>0</v>
      </c>
      <c r="J26" s="106"/>
      <c r="K26" s="106">
        <f>ROUND(E26*J26,2)</f>
        <v>0</v>
      </c>
      <c r="L26" s="106">
        <v>21</v>
      </c>
      <c r="M26" s="106">
        <f>G26*(1+L26/100)</f>
        <v>0</v>
      </c>
      <c r="N26" s="104">
        <v>0</v>
      </c>
      <c r="O26" s="104">
        <f>ROUND(E26*N26,5)</f>
        <v>0</v>
      </c>
      <c r="P26" s="104">
        <v>0</v>
      </c>
      <c r="Q26" s="104">
        <f>ROUND(E26*P26,5)</f>
        <v>0</v>
      </c>
      <c r="R26" s="104"/>
      <c r="S26" s="104"/>
      <c r="T26" s="105">
        <v>0</v>
      </c>
      <c r="U26" s="104">
        <f>ROUND(E26*T26,2)</f>
        <v>0</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ht="45" outlineLevel="1">
      <c r="A27" s="100"/>
      <c r="B27" s="100"/>
      <c r="C27" s="383" t="s">
        <v>159</v>
      </c>
      <c r="D27" s="384"/>
      <c r="E27" s="385"/>
      <c r="F27" s="386"/>
      <c r="G27" s="387"/>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81</v>
      </c>
      <c r="AF27" s="99"/>
      <c r="AG27" s="99"/>
      <c r="AH27" s="99"/>
      <c r="AI27" s="99"/>
      <c r="AJ27" s="99"/>
      <c r="AK27" s="99"/>
      <c r="AL27" s="99"/>
      <c r="AM27" s="99"/>
      <c r="AN27" s="99"/>
      <c r="AO27" s="99"/>
      <c r="AP27" s="99"/>
      <c r="AQ27" s="99"/>
      <c r="AR27" s="99"/>
      <c r="AS27" s="99"/>
      <c r="AT27" s="99"/>
      <c r="AU27" s="99"/>
      <c r="AV27" s="99"/>
      <c r="AW27" s="99"/>
      <c r="AX27" s="99"/>
      <c r="AY27" s="99"/>
      <c r="AZ27" s="99"/>
      <c r="BA27" s="101" t="str">
        <f>C27</f>
        <v>Náklady na vyhotovení návrhu dočasného dopravního značení, jeho projednání s dotčenými orgány a organizacemi, dodání dopravních značek, jejich rozmístění a přemísťování a jejich údržba v průběhu výstavby včetně následného odstranění po ukončení stavebních prací. Zejména označení výjezdů ze staveniště na silnici.</v>
      </c>
      <c r="BB27" s="99"/>
      <c r="BC27" s="99"/>
      <c r="BD27" s="99"/>
      <c r="BE27" s="99"/>
      <c r="BF27" s="99"/>
      <c r="BG27" s="99"/>
      <c r="BH27" s="99"/>
    </row>
    <row r="28" spans="1:60" outlineLevel="1">
      <c r="A28" s="100">
        <v>11</v>
      </c>
      <c r="B28" s="100" t="s">
        <v>158</v>
      </c>
      <c r="C28" s="114" t="s">
        <v>157</v>
      </c>
      <c r="D28" s="104" t="s">
        <v>122</v>
      </c>
      <c r="E28" s="178">
        <v>12</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0</v>
      </c>
      <c r="U28" s="104">
        <f>ROUND(E28*T28,2)</f>
        <v>0</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383" t="s">
        <v>156</v>
      </c>
      <c r="D29" s="384"/>
      <c r="E29" s="385"/>
      <c r="F29" s="386"/>
      <c r="G29" s="387"/>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81</v>
      </c>
      <c r="AF29" s="99"/>
      <c r="AG29" s="99"/>
      <c r="AH29" s="99"/>
      <c r="AI29" s="99"/>
      <c r="AJ29" s="99"/>
      <c r="AK29" s="99"/>
      <c r="AL29" s="99"/>
      <c r="AM29" s="99"/>
      <c r="AN29" s="99"/>
      <c r="AO29" s="99"/>
      <c r="AP29" s="99"/>
      <c r="AQ29" s="99"/>
      <c r="AR29" s="99"/>
      <c r="AS29" s="99"/>
      <c r="AT29" s="99"/>
      <c r="AU29" s="99"/>
      <c r="AV29" s="99"/>
      <c r="AW29" s="99"/>
      <c r="AX29" s="99"/>
      <c r="AY29" s="99"/>
      <c r="AZ29" s="99"/>
      <c r="BA29" s="101" t="str">
        <f>C29</f>
        <v>Hutnící zkoušky na pláni a štěrkových vrstvách, základová spára.</v>
      </c>
      <c r="BB29" s="99"/>
      <c r="BC29" s="99"/>
      <c r="BD29" s="99"/>
      <c r="BE29" s="99"/>
      <c r="BF29" s="99"/>
      <c r="BG29" s="99"/>
      <c r="BH29" s="99"/>
    </row>
    <row r="30" spans="1:60" outlineLevel="1">
      <c r="A30" s="100">
        <v>12</v>
      </c>
      <c r="B30" s="100" t="s">
        <v>155</v>
      </c>
      <c r="C30" s="114" t="s">
        <v>154</v>
      </c>
      <c r="D30" s="104" t="s">
        <v>122</v>
      </c>
      <c r="E30" s="178">
        <v>1</v>
      </c>
      <c r="F30" s="177">
        <f>H30+J30</f>
        <v>0</v>
      </c>
      <c r="G30" s="106">
        <f>ROUND(E30*F30,2)</f>
        <v>0</v>
      </c>
      <c r="H30" s="106"/>
      <c r="I30" s="106">
        <f>ROUND(E30*H30,2)</f>
        <v>0</v>
      </c>
      <c r="J30" s="106"/>
      <c r="K30" s="106">
        <f>ROUND(E30*J30,2)</f>
        <v>0</v>
      </c>
      <c r="L30" s="106">
        <v>21</v>
      </c>
      <c r="M30" s="106">
        <f>G30*(1+L30/100)</f>
        <v>0</v>
      </c>
      <c r="N30" s="104">
        <v>0</v>
      </c>
      <c r="O30" s="104">
        <f>ROUND(E30*N30,5)</f>
        <v>0</v>
      </c>
      <c r="P30" s="104">
        <v>0</v>
      </c>
      <c r="Q30" s="104">
        <f>ROUND(E30*P30,5)</f>
        <v>0</v>
      </c>
      <c r="R30" s="104"/>
      <c r="S30" s="104"/>
      <c r="T30" s="105">
        <v>0</v>
      </c>
      <c r="U30" s="104">
        <f>ROUND(E30*T30,2)</f>
        <v>0</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v>13</v>
      </c>
      <c r="B31" s="100" t="s">
        <v>153</v>
      </c>
      <c r="C31" s="114" t="s">
        <v>152</v>
      </c>
      <c r="D31" s="104" t="s">
        <v>122</v>
      </c>
      <c r="E31" s="178">
        <v>1</v>
      </c>
      <c r="F31" s="177">
        <f>H31+J31</f>
        <v>0</v>
      </c>
      <c r="G31" s="106">
        <f>ROUND(E31*F31,2)</f>
        <v>0</v>
      </c>
      <c r="H31" s="106"/>
      <c r="I31" s="106">
        <f>ROUND(E31*H31,2)</f>
        <v>0</v>
      </c>
      <c r="J31" s="106"/>
      <c r="K31" s="106">
        <f>ROUND(E31*J31,2)</f>
        <v>0</v>
      </c>
      <c r="L31" s="106">
        <v>21</v>
      </c>
      <c r="M31" s="106">
        <f>G31*(1+L31/100)</f>
        <v>0</v>
      </c>
      <c r="N31" s="104">
        <v>0</v>
      </c>
      <c r="O31" s="104">
        <f>ROUND(E31*N31,5)</f>
        <v>0</v>
      </c>
      <c r="P31" s="104">
        <v>0</v>
      </c>
      <c r="Q31" s="104">
        <f>ROUND(E31*P31,5)</f>
        <v>0</v>
      </c>
      <c r="R31" s="104"/>
      <c r="S31" s="104"/>
      <c r="T31" s="105">
        <v>0</v>
      </c>
      <c r="U31" s="104">
        <f>ROUND(E31*T31,2)</f>
        <v>0</v>
      </c>
      <c r="V31" s="99"/>
      <c r="W31" s="99"/>
      <c r="X31" s="99"/>
      <c r="Y31" s="99"/>
      <c r="Z31" s="99"/>
      <c r="AA31" s="99"/>
      <c r="AB31" s="99"/>
      <c r="AC31" s="99"/>
      <c r="AD31" s="99"/>
      <c r="AE31" s="99" t="s">
        <v>80</v>
      </c>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ht="22.5" outlineLevel="1">
      <c r="A32" s="100"/>
      <c r="B32" s="100"/>
      <c r="C32" s="383" t="s">
        <v>151</v>
      </c>
      <c r="D32" s="384"/>
      <c r="E32" s="385"/>
      <c r="F32" s="386"/>
      <c r="G32" s="387"/>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81</v>
      </c>
      <c r="AF32" s="99"/>
      <c r="AG32" s="99"/>
      <c r="AH32" s="99"/>
      <c r="AI32" s="99"/>
      <c r="AJ32" s="99"/>
      <c r="AK32" s="99"/>
      <c r="AL32" s="99"/>
      <c r="AM32" s="99"/>
      <c r="AN32" s="99"/>
      <c r="AO32" s="99"/>
      <c r="AP32" s="99"/>
      <c r="AQ32" s="99"/>
      <c r="AR32" s="99"/>
      <c r="AS32" s="99"/>
      <c r="AT32" s="99"/>
      <c r="AU32" s="99"/>
      <c r="AV32" s="99"/>
      <c r="AW32" s="99"/>
      <c r="AX32" s="99"/>
      <c r="AY32" s="99"/>
      <c r="AZ32" s="99"/>
      <c r="BA32" s="101" t="str">
        <f>C32</f>
        <v>Ostatní inženýrská činnost - aktualizace existencí sítí, jednání s DOSS a dalšími dotčenými subjekty pro potřeby provádění stavby.</v>
      </c>
      <c r="BB32" s="99"/>
      <c r="BC32" s="99"/>
      <c r="BD32" s="99"/>
      <c r="BE32" s="99"/>
      <c r="BF32" s="99"/>
      <c r="BG32" s="99"/>
      <c r="BH32" s="99"/>
    </row>
    <row r="33" spans="1:60" outlineLevel="1">
      <c r="A33" s="100">
        <v>14</v>
      </c>
      <c r="B33" s="100" t="s">
        <v>150</v>
      </c>
      <c r="C33" s="114" t="s">
        <v>149</v>
      </c>
      <c r="D33" s="104" t="s">
        <v>122</v>
      </c>
      <c r="E33" s="178">
        <v>1</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0</v>
      </c>
      <c r="U33" s="104">
        <f>ROUND(E33*T33,2)</f>
        <v>0</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v>15</v>
      </c>
      <c r="B34" s="100" t="s">
        <v>148</v>
      </c>
      <c r="C34" s="114" t="s">
        <v>147</v>
      </c>
      <c r="D34" s="104" t="s">
        <v>122</v>
      </c>
      <c r="E34" s="178">
        <v>1</v>
      </c>
      <c r="F34" s="177">
        <f>H34+J34</f>
        <v>0</v>
      </c>
      <c r="G34" s="106">
        <f>ROUND(E34*F34,2)</f>
        <v>0</v>
      </c>
      <c r="H34" s="106"/>
      <c r="I34" s="106">
        <f>ROUND(E34*H34,2)</f>
        <v>0</v>
      </c>
      <c r="J34" s="106"/>
      <c r="K34" s="106">
        <f>ROUND(E34*J34,2)</f>
        <v>0</v>
      </c>
      <c r="L34" s="106">
        <v>21</v>
      </c>
      <c r="M34" s="106">
        <f>G34*(1+L34/100)</f>
        <v>0</v>
      </c>
      <c r="N34" s="104">
        <v>0</v>
      </c>
      <c r="O34" s="104">
        <f>ROUND(E34*N34,5)</f>
        <v>0</v>
      </c>
      <c r="P34" s="104">
        <v>0</v>
      </c>
      <c r="Q34" s="104">
        <f>ROUND(E34*P34,5)</f>
        <v>0</v>
      </c>
      <c r="R34" s="104"/>
      <c r="S34" s="104"/>
      <c r="T34" s="105">
        <v>0</v>
      </c>
      <c r="U34" s="104">
        <f>ROUND(E34*T34,2)</f>
        <v>0</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ht="22.5" outlineLevel="1">
      <c r="A35" s="100"/>
      <c r="B35" s="100"/>
      <c r="C35" s="383" t="s">
        <v>146</v>
      </c>
      <c r="D35" s="384"/>
      <c r="E35" s="385"/>
      <c r="F35" s="386"/>
      <c r="G35" s="387"/>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81</v>
      </c>
      <c r="AF35" s="99"/>
      <c r="AG35" s="99"/>
      <c r="AH35" s="99"/>
      <c r="AI35" s="99"/>
      <c r="AJ35" s="99"/>
      <c r="AK35" s="99"/>
      <c r="AL35" s="99"/>
      <c r="AM35" s="99"/>
      <c r="AN35" s="99"/>
      <c r="AO35" s="99"/>
      <c r="AP35" s="99"/>
      <c r="AQ35" s="99"/>
      <c r="AR35" s="99"/>
      <c r="AS35" s="99"/>
      <c r="AT35" s="99"/>
      <c r="AU35" s="99"/>
      <c r="AV35" s="99"/>
      <c r="AW35" s="99"/>
      <c r="AX35" s="99"/>
      <c r="AY35" s="99"/>
      <c r="AZ35" s="99"/>
      <c r="BA35" s="101" t="str">
        <f>C35</f>
        <v>Zajištění bezpečného a bezbariérového přístupu k objekt MŠ a ZŠ. Zajištění příjezdu k objektu TS a umožnění průjezdu IZS.</v>
      </c>
      <c r="BB35" s="99"/>
      <c r="BC35" s="99"/>
      <c r="BD35" s="99"/>
      <c r="BE35" s="99"/>
      <c r="BF35" s="99"/>
      <c r="BG35" s="99"/>
      <c r="BH35" s="99"/>
    </row>
    <row r="36" spans="1:60" outlineLevel="1">
      <c r="A36" s="100">
        <v>16</v>
      </c>
      <c r="B36" s="100" t="s">
        <v>145</v>
      </c>
      <c r="C36" s="114" t="s">
        <v>144</v>
      </c>
      <c r="D36" s="104" t="s">
        <v>122</v>
      </c>
      <c r="E36" s="178">
        <v>1</v>
      </c>
      <c r="F36" s="177">
        <f>H36+J36</f>
        <v>0</v>
      </c>
      <c r="G36" s="106">
        <f>ROUND(E36*F36,2)</f>
        <v>0</v>
      </c>
      <c r="H36" s="106"/>
      <c r="I36" s="106">
        <f>ROUND(E36*H36,2)</f>
        <v>0</v>
      </c>
      <c r="J36" s="106"/>
      <c r="K36" s="106">
        <f>ROUND(E36*J36,2)</f>
        <v>0</v>
      </c>
      <c r="L36" s="106">
        <v>21</v>
      </c>
      <c r="M36" s="106">
        <f>G36*(1+L36/100)</f>
        <v>0</v>
      </c>
      <c r="N36" s="104">
        <v>0</v>
      </c>
      <c r="O36" s="104">
        <f>ROUND(E36*N36,5)</f>
        <v>0</v>
      </c>
      <c r="P36" s="104">
        <v>0</v>
      </c>
      <c r="Q36" s="104">
        <f>ROUND(E36*P36,5)</f>
        <v>0</v>
      </c>
      <c r="R36" s="104"/>
      <c r="S36" s="104"/>
      <c r="T36" s="105">
        <v>0</v>
      </c>
      <c r="U36" s="104">
        <f>ROUND(E36*T36,2)</f>
        <v>0</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ht="33.75" outlineLevel="1">
      <c r="A37" s="100"/>
      <c r="B37" s="100"/>
      <c r="C37" s="383" t="s">
        <v>143</v>
      </c>
      <c r="D37" s="384"/>
      <c r="E37" s="385"/>
      <c r="F37" s="386"/>
      <c r="G37" s="387"/>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81</v>
      </c>
      <c r="AF37" s="99"/>
      <c r="AG37" s="99"/>
      <c r="AH37" s="99"/>
      <c r="AI37" s="99"/>
      <c r="AJ37" s="99"/>
      <c r="AK37" s="99"/>
      <c r="AL37" s="99"/>
      <c r="AM37" s="99"/>
      <c r="AN37" s="99"/>
      <c r="AO37" s="99"/>
      <c r="AP37" s="99"/>
      <c r="AQ37" s="99"/>
      <c r="AR37" s="99"/>
      <c r="AS37" s="99"/>
      <c r="AT37" s="99"/>
      <c r="AU37" s="99"/>
      <c r="AV37" s="99"/>
      <c r="AW37" s="99"/>
      <c r="AX37" s="99"/>
      <c r="AY37" s="99"/>
      <c r="AZ37" s="99"/>
      <c r="BA37" s="101" t="str">
        <f>C37</f>
        <v>Doklad o odzkoušení funkčnosti všech osazených armatur, protokol o provedení tlakové zkoušky, propláchnutí a desinfekci potrubí, kontrola funkčnosti identifikačního vodiče, zkouška vodotěsnosti kanalizačního potrubí, šachet a nádrží.</v>
      </c>
      <c r="BB37" s="99"/>
      <c r="BC37" s="99"/>
      <c r="BD37" s="99"/>
      <c r="BE37" s="99"/>
      <c r="BF37" s="99"/>
      <c r="BG37" s="99"/>
      <c r="BH37" s="99"/>
    </row>
    <row r="38" spans="1:60" outlineLevel="1">
      <c r="A38" s="100">
        <v>17</v>
      </c>
      <c r="B38" s="100" t="s">
        <v>142</v>
      </c>
      <c r="C38" s="114" t="s">
        <v>141</v>
      </c>
      <c r="D38" s="104" t="s">
        <v>122</v>
      </c>
      <c r="E38" s="178">
        <v>1</v>
      </c>
      <c r="F38" s="177">
        <f>H38+J38</f>
        <v>0</v>
      </c>
      <c r="G38" s="106">
        <f>ROUND(E38*F38,2)</f>
        <v>0</v>
      </c>
      <c r="H38" s="106"/>
      <c r="I38" s="106">
        <f>ROUND(E38*H38,2)</f>
        <v>0</v>
      </c>
      <c r="J38" s="106"/>
      <c r="K38" s="106">
        <f>ROUND(E38*J38,2)</f>
        <v>0</v>
      </c>
      <c r="L38" s="106">
        <v>21</v>
      </c>
      <c r="M38" s="106">
        <f>G38*(1+L38/100)</f>
        <v>0</v>
      </c>
      <c r="N38" s="104">
        <v>0</v>
      </c>
      <c r="O38" s="104">
        <f>ROUND(E38*N38,5)</f>
        <v>0</v>
      </c>
      <c r="P38" s="104">
        <v>0</v>
      </c>
      <c r="Q38" s="104">
        <f>ROUND(E38*P38,5)</f>
        <v>0</v>
      </c>
      <c r="R38" s="104"/>
      <c r="S38" s="104"/>
      <c r="T38" s="105">
        <v>0</v>
      </c>
      <c r="U38" s="104">
        <f>ROUND(E38*T38,2)</f>
        <v>0</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22.5" outlineLevel="1">
      <c r="A39" s="100"/>
      <c r="B39" s="100"/>
      <c r="C39" s="383" t="s">
        <v>140</v>
      </c>
      <c r="D39" s="384"/>
      <c r="E39" s="385"/>
      <c r="F39" s="386"/>
      <c r="G39" s="387"/>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81</v>
      </c>
      <c r="AF39" s="99"/>
      <c r="AG39" s="99"/>
      <c r="AH39" s="99"/>
      <c r="AI39" s="99"/>
      <c r="AJ39" s="99"/>
      <c r="AK39" s="99"/>
      <c r="AL39" s="99"/>
      <c r="AM39" s="99"/>
      <c r="AN39" s="99"/>
      <c r="AO39" s="99"/>
      <c r="AP39" s="99"/>
      <c r="AQ39" s="99"/>
      <c r="AR39" s="99"/>
      <c r="AS39" s="99"/>
      <c r="AT39" s="99"/>
      <c r="AU39" s="99"/>
      <c r="AV39" s="99"/>
      <c r="AW39" s="99"/>
      <c r="AX39" s="99"/>
      <c r="AY39" s="99"/>
      <c r="AZ39" s="99"/>
      <c r="BA39" s="101" t="str">
        <f>C39</f>
        <v>Vypracování fotodokumentace požadovaného děje a konstrukcí v požadovaných časových intervalech v dig. formátu.</v>
      </c>
      <c r="BB39" s="99"/>
      <c r="BC39" s="99"/>
      <c r="BD39" s="99"/>
      <c r="BE39" s="99"/>
      <c r="BF39" s="99"/>
      <c r="BG39" s="99"/>
      <c r="BH39" s="99"/>
    </row>
    <row r="40" spans="1:60" ht="22.5" outlineLevel="1">
      <c r="A40" s="100">
        <v>18</v>
      </c>
      <c r="B40" s="100" t="s">
        <v>139</v>
      </c>
      <c r="C40" s="114" t="s">
        <v>138</v>
      </c>
      <c r="D40" s="104" t="s">
        <v>122</v>
      </c>
      <c r="E40" s="178">
        <v>7</v>
      </c>
      <c r="F40" s="177">
        <f>H40+J40</f>
        <v>0</v>
      </c>
      <c r="G40" s="106">
        <f>ROUND(E40*F40,2)</f>
        <v>0</v>
      </c>
      <c r="H40" s="106"/>
      <c r="I40" s="106">
        <f>ROUND(E40*H40,2)</f>
        <v>0</v>
      </c>
      <c r="J40" s="106"/>
      <c r="K40" s="106">
        <f>ROUND(E40*J40,2)</f>
        <v>0</v>
      </c>
      <c r="L40" s="106">
        <v>21</v>
      </c>
      <c r="M40" s="106">
        <f>G40*(1+L40/100)</f>
        <v>0</v>
      </c>
      <c r="N40" s="104">
        <v>0</v>
      </c>
      <c r="O40" s="104">
        <f>ROUND(E40*N40,5)</f>
        <v>0</v>
      </c>
      <c r="P40" s="104">
        <v>0</v>
      </c>
      <c r="Q40" s="104">
        <f>ROUND(E40*P40,5)</f>
        <v>0</v>
      </c>
      <c r="R40" s="104"/>
      <c r="S40" s="104"/>
      <c r="T40" s="105">
        <v>0</v>
      </c>
      <c r="U40" s="104">
        <f>ROUND(E40*T40,2)</f>
        <v>0</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33.75" outlineLevel="1">
      <c r="A41" s="100"/>
      <c r="B41" s="100"/>
      <c r="C41" s="383" t="s">
        <v>137</v>
      </c>
      <c r="D41" s="384"/>
      <c r="E41" s="385"/>
      <c r="F41" s="386"/>
      <c r="G41" s="387"/>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81</v>
      </c>
      <c r="AF41" s="99"/>
      <c r="AG41" s="99"/>
      <c r="AH41" s="99"/>
      <c r="AI41" s="99"/>
      <c r="AJ41" s="99"/>
      <c r="AK41" s="99"/>
      <c r="AL41" s="99"/>
      <c r="AM41" s="99"/>
      <c r="AN41" s="99"/>
      <c r="AO41" s="99"/>
      <c r="AP41" s="99"/>
      <c r="AQ41" s="99"/>
      <c r="AR41" s="99"/>
      <c r="AS41" s="99"/>
      <c r="AT41" s="99"/>
      <c r="AU41" s="99"/>
      <c r="AV41" s="99"/>
      <c r="AW41" s="99"/>
      <c r="AX41" s="99"/>
      <c r="AY41" s="99"/>
      <c r="AZ41" s="99"/>
      <c r="BA41" s="101" t="str">
        <f>C41</f>
        <v>Terénní zkouška zpevněného propustného povrchu po dokončení stavby v souladu s ČSN EN ISO 22282-5 a ČSN 75 9010, s výpočtem (odvozením / převodem) součinitele odtoku z koeficientu vsaku terénní zkoušky).</v>
      </c>
      <c r="BB41" s="99"/>
      <c r="BC41" s="99"/>
      <c r="BD41" s="99"/>
      <c r="BE41" s="99"/>
      <c r="BF41" s="99"/>
      <c r="BG41" s="99"/>
      <c r="BH41" s="99"/>
    </row>
    <row r="42" spans="1:60" ht="101.25" outlineLevel="1">
      <c r="A42" s="100"/>
      <c r="B42" s="100"/>
      <c r="C42" s="383" t="s">
        <v>136</v>
      </c>
      <c r="D42" s="384"/>
      <c r="E42" s="385"/>
      <c r="F42" s="386"/>
      <c r="G42" s="387"/>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81</v>
      </c>
      <c r="AF42" s="99"/>
      <c r="AG42" s="99"/>
      <c r="AH42" s="99"/>
      <c r="AI42" s="99"/>
      <c r="AJ42" s="99"/>
      <c r="AK42" s="99"/>
      <c r="AL42" s="99"/>
      <c r="AM42" s="99"/>
      <c r="AN42" s="99"/>
      <c r="AO42" s="99"/>
      <c r="AP42" s="99"/>
      <c r="AQ42" s="99"/>
      <c r="AR42" s="99"/>
      <c r="AS42" s="99"/>
      <c r="AT42" s="99"/>
      <c r="AU42" s="99"/>
      <c r="AV42" s="99"/>
      <c r="AW42" s="99"/>
      <c r="AX42" s="99"/>
      <c r="AY42" s="99"/>
      <c r="AZ42" s="99"/>
      <c r="BA42" s="101" t="str">
        <f>C42</f>
        <v>Pokud je v žádosti o podporu deklarováno, že součinitel odtoku zpevněných propustných povrchů (nových či vyměněných) po dokončení stavby bude prokazován terénní zkouškou, je povinnou přílohou Závěrečné zprávy o realizaci projektu kontrola funkčnosti – terénní zkouška zpevněného propustného povrchu po dokončení stavby. Zkouška se provádí v souladu s ČSN EN ISO 22282-5 a ČSN 75 9010, dle metodiky "Dimenzování a kontrola funkčnosti zpevněných propustných povrchů s retenčním tělesem". Součástí takové ZoR bude i výpočet (odvození / převod) součinitele odtoku z koeficientu vsaku terénní zkoušky. Výsledné hodnoty terénní zkoušky zpevněného propustného povrchu po dokončení stavby musí splňovat parametry specifického kritéria přijatelnosti pro výměnu či vznik propustných povrchů. Požadována je minimálně 1 zkouška na 200 m2 povrchu.</v>
      </c>
      <c r="BB42" s="99"/>
      <c r="BC42" s="99"/>
      <c r="BD42" s="99"/>
      <c r="BE42" s="99"/>
      <c r="BF42" s="99"/>
      <c r="BG42" s="99"/>
      <c r="BH42" s="99"/>
    </row>
    <row r="43" spans="1:60" outlineLevel="1">
      <c r="A43" s="100"/>
      <c r="B43" s="100"/>
      <c r="C43" s="181" t="s">
        <v>135</v>
      </c>
      <c r="D43" s="180"/>
      <c r="E43" s="179">
        <v>4</v>
      </c>
      <c r="F43" s="106"/>
      <c r="G43" s="106"/>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133</v>
      </c>
      <c r="AF43" s="99">
        <v>0</v>
      </c>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181" t="s">
        <v>134</v>
      </c>
      <c r="D44" s="180"/>
      <c r="E44" s="179">
        <v>3</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v>19</v>
      </c>
      <c r="B45" s="100" t="s">
        <v>132</v>
      </c>
      <c r="C45" s="114" t="s">
        <v>131</v>
      </c>
      <c r="D45" s="104" t="s">
        <v>122</v>
      </c>
      <c r="E45" s="178">
        <v>1</v>
      </c>
      <c r="F45" s="177">
        <f>H45+J45</f>
        <v>0</v>
      </c>
      <c r="G45" s="106">
        <f>ROUND(E45*F45,2)</f>
        <v>0</v>
      </c>
      <c r="H45" s="106"/>
      <c r="I45" s="106">
        <f>ROUND(E45*H45,2)</f>
        <v>0</v>
      </c>
      <c r="J45" s="106"/>
      <c r="K45" s="106">
        <f>ROUND(E45*J45,2)</f>
        <v>0</v>
      </c>
      <c r="L45" s="106">
        <v>21</v>
      </c>
      <c r="M45" s="106">
        <f>G45*(1+L45/100)</f>
        <v>0</v>
      </c>
      <c r="N45" s="104">
        <v>0</v>
      </c>
      <c r="O45" s="104">
        <f>ROUND(E45*N45,5)</f>
        <v>0</v>
      </c>
      <c r="P45" s="104">
        <v>0</v>
      </c>
      <c r="Q45" s="104">
        <f>ROUND(E45*P45,5)</f>
        <v>0</v>
      </c>
      <c r="R45" s="104"/>
      <c r="S45" s="104"/>
      <c r="T45" s="105">
        <v>0</v>
      </c>
      <c r="U45" s="104">
        <f>ROUND(E45*T45,2)</f>
        <v>0</v>
      </c>
      <c r="V45" s="99"/>
      <c r="W45" s="99"/>
      <c r="X45" s="99"/>
      <c r="Y45" s="99"/>
      <c r="Z45" s="99"/>
      <c r="AA45" s="99"/>
      <c r="AB45" s="99"/>
      <c r="AC45" s="99"/>
      <c r="AD45" s="99"/>
      <c r="AE45" s="99" t="s">
        <v>80</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20</v>
      </c>
      <c r="B46" s="100" t="s">
        <v>130</v>
      </c>
      <c r="C46" s="114" t="s">
        <v>129</v>
      </c>
      <c r="D46" s="104" t="s">
        <v>122</v>
      </c>
      <c r="E46" s="178">
        <v>3</v>
      </c>
      <c r="F46" s="177">
        <f>H46+J46</f>
        <v>0</v>
      </c>
      <c r="G46" s="106">
        <f>ROUND(E46*F46,2)</f>
        <v>0</v>
      </c>
      <c r="H46" s="106"/>
      <c r="I46" s="106">
        <f>ROUND(E46*H46,2)</f>
        <v>0</v>
      </c>
      <c r="J46" s="106"/>
      <c r="K46" s="106">
        <f>ROUND(E46*J46,2)</f>
        <v>0</v>
      </c>
      <c r="L46" s="106">
        <v>21</v>
      </c>
      <c r="M46" s="106">
        <f>G46*(1+L46/100)</f>
        <v>0</v>
      </c>
      <c r="N46" s="104">
        <v>0</v>
      </c>
      <c r="O46" s="104">
        <f>ROUND(E46*N46,5)</f>
        <v>0</v>
      </c>
      <c r="P46" s="104">
        <v>0</v>
      </c>
      <c r="Q46" s="104">
        <f>ROUND(E46*P46,5)</f>
        <v>0</v>
      </c>
      <c r="R46" s="104"/>
      <c r="S46" s="104"/>
      <c r="T46" s="105">
        <v>0</v>
      </c>
      <c r="U46" s="104">
        <f>ROUND(E46*T46,2)</f>
        <v>0</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383" t="s">
        <v>128</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Dodání provozních řádů k navrženým plochám bez grafického návrhu.</v>
      </c>
      <c r="BB47" s="99"/>
      <c r="BC47" s="99"/>
      <c r="BD47" s="99"/>
      <c r="BE47" s="99"/>
      <c r="BF47" s="99"/>
      <c r="BG47" s="99"/>
      <c r="BH47" s="99"/>
    </row>
    <row r="48" spans="1:60" outlineLevel="1">
      <c r="A48" s="100">
        <v>21</v>
      </c>
      <c r="B48" s="100" t="s">
        <v>127</v>
      </c>
      <c r="C48" s="114" t="s">
        <v>126</v>
      </c>
      <c r="D48" s="104" t="s">
        <v>122</v>
      </c>
      <c r="E48" s="178">
        <v>1</v>
      </c>
      <c r="F48" s="177">
        <f>H48+J48</f>
        <v>0</v>
      </c>
      <c r="G48" s="106">
        <f>ROUND(E48*F48,2)</f>
        <v>0</v>
      </c>
      <c r="H48" s="106"/>
      <c r="I48" s="106">
        <f>ROUND(E48*H48,2)</f>
        <v>0</v>
      </c>
      <c r="J48" s="106"/>
      <c r="K48" s="106">
        <f>ROUND(E48*J48,2)</f>
        <v>0</v>
      </c>
      <c r="L48" s="106">
        <v>21</v>
      </c>
      <c r="M48" s="106">
        <f>G48*(1+L48/100)</f>
        <v>0</v>
      </c>
      <c r="N48" s="104">
        <v>0</v>
      </c>
      <c r="O48" s="104">
        <f>ROUND(E48*N48,5)</f>
        <v>0</v>
      </c>
      <c r="P48" s="104">
        <v>0</v>
      </c>
      <c r="Q48" s="104">
        <f>ROUND(E48*P48,5)</f>
        <v>0</v>
      </c>
      <c r="R48" s="104"/>
      <c r="S48" s="104"/>
      <c r="T48" s="105">
        <v>0</v>
      </c>
      <c r="U48" s="104">
        <f>ROUND(E48*T48,2)</f>
        <v>0</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c r="B49" s="100"/>
      <c r="C49" s="383" t="s">
        <v>125</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Náklady na vyhotovení dokumentace skutečného provedení stavby a její předání objednateli v požadované formě počtu paré.</v>
      </c>
      <c r="BB49" s="99"/>
      <c r="BC49" s="99"/>
      <c r="BD49" s="99"/>
      <c r="BE49" s="99"/>
      <c r="BF49" s="99"/>
      <c r="BG49" s="99"/>
      <c r="BH49" s="99"/>
    </row>
    <row r="50" spans="1:60" outlineLevel="1">
      <c r="A50" s="100">
        <v>22</v>
      </c>
      <c r="B50" s="100" t="s">
        <v>124</v>
      </c>
      <c r="C50" s="114" t="s">
        <v>123</v>
      </c>
      <c r="D50" s="104" t="s">
        <v>122</v>
      </c>
      <c r="E50" s="178">
        <v>1</v>
      </c>
      <c r="F50" s="177">
        <f>H50+J50</f>
        <v>0</v>
      </c>
      <c r="G50" s="106">
        <f>ROUND(E50*F50,2)</f>
        <v>0</v>
      </c>
      <c r="H50" s="106"/>
      <c r="I50" s="106">
        <f>ROUND(E50*H50,2)</f>
        <v>0</v>
      </c>
      <c r="J50" s="106"/>
      <c r="K50" s="106">
        <f>ROUND(E50*J50,2)</f>
        <v>0</v>
      </c>
      <c r="L50" s="106">
        <v>21</v>
      </c>
      <c r="M50" s="106">
        <f>G50*(1+L50/100)</f>
        <v>0</v>
      </c>
      <c r="N50" s="104">
        <v>0</v>
      </c>
      <c r="O50" s="104">
        <f>ROUND(E50*N50,5)</f>
        <v>0</v>
      </c>
      <c r="P50" s="104">
        <v>0</v>
      </c>
      <c r="Q50" s="104">
        <f>ROUND(E50*P50,5)</f>
        <v>0</v>
      </c>
      <c r="R50" s="104"/>
      <c r="S50" s="104"/>
      <c r="T50" s="105">
        <v>0</v>
      </c>
      <c r="U50" s="104">
        <f>ROUND(E50*T50,2)</f>
        <v>0</v>
      </c>
      <c r="V50" s="99"/>
      <c r="W50" s="99"/>
      <c r="X50" s="99"/>
      <c r="Y50" s="99"/>
      <c r="Z50" s="99"/>
      <c r="AA50" s="99"/>
      <c r="AB50" s="99"/>
      <c r="AC50" s="99"/>
      <c r="AD50" s="99"/>
      <c r="AE50" s="99" t="s">
        <v>80</v>
      </c>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ht="33.75" outlineLevel="1">
      <c r="A51" s="110"/>
      <c r="B51" s="110"/>
      <c r="C51" s="400" t="s">
        <v>121</v>
      </c>
      <c r="D51" s="401"/>
      <c r="E51" s="402"/>
      <c r="F51" s="403"/>
      <c r="G51" s="404"/>
      <c r="H51" s="111"/>
      <c r="I51" s="111"/>
      <c r="J51" s="111"/>
      <c r="K51" s="111"/>
      <c r="L51" s="111"/>
      <c r="M51" s="111"/>
      <c r="N51" s="112"/>
      <c r="O51" s="112"/>
      <c r="P51" s="112"/>
      <c r="Q51" s="112"/>
      <c r="R51" s="112"/>
      <c r="S51" s="112"/>
      <c r="T51" s="113"/>
      <c r="U51" s="112"/>
      <c r="V51" s="99"/>
      <c r="W51" s="99"/>
      <c r="X51" s="99"/>
      <c r="Y51" s="99"/>
      <c r="Z51" s="99"/>
      <c r="AA51" s="99"/>
      <c r="AB51" s="99"/>
      <c r="AC51" s="99"/>
      <c r="AD51" s="99"/>
      <c r="AE51" s="99" t="s">
        <v>81</v>
      </c>
      <c r="AF51" s="99"/>
      <c r="AG51" s="99"/>
      <c r="AH51" s="99"/>
      <c r="AI51" s="99"/>
      <c r="AJ51" s="99"/>
      <c r="AK51" s="99"/>
      <c r="AL51" s="99"/>
      <c r="AM51" s="99"/>
      <c r="AN51" s="99"/>
      <c r="AO51" s="99"/>
      <c r="AP51" s="99"/>
      <c r="AQ51" s="99"/>
      <c r="AR51" s="99"/>
      <c r="AS51" s="99"/>
      <c r="AT51" s="99"/>
      <c r="AU51" s="99"/>
      <c r="AV51" s="99"/>
      <c r="AW51" s="99"/>
      <c r="AX51" s="99"/>
      <c r="AY51" s="99"/>
      <c r="AZ51" s="99"/>
      <c r="BA51" s="101" t="str">
        <f>C51</f>
        <v>Náklady na provedení skutečného zaměření stavby v rozsahu nezbytném pro zápis změny do katastru nemovitostí. Součástí zaměření bude zaměření nových IS, ploch a vybavení, vč.dodávní akceptačního protokolu.</v>
      </c>
      <c r="BB51" s="99"/>
      <c r="BC51" s="99"/>
      <c r="BD51" s="99"/>
      <c r="BE51" s="99"/>
      <c r="BF51" s="99"/>
      <c r="BG51" s="99"/>
      <c r="BH51" s="99"/>
    </row>
    <row r="52" spans="1:60">
      <c r="A52" s="4"/>
      <c r="B52" s="5" t="s">
        <v>117</v>
      </c>
      <c r="C52" s="171" t="s">
        <v>117</v>
      </c>
      <c r="D52" s="4"/>
      <c r="E52" s="4"/>
      <c r="F52" s="4"/>
      <c r="G52" s="4"/>
      <c r="H52" s="4"/>
      <c r="I52" s="4"/>
      <c r="J52" s="4"/>
      <c r="K52" s="4"/>
      <c r="L52" s="4"/>
      <c r="M52" s="4"/>
      <c r="N52" s="4"/>
      <c r="O52" s="4"/>
      <c r="P52" s="4"/>
      <c r="Q52" s="4"/>
      <c r="R52" s="4"/>
      <c r="S52" s="4"/>
      <c r="T52" s="4"/>
      <c r="U52" s="4"/>
      <c r="AC52">
        <v>12</v>
      </c>
      <c r="AD52">
        <v>21</v>
      </c>
    </row>
    <row r="53" spans="1:60">
      <c r="A53" s="176"/>
      <c r="B53" s="175" t="s">
        <v>27</v>
      </c>
      <c r="C53" s="174" t="s">
        <v>117</v>
      </c>
      <c r="D53" s="173"/>
      <c r="E53" s="173"/>
      <c r="F53" s="173"/>
      <c r="G53" s="172">
        <f>G8</f>
        <v>0</v>
      </c>
      <c r="H53" s="4"/>
      <c r="I53" s="4"/>
      <c r="J53" s="4"/>
      <c r="K53" s="4"/>
      <c r="L53" s="4"/>
      <c r="M53" s="4"/>
      <c r="N53" s="4"/>
      <c r="O53" s="4"/>
      <c r="P53" s="4"/>
      <c r="Q53" s="4"/>
      <c r="R53" s="4"/>
      <c r="S53" s="4"/>
      <c r="T53" s="4"/>
      <c r="U53" s="4"/>
      <c r="AC53">
        <f>SUMIF(L7:L51,AC52,G7:G51)</f>
        <v>0</v>
      </c>
      <c r="AD53">
        <f>SUMIF(L7:L51,AD52,G7:G51)</f>
        <v>0</v>
      </c>
      <c r="AE53" t="s">
        <v>120</v>
      </c>
    </row>
    <row r="54" spans="1:60">
      <c r="A54" s="4"/>
      <c r="B54" s="5" t="s">
        <v>117</v>
      </c>
      <c r="C54" s="171" t="s">
        <v>117</v>
      </c>
      <c r="D54" s="4"/>
      <c r="E54" s="4"/>
      <c r="F54" s="4"/>
      <c r="G54" s="4"/>
      <c r="H54" s="4"/>
      <c r="I54" s="4"/>
      <c r="J54" s="4"/>
      <c r="K54" s="4"/>
      <c r="L54" s="4"/>
      <c r="M54" s="4"/>
      <c r="N54" s="4"/>
      <c r="O54" s="4"/>
      <c r="P54" s="4"/>
      <c r="Q54" s="4"/>
      <c r="R54" s="4"/>
      <c r="S54" s="4"/>
      <c r="T54" s="4"/>
      <c r="U54" s="4"/>
    </row>
    <row r="55" spans="1:60">
      <c r="A55" s="4"/>
      <c r="B55" s="5" t="s">
        <v>117</v>
      </c>
      <c r="C55" s="171" t="s">
        <v>117</v>
      </c>
      <c r="D55" s="4"/>
      <c r="E55" s="4"/>
      <c r="F55" s="4"/>
      <c r="G55" s="4"/>
      <c r="H55" s="4"/>
      <c r="I55" s="4"/>
      <c r="J55" s="4"/>
      <c r="K55" s="4"/>
      <c r="L55" s="4"/>
      <c r="M55" s="4"/>
      <c r="N55" s="4"/>
      <c r="O55" s="4"/>
      <c r="P55" s="4"/>
      <c r="Q55" s="4"/>
      <c r="R55" s="4"/>
      <c r="S55" s="4"/>
      <c r="T55" s="4"/>
      <c r="U55" s="4"/>
    </row>
    <row r="56" spans="1:60">
      <c r="A56" s="405" t="s">
        <v>119</v>
      </c>
      <c r="B56" s="405"/>
      <c r="C56" s="406"/>
      <c r="D56" s="4"/>
      <c r="E56" s="4"/>
      <c r="F56" s="4"/>
      <c r="G56" s="4"/>
      <c r="H56" s="4"/>
      <c r="I56" s="4"/>
      <c r="J56" s="4"/>
      <c r="K56" s="4"/>
      <c r="L56" s="4"/>
      <c r="M56" s="4"/>
      <c r="N56" s="4"/>
      <c r="O56" s="4"/>
      <c r="P56" s="4"/>
      <c r="Q56" s="4"/>
      <c r="R56" s="4"/>
      <c r="S56" s="4"/>
      <c r="T56" s="4"/>
      <c r="U56" s="4"/>
    </row>
    <row r="57" spans="1:60">
      <c r="A57" s="388"/>
      <c r="B57" s="389"/>
      <c r="C57" s="390"/>
      <c r="D57" s="389"/>
      <c r="E57" s="389"/>
      <c r="F57" s="389"/>
      <c r="G57" s="391"/>
      <c r="H57" s="4"/>
      <c r="I57" s="4"/>
      <c r="J57" s="4"/>
      <c r="K57" s="4"/>
      <c r="L57" s="4"/>
      <c r="M57" s="4"/>
      <c r="N57" s="4"/>
      <c r="O57" s="4"/>
      <c r="P57" s="4"/>
      <c r="Q57" s="4"/>
      <c r="R57" s="4"/>
      <c r="S57" s="4"/>
      <c r="T57" s="4"/>
      <c r="U57" s="4"/>
      <c r="AE57" t="s">
        <v>118</v>
      </c>
    </row>
    <row r="58" spans="1:60">
      <c r="A58" s="392"/>
      <c r="B58" s="393"/>
      <c r="C58" s="394"/>
      <c r="D58" s="393"/>
      <c r="E58" s="393"/>
      <c r="F58" s="393"/>
      <c r="G58" s="395"/>
      <c r="H58" s="4"/>
      <c r="I58" s="4"/>
      <c r="J58" s="4"/>
      <c r="K58" s="4"/>
      <c r="L58" s="4"/>
      <c r="M58" s="4"/>
      <c r="N58" s="4"/>
      <c r="O58" s="4"/>
      <c r="P58" s="4"/>
      <c r="Q58" s="4"/>
      <c r="R58" s="4"/>
      <c r="S58" s="4"/>
      <c r="T58" s="4"/>
      <c r="U58" s="4"/>
    </row>
    <row r="59" spans="1:60">
      <c r="A59" s="392"/>
      <c r="B59" s="393"/>
      <c r="C59" s="394"/>
      <c r="D59" s="393"/>
      <c r="E59" s="393"/>
      <c r="F59" s="393"/>
      <c r="G59" s="395"/>
      <c r="H59" s="4"/>
      <c r="I59" s="4"/>
      <c r="J59" s="4"/>
      <c r="K59" s="4"/>
      <c r="L59" s="4"/>
      <c r="M59" s="4"/>
      <c r="N59" s="4"/>
      <c r="O59" s="4"/>
      <c r="P59" s="4"/>
      <c r="Q59" s="4"/>
      <c r="R59" s="4"/>
      <c r="S59" s="4"/>
      <c r="T59" s="4"/>
      <c r="U59" s="4"/>
    </row>
    <row r="60" spans="1:60">
      <c r="A60" s="392"/>
      <c r="B60" s="393"/>
      <c r="C60" s="394"/>
      <c r="D60" s="393"/>
      <c r="E60" s="393"/>
      <c r="F60" s="393"/>
      <c r="G60" s="395"/>
      <c r="H60" s="4"/>
      <c r="I60" s="4"/>
      <c r="J60" s="4"/>
      <c r="K60" s="4"/>
      <c r="L60" s="4"/>
      <c r="M60" s="4"/>
      <c r="N60" s="4"/>
      <c r="O60" s="4"/>
      <c r="P60" s="4"/>
      <c r="Q60" s="4"/>
      <c r="R60" s="4"/>
      <c r="S60" s="4"/>
      <c r="T60" s="4"/>
      <c r="U60" s="4"/>
    </row>
    <row r="61" spans="1:60">
      <c r="A61" s="396"/>
      <c r="B61" s="397"/>
      <c r="C61" s="398"/>
      <c r="D61" s="397"/>
      <c r="E61" s="397"/>
      <c r="F61" s="397"/>
      <c r="G61" s="399"/>
      <c r="H61" s="4"/>
      <c r="I61" s="4"/>
      <c r="J61" s="4"/>
      <c r="K61" s="4"/>
      <c r="L61" s="4"/>
      <c r="M61" s="4"/>
      <c r="N61" s="4"/>
      <c r="O61" s="4"/>
      <c r="P61" s="4"/>
      <c r="Q61" s="4"/>
      <c r="R61" s="4"/>
      <c r="S61" s="4"/>
      <c r="T61" s="4"/>
      <c r="U61" s="4"/>
    </row>
    <row r="62" spans="1:60">
      <c r="A62" s="4"/>
      <c r="B62" s="5" t="s">
        <v>117</v>
      </c>
      <c r="C62" s="171" t="s">
        <v>117</v>
      </c>
      <c r="D62" s="4"/>
      <c r="E62" s="4"/>
      <c r="F62" s="4"/>
      <c r="G62" s="4"/>
      <c r="H62" s="4"/>
      <c r="I62" s="4"/>
      <c r="J62" s="4"/>
      <c r="K62" s="4"/>
      <c r="L62" s="4"/>
      <c r="M62" s="4"/>
      <c r="N62" s="4"/>
      <c r="O62" s="4"/>
      <c r="P62" s="4"/>
      <c r="Q62" s="4"/>
      <c r="R62" s="4"/>
      <c r="S62" s="4"/>
      <c r="T62" s="4"/>
      <c r="U62" s="4"/>
    </row>
    <row r="63" spans="1:60">
      <c r="C63" s="170"/>
      <c r="AE63" t="s">
        <v>82</v>
      </c>
    </row>
  </sheetData>
  <sheetProtection algorithmName="SHA-512" hashValue="sf58HPnknUALOSw3nPyLloU7Ga+hIXME0qXGqo1T7Yyp6NDuVSKHl/gcNBmisPlvkjSS1RWAkk6b+Zn+PhQv6Q==" saltValue="QC9a7Z6rcMRBrHhyBSC1ig==" spinCount="100000" sheet="1" objects="1" scenarios="1"/>
  <protectedRanges>
    <protectedRange sqref="F9 F11 F13 F15 F17 F19 F21 F23 F25:F26 F28 F30:F31 F33:F34 F36 F38 F40 F45:F46 F48 F50 A57:G61" name="Oblast1"/>
  </protectedRanges>
  <mergeCells count="25">
    <mergeCell ref="A1:G1"/>
    <mergeCell ref="C2:G2"/>
    <mergeCell ref="C3:G3"/>
    <mergeCell ref="C4:G4"/>
    <mergeCell ref="C10:G10"/>
    <mergeCell ref="C24:G24"/>
    <mergeCell ref="C27:G27"/>
    <mergeCell ref="C29:G29"/>
    <mergeCell ref="C32:G32"/>
    <mergeCell ref="C12:G12"/>
    <mergeCell ref="C14:G14"/>
    <mergeCell ref="C16:G16"/>
    <mergeCell ref="C18:G18"/>
    <mergeCell ref="C20:G20"/>
    <mergeCell ref="C22:G22"/>
    <mergeCell ref="C35:G35"/>
    <mergeCell ref="C37:G37"/>
    <mergeCell ref="A57:G61"/>
    <mergeCell ref="C41:G41"/>
    <mergeCell ref="C42:G42"/>
    <mergeCell ref="C47:G47"/>
    <mergeCell ref="C49:G49"/>
    <mergeCell ref="C51:G51"/>
    <mergeCell ref="A56:C56"/>
    <mergeCell ref="C39:G39"/>
  </mergeCells>
  <pageMargins left="0.39370078740157499" right="0.19685039370078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outlinePr summaryBelow="0"/>
  </sheetPr>
  <dimension ref="A1:BH55"/>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239</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SUMIF(AE9:AE30,"&lt;&gt;NOR",G9:G30)</f>
        <v>0</v>
      </c>
      <c r="H8" s="109"/>
      <c r="I8" s="109">
        <f>SUM(I9:I30)</f>
        <v>0</v>
      </c>
      <c r="J8" s="109"/>
      <c r="K8" s="109">
        <f>SUM(K9:K30)</f>
        <v>0</v>
      </c>
      <c r="L8" s="109"/>
      <c r="M8" s="109">
        <f>SUM(M9:M30)</f>
        <v>0</v>
      </c>
      <c r="N8" s="102"/>
      <c r="O8" s="102">
        <f>SUM(O9:O30)</f>
        <v>0</v>
      </c>
      <c r="P8" s="102"/>
      <c r="Q8" s="102">
        <f>SUM(Q9:Q30)</f>
        <v>223.83240000000001</v>
      </c>
      <c r="R8" s="102"/>
      <c r="S8" s="102"/>
      <c r="T8" s="108"/>
      <c r="U8" s="102">
        <f>SUM(U9:U30)</f>
        <v>160.27999999999997</v>
      </c>
      <c r="AE8" t="s">
        <v>79</v>
      </c>
    </row>
    <row r="9" spans="1:60" outlineLevel="1">
      <c r="A9" s="100">
        <v>1</v>
      </c>
      <c r="B9" s="100" t="s">
        <v>236</v>
      </c>
      <c r="C9" s="114" t="s">
        <v>235</v>
      </c>
      <c r="D9" s="104" t="s">
        <v>226</v>
      </c>
      <c r="E9" s="178">
        <v>308.10000000000002</v>
      </c>
      <c r="F9" s="177">
        <f>H9+J9</f>
        <v>0</v>
      </c>
      <c r="G9" s="106">
        <f>ROUND(E9*F9,2)</f>
        <v>0</v>
      </c>
      <c r="H9" s="106"/>
      <c r="I9" s="106">
        <f>ROUND(E9*H9,2)</f>
        <v>0</v>
      </c>
      <c r="J9" s="106"/>
      <c r="K9" s="106">
        <f>ROUND(E9*J9,2)</f>
        <v>0</v>
      </c>
      <c r="L9" s="106">
        <v>21</v>
      </c>
      <c r="M9" s="106">
        <f>G9*(1+L9/100)</f>
        <v>0</v>
      </c>
      <c r="N9" s="104">
        <v>0</v>
      </c>
      <c r="O9" s="104">
        <f>ROUND(E9*N9,5)</f>
        <v>0</v>
      </c>
      <c r="P9" s="104">
        <v>0.13800000000000001</v>
      </c>
      <c r="Q9" s="104">
        <f>ROUND(E9*P9,5)</f>
        <v>42.517800000000001</v>
      </c>
      <c r="R9" s="104"/>
      <c r="S9" s="104"/>
      <c r="T9" s="105">
        <v>0.16</v>
      </c>
      <c r="U9" s="104">
        <f>ROUND(E9*T9,2)</f>
        <v>49.3</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234</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Rozebrání dlažeb, panelů s přemístěním hmot na skládku na vzdálenost do 3 m nebo s naložením na dopravní prostředek</v>
      </c>
      <c r="BB10" s="99"/>
      <c r="BC10" s="99"/>
      <c r="BD10" s="99"/>
      <c r="BE10" s="99"/>
      <c r="BF10" s="99"/>
      <c r="BG10" s="99"/>
      <c r="BH10" s="99"/>
    </row>
    <row r="11" spans="1:60" outlineLevel="1">
      <c r="A11" s="100"/>
      <c r="B11" s="100"/>
      <c r="C11" s="181" t="s">
        <v>233</v>
      </c>
      <c r="D11" s="180"/>
      <c r="E11" s="179">
        <v>308.10000000000002</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ht="22.5" outlineLevel="1">
      <c r="A12" s="100">
        <v>2</v>
      </c>
      <c r="B12" s="100" t="s">
        <v>232</v>
      </c>
      <c r="C12" s="114" t="s">
        <v>231</v>
      </c>
      <c r="D12" s="104" t="s">
        <v>226</v>
      </c>
      <c r="E12" s="178">
        <v>308.10000000000002</v>
      </c>
      <c r="F12" s="177">
        <f>H12+J12</f>
        <v>0</v>
      </c>
      <c r="G12" s="106">
        <f>ROUND(E12*F12,2)</f>
        <v>0</v>
      </c>
      <c r="H12" s="106"/>
      <c r="I12" s="106">
        <f>ROUND(E12*H12,2)</f>
        <v>0</v>
      </c>
      <c r="J12" s="106"/>
      <c r="K12" s="106">
        <f>ROUND(E12*J12,2)</f>
        <v>0</v>
      </c>
      <c r="L12" s="106">
        <v>21</v>
      </c>
      <c r="M12" s="106">
        <f>G12*(1+L12/100)</f>
        <v>0</v>
      </c>
      <c r="N12" s="104">
        <v>0</v>
      </c>
      <c r="O12" s="104">
        <f>ROUND(E12*N12,5)</f>
        <v>0</v>
      </c>
      <c r="P12" s="104">
        <v>0.33</v>
      </c>
      <c r="Q12" s="104">
        <f>ROUND(E12*P12,5)</f>
        <v>101.673</v>
      </c>
      <c r="R12" s="104"/>
      <c r="S12" s="104"/>
      <c r="T12" s="105">
        <v>0.06</v>
      </c>
      <c r="U12" s="104">
        <f>ROUND(E12*T12,2)</f>
        <v>18.489999999999998</v>
      </c>
      <c r="V12" s="99"/>
      <c r="W12" s="99"/>
      <c r="X12" s="99"/>
      <c r="Y12" s="99"/>
      <c r="Z12" s="99"/>
      <c r="AA12" s="99"/>
      <c r="AB12" s="99"/>
      <c r="AC12" s="99"/>
      <c r="AD12" s="99"/>
      <c r="AE12" s="99" t="s">
        <v>80</v>
      </c>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c r="B13" s="100"/>
      <c r="C13" s="383" t="s">
        <v>230</v>
      </c>
      <c r="D13" s="384"/>
      <c r="E13" s="385"/>
      <c r="F13" s="386"/>
      <c r="G13" s="387"/>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81</v>
      </c>
      <c r="AF13" s="99"/>
      <c r="AG13" s="99"/>
      <c r="AH13" s="99"/>
      <c r="AI13" s="99"/>
      <c r="AJ13" s="99"/>
      <c r="AK13" s="99"/>
      <c r="AL13" s="99"/>
      <c r="AM13" s="99"/>
      <c r="AN13" s="99"/>
      <c r="AO13" s="99"/>
      <c r="AP13" s="99"/>
      <c r="AQ13" s="99"/>
      <c r="AR13" s="99"/>
      <c r="AS13" s="99"/>
      <c r="AT13" s="99"/>
      <c r="AU13" s="99"/>
      <c r="AV13" s="99"/>
      <c r="AW13" s="99"/>
      <c r="AX13" s="99"/>
      <c r="AY13" s="99"/>
      <c r="AZ13" s="99"/>
      <c r="BA13" s="101" t="str">
        <f>C13</f>
        <v>S přemístěním do 20 m nebo naložením na dopravní prostředek. Je počítáno opětovné využití v rámci navržených vybraných ploch (v rámci přímých doprovodných výdajů).</v>
      </c>
      <c r="BB13" s="99"/>
      <c r="BC13" s="99"/>
      <c r="BD13" s="99"/>
      <c r="BE13" s="99"/>
      <c r="BF13" s="99"/>
      <c r="BG13" s="99"/>
      <c r="BH13" s="99"/>
    </row>
    <row r="14" spans="1:60" ht="22.5" outlineLevel="1">
      <c r="A14" s="100"/>
      <c r="B14" s="100"/>
      <c r="C14" s="181" t="s">
        <v>229</v>
      </c>
      <c r="D14" s="180"/>
      <c r="E14" s="179">
        <v>308.10000000000002</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v>3</v>
      </c>
      <c r="B15" s="100" t="s">
        <v>228</v>
      </c>
      <c r="C15" s="114" t="s">
        <v>227</v>
      </c>
      <c r="D15" s="104" t="s">
        <v>226</v>
      </c>
      <c r="E15" s="178">
        <v>195.2</v>
      </c>
      <c r="F15" s="177">
        <f>H15+J15</f>
        <v>0</v>
      </c>
      <c r="G15" s="106">
        <f>ROUND(E15*F15,2)</f>
        <v>0</v>
      </c>
      <c r="H15" s="106"/>
      <c r="I15" s="106">
        <f>ROUND(E15*H15,2)</f>
        <v>0</v>
      </c>
      <c r="J15" s="106"/>
      <c r="K15" s="106">
        <f>ROUND(E15*J15,2)</f>
        <v>0</v>
      </c>
      <c r="L15" s="106">
        <v>21</v>
      </c>
      <c r="M15" s="106">
        <f>G15*(1+L15/100)</f>
        <v>0</v>
      </c>
      <c r="N15" s="104">
        <v>0</v>
      </c>
      <c r="O15" s="104">
        <f>ROUND(E15*N15,5)</f>
        <v>0</v>
      </c>
      <c r="P15" s="104">
        <v>0.40799999999999997</v>
      </c>
      <c r="Q15" s="104">
        <f>ROUND(E15*P15,5)</f>
        <v>79.641599999999997</v>
      </c>
      <c r="R15" s="104"/>
      <c r="S15" s="104"/>
      <c r="T15" s="105">
        <v>6.2E-2</v>
      </c>
      <c r="U15" s="104">
        <f>ROUND(E15*T15,2)</f>
        <v>12.1</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225</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Rozebrání dlažeb, panelů s přemístěním hmot na skládku na vzdálenost do 3 m nebo s naložením na dopravní prostředek .</v>
      </c>
      <c r="BB16" s="99"/>
      <c r="BC16" s="99"/>
      <c r="BD16" s="99"/>
      <c r="BE16" s="99"/>
      <c r="BF16" s="99"/>
      <c r="BG16" s="99"/>
      <c r="BH16" s="99"/>
    </row>
    <row r="17" spans="1:60" outlineLevel="1">
      <c r="A17" s="100"/>
      <c r="B17" s="100"/>
      <c r="C17" s="181" t="s">
        <v>224</v>
      </c>
      <c r="D17" s="180"/>
      <c r="E17" s="179">
        <v>195.2</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v>4</v>
      </c>
      <c r="B18" s="100" t="s">
        <v>223</v>
      </c>
      <c r="C18" s="114" t="s">
        <v>222</v>
      </c>
      <c r="D18" s="104" t="s">
        <v>213</v>
      </c>
      <c r="E18" s="178">
        <v>91.77</v>
      </c>
      <c r="F18" s="177">
        <f>H18+J18</f>
        <v>0</v>
      </c>
      <c r="G18" s="106">
        <f>ROUND(E18*F18,2)</f>
        <v>0</v>
      </c>
      <c r="H18" s="106"/>
      <c r="I18" s="106">
        <f>ROUND(E18*H18,2)</f>
        <v>0</v>
      </c>
      <c r="J18" s="106"/>
      <c r="K18" s="106">
        <f>ROUND(E18*J18,2)</f>
        <v>0</v>
      </c>
      <c r="L18" s="106">
        <v>21</v>
      </c>
      <c r="M18" s="106">
        <f>G18*(1+L18/100)</f>
        <v>0</v>
      </c>
      <c r="N18" s="104">
        <v>0</v>
      </c>
      <c r="O18" s="104">
        <f>ROUND(E18*N18,5)</f>
        <v>0</v>
      </c>
      <c r="P18" s="104">
        <v>0</v>
      </c>
      <c r="Q18" s="104">
        <f>ROUND(E18*P18,5)</f>
        <v>0</v>
      </c>
      <c r="R18" s="104"/>
      <c r="S18" s="104"/>
      <c r="T18" s="105">
        <v>0.20200000000000001</v>
      </c>
      <c r="U18" s="104">
        <f>ROUND(E18*T18,2)</f>
        <v>18.54</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ht="22.5" outlineLevel="1">
      <c r="A19" s="100"/>
      <c r="B19" s="100"/>
      <c r="C19" s="383" t="s">
        <v>221</v>
      </c>
      <c r="D19" s="384"/>
      <c r="E19" s="385"/>
      <c r="F19" s="386"/>
      <c r="G19" s="387"/>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81</v>
      </c>
      <c r="AF19" s="99"/>
      <c r="AG19" s="99"/>
      <c r="AH19" s="99"/>
      <c r="AI19" s="99"/>
      <c r="AJ19" s="99"/>
      <c r="AK19" s="99"/>
      <c r="AL19" s="99"/>
      <c r="AM19" s="99"/>
      <c r="AN19" s="99"/>
      <c r="AO19" s="99"/>
      <c r="AP19" s="99"/>
      <c r="AQ19" s="99"/>
      <c r="AR19" s="99"/>
      <c r="AS19" s="99"/>
      <c r="AT19" s="99"/>
      <c r="AU19" s="99"/>
      <c r="AV19" s="99"/>
      <c r="AW19" s="99"/>
      <c r="AX19" s="99"/>
      <c r="AY19" s="99"/>
      <c r="AZ19" s="99"/>
      <c r="BA19" s="101" t="str">
        <f>C19</f>
        <v>Zásyp sypaninou z jakékoliv horniny s uložením výkopku po vrstvách, se zhutněním. Zemina použita z hlavních výdajů.</v>
      </c>
      <c r="BB19" s="99"/>
      <c r="BC19" s="99"/>
      <c r="BD19" s="99"/>
      <c r="BE19" s="99"/>
      <c r="BF19" s="99"/>
      <c r="BG19" s="99"/>
      <c r="BH19" s="99"/>
    </row>
    <row r="20" spans="1:60" ht="22.5" outlineLevel="1">
      <c r="A20" s="100"/>
      <c r="B20" s="100"/>
      <c r="C20" s="181" t="s">
        <v>212</v>
      </c>
      <c r="D20" s="180"/>
      <c r="E20" s="179">
        <v>77.025000000000006</v>
      </c>
      <c r="F20" s="106"/>
      <c r="G20" s="106"/>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133</v>
      </c>
      <c r="AF20" s="99">
        <v>0</v>
      </c>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22.5" outlineLevel="1">
      <c r="A21" s="100"/>
      <c r="B21" s="100"/>
      <c r="C21" s="181" t="s">
        <v>211</v>
      </c>
      <c r="D21" s="180"/>
      <c r="E21" s="179">
        <v>14.744999999999999</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v>5</v>
      </c>
      <c r="B22" s="100" t="s">
        <v>220</v>
      </c>
      <c r="C22" s="114" t="s">
        <v>219</v>
      </c>
      <c r="D22" s="104" t="s">
        <v>213</v>
      </c>
      <c r="E22" s="178">
        <v>183.54</v>
      </c>
      <c r="F22" s="177">
        <f>H22+J22</f>
        <v>0</v>
      </c>
      <c r="G22" s="106">
        <f>ROUND(E22*F22,2)</f>
        <v>0</v>
      </c>
      <c r="H22" s="106"/>
      <c r="I22" s="106">
        <f>ROUND(E22*H22,2)</f>
        <v>0</v>
      </c>
      <c r="J22" s="106"/>
      <c r="K22" s="106">
        <f>ROUND(E22*J22,2)</f>
        <v>0</v>
      </c>
      <c r="L22" s="106">
        <v>21</v>
      </c>
      <c r="M22" s="106">
        <f>G22*(1+L22/100)</f>
        <v>0</v>
      </c>
      <c r="N22" s="104">
        <v>0</v>
      </c>
      <c r="O22" s="104">
        <f>ROUND(E22*N22,5)</f>
        <v>0</v>
      </c>
      <c r="P22" s="104">
        <v>0</v>
      </c>
      <c r="Q22" s="104">
        <f>ROUND(E22*P22,5)</f>
        <v>0</v>
      </c>
      <c r="R22" s="104"/>
      <c r="S22" s="104"/>
      <c r="T22" s="105">
        <v>1.0999999999999999E-2</v>
      </c>
      <c r="U22" s="104">
        <f>ROUND(E22*T22,2)</f>
        <v>2.02</v>
      </c>
      <c r="V22" s="99"/>
      <c r="W22" s="99"/>
      <c r="X22" s="99"/>
      <c r="Y22" s="99"/>
      <c r="Z22" s="99"/>
      <c r="AA22" s="99"/>
      <c r="AB22" s="99"/>
      <c r="AC22" s="99"/>
      <c r="AD22" s="99"/>
      <c r="AE22" s="99" t="s">
        <v>80</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ht="33.75" outlineLevel="1">
      <c r="A23" s="100"/>
      <c r="B23" s="100"/>
      <c r="C23" s="383" t="s">
        <v>218</v>
      </c>
      <c r="D23" s="384"/>
      <c r="E23" s="385"/>
      <c r="F23" s="386"/>
      <c r="G23" s="387"/>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81</v>
      </c>
      <c r="AF23" s="99"/>
      <c r="AG23" s="99"/>
      <c r="AH23" s="99"/>
      <c r="AI23" s="99"/>
      <c r="AJ23" s="99"/>
      <c r="AK23" s="99"/>
      <c r="AL23" s="99"/>
      <c r="AM23" s="99"/>
      <c r="AN23" s="99"/>
      <c r="AO23" s="99"/>
      <c r="AP23" s="99"/>
      <c r="AQ23" s="99"/>
      <c r="AR23" s="99"/>
      <c r="AS23" s="99"/>
      <c r="AT23" s="99"/>
      <c r="AU23" s="99"/>
      <c r="AV23" s="99"/>
      <c r="AW23" s="99"/>
      <c r="AX23" s="99"/>
      <c r="AY23" s="99"/>
      <c r="AZ23" s="99"/>
      <c r="BA23" s="101" t="str">
        <f>C23</f>
        <v>Vodorovné přemístění výkopku po suchu, bez ohledu na druh dopravního prostředku, bez naložení výkopku, avšak se složením bez rozhrnutí. Přesun zeminy na dočasnou skládku pro násypy a zásypy a dovoz zpět. Zemina použita z hlavních výdajů.</v>
      </c>
      <c r="BB23" s="99"/>
      <c r="BC23" s="99"/>
      <c r="BD23" s="99"/>
      <c r="BE23" s="99"/>
      <c r="BF23" s="99"/>
      <c r="BG23" s="99"/>
      <c r="BH23" s="99"/>
    </row>
    <row r="24" spans="1:60" ht="22.5" outlineLevel="1">
      <c r="A24" s="100"/>
      <c r="B24" s="100"/>
      <c r="C24" s="181" t="s">
        <v>212</v>
      </c>
      <c r="D24" s="180"/>
      <c r="E24" s="179">
        <v>77.025000000000006</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c r="B25" s="100"/>
      <c r="C25" s="181" t="s">
        <v>211</v>
      </c>
      <c r="D25" s="180"/>
      <c r="E25" s="179">
        <v>14.744999999999999</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203" t="s">
        <v>217</v>
      </c>
      <c r="D26" s="202"/>
      <c r="E26" s="201">
        <v>91.77</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1</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216</v>
      </c>
      <c r="D27" s="180"/>
      <c r="E27" s="179">
        <v>91.77</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ht="22.5" outlineLevel="1">
      <c r="A28" s="100">
        <v>6</v>
      </c>
      <c r="B28" s="100" t="s">
        <v>215</v>
      </c>
      <c r="C28" s="114" t="s">
        <v>214</v>
      </c>
      <c r="D28" s="104" t="s">
        <v>213</v>
      </c>
      <c r="E28" s="178">
        <v>91.77</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0.65200000000000002</v>
      </c>
      <c r="U28" s="104">
        <f>ROUND(E28*T28,2)</f>
        <v>59.83</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22.5" outlineLevel="1">
      <c r="A29" s="100"/>
      <c r="B29" s="100"/>
      <c r="C29" s="181" t="s">
        <v>212</v>
      </c>
      <c r="D29" s="180"/>
      <c r="E29" s="179">
        <v>77.025000000000006</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ht="22.5" outlineLevel="1">
      <c r="A30" s="100"/>
      <c r="B30" s="100"/>
      <c r="C30" s="181" t="s">
        <v>211</v>
      </c>
      <c r="D30" s="180"/>
      <c r="E30" s="179">
        <v>14.744999999999999</v>
      </c>
      <c r="F30" s="106"/>
      <c r="G30" s="106"/>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133</v>
      </c>
      <c r="AF30" s="99">
        <v>0</v>
      </c>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c r="A31" s="200" t="s">
        <v>188</v>
      </c>
      <c r="B31" s="200" t="s">
        <v>210</v>
      </c>
      <c r="C31" s="199" t="s">
        <v>209</v>
      </c>
      <c r="D31" s="195"/>
      <c r="E31" s="198"/>
      <c r="F31" s="197"/>
      <c r="G31" s="197">
        <f>SUMIF(AE32:AE38,"&lt;&gt;NOR",G32:G38)</f>
        <v>0</v>
      </c>
      <c r="H31" s="197"/>
      <c r="I31" s="197">
        <f>SUM(I32:I38)</f>
        <v>0</v>
      </c>
      <c r="J31" s="197"/>
      <c r="K31" s="197">
        <f>SUM(K32:K38)</f>
        <v>0</v>
      </c>
      <c r="L31" s="197"/>
      <c r="M31" s="197">
        <f>SUM(M32:M38)</f>
        <v>0</v>
      </c>
      <c r="N31" s="195"/>
      <c r="O31" s="195">
        <f>SUM(O32:O38)</f>
        <v>0</v>
      </c>
      <c r="P31" s="195"/>
      <c r="Q31" s="195">
        <f>SUM(Q32:Q38)</f>
        <v>0</v>
      </c>
      <c r="R31" s="195"/>
      <c r="S31" s="195"/>
      <c r="T31" s="196"/>
      <c r="U31" s="195">
        <f>SUM(U32:U38)</f>
        <v>84.78</v>
      </c>
      <c r="AE31" t="s">
        <v>79</v>
      </c>
    </row>
    <row r="32" spans="1:60" ht="22.5" outlineLevel="1">
      <c r="A32" s="100">
        <v>7</v>
      </c>
      <c r="B32" s="100" t="s">
        <v>208</v>
      </c>
      <c r="C32" s="114" t="s">
        <v>207</v>
      </c>
      <c r="D32" s="104" t="s">
        <v>197</v>
      </c>
      <c r="E32" s="178">
        <v>122.15940000000001</v>
      </c>
      <c r="F32" s="177">
        <f>H32+J32</f>
        <v>0</v>
      </c>
      <c r="G32" s="106">
        <f>ROUND(E32*F32,2)</f>
        <v>0</v>
      </c>
      <c r="H32" s="106"/>
      <c r="I32" s="106">
        <f>ROUND(E32*H32,2)</f>
        <v>0</v>
      </c>
      <c r="J32" s="106"/>
      <c r="K32" s="106">
        <f>ROUND(E32*J32,2)</f>
        <v>0</v>
      </c>
      <c r="L32" s="106">
        <v>21</v>
      </c>
      <c r="M32" s="106">
        <f>G32*(1+L32/100)</f>
        <v>0</v>
      </c>
      <c r="N32" s="104">
        <v>0</v>
      </c>
      <c r="O32" s="104">
        <f>ROUND(E32*N32,5)</f>
        <v>0</v>
      </c>
      <c r="P32" s="104">
        <v>0</v>
      </c>
      <c r="Q32" s="104">
        <f>ROUND(E32*P32,5)</f>
        <v>0</v>
      </c>
      <c r="R32" s="104"/>
      <c r="S32" s="104"/>
      <c r="T32" s="105">
        <v>0.68799999999999994</v>
      </c>
      <c r="U32" s="104">
        <f>ROUND(E32*T32,2)</f>
        <v>84.05</v>
      </c>
      <c r="V32" s="99"/>
      <c r="W32" s="99"/>
      <c r="X32" s="99"/>
      <c r="Y32" s="99"/>
      <c r="Z32" s="99"/>
      <c r="AA32" s="99"/>
      <c r="AB32" s="99"/>
      <c r="AC32" s="99"/>
      <c r="AD32" s="99"/>
      <c r="AE32" s="99" t="s">
        <v>80</v>
      </c>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ht="22.5" outlineLevel="1">
      <c r="A33" s="100">
        <v>8</v>
      </c>
      <c r="B33" s="100" t="s">
        <v>206</v>
      </c>
      <c r="C33" s="114" t="s">
        <v>205</v>
      </c>
      <c r="D33" s="104" t="s">
        <v>197</v>
      </c>
      <c r="E33" s="178">
        <v>122.15940000000001</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0</v>
      </c>
      <c r="U33" s="104">
        <f>ROUND(E33*T33,2)</f>
        <v>0</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v>9</v>
      </c>
      <c r="B34" s="100" t="s">
        <v>204</v>
      </c>
      <c r="C34" s="114" t="s">
        <v>203</v>
      </c>
      <c r="D34" s="104" t="s">
        <v>197</v>
      </c>
      <c r="E34" s="178">
        <v>122.15940000000001</v>
      </c>
      <c r="F34" s="177">
        <f>H34+J34</f>
        <v>0</v>
      </c>
      <c r="G34" s="106">
        <f>ROUND(E34*F34,2)</f>
        <v>0</v>
      </c>
      <c r="H34" s="106"/>
      <c r="I34" s="106">
        <f>ROUND(E34*H34,2)</f>
        <v>0</v>
      </c>
      <c r="J34" s="106"/>
      <c r="K34" s="106">
        <f>ROUND(E34*J34,2)</f>
        <v>0</v>
      </c>
      <c r="L34" s="106">
        <v>21</v>
      </c>
      <c r="M34" s="106">
        <f>G34*(1+L34/100)</f>
        <v>0</v>
      </c>
      <c r="N34" s="104">
        <v>0</v>
      </c>
      <c r="O34" s="104">
        <f>ROUND(E34*N34,5)</f>
        <v>0</v>
      </c>
      <c r="P34" s="104">
        <v>0</v>
      </c>
      <c r="Q34" s="104">
        <f>ROUND(E34*P34,5)</f>
        <v>0</v>
      </c>
      <c r="R34" s="104"/>
      <c r="S34" s="104"/>
      <c r="T34" s="105">
        <v>6.0000000000000001E-3</v>
      </c>
      <c r="U34" s="104">
        <f>ROUND(E34*T34,2)</f>
        <v>0.73</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c r="B35" s="100"/>
      <c r="C35" s="181" t="s">
        <v>202</v>
      </c>
      <c r="D35" s="180"/>
      <c r="E35" s="179">
        <v>122.15940000000001</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ht="22.5" outlineLevel="1">
      <c r="A36" s="100">
        <v>10</v>
      </c>
      <c r="B36" s="100" t="s">
        <v>201</v>
      </c>
      <c r="C36" s="114" t="s">
        <v>200</v>
      </c>
      <c r="D36" s="104" t="s">
        <v>197</v>
      </c>
      <c r="E36" s="178">
        <v>42.517800000000001</v>
      </c>
      <c r="F36" s="177">
        <f>H36+J36</f>
        <v>0</v>
      </c>
      <c r="G36" s="106">
        <f>ROUND(E36*F36,2)</f>
        <v>0</v>
      </c>
      <c r="H36" s="106"/>
      <c r="I36" s="106">
        <f>ROUND(E36*H36,2)</f>
        <v>0</v>
      </c>
      <c r="J36" s="106"/>
      <c r="K36" s="106">
        <f>ROUND(E36*J36,2)</f>
        <v>0</v>
      </c>
      <c r="L36" s="106">
        <v>21</v>
      </c>
      <c r="M36" s="106">
        <f>G36*(1+L36/100)</f>
        <v>0</v>
      </c>
      <c r="N36" s="104">
        <v>0</v>
      </c>
      <c r="O36" s="104">
        <f>ROUND(E36*N36,5)</f>
        <v>0</v>
      </c>
      <c r="P36" s="104">
        <v>0</v>
      </c>
      <c r="Q36" s="104">
        <f>ROUND(E36*P36,5)</f>
        <v>0</v>
      </c>
      <c r="R36" s="104"/>
      <c r="S36" s="104"/>
      <c r="T36" s="105">
        <v>0</v>
      </c>
      <c r="U36" s="104">
        <f>ROUND(E36*T36,2)</f>
        <v>0</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ht="22.5" outlineLevel="1">
      <c r="A37" s="100">
        <v>11</v>
      </c>
      <c r="B37" s="100" t="s">
        <v>199</v>
      </c>
      <c r="C37" s="114" t="s">
        <v>198</v>
      </c>
      <c r="D37" s="104" t="s">
        <v>197</v>
      </c>
      <c r="E37" s="178">
        <v>79.641599999999997</v>
      </c>
      <c r="F37" s="177">
        <f>H37+J37</f>
        <v>0</v>
      </c>
      <c r="G37" s="106">
        <f>ROUND(E37*F37,2)</f>
        <v>0</v>
      </c>
      <c r="H37" s="106"/>
      <c r="I37" s="106">
        <f>ROUND(E37*H37,2)</f>
        <v>0</v>
      </c>
      <c r="J37" s="106"/>
      <c r="K37" s="106">
        <f>ROUND(E37*J37,2)</f>
        <v>0</v>
      </c>
      <c r="L37" s="106">
        <v>21</v>
      </c>
      <c r="M37" s="106">
        <f>G37*(1+L37/100)</f>
        <v>0</v>
      </c>
      <c r="N37" s="104">
        <v>0</v>
      </c>
      <c r="O37" s="104">
        <f>ROUND(E37*N37,5)</f>
        <v>0</v>
      </c>
      <c r="P37" s="104">
        <v>0</v>
      </c>
      <c r="Q37" s="104">
        <f>ROUND(E37*P37,5)</f>
        <v>0</v>
      </c>
      <c r="R37" s="104"/>
      <c r="S37" s="104"/>
      <c r="T37" s="105">
        <v>0</v>
      </c>
      <c r="U37" s="104">
        <f>ROUND(E37*T37,2)</f>
        <v>0</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10"/>
      <c r="B38" s="110"/>
      <c r="C38" s="194" t="s">
        <v>196</v>
      </c>
      <c r="D38" s="193"/>
      <c r="E38" s="192">
        <v>79.641599999999997</v>
      </c>
      <c r="F38" s="111"/>
      <c r="G38" s="111"/>
      <c r="H38" s="111"/>
      <c r="I38" s="111"/>
      <c r="J38" s="111"/>
      <c r="K38" s="111"/>
      <c r="L38" s="111"/>
      <c r="M38" s="111"/>
      <c r="N38" s="112"/>
      <c r="O38" s="112"/>
      <c r="P38" s="112"/>
      <c r="Q38" s="112"/>
      <c r="R38" s="112"/>
      <c r="S38" s="112"/>
      <c r="T38" s="113"/>
      <c r="U38" s="112"/>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c r="A39" s="4"/>
      <c r="B39" s="5" t="s">
        <v>117</v>
      </c>
      <c r="C39" s="171" t="s">
        <v>117</v>
      </c>
      <c r="D39" s="4"/>
      <c r="E39" s="4"/>
      <c r="F39" s="4"/>
      <c r="G39" s="4"/>
      <c r="H39" s="4"/>
      <c r="I39" s="4"/>
      <c r="J39" s="4"/>
      <c r="K39" s="4"/>
      <c r="L39" s="4"/>
      <c r="M39" s="4"/>
      <c r="N39" s="4"/>
      <c r="O39" s="4"/>
      <c r="P39" s="4"/>
      <c r="Q39" s="4"/>
      <c r="R39" s="4"/>
      <c r="S39" s="4"/>
      <c r="T39" s="4"/>
      <c r="U39" s="4"/>
      <c r="AC39">
        <v>12</v>
      </c>
      <c r="AD39">
        <v>21</v>
      </c>
    </row>
    <row r="40" spans="1:60">
      <c r="A40" s="176"/>
      <c r="B40" s="175" t="s">
        <v>27</v>
      </c>
      <c r="C40" s="174" t="s">
        <v>117</v>
      </c>
      <c r="D40" s="173"/>
      <c r="E40" s="173"/>
      <c r="F40" s="173"/>
      <c r="G40" s="172">
        <f>G8+G31</f>
        <v>0</v>
      </c>
      <c r="H40" s="4"/>
      <c r="I40" s="4"/>
      <c r="J40" s="4"/>
      <c r="K40" s="4"/>
      <c r="L40" s="4"/>
      <c r="M40" s="4"/>
      <c r="N40" s="4"/>
      <c r="O40" s="4"/>
      <c r="P40" s="4"/>
      <c r="Q40" s="4"/>
      <c r="R40" s="4"/>
      <c r="S40" s="4"/>
      <c r="T40" s="4"/>
      <c r="U40" s="4"/>
      <c r="AC40">
        <f>SUMIF(L7:L38,AC39,G7:G38)</f>
        <v>0</v>
      </c>
      <c r="AD40">
        <f>SUMIF(L7:L38,AD39,G7:G38)</f>
        <v>0</v>
      </c>
      <c r="AE40" t="s">
        <v>120</v>
      </c>
    </row>
    <row r="41" spans="1:60">
      <c r="A41" s="4"/>
      <c r="B41" s="5" t="s">
        <v>117</v>
      </c>
      <c r="C41" s="171" t="s">
        <v>117</v>
      </c>
      <c r="D41" s="4"/>
      <c r="E41" s="4"/>
      <c r="F41" s="4"/>
      <c r="G41" s="4"/>
      <c r="H41" s="4"/>
      <c r="I41" s="4"/>
      <c r="J41" s="4"/>
      <c r="K41" s="4"/>
      <c r="L41" s="4"/>
      <c r="M41" s="4"/>
      <c r="N41" s="4"/>
      <c r="O41" s="4"/>
      <c r="P41" s="4"/>
      <c r="Q41" s="4"/>
      <c r="R41" s="4"/>
      <c r="S41" s="4"/>
      <c r="T41" s="4"/>
      <c r="U41" s="4"/>
    </row>
    <row r="42" spans="1:60">
      <c r="A42" s="4"/>
      <c r="B42" s="5" t="s">
        <v>117</v>
      </c>
      <c r="C42" s="171" t="s">
        <v>117</v>
      </c>
      <c r="D42" s="4"/>
      <c r="E42" s="4"/>
      <c r="F42" s="4"/>
      <c r="G42" s="4"/>
      <c r="H42" s="4"/>
      <c r="I42" s="4"/>
      <c r="J42" s="4"/>
      <c r="K42" s="4"/>
      <c r="L42" s="4"/>
      <c r="M42" s="4"/>
      <c r="N42" s="4"/>
      <c r="O42" s="4"/>
      <c r="P42" s="4"/>
      <c r="Q42" s="4"/>
      <c r="R42" s="4"/>
      <c r="S42" s="4"/>
      <c r="T42" s="4"/>
      <c r="U42" s="4"/>
    </row>
    <row r="43" spans="1:60">
      <c r="A43" s="405" t="s">
        <v>119</v>
      </c>
      <c r="B43" s="405"/>
      <c r="C43" s="406"/>
      <c r="D43" s="4"/>
      <c r="E43" s="4"/>
      <c r="F43" s="4"/>
      <c r="G43" s="4"/>
      <c r="H43" s="4"/>
      <c r="I43" s="4"/>
      <c r="J43" s="4"/>
      <c r="K43" s="4"/>
      <c r="L43" s="4"/>
      <c r="M43" s="4"/>
      <c r="N43" s="4"/>
      <c r="O43" s="4"/>
      <c r="P43" s="4"/>
      <c r="Q43" s="4"/>
      <c r="R43" s="4"/>
      <c r="S43" s="4"/>
      <c r="T43" s="4"/>
      <c r="U43" s="4"/>
    </row>
    <row r="44" spans="1:60">
      <c r="A44" s="388"/>
      <c r="B44" s="389"/>
      <c r="C44" s="390"/>
      <c r="D44" s="389"/>
      <c r="E44" s="389"/>
      <c r="F44" s="389"/>
      <c r="G44" s="391"/>
      <c r="H44" s="4"/>
      <c r="I44" s="4"/>
      <c r="J44" s="4"/>
      <c r="K44" s="4"/>
      <c r="L44" s="4"/>
      <c r="M44" s="4"/>
      <c r="N44" s="4"/>
      <c r="O44" s="4"/>
      <c r="P44" s="4"/>
      <c r="Q44" s="4"/>
      <c r="R44" s="4"/>
      <c r="S44" s="4"/>
      <c r="T44" s="4"/>
      <c r="U44" s="4"/>
      <c r="AE44" t="s">
        <v>118</v>
      </c>
    </row>
    <row r="45" spans="1:60">
      <c r="A45" s="392"/>
      <c r="B45" s="393"/>
      <c r="C45" s="394"/>
      <c r="D45" s="393"/>
      <c r="E45" s="393"/>
      <c r="F45" s="393"/>
      <c r="G45" s="395"/>
      <c r="H45" s="4"/>
      <c r="I45" s="4"/>
      <c r="J45" s="4"/>
      <c r="K45" s="4"/>
      <c r="L45" s="4"/>
      <c r="M45" s="4"/>
      <c r="N45" s="4"/>
      <c r="O45" s="4"/>
      <c r="P45" s="4"/>
      <c r="Q45" s="4"/>
      <c r="R45" s="4"/>
      <c r="S45" s="4"/>
      <c r="T45" s="4"/>
      <c r="U45" s="4"/>
    </row>
    <row r="46" spans="1:60">
      <c r="A46" s="392"/>
      <c r="B46" s="393"/>
      <c r="C46" s="394"/>
      <c r="D46" s="393"/>
      <c r="E46" s="393"/>
      <c r="F46" s="393"/>
      <c r="G46" s="395"/>
      <c r="H46" s="4"/>
      <c r="I46" s="4"/>
      <c r="J46" s="4"/>
      <c r="K46" s="4"/>
      <c r="L46" s="4"/>
      <c r="M46" s="4"/>
      <c r="N46" s="4"/>
      <c r="O46" s="4"/>
      <c r="P46" s="4"/>
      <c r="Q46" s="4"/>
      <c r="R46" s="4"/>
      <c r="S46" s="4"/>
      <c r="T46" s="4"/>
      <c r="U46" s="4"/>
    </row>
    <row r="47" spans="1:60">
      <c r="A47" s="392"/>
      <c r="B47" s="393"/>
      <c r="C47" s="394"/>
      <c r="D47" s="393"/>
      <c r="E47" s="393"/>
      <c r="F47" s="393"/>
      <c r="G47" s="395"/>
      <c r="H47" s="4"/>
      <c r="I47" s="4"/>
      <c r="J47" s="4"/>
      <c r="K47" s="4"/>
      <c r="L47" s="4"/>
      <c r="M47" s="4"/>
      <c r="N47" s="4"/>
      <c r="O47" s="4"/>
      <c r="P47" s="4"/>
      <c r="Q47" s="4"/>
      <c r="R47" s="4"/>
      <c r="S47" s="4"/>
      <c r="T47" s="4"/>
      <c r="U47" s="4"/>
    </row>
    <row r="48" spans="1:60">
      <c r="A48" s="396"/>
      <c r="B48" s="397"/>
      <c r="C48" s="398"/>
      <c r="D48" s="397"/>
      <c r="E48" s="397"/>
      <c r="F48" s="397"/>
      <c r="G48" s="399"/>
      <c r="H48" s="4"/>
      <c r="I48" s="4"/>
      <c r="J48" s="4"/>
      <c r="K48" s="4"/>
      <c r="L48" s="4"/>
      <c r="M48" s="4"/>
      <c r="N48" s="4"/>
      <c r="O48" s="4"/>
      <c r="P48" s="4"/>
      <c r="Q48" s="4"/>
      <c r="R48" s="4"/>
      <c r="S48" s="4"/>
      <c r="T48" s="4"/>
      <c r="U48" s="4"/>
    </row>
    <row r="49" spans="1:31">
      <c r="A49" s="4"/>
      <c r="B49" s="5" t="s">
        <v>117</v>
      </c>
      <c r="C49" s="171" t="s">
        <v>117</v>
      </c>
      <c r="D49" s="4"/>
      <c r="E49" s="4"/>
      <c r="F49" s="4"/>
      <c r="G49" s="4"/>
      <c r="H49" s="4"/>
      <c r="I49" s="4"/>
      <c r="J49" s="4"/>
      <c r="K49" s="4"/>
      <c r="L49" s="4"/>
      <c r="M49" s="4"/>
      <c r="N49" s="4"/>
      <c r="O49" s="4"/>
      <c r="P49" s="4"/>
      <c r="Q49" s="4"/>
      <c r="R49" s="4"/>
      <c r="S49" s="4"/>
      <c r="T49" s="4"/>
      <c r="U49" s="4"/>
    </row>
    <row r="50" spans="1:31">
      <c r="A50" t="s">
        <v>195</v>
      </c>
      <c r="B50"/>
      <c r="C50"/>
      <c r="AE50" t="s">
        <v>82</v>
      </c>
    </row>
    <row r="51" spans="1:31">
      <c r="A51" s="409" t="s">
        <v>194</v>
      </c>
      <c r="B51" s="409"/>
      <c r="C51" s="409"/>
      <c r="D51" s="409"/>
      <c r="E51" s="409"/>
      <c r="F51" s="409"/>
      <c r="G51" s="409"/>
      <c r="H51" s="409"/>
      <c r="I51" s="409"/>
    </row>
    <row r="52" spans="1:31">
      <c r="A52" t="s">
        <v>193</v>
      </c>
      <c r="B52"/>
      <c r="C52"/>
    </row>
    <row r="53" spans="1:31">
      <c r="B53"/>
      <c r="C53"/>
    </row>
    <row r="54" spans="1:31">
      <c r="A54" s="409" t="s">
        <v>192</v>
      </c>
      <c r="B54" s="409"/>
      <c r="C54" s="409"/>
      <c r="D54" s="409"/>
      <c r="E54" s="409"/>
      <c r="F54" s="409"/>
      <c r="G54" s="409"/>
      <c r="H54" s="409"/>
      <c r="I54" s="409"/>
    </row>
    <row r="55" spans="1:31">
      <c r="A55" t="s">
        <v>191</v>
      </c>
      <c r="B55"/>
      <c r="C55"/>
    </row>
  </sheetData>
  <sheetProtection algorithmName="SHA-512" hashValue="4IsXsQtw+oRx7RtRysu0SC28RtWf5gY3M919Bx4nBP/bwlSN7nVUp+owRYLj/AL42j3TUXeiJoAOU+PBTWx/uQ==" saltValue="TKDATKpt/775ORocOZNXGw==" spinCount="100000" sheet="1" objects="1" scenarios="1"/>
  <protectedRanges>
    <protectedRange sqref="F9 F12 F15 F18 F22 F28 F32:F34 F36:F37 A44:G48" name="Oblast1"/>
  </protectedRanges>
  <mergeCells count="13">
    <mergeCell ref="A54:I54"/>
    <mergeCell ref="A1:G1"/>
    <mergeCell ref="C2:G2"/>
    <mergeCell ref="C3:G3"/>
    <mergeCell ref="C4:G4"/>
    <mergeCell ref="C10:G10"/>
    <mergeCell ref="C16:G16"/>
    <mergeCell ref="C19:G19"/>
    <mergeCell ref="C23:G23"/>
    <mergeCell ref="A43:C43"/>
    <mergeCell ref="A44:G48"/>
    <mergeCell ref="C13:G13"/>
    <mergeCell ref="A51:I51"/>
  </mergeCells>
  <pageMargins left="0.39370078740157499" right="0.19685039370078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outlinePr summaryBelow="0"/>
  </sheetPr>
  <dimension ref="A1:BH407"/>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609</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SUMIF(AE9:AE144,"&lt;&gt;NOR",G9:G144)</f>
        <v>0</v>
      </c>
      <c r="H8" s="109"/>
      <c r="I8" s="109">
        <f>SUM(I9:I144)</f>
        <v>0</v>
      </c>
      <c r="J8" s="109"/>
      <c r="K8" s="109">
        <f>SUM(K9:K144)</f>
        <v>0</v>
      </c>
      <c r="L8" s="109"/>
      <c r="M8" s="109">
        <f>SUM(M9:M144)</f>
        <v>0</v>
      </c>
      <c r="N8" s="102"/>
      <c r="O8" s="102">
        <f>SUM(O9:O144)</f>
        <v>6.2592099999999995</v>
      </c>
      <c r="P8" s="102"/>
      <c r="Q8" s="102">
        <f>SUM(Q9:Q144)</f>
        <v>852.18219999999997</v>
      </c>
      <c r="R8" s="102"/>
      <c r="S8" s="102"/>
      <c r="T8" s="108"/>
      <c r="U8" s="102">
        <f>SUM(U9:U144)</f>
        <v>685.51</v>
      </c>
      <c r="AE8" t="s">
        <v>79</v>
      </c>
    </row>
    <row r="9" spans="1:60" outlineLevel="1">
      <c r="A9" s="100">
        <v>1</v>
      </c>
      <c r="B9" s="100" t="s">
        <v>608</v>
      </c>
      <c r="C9" s="114" t="s">
        <v>607</v>
      </c>
      <c r="D9" s="104" t="s">
        <v>258</v>
      </c>
      <c r="E9" s="178">
        <v>51.4</v>
      </c>
      <c r="F9" s="177">
        <f>H9+J9</f>
        <v>0</v>
      </c>
      <c r="G9" s="106">
        <f>ROUND(E9*F9,2)</f>
        <v>0</v>
      </c>
      <c r="H9" s="106"/>
      <c r="I9" s="106">
        <f>ROUND(E9*H9,2)</f>
        <v>0</v>
      </c>
      <c r="J9" s="106"/>
      <c r="K9" s="106">
        <f>ROUND(E9*J9,2)</f>
        <v>0</v>
      </c>
      <c r="L9" s="106">
        <v>21</v>
      </c>
      <c r="M9" s="106">
        <f>G9*(1+L9/100)</f>
        <v>0</v>
      </c>
      <c r="N9" s="104">
        <v>0</v>
      </c>
      <c r="O9" s="104">
        <f>ROUND(E9*N9,5)</f>
        <v>0</v>
      </c>
      <c r="P9" s="104">
        <v>0.27</v>
      </c>
      <c r="Q9" s="104">
        <f>ROUND(E9*P9,5)</f>
        <v>13.878</v>
      </c>
      <c r="R9" s="104"/>
      <c r="S9" s="104"/>
      <c r="T9" s="105">
        <v>0.123</v>
      </c>
      <c r="U9" s="104">
        <f>ROUND(E9*T9,2)</f>
        <v>6.32</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597</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 vybouráním lože, s přemístěním hmot na skládku na vzdálenost do 3 m nebo naložením na dopravní prostředek</v>
      </c>
      <c r="BB10" s="99"/>
      <c r="BC10" s="99"/>
      <c r="BD10" s="99"/>
      <c r="BE10" s="99"/>
      <c r="BF10" s="99"/>
      <c r="BG10" s="99"/>
      <c r="BH10" s="99"/>
    </row>
    <row r="11" spans="1:60" outlineLevel="1">
      <c r="A11" s="100"/>
      <c r="B11" s="100"/>
      <c r="C11" s="181" t="s">
        <v>606</v>
      </c>
      <c r="D11" s="180"/>
      <c r="E11" s="179">
        <v>37.5</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605</v>
      </c>
      <c r="D12" s="180"/>
      <c r="E12" s="179">
        <v>13.9</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v>2</v>
      </c>
      <c r="B13" s="100" t="s">
        <v>599</v>
      </c>
      <c r="C13" s="114" t="s">
        <v>604</v>
      </c>
      <c r="D13" s="104" t="s">
        <v>258</v>
      </c>
      <c r="E13" s="178">
        <v>105</v>
      </c>
      <c r="F13" s="177">
        <f>H13+J13</f>
        <v>0</v>
      </c>
      <c r="G13" s="106">
        <f>ROUND(E13*F13,2)</f>
        <v>0</v>
      </c>
      <c r="H13" s="106"/>
      <c r="I13" s="106">
        <f>ROUND(E13*H13,2)</f>
        <v>0</v>
      </c>
      <c r="J13" s="106"/>
      <c r="K13" s="106">
        <f>ROUND(E13*J13,2)</f>
        <v>0</v>
      </c>
      <c r="L13" s="106">
        <v>21</v>
      </c>
      <c r="M13" s="106">
        <f>G13*(1+L13/100)</f>
        <v>0</v>
      </c>
      <c r="N13" s="104">
        <v>0</v>
      </c>
      <c r="O13" s="104">
        <f>ROUND(E13*N13,5)</f>
        <v>0</v>
      </c>
      <c r="P13" s="104">
        <v>0.22</v>
      </c>
      <c r="Q13" s="104">
        <f>ROUND(E13*P13,5)</f>
        <v>23.1</v>
      </c>
      <c r="R13" s="104"/>
      <c r="S13" s="104"/>
      <c r="T13" s="105">
        <v>0.14299999999999999</v>
      </c>
      <c r="U13" s="104">
        <f>ROUND(E13*T13,2)</f>
        <v>15.02</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603</v>
      </c>
      <c r="D14" s="180"/>
      <c r="E14" s="179">
        <v>105</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v>3</v>
      </c>
      <c r="B15" s="100" t="s">
        <v>602</v>
      </c>
      <c r="C15" s="114" t="s">
        <v>601</v>
      </c>
      <c r="D15" s="104" t="s">
        <v>258</v>
      </c>
      <c r="E15" s="178">
        <v>105</v>
      </c>
      <c r="F15" s="177">
        <f>H15+J15</f>
        <v>0</v>
      </c>
      <c r="G15" s="106">
        <f>ROUND(E15*F15,2)</f>
        <v>0</v>
      </c>
      <c r="H15" s="106"/>
      <c r="I15" s="106">
        <f>ROUND(E15*H15,2)</f>
        <v>0</v>
      </c>
      <c r="J15" s="106"/>
      <c r="K15" s="106">
        <f>ROUND(E15*J15,2)</f>
        <v>0</v>
      </c>
      <c r="L15" s="106">
        <v>21</v>
      </c>
      <c r="M15" s="106">
        <f>G15*(1+L15/100)</f>
        <v>0</v>
      </c>
      <c r="N15" s="104">
        <v>0</v>
      </c>
      <c r="O15" s="104">
        <f>ROUND(E15*N15,5)</f>
        <v>0</v>
      </c>
      <c r="P15" s="104">
        <v>0</v>
      </c>
      <c r="Q15" s="104">
        <f>ROUND(E15*P15,5)</f>
        <v>0</v>
      </c>
      <c r="R15" s="104"/>
      <c r="S15" s="104"/>
      <c r="T15" s="105">
        <v>0.09</v>
      </c>
      <c r="U15" s="104">
        <f>ROUND(E15*T15,2)</f>
        <v>9.4499999999999993</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600</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Očištění vybouraných obrubníků, krajníků, desek nebo panelů od spojovacího materiálu s odklizením a uložením očištěných hmot a spojovacího materiálu na skládku na vzdálenost do 10 m.</v>
      </c>
      <c r="BB16" s="99"/>
      <c r="BC16" s="99"/>
      <c r="BD16" s="99"/>
      <c r="BE16" s="99"/>
      <c r="BF16" s="99"/>
      <c r="BG16" s="99"/>
      <c r="BH16" s="99"/>
    </row>
    <row r="17" spans="1:60" outlineLevel="1">
      <c r="A17" s="100">
        <v>4</v>
      </c>
      <c r="B17" s="100" t="s">
        <v>599</v>
      </c>
      <c r="C17" s="114" t="s">
        <v>598</v>
      </c>
      <c r="D17" s="104" t="s">
        <v>258</v>
      </c>
      <c r="E17" s="178">
        <v>314.7</v>
      </c>
      <c r="F17" s="177">
        <f>H17+J17</f>
        <v>0</v>
      </c>
      <c r="G17" s="106">
        <f>ROUND(E17*F17,2)</f>
        <v>0</v>
      </c>
      <c r="H17" s="106"/>
      <c r="I17" s="106">
        <f>ROUND(E17*H17,2)</f>
        <v>0</v>
      </c>
      <c r="J17" s="106"/>
      <c r="K17" s="106">
        <f>ROUND(E17*J17,2)</f>
        <v>0</v>
      </c>
      <c r="L17" s="106">
        <v>21</v>
      </c>
      <c r="M17" s="106">
        <f>G17*(1+L17/100)</f>
        <v>0</v>
      </c>
      <c r="N17" s="104">
        <v>0</v>
      </c>
      <c r="O17" s="104">
        <f>ROUND(E17*N17,5)</f>
        <v>0</v>
      </c>
      <c r="P17" s="104">
        <v>0.22</v>
      </c>
      <c r="Q17" s="104">
        <f>ROUND(E17*P17,5)</f>
        <v>69.233999999999995</v>
      </c>
      <c r="R17" s="104"/>
      <c r="S17" s="104"/>
      <c r="T17" s="105">
        <v>0.14299999999999999</v>
      </c>
      <c r="U17" s="104">
        <f>ROUND(E17*T17,2)</f>
        <v>45</v>
      </c>
      <c r="V17" s="99"/>
      <c r="W17" s="99"/>
      <c r="X17" s="99"/>
      <c r="Y17" s="99"/>
      <c r="Z17" s="99"/>
      <c r="AA17" s="99"/>
      <c r="AB17" s="99"/>
      <c r="AC17" s="99"/>
      <c r="AD17" s="99"/>
      <c r="AE17" s="99" t="s">
        <v>80</v>
      </c>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ht="22.5" outlineLevel="1">
      <c r="A18" s="100"/>
      <c r="B18" s="100"/>
      <c r="C18" s="383" t="s">
        <v>597</v>
      </c>
      <c r="D18" s="384"/>
      <c r="E18" s="385"/>
      <c r="F18" s="386"/>
      <c r="G18" s="387"/>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81</v>
      </c>
      <c r="AF18" s="99"/>
      <c r="AG18" s="99"/>
      <c r="AH18" s="99"/>
      <c r="AI18" s="99"/>
      <c r="AJ18" s="99"/>
      <c r="AK18" s="99"/>
      <c r="AL18" s="99"/>
      <c r="AM18" s="99"/>
      <c r="AN18" s="99"/>
      <c r="AO18" s="99"/>
      <c r="AP18" s="99"/>
      <c r="AQ18" s="99"/>
      <c r="AR18" s="99"/>
      <c r="AS18" s="99"/>
      <c r="AT18" s="99"/>
      <c r="AU18" s="99"/>
      <c r="AV18" s="99"/>
      <c r="AW18" s="99"/>
      <c r="AX18" s="99"/>
      <c r="AY18" s="99"/>
      <c r="AZ18" s="99"/>
      <c r="BA18" s="101" t="str">
        <f>C18</f>
        <v>s vybouráním lože, s přemístěním hmot na skládku na vzdálenost do 3 m nebo naložením na dopravní prostředek</v>
      </c>
      <c r="BB18" s="99"/>
      <c r="BC18" s="99"/>
      <c r="BD18" s="99"/>
      <c r="BE18" s="99"/>
      <c r="BF18" s="99"/>
      <c r="BG18" s="99"/>
      <c r="BH18" s="99"/>
    </row>
    <row r="19" spans="1:60" outlineLevel="1">
      <c r="A19" s="100"/>
      <c r="B19" s="100"/>
      <c r="C19" s="181" t="s">
        <v>596</v>
      </c>
      <c r="D19" s="180"/>
      <c r="E19" s="179">
        <v>314.7</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v>5</v>
      </c>
      <c r="B20" s="100" t="s">
        <v>236</v>
      </c>
      <c r="C20" s="114" t="s">
        <v>235</v>
      </c>
      <c r="D20" s="104" t="s">
        <v>226</v>
      </c>
      <c r="E20" s="178">
        <v>1361.8000000000002</v>
      </c>
      <c r="F20" s="177">
        <f>H20+J20</f>
        <v>0</v>
      </c>
      <c r="G20" s="106">
        <f>ROUND(E20*F20,2)</f>
        <v>0</v>
      </c>
      <c r="H20" s="106"/>
      <c r="I20" s="106">
        <f>ROUND(E20*H20,2)</f>
        <v>0</v>
      </c>
      <c r="J20" s="106"/>
      <c r="K20" s="106">
        <f>ROUND(E20*J20,2)</f>
        <v>0</v>
      </c>
      <c r="L20" s="106">
        <v>21</v>
      </c>
      <c r="M20" s="106">
        <f>G20*(1+L20/100)</f>
        <v>0</v>
      </c>
      <c r="N20" s="104">
        <v>0</v>
      </c>
      <c r="O20" s="104">
        <f>ROUND(E20*N20,5)</f>
        <v>0</v>
      </c>
      <c r="P20" s="104">
        <v>0.13800000000000001</v>
      </c>
      <c r="Q20" s="104">
        <f>ROUND(E20*P20,5)</f>
        <v>187.92840000000001</v>
      </c>
      <c r="R20" s="104"/>
      <c r="S20" s="104"/>
      <c r="T20" s="105">
        <v>0.16</v>
      </c>
      <c r="U20" s="104">
        <f>ROUND(E20*T20,2)</f>
        <v>217.89</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ht="22.5" outlineLevel="1">
      <c r="A21" s="100"/>
      <c r="B21" s="100"/>
      <c r="C21" s="383" t="s">
        <v>234</v>
      </c>
      <c r="D21" s="384"/>
      <c r="E21" s="385"/>
      <c r="F21" s="386"/>
      <c r="G21" s="387"/>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81</v>
      </c>
      <c r="AF21" s="99"/>
      <c r="AG21" s="99"/>
      <c r="AH21" s="99"/>
      <c r="AI21" s="99"/>
      <c r="AJ21" s="99"/>
      <c r="AK21" s="99"/>
      <c r="AL21" s="99"/>
      <c r="AM21" s="99"/>
      <c r="AN21" s="99"/>
      <c r="AO21" s="99"/>
      <c r="AP21" s="99"/>
      <c r="AQ21" s="99"/>
      <c r="AR21" s="99"/>
      <c r="AS21" s="99"/>
      <c r="AT21" s="99"/>
      <c r="AU21" s="99"/>
      <c r="AV21" s="99"/>
      <c r="AW21" s="99"/>
      <c r="AX21" s="99"/>
      <c r="AY21" s="99"/>
      <c r="AZ21" s="99"/>
      <c r="BA21" s="101" t="str">
        <f>C21</f>
        <v>Rozebrání dlažeb, panelů s přemístěním hmot na skládku na vzdálenost do 3 m nebo s naložením na dopravní prostředek</v>
      </c>
      <c r="BB21" s="99"/>
      <c r="BC21" s="99"/>
      <c r="BD21" s="99"/>
      <c r="BE21" s="99"/>
      <c r="BF21" s="99"/>
      <c r="BG21" s="99"/>
      <c r="BH21" s="99"/>
    </row>
    <row r="22" spans="1:60" outlineLevel="1">
      <c r="A22" s="100"/>
      <c r="B22" s="100"/>
      <c r="C22" s="181" t="s">
        <v>595</v>
      </c>
      <c r="D22" s="180"/>
      <c r="E22" s="179">
        <v>1776.8</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ht="22.5" outlineLevel="1">
      <c r="A23" s="100"/>
      <c r="B23" s="100"/>
      <c r="C23" s="181" t="s">
        <v>592</v>
      </c>
      <c r="D23" s="180"/>
      <c r="E23" s="179">
        <v>-308.10000000000002</v>
      </c>
      <c r="F23" s="106"/>
      <c r="G23" s="106"/>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133</v>
      </c>
      <c r="AF23" s="99">
        <v>0</v>
      </c>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181" t="s">
        <v>591</v>
      </c>
      <c r="D24" s="180"/>
      <c r="E24" s="179">
        <v>-106.9</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v>6</v>
      </c>
      <c r="B25" s="100" t="s">
        <v>232</v>
      </c>
      <c r="C25" s="114" t="s">
        <v>231</v>
      </c>
      <c r="D25" s="104" t="s">
        <v>226</v>
      </c>
      <c r="E25" s="178">
        <v>1345.4</v>
      </c>
      <c r="F25" s="177">
        <f>H25+J25</f>
        <v>0</v>
      </c>
      <c r="G25" s="106">
        <f>ROUND(E25*F25,2)</f>
        <v>0</v>
      </c>
      <c r="H25" s="106"/>
      <c r="I25" s="106">
        <f>ROUND(E25*H25,2)</f>
        <v>0</v>
      </c>
      <c r="J25" s="106"/>
      <c r="K25" s="106">
        <f>ROUND(E25*J25,2)</f>
        <v>0</v>
      </c>
      <c r="L25" s="106">
        <v>21</v>
      </c>
      <c r="M25" s="106">
        <f>G25*(1+L25/100)</f>
        <v>0</v>
      </c>
      <c r="N25" s="104">
        <v>0</v>
      </c>
      <c r="O25" s="104">
        <f>ROUND(E25*N25,5)</f>
        <v>0</v>
      </c>
      <c r="P25" s="104">
        <v>0.33</v>
      </c>
      <c r="Q25" s="104">
        <f>ROUND(E25*P25,5)</f>
        <v>443.98200000000003</v>
      </c>
      <c r="R25" s="104"/>
      <c r="S25" s="104"/>
      <c r="T25" s="105">
        <v>0.06</v>
      </c>
      <c r="U25" s="104">
        <f>ROUND(E25*T25,2)</f>
        <v>80.72</v>
      </c>
      <c r="V25" s="99"/>
      <c r="W25" s="99"/>
      <c r="X25" s="99"/>
      <c r="Y25" s="99"/>
      <c r="Z25" s="99"/>
      <c r="AA25" s="99"/>
      <c r="AB25" s="99"/>
      <c r="AC25" s="99"/>
      <c r="AD25" s="99"/>
      <c r="AE25" s="99" t="s">
        <v>80</v>
      </c>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ht="33.75" outlineLevel="1">
      <c r="A26" s="100"/>
      <c r="B26" s="100"/>
      <c r="C26" s="383" t="s">
        <v>594</v>
      </c>
      <c r="D26" s="384"/>
      <c r="E26" s="385"/>
      <c r="F26" s="386"/>
      <c r="G26" s="387"/>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81</v>
      </c>
      <c r="AF26" s="99"/>
      <c r="AG26" s="99"/>
      <c r="AH26" s="99"/>
      <c r="AI26" s="99"/>
      <c r="AJ26" s="99"/>
      <c r="AK26" s="99"/>
      <c r="AL26" s="99"/>
      <c r="AM26" s="99"/>
      <c r="AN26" s="99"/>
      <c r="AO26" s="99"/>
      <c r="AP26" s="99"/>
      <c r="AQ26" s="99"/>
      <c r="AR26" s="99"/>
      <c r="AS26" s="99"/>
      <c r="AT26" s="99"/>
      <c r="AU26" s="99"/>
      <c r="AV26" s="99"/>
      <c r="AW26" s="99"/>
      <c r="AX26" s="99"/>
      <c r="AY26" s="99"/>
      <c r="AZ26" s="99"/>
      <c r="BA26" s="101" t="str">
        <f>C26</f>
        <v>S přemístěním do 20 m nebo naložením na dopravní prostředek. Započítán je odvoz do 1 km na dočasnou skládku, dovoz zpět a využití v rámci navržených vybraných ploch a to vč. ploch v rámci hlavních i neuznatelných výdajů.</v>
      </c>
      <c r="BB26" s="99"/>
      <c r="BC26" s="99"/>
      <c r="BD26" s="99"/>
      <c r="BE26" s="99"/>
      <c r="BF26" s="99"/>
      <c r="BG26" s="99"/>
      <c r="BH26" s="99"/>
    </row>
    <row r="27" spans="1:60" outlineLevel="1">
      <c r="A27" s="100"/>
      <c r="B27" s="100"/>
      <c r="C27" s="181" t="s">
        <v>593</v>
      </c>
      <c r="D27" s="180"/>
      <c r="E27" s="179">
        <v>1760.4</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ht="22.5" outlineLevel="1">
      <c r="A28" s="100"/>
      <c r="B28" s="100"/>
      <c r="C28" s="181" t="s">
        <v>592</v>
      </c>
      <c r="D28" s="180"/>
      <c r="E28" s="179">
        <v>-308.10000000000002</v>
      </c>
      <c r="F28" s="106"/>
      <c r="G28" s="106"/>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133</v>
      </c>
      <c r="AF28" s="99">
        <v>0</v>
      </c>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181" t="s">
        <v>591</v>
      </c>
      <c r="D29" s="180"/>
      <c r="E29" s="179">
        <v>-106.9</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7</v>
      </c>
      <c r="B30" s="100" t="s">
        <v>228</v>
      </c>
      <c r="C30" s="114" t="s">
        <v>227</v>
      </c>
      <c r="D30" s="104" t="s">
        <v>226</v>
      </c>
      <c r="E30" s="178">
        <v>232.9</v>
      </c>
      <c r="F30" s="177">
        <f>H30+J30</f>
        <v>0</v>
      </c>
      <c r="G30" s="106">
        <f>ROUND(E30*F30,2)</f>
        <v>0</v>
      </c>
      <c r="H30" s="106"/>
      <c r="I30" s="106">
        <f>ROUND(E30*H30,2)</f>
        <v>0</v>
      </c>
      <c r="J30" s="106"/>
      <c r="K30" s="106">
        <f>ROUND(E30*J30,2)</f>
        <v>0</v>
      </c>
      <c r="L30" s="106">
        <v>21</v>
      </c>
      <c r="M30" s="106">
        <f>G30*(1+L30/100)</f>
        <v>0</v>
      </c>
      <c r="N30" s="104">
        <v>0</v>
      </c>
      <c r="O30" s="104">
        <f>ROUND(E30*N30,5)</f>
        <v>0</v>
      </c>
      <c r="P30" s="104">
        <v>0.40799999999999997</v>
      </c>
      <c r="Q30" s="104">
        <f>ROUND(E30*P30,5)</f>
        <v>95.023200000000003</v>
      </c>
      <c r="R30" s="104"/>
      <c r="S30" s="104"/>
      <c r="T30" s="105">
        <v>6.2E-2</v>
      </c>
      <c r="U30" s="104">
        <f>ROUND(E30*T30,2)</f>
        <v>14.44</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ht="22.5" outlineLevel="1">
      <c r="A31" s="100"/>
      <c r="B31" s="100"/>
      <c r="C31" s="383" t="s">
        <v>225</v>
      </c>
      <c r="D31" s="384"/>
      <c r="E31" s="385"/>
      <c r="F31" s="386"/>
      <c r="G31" s="387"/>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81</v>
      </c>
      <c r="AF31" s="99"/>
      <c r="AG31" s="99"/>
      <c r="AH31" s="99"/>
      <c r="AI31" s="99"/>
      <c r="AJ31" s="99"/>
      <c r="AK31" s="99"/>
      <c r="AL31" s="99"/>
      <c r="AM31" s="99"/>
      <c r="AN31" s="99"/>
      <c r="AO31" s="99"/>
      <c r="AP31" s="99"/>
      <c r="AQ31" s="99"/>
      <c r="AR31" s="99"/>
      <c r="AS31" s="99"/>
      <c r="AT31" s="99"/>
      <c r="AU31" s="99"/>
      <c r="AV31" s="99"/>
      <c r="AW31" s="99"/>
      <c r="AX31" s="99"/>
      <c r="AY31" s="99"/>
      <c r="AZ31" s="99"/>
      <c r="BA31" s="101" t="str">
        <f>C31</f>
        <v>Rozebrání dlažeb, panelů s přemístěním hmot na skládku na vzdálenost do 3 m nebo s naložením na dopravní prostředek .</v>
      </c>
      <c r="BB31" s="99"/>
      <c r="BC31" s="99"/>
      <c r="BD31" s="99"/>
      <c r="BE31" s="99"/>
      <c r="BF31" s="99"/>
      <c r="BG31" s="99"/>
      <c r="BH31" s="99"/>
    </row>
    <row r="32" spans="1:60" outlineLevel="1">
      <c r="A32" s="100"/>
      <c r="B32" s="100"/>
      <c r="C32" s="181" t="s">
        <v>590</v>
      </c>
      <c r="D32" s="180"/>
      <c r="E32" s="179">
        <v>428.1</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181" t="s">
        <v>589</v>
      </c>
      <c r="D33" s="180"/>
      <c r="E33" s="179">
        <v>-195.2</v>
      </c>
      <c r="F33" s="106"/>
      <c r="G33" s="106"/>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133</v>
      </c>
      <c r="AF33" s="99">
        <v>0</v>
      </c>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ht="22.5" outlineLevel="1">
      <c r="A34" s="100">
        <v>8</v>
      </c>
      <c r="B34" s="100" t="s">
        <v>588</v>
      </c>
      <c r="C34" s="114" t="s">
        <v>587</v>
      </c>
      <c r="D34" s="104" t="s">
        <v>226</v>
      </c>
      <c r="E34" s="178">
        <v>40.799999999999997</v>
      </c>
      <c r="F34" s="177">
        <f>H34+J34</f>
        <v>0</v>
      </c>
      <c r="G34" s="106">
        <f>ROUND(E34*F34,2)</f>
        <v>0</v>
      </c>
      <c r="H34" s="106"/>
      <c r="I34" s="106">
        <f>ROUND(E34*H34,2)</f>
        <v>0</v>
      </c>
      <c r="J34" s="106"/>
      <c r="K34" s="106">
        <f>ROUND(E34*J34,2)</f>
        <v>0</v>
      </c>
      <c r="L34" s="106">
        <v>21</v>
      </c>
      <c r="M34" s="106">
        <f>G34*(1+L34/100)</f>
        <v>0</v>
      </c>
      <c r="N34" s="104">
        <v>0</v>
      </c>
      <c r="O34" s="104">
        <f>ROUND(E34*N34,5)</f>
        <v>0</v>
      </c>
      <c r="P34" s="104">
        <v>0.11</v>
      </c>
      <c r="Q34" s="104">
        <f>ROUND(E34*P34,5)</f>
        <v>4.4880000000000004</v>
      </c>
      <c r="R34" s="104"/>
      <c r="S34" s="104"/>
      <c r="T34" s="105">
        <v>0.08</v>
      </c>
      <c r="U34" s="104">
        <f>ROUND(E34*T34,2)</f>
        <v>3.26</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outlineLevel="1">
      <c r="A35" s="100"/>
      <c r="B35" s="100"/>
      <c r="C35" s="181" t="s">
        <v>584</v>
      </c>
      <c r="D35" s="180"/>
      <c r="E35" s="179">
        <v>40.799999999999997</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ht="22.5" outlineLevel="1">
      <c r="A36" s="100">
        <v>9</v>
      </c>
      <c r="B36" s="100" t="s">
        <v>586</v>
      </c>
      <c r="C36" s="114" t="s">
        <v>585</v>
      </c>
      <c r="D36" s="104" t="s">
        <v>226</v>
      </c>
      <c r="E36" s="178">
        <v>40.799999999999997</v>
      </c>
      <c r="F36" s="177">
        <f>H36+J36</f>
        <v>0</v>
      </c>
      <c r="G36" s="106">
        <f>ROUND(E36*F36,2)</f>
        <v>0</v>
      </c>
      <c r="H36" s="106"/>
      <c r="I36" s="106">
        <f>ROUND(E36*H36,2)</f>
        <v>0</v>
      </c>
      <c r="J36" s="106"/>
      <c r="K36" s="106">
        <f>ROUND(E36*J36,2)</f>
        <v>0</v>
      </c>
      <c r="L36" s="106">
        <v>21</v>
      </c>
      <c r="M36" s="106">
        <f>G36*(1+L36/100)</f>
        <v>0</v>
      </c>
      <c r="N36" s="104">
        <v>0</v>
      </c>
      <c r="O36" s="104">
        <f>ROUND(E36*N36,5)</f>
        <v>0</v>
      </c>
      <c r="P36" s="104">
        <v>0.13200000000000001</v>
      </c>
      <c r="Q36" s="104">
        <f>ROUND(E36*P36,5)</f>
        <v>5.3856000000000002</v>
      </c>
      <c r="R36" s="104"/>
      <c r="S36" s="104"/>
      <c r="T36" s="105">
        <v>8.0799999999999997E-2</v>
      </c>
      <c r="U36" s="104">
        <f>ROUND(E36*T36,2)</f>
        <v>3.3</v>
      </c>
      <c r="V36" s="99"/>
      <c r="W36" s="99"/>
      <c r="X36" s="99"/>
      <c r="Y36" s="99"/>
      <c r="Z36" s="99"/>
      <c r="AA36" s="99"/>
      <c r="AB36" s="99"/>
      <c r="AC36" s="99"/>
      <c r="AD36" s="99"/>
      <c r="AE36" s="99" t="s">
        <v>80</v>
      </c>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584</v>
      </c>
      <c r="D37" s="180"/>
      <c r="E37" s="179">
        <v>40.799999999999997</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ht="22.5" outlineLevel="1">
      <c r="A38" s="100">
        <v>10</v>
      </c>
      <c r="B38" s="100" t="s">
        <v>583</v>
      </c>
      <c r="C38" s="114" t="s">
        <v>582</v>
      </c>
      <c r="D38" s="104" t="s">
        <v>226</v>
      </c>
      <c r="E38" s="178">
        <v>11.9</v>
      </c>
      <c r="F38" s="177">
        <f>H38+J38</f>
        <v>0</v>
      </c>
      <c r="G38" s="106">
        <f>ROUND(E38*F38,2)</f>
        <v>0</v>
      </c>
      <c r="H38" s="106"/>
      <c r="I38" s="106">
        <f>ROUND(E38*H38,2)</f>
        <v>0</v>
      </c>
      <c r="J38" s="106"/>
      <c r="K38" s="106">
        <f>ROUND(E38*J38,2)</f>
        <v>0</v>
      </c>
      <c r="L38" s="106">
        <v>21</v>
      </c>
      <c r="M38" s="106">
        <f>G38*(1+L38/100)</f>
        <v>0</v>
      </c>
      <c r="N38" s="104">
        <v>0</v>
      </c>
      <c r="O38" s="104">
        <f>ROUND(E38*N38,5)</f>
        <v>0</v>
      </c>
      <c r="P38" s="104">
        <v>0.77</v>
      </c>
      <c r="Q38" s="104">
        <f>ROUND(E38*P38,5)</f>
        <v>9.1630000000000003</v>
      </c>
      <c r="R38" s="104"/>
      <c r="S38" s="104"/>
      <c r="T38" s="105">
        <v>1.1505000000000001</v>
      </c>
      <c r="U38" s="104">
        <f>ROUND(E38*T38,2)</f>
        <v>13.69</v>
      </c>
      <c r="V38" s="99"/>
      <c r="W38" s="99"/>
      <c r="X38" s="99"/>
      <c r="Y38" s="99"/>
      <c r="Z38" s="99"/>
      <c r="AA38" s="99"/>
      <c r="AB38" s="99"/>
      <c r="AC38" s="99"/>
      <c r="AD38" s="99"/>
      <c r="AE38" s="99" t="s">
        <v>80</v>
      </c>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22.5" outlineLevel="1">
      <c r="A39" s="100"/>
      <c r="B39" s="100"/>
      <c r="C39" s="181" t="s">
        <v>501</v>
      </c>
      <c r="D39" s="180"/>
      <c r="E39" s="179">
        <v>11.9</v>
      </c>
      <c r="F39" s="106"/>
      <c r="G39" s="106"/>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133</v>
      </c>
      <c r="AF39" s="99">
        <v>0</v>
      </c>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outlineLevel="1">
      <c r="A40" s="100">
        <v>11</v>
      </c>
      <c r="B40" s="100" t="s">
        <v>581</v>
      </c>
      <c r="C40" s="114" t="s">
        <v>580</v>
      </c>
      <c r="D40" s="104" t="s">
        <v>213</v>
      </c>
      <c r="E40" s="178">
        <v>70.725000000000009</v>
      </c>
      <c r="F40" s="177">
        <f>H40+J40</f>
        <v>0</v>
      </c>
      <c r="G40" s="106">
        <f>ROUND(E40*F40,2)</f>
        <v>0</v>
      </c>
      <c r="H40" s="106"/>
      <c r="I40" s="106">
        <f>ROUND(E40*H40,2)</f>
        <v>0</v>
      </c>
      <c r="J40" s="106"/>
      <c r="K40" s="106">
        <f>ROUND(E40*J40,2)</f>
        <v>0</v>
      </c>
      <c r="L40" s="106">
        <v>21</v>
      </c>
      <c r="M40" s="106">
        <f>G40*(1+L40/100)</f>
        <v>0</v>
      </c>
      <c r="N40" s="104">
        <v>0</v>
      </c>
      <c r="O40" s="104">
        <f>ROUND(E40*N40,5)</f>
        <v>0</v>
      </c>
      <c r="P40" s="104">
        <v>0</v>
      </c>
      <c r="Q40" s="104">
        <f>ROUND(E40*P40,5)</f>
        <v>0</v>
      </c>
      <c r="R40" s="104"/>
      <c r="S40" s="104"/>
      <c r="T40" s="105">
        <v>9.7000000000000003E-2</v>
      </c>
      <c r="U40" s="104">
        <f>ROUND(E40*T40,2)</f>
        <v>6.86</v>
      </c>
      <c r="V40" s="99"/>
      <c r="W40" s="99"/>
      <c r="X40" s="99"/>
      <c r="Y40" s="99"/>
      <c r="Z40" s="99"/>
      <c r="AA40" s="99"/>
      <c r="AB40" s="99"/>
      <c r="AC40" s="99"/>
      <c r="AD40" s="99"/>
      <c r="AE40" s="99" t="s">
        <v>80</v>
      </c>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ht="33.75" outlineLevel="1">
      <c r="A41" s="100"/>
      <c r="B41" s="100"/>
      <c r="C41" s="181" t="s">
        <v>575</v>
      </c>
      <c r="D41" s="180"/>
      <c r="E41" s="179">
        <v>90.224999999999994</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0</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574</v>
      </c>
      <c r="D42" s="180"/>
      <c r="E42" s="179">
        <v>-19.5</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v>12</v>
      </c>
      <c r="B43" s="100" t="s">
        <v>215</v>
      </c>
      <c r="C43" s="114" t="s">
        <v>214</v>
      </c>
      <c r="D43" s="104" t="s">
        <v>213</v>
      </c>
      <c r="E43" s="178">
        <v>70.725000000000009</v>
      </c>
      <c r="F43" s="177">
        <f>H43+J43</f>
        <v>0</v>
      </c>
      <c r="G43" s="106">
        <f>ROUND(E43*F43,2)</f>
        <v>0</v>
      </c>
      <c r="H43" s="106"/>
      <c r="I43" s="106">
        <f>ROUND(E43*H43,2)</f>
        <v>0</v>
      </c>
      <c r="J43" s="106"/>
      <c r="K43" s="106">
        <f>ROUND(E43*J43,2)</f>
        <v>0</v>
      </c>
      <c r="L43" s="106">
        <v>21</v>
      </c>
      <c r="M43" s="106">
        <f>G43*(1+L43/100)</f>
        <v>0</v>
      </c>
      <c r="N43" s="104">
        <v>0</v>
      </c>
      <c r="O43" s="104">
        <f>ROUND(E43*N43,5)</f>
        <v>0</v>
      </c>
      <c r="P43" s="104">
        <v>0</v>
      </c>
      <c r="Q43" s="104">
        <f>ROUND(E43*P43,5)</f>
        <v>0</v>
      </c>
      <c r="R43" s="104"/>
      <c r="S43" s="104"/>
      <c r="T43" s="105">
        <v>0.65200000000000002</v>
      </c>
      <c r="U43" s="104">
        <f>ROUND(E43*T43,2)</f>
        <v>46.11</v>
      </c>
      <c r="V43" s="99"/>
      <c r="W43" s="99"/>
      <c r="X43" s="99"/>
      <c r="Y43" s="99"/>
      <c r="Z43" s="99"/>
      <c r="AA43" s="99"/>
      <c r="AB43" s="99"/>
      <c r="AC43" s="99"/>
      <c r="AD43" s="99"/>
      <c r="AE43" s="99" t="s">
        <v>80</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ht="33.75" outlineLevel="1">
      <c r="A44" s="100"/>
      <c r="B44" s="100"/>
      <c r="C44" s="181" t="s">
        <v>575</v>
      </c>
      <c r="D44" s="180"/>
      <c r="E44" s="179">
        <v>90.224999999999994</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181" t="s">
        <v>574</v>
      </c>
      <c r="D45" s="180"/>
      <c r="E45" s="179">
        <v>-19.5</v>
      </c>
      <c r="F45" s="106"/>
      <c r="G45" s="106"/>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133</v>
      </c>
      <c r="AF45" s="99">
        <v>0</v>
      </c>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v>13</v>
      </c>
      <c r="B46" s="100" t="s">
        <v>579</v>
      </c>
      <c r="C46" s="114" t="s">
        <v>578</v>
      </c>
      <c r="D46" s="104" t="s">
        <v>213</v>
      </c>
      <c r="E46" s="178">
        <v>145.595</v>
      </c>
      <c r="F46" s="177">
        <f>H46+J46</f>
        <v>0</v>
      </c>
      <c r="G46" s="106">
        <f>ROUND(E46*F46,2)</f>
        <v>0</v>
      </c>
      <c r="H46" s="106"/>
      <c r="I46" s="106">
        <f>ROUND(E46*H46,2)</f>
        <v>0</v>
      </c>
      <c r="J46" s="106"/>
      <c r="K46" s="106">
        <f>ROUND(E46*J46,2)</f>
        <v>0</v>
      </c>
      <c r="L46" s="106">
        <v>21</v>
      </c>
      <c r="M46" s="106">
        <f>G46*(1+L46/100)</f>
        <v>0</v>
      </c>
      <c r="N46" s="104">
        <v>0</v>
      </c>
      <c r="O46" s="104">
        <f>ROUND(E46*N46,5)</f>
        <v>0</v>
      </c>
      <c r="P46" s="104">
        <v>0</v>
      </c>
      <c r="Q46" s="104">
        <f>ROUND(E46*P46,5)</f>
        <v>0</v>
      </c>
      <c r="R46" s="104"/>
      <c r="S46" s="104"/>
      <c r="T46" s="105">
        <v>0.36799999999999999</v>
      </c>
      <c r="U46" s="104">
        <f>ROUND(E46*T46,2)</f>
        <v>53.58</v>
      </c>
      <c r="V46" s="99"/>
      <c r="W46" s="99"/>
      <c r="X46" s="99"/>
      <c r="Y46" s="99"/>
      <c r="Z46" s="99"/>
      <c r="AA46" s="99"/>
      <c r="AB46" s="99"/>
      <c r="AC46" s="99"/>
      <c r="AD46" s="99"/>
      <c r="AE46" s="99" t="s">
        <v>80</v>
      </c>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ht="22.5" outlineLevel="1">
      <c r="A47" s="100"/>
      <c r="B47" s="100"/>
      <c r="C47" s="383" t="s">
        <v>571</v>
      </c>
      <c r="D47" s="384"/>
      <c r="E47" s="385"/>
      <c r="F47" s="386"/>
      <c r="G47" s="387"/>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81</v>
      </c>
      <c r="AF47" s="99"/>
      <c r="AG47" s="99"/>
      <c r="AH47" s="99"/>
      <c r="AI47" s="99"/>
      <c r="AJ47" s="99"/>
      <c r="AK47" s="99"/>
      <c r="AL47" s="99"/>
      <c r="AM47" s="99"/>
      <c r="AN47" s="99"/>
      <c r="AO47" s="99"/>
      <c r="AP47" s="99"/>
      <c r="AQ47" s="99"/>
      <c r="AR47" s="99"/>
      <c r="AS47" s="99"/>
      <c r="AT47" s="99"/>
      <c r="AU47" s="99"/>
      <c r="AV47" s="99"/>
      <c r="AW47" s="99"/>
      <c r="AX47" s="99"/>
      <c r="AY47" s="99"/>
      <c r="AZ47" s="99"/>
      <c r="BA47" s="101" t="str">
        <f>C47</f>
        <v>Odkopávky a prokopávky nezapažené s přehozením výkopku na vzdálenost do 3 m nebo s naložením na dopravní prostředek.</v>
      </c>
      <c r="BB47" s="99"/>
      <c r="BC47" s="99"/>
      <c r="BD47" s="99"/>
      <c r="BE47" s="99"/>
      <c r="BF47" s="99"/>
      <c r="BG47" s="99"/>
      <c r="BH47" s="99"/>
    </row>
    <row r="48" spans="1:60" ht="33.75" outlineLevel="1">
      <c r="A48" s="100"/>
      <c r="B48" s="100"/>
      <c r="C48" s="181" t="s">
        <v>540</v>
      </c>
      <c r="D48" s="180"/>
      <c r="E48" s="179">
        <v>57.494999999999997</v>
      </c>
      <c r="F48" s="106"/>
      <c r="G48" s="106"/>
      <c r="H48" s="106"/>
      <c r="I48" s="106"/>
      <c r="J48" s="106"/>
      <c r="K48" s="106"/>
      <c r="L48" s="106"/>
      <c r="M48" s="106"/>
      <c r="N48" s="104"/>
      <c r="O48" s="104"/>
      <c r="P48" s="104"/>
      <c r="Q48" s="104"/>
      <c r="R48" s="104"/>
      <c r="S48" s="104"/>
      <c r="T48" s="105"/>
      <c r="U48" s="104"/>
      <c r="V48" s="99"/>
      <c r="W48" s="99"/>
      <c r="X48" s="99"/>
      <c r="Y48" s="99"/>
      <c r="Z48" s="99"/>
      <c r="AA48" s="99"/>
      <c r="AB48" s="99"/>
      <c r="AC48" s="99"/>
      <c r="AD48" s="99"/>
      <c r="AE48" s="99" t="s">
        <v>133</v>
      </c>
      <c r="AF48" s="99">
        <v>0</v>
      </c>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outlineLevel="1">
      <c r="A49" s="100"/>
      <c r="B49" s="100"/>
      <c r="C49" s="181" t="s">
        <v>539</v>
      </c>
      <c r="D49" s="180"/>
      <c r="E49" s="179">
        <v>-11.7</v>
      </c>
      <c r="F49" s="106"/>
      <c r="G49" s="106"/>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133</v>
      </c>
      <c r="AF49" s="99">
        <v>0</v>
      </c>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ht="22.5" outlineLevel="1">
      <c r="A50" s="100"/>
      <c r="B50" s="100"/>
      <c r="C50" s="181" t="s">
        <v>538</v>
      </c>
      <c r="D50" s="180"/>
      <c r="E50" s="179">
        <v>110.49</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181" t="s">
        <v>537</v>
      </c>
      <c r="D51" s="180"/>
      <c r="E51" s="179">
        <v>-10.69</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v>14</v>
      </c>
      <c r="B52" s="100" t="s">
        <v>577</v>
      </c>
      <c r="C52" s="114" t="s">
        <v>576</v>
      </c>
      <c r="D52" s="104" t="s">
        <v>213</v>
      </c>
      <c r="E52" s="178">
        <v>216.32</v>
      </c>
      <c r="F52" s="177">
        <f>H52+J52</f>
        <v>0</v>
      </c>
      <c r="G52" s="106">
        <f>ROUND(E52*F52,2)</f>
        <v>0</v>
      </c>
      <c r="H52" s="106"/>
      <c r="I52" s="106">
        <f>ROUND(E52*H52,2)</f>
        <v>0</v>
      </c>
      <c r="J52" s="106"/>
      <c r="K52" s="106">
        <f>ROUND(E52*J52,2)</f>
        <v>0</v>
      </c>
      <c r="L52" s="106">
        <v>21</v>
      </c>
      <c r="M52" s="106">
        <f>G52*(1+L52/100)</f>
        <v>0</v>
      </c>
      <c r="N52" s="104">
        <v>0</v>
      </c>
      <c r="O52" s="104">
        <f>ROUND(E52*N52,5)</f>
        <v>0</v>
      </c>
      <c r="P52" s="104">
        <v>0</v>
      </c>
      <c r="Q52" s="104">
        <f>ROUND(E52*P52,5)</f>
        <v>0</v>
      </c>
      <c r="R52" s="104"/>
      <c r="S52" s="104"/>
      <c r="T52" s="105">
        <v>5.8000000000000003E-2</v>
      </c>
      <c r="U52" s="104">
        <f>ROUND(E52*T52,2)</f>
        <v>12.55</v>
      </c>
      <c r="V52" s="99"/>
      <c r="W52" s="99"/>
      <c r="X52" s="99"/>
      <c r="Y52" s="99"/>
      <c r="Z52" s="99"/>
      <c r="AA52" s="99"/>
      <c r="AB52" s="99"/>
      <c r="AC52" s="99"/>
      <c r="AD52" s="99"/>
      <c r="AE52" s="99" t="s">
        <v>80</v>
      </c>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ht="33.75" outlineLevel="1">
      <c r="A53" s="100"/>
      <c r="B53" s="100"/>
      <c r="C53" s="181" t="s">
        <v>575</v>
      </c>
      <c r="D53" s="180"/>
      <c r="E53" s="179">
        <v>90.224999999999994</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c r="B54" s="100"/>
      <c r="C54" s="181" t="s">
        <v>574</v>
      </c>
      <c r="D54" s="180"/>
      <c r="E54" s="179">
        <v>-19.5</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ht="33.75" outlineLevel="1">
      <c r="A55" s="100"/>
      <c r="B55" s="100"/>
      <c r="C55" s="181" t="s">
        <v>540</v>
      </c>
      <c r="D55" s="180"/>
      <c r="E55" s="179">
        <v>57.494999999999997</v>
      </c>
      <c r="F55" s="106"/>
      <c r="G55" s="106"/>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133</v>
      </c>
      <c r="AF55" s="99">
        <v>0</v>
      </c>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c r="B56" s="100"/>
      <c r="C56" s="181" t="s">
        <v>539</v>
      </c>
      <c r="D56" s="180"/>
      <c r="E56" s="179">
        <v>-11.7</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ht="22.5" outlineLevel="1">
      <c r="A57" s="100"/>
      <c r="B57" s="100"/>
      <c r="C57" s="181" t="s">
        <v>538</v>
      </c>
      <c r="D57" s="180"/>
      <c r="E57" s="179">
        <v>110.49</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c r="B58" s="100"/>
      <c r="C58" s="181" t="s">
        <v>537</v>
      </c>
      <c r="D58" s="180"/>
      <c r="E58" s="179">
        <v>-10.69</v>
      </c>
      <c r="F58" s="106"/>
      <c r="G58" s="106"/>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133</v>
      </c>
      <c r="AF58" s="99">
        <v>0</v>
      </c>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v>15</v>
      </c>
      <c r="B59" s="100" t="s">
        <v>573</v>
      </c>
      <c r="C59" s="114" t="s">
        <v>572</v>
      </c>
      <c r="D59" s="104" t="s">
        <v>213</v>
      </c>
      <c r="E59" s="178">
        <v>34.125</v>
      </c>
      <c r="F59" s="177">
        <f>H59+J59</f>
        <v>0</v>
      </c>
      <c r="G59" s="106">
        <f>ROUND(E59*F59,2)</f>
        <v>0</v>
      </c>
      <c r="H59" s="106"/>
      <c r="I59" s="106">
        <f>ROUND(E59*H59,2)</f>
        <v>0</v>
      </c>
      <c r="J59" s="106"/>
      <c r="K59" s="106">
        <f>ROUND(E59*J59,2)</f>
        <v>0</v>
      </c>
      <c r="L59" s="106">
        <v>21</v>
      </c>
      <c r="M59" s="106">
        <f>G59*(1+L59/100)</f>
        <v>0</v>
      </c>
      <c r="N59" s="104">
        <v>1.753E-2</v>
      </c>
      <c r="O59" s="104">
        <f>ROUND(E59*N59,5)</f>
        <v>0.59821000000000002</v>
      </c>
      <c r="P59" s="104">
        <v>0</v>
      </c>
      <c r="Q59" s="104">
        <f>ROUND(E59*P59,5)</f>
        <v>0</v>
      </c>
      <c r="R59" s="104"/>
      <c r="S59" s="104"/>
      <c r="T59" s="105">
        <v>0.76700000000000002</v>
      </c>
      <c r="U59" s="104">
        <f>ROUND(E59*T59,2)</f>
        <v>26.17</v>
      </c>
      <c r="V59" s="99"/>
      <c r="W59" s="99"/>
      <c r="X59" s="99"/>
      <c r="Y59" s="99"/>
      <c r="Z59" s="99"/>
      <c r="AA59" s="99"/>
      <c r="AB59" s="99"/>
      <c r="AC59" s="99"/>
      <c r="AD59" s="99"/>
      <c r="AE59" s="99" t="s">
        <v>80</v>
      </c>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ht="22.5" outlineLevel="1">
      <c r="A60" s="100"/>
      <c r="B60" s="100"/>
      <c r="C60" s="383" t="s">
        <v>571</v>
      </c>
      <c r="D60" s="384"/>
      <c r="E60" s="385"/>
      <c r="F60" s="386"/>
      <c r="G60" s="387"/>
      <c r="H60" s="106"/>
      <c r="I60" s="106"/>
      <c r="J60" s="106"/>
      <c r="K60" s="106"/>
      <c r="L60" s="106"/>
      <c r="M60" s="106"/>
      <c r="N60" s="104"/>
      <c r="O60" s="104"/>
      <c r="P60" s="104"/>
      <c r="Q60" s="104"/>
      <c r="R60" s="104"/>
      <c r="S60" s="104"/>
      <c r="T60" s="105"/>
      <c r="U60" s="104"/>
      <c r="V60" s="99"/>
      <c r="W60" s="99"/>
      <c r="X60" s="99"/>
      <c r="Y60" s="99"/>
      <c r="Z60" s="99"/>
      <c r="AA60" s="99"/>
      <c r="AB60" s="99"/>
      <c r="AC60" s="99"/>
      <c r="AD60" s="99"/>
      <c r="AE60" s="99" t="s">
        <v>81</v>
      </c>
      <c r="AF60" s="99"/>
      <c r="AG60" s="99"/>
      <c r="AH60" s="99"/>
      <c r="AI60" s="99"/>
      <c r="AJ60" s="99"/>
      <c r="AK60" s="99"/>
      <c r="AL60" s="99"/>
      <c r="AM60" s="99"/>
      <c r="AN60" s="99"/>
      <c r="AO60" s="99"/>
      <c r="AP60" s="99"/>
      <c r="AQ60" s="99"/>
      <c r="AR60" s="99"/>
      <c r="AS60" s="99"/>
      <c r="AT60" s="99"/>
      <c r="AU60" s="99"/>
      <c r="AV60" s="99"/>
      <c r="AW60" s="99"/>
      <c r="AX60" s="99"/>
      <c r="AY60" s="99"/>
      <c r="AZ60" s="99"/>
      <c r="BA60" s="101" t="str">
        <f>C60</f>
        <v>Odkopávky a prokopávky nezapažené s přehozením výkopku na vzdálenost do 3 m nebo s naložením na dopravní prostředek.</v>
      </c>
      <c r="BB60" s="99"/>
      <c r="BC60" s="99"/>
      <c r="BD60" s="99"/>
      <c r="BE60" s="99"/>
      <c r="BF60" s="99"/>
      <c r="BG60" s="99"/>
      <c r="BH60" s="99"/>
    </row>
    <row r="61" spans="1:60" outlineLevel="1">
      <c r="A61" s="100"/>
      <c r="B61" s="100"/>
      <c r="C61" s="181" t="s">
        <v>528</v>
      </c>
      <c r="D61" s="180"/>
      <c r="E61" s="179">
        <v>34.125</v>
      </c>
      <c r="F61" s="106"/>
      <c r="G61" s="106"/>
      <c r="H61" s="106"/>
      <c r="I61" s="106"/>
      <c r="J61" s="106"/>
      <c r="K61" s="106"/>
      <c r="L61" s="106"/>
      <c r="M61" s="106"/>
      <c r="N61" s="104"/>
      <c r="O61" s="104"/>
      <c r="P61" s="104"/>
      <c r="Q61" s="104"/>
      <c r="R61" s="104"/>
      <c r="S61" s="104"/>
      <c r="T61" s="105"/>
      <c r="U61" s="104"/>
      <c r="V61" s="99"/>
      <c r="W61" s="99"/>
      <c r="X61" s="99"/>
      <c r="Y61" s="99"/>
      <c r="Z61" s="99"/>
      <c r="AA61" s="99"/>
      <c r="AB61" s="99"/>
      <c r="AC61" s="99"/>
      <c r="AD61" s="99"/>
      <c r="AE61" s="99" t="s">
        <v>133</v>
      </c>
      <c r="AF61" s="99">
        <v>0</v>
      </c>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v>16</v>
      </c>
      <c r="B62" s="100" t="s">
        <v>570</v>
      </c>
      <c r="C62" s="114" t="s">
        <v>569</v>
      </c>
      <c r="D62" s="104" t="s">
        <v>213</v>
      </c>
      <c r="E62" s="178">
        <v>2.34</v>
      </c>
      <c r="F62" s="177">
        <f>H62+J62</f>
        <v>0</v>
      </c>
      <c r="G62" s="106">
        <f>ROUND(E62*F62,2)</f>
        <v>0</v>
      </c>
      <c r="H62" s="106"/>
      <c r="I62" s="106">
        <f>ROUND(E62*H62,2)</f>
        <v>0</v>
      </c>
      <c r="J62" s="106"/>
      <c r="K62" s="106">
        <f>ROUND(E62*J62,2)</f>
        <v>0</v>
      </c>
      <c r="L62" s="106">
        <v>21</v>
      </c>
      <c r="M62" s="106">
        <f>G62*(1+L62/100)</f>
        <v>0</v>
      </c>
      <c r="N62" s="104">
        <v>0</v>
      </c>
      <c r="O62" s="104">
        <f>ROUND(E62*N62,5)</f>
        <v>0</v>
      </c>
      <c r="P62" s="104">
        <v>0</v>
      </c>
      <c r="Q62" s="104">
        <f>ROUND(E62*P62,5)</f>
        <v>0</v>
      </c>
      <c r="R62" s="104"/>
      <c r="S62" s="104"/>
      <c r="T62" s="105">
        <v>3.5329999999999999</v>
      </c>
      <c r="U62" s="104">
        <f>ROUND(E62*T62,2)</f>
        <v>8.27</v>
      </c>
      <c r="V62" s="99"/>
      <c r="W62" s="99"/>
      <c r="X62" s="99"/>
      <c r="Y62" s="99"/>
      <c r="Z62" s="99"/>
      <c r="AA62" s="99"/>
      <c r="AB62" s="99"/>
      <c r="AC62" s="99"/>
      <c r="AD62" s="99"/>
      <c r="AE62" s="99" t="s">
        <v>80</v>
      </c>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c r="B63" s="100"/>
      <c r="C63" s="383" t="s">
        <v>568</v>
      </c>
      <c r="D63" s="384"/>
      <c r="E63" s="385"/>
      <c r="F63" s="386"/>
      <c r="G63" s="387"/>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81</v>
      </c>
      <c r="AF63" s="99"/>
      <c r="AG63" s="99"/>
      <c r="AH63" s="99"/>
      <c r="AI63" s="99"/>
      <c r="AJ63" s="99"/>
      <c r="AK63" s="99"/>
      <c r="AL63" s="99"/>
      <c r="AM63" s="99"/>
      <c r="AN63" s="99"/>
      <c r="AO63" s="99"/>
      <c r="AP63" s="99"/>
      <c r="AQ63" s="99"/>
      <c r="AR63" s="99"/>
      <c r="AS63" s="99"/>
      <c r="AT63" s="99"/>
      <c r="AU63" s="99"/>
      <c r="AV63" s="99"/>
      <c r="AW63" s="99"/>
      <c r="AX63" s="99"/>
      <c r="AY63" s="99"/>
      <c r="AZ63" s="99"/>
      <c r="BA63" s="101" t="str">
        <f>C63</f>
        <v>s přehozením na vzdálenost do 5 m nebo s naložením na ruční dopravní prostředek.</v>
      </c>
      <c r="BB63" s="99"/>
      <c r="BC63" s="99"/>
      <c r="BD63" s="99"/>
      <c r="BE63" s="99"/>
      <c r="BF63" s="99"/>
      <c r="BG63" s="99"/>
      <c r="BH63" s="99"/>
    </row>
    <row r="64" spans="1:60" outlineLevel="1">
      <c r="A64" s="100"/>
      <c r="B64" s="100"/>
      <c r="C64" s="181" t="s">
        <v>536</v>
      </c>
      <c r="D64" s="180"/>
      <c r="E64" s="179">
        <v>2.34</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outlineLevel="1">
      <c r="A65" s="100">
        <v>17</v>
      </c>
      <c r="B65" s="100" t="s">
        <v>567</v>
      </c>
      <c r="C65" s="114" t="s">
        <v>566</v>
      </c>
      <c r="D65" s="104" t="s">
        <v>213</v>
      </c>
      <c r="E65" s="178">
        <v>2.16</v>
      </c>
      <c r="F65" s="177">
        <f>H65+J65</f>
        <v>0</v>
      </c>
      <c r="G65" s="106">
        <f>ROUND(E65*F65,2)</f>
        <v>0</v>
      </c>
      <c r="H65" s="106"/>
      <c r="I65" s="106">
        <f>ROUND(E65*H65,2)</f>
        <v>0</v>
      </c>
      <c r="J65" s="106"/>
      <c r="K65" s="106">
        <f>ROUND(E65*J65,2)</f>
        <v>0</v>
      </c>
      <c r="L65" s="106">
        <v>21</v>
      </c>
      <c r="M65" s="106">
        <f>G65*(1+L65/100)</f>
        <v>0</v>
      </c>
      <c r="N65" s="104">
        <v>0</v>
      </c>
      <c r="O65" s="104">
        <f>ROUND(E65*N65,5)</f>
        <v>0</v>
      </c>
      <c r="P65" s="104">
        <v>0</v>
      </c>
      <c r="Q65" s="104">
        <f>ROUND(E65*P65,5)</f>
        <v>0</v>
      </c>
      <c r="R65" s="104"/>
      <c r="S65" s="104"/>
      <c r="T65" s="105">
        <v>11.821</v>
      </c>
      <c r="U65" s="104">
        <f>ROUND(E65*T65,2)</f>
        <v>25.53</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ht="22.5" outlineLevel="1">
      <c r="A66" s="100"/>
      <c r="B66" s="100"/>
      <c r="C66" s="181" t="s">
        <v>527</v>
      </c>
      <c r="D66" s="180"/>
      <c r="E66" s="179">
        <v>2.16</v>
      </c>
      <c r="F66" s="106"/>
      <c r="G66" s="106"/>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133</v>
      </c>
      <c r="AF66" s="99">
        <v>0</v>
      </c>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v>18</v>
      </c>
      <c r="B67" s="100" t="s">
        <v>565</v>
      </c>
      <c r="C67" s="114" t="s">
        <v>564</v>
      </c>
      <c r="D67" s="104" t="s">
        <v>213</v>
      </c>
      <c r="E67" s="178">
        <v>4.6059999999999999</v>
      </c>
      <c r="F67" s="177">
        <f>H67+J67</f>
        <v>0</v>
      </c>
      <c r="G67" s="106">
        <f>ROUND(E67*F67,2)</f>
        <v>0</v>
      </c>
      <c r="H67" s="106"/>
      <c r="I67" s="106">
        <f>ROUND(E67*H67,2)</f>
        <v>0</v>
      </c>
      <c r="J67" s="106"/>
      <c r="K67" s="106">
        <f>ROUND(E67*J67,2)</f>
        <v>0</v>
      </c>
      <c r="L67" s="106">
        <v>21</v>
      </c>
      <c r="M67" s="106">
        <f>G67*(1+L67/100)</f>
        <v>0</v>
      </c>
      <c r="N67" s="104">
        <v>0</v>
      </c>
      <c r="O67" s="104">
        <f>ROUND(E67*N67,5)</f>
        <v>0</v>
      </c>
      <c r="P67" s="104">
        <v>0</v>
      </c>
      <c r="Q67" s="104">
        <f>ROUND(E67*P67,5)</f>
        <v>0</v>
      </c>
      <c r="R67" s="104"/>
      <c r="S67" s="104"/>
      <c r="T67" s="105">
        <v>4.6550000000000002</v>
      </c>
      <c r="U67" s="104">
        <f>ROUND(E67*T67,2)</f>
        <v>21.44</v>
      </c>
      <c r="V67" s="99"/>
      <c r="W67" s="99"/>
      <c r="X67" s="99"/>
      <c r="Y67" s="99"/>
      <c r="Z67" s="99"/>
      <c r="AA67" s="99"/>
      <c r="AB67" s="99"/>
      <c r="AC67" s="99"/>
      <c r="AD67" s="99"/>
      <c r="AE67" s="99" t="s">
        <v>80</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383" t="s">
        <v>563</v>
      </c>
      <c r="D68" s="384"/>
      <c r="E68" s="385"/>
      <c r="F68" s="386"/>
      <c r="G68" s="387"/>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81</v>
      </c>
      <c r="AF68" s="99"/>
      <c r="AG68" s="99"/>
      <c r="AH68" s="99"/>
      <c r="AI68" s="99"/>
      <c r="AJ68" s="99"/>
      <c r="AK68" s="99"/>
      <c r="AL68" s="99"/>
      <c r="AM68" s="99"/>
      <c r="AN68" s="99"/>
      <c r="AO68" s="99"/>
      <c r="AP68" s="99"/>
      <c r="AQ68" s="99"/>
      <c r="AR68" s="99"/>
      <c r="AS68" s="99"/>
      <c r="AT68" s="99"/>
      <c r="AU68" s="99"/>
      <c r="AV68" s="99"/>
      <c r="AW68" s="99"/>
      <c r="AX68" s="99"/>
      <c r="AY68" s="99"/>
      <c r="AZ68" s="99"/>
      <c r="BA68" s="101" t="str">
        <f>C68</f>
        <v>S přehozením na vzdálenost do 5 m nebo s naložením na ruční dopravní prostředek.</v>
      </c>
      <c r="BB68" s="99"/>
      <c r="BC68" s="99"/>
      <c r="BD68" s="99"/>
      <c r="BE68" s="99"/>
      <c r="BF68" s="99"/>
      <c r="BG68" s="99"/>
      <c r="BH68" s="99"/>
    </row>
    <row r="69" spans="1:60" outlineLevel="1">
      <c r="A69" s="100"/>
      <c r="B69" s="100"/>
      <c r="C69" s="181" t="s">
        <v>519</v>
      </c>
      <c r="D69" s="180"/>
      <c r="E69" s="179">
        <v>1.1759999999999999</v>
      </c>
      <c r="F69" s="106"/>
      <c r="G69" s="106"/>
      <c r="H69" s="106"/>
      <c r="I69" s="106"/>
      <c r="J69" s="106"/>
      <c r="K69" s="106"/>
      <c r="L69" s="106"/>
      <c r="M69" s="106"/>
      <c r="N69" s="104"/>
      <c r="O69" s="104"/>
      <c r="P69" s="104"/>
      <c r="Q69" s="104"/>
      <c r="R69" s="104"/>
      <c r="S69" s="104"/>
      <c r="T69" s="105"/>
      <c r="U69" s="104"/>
      <c r="V69" s="99"/>
      <c r="W69" s="99"/>
      <c r="X69" s="99"/>
      <c r="Y69" s="99"/>
      <c r="Z69" s="99"/>
      <c r="AA69" s="99"/>
      <c r="AB69" s="99"/>
      <c r="AC69" s="99"/>
      <c r="AD69" s="99"/>
      <c r="AE69" s="99" t="s">
        <v>133</v>
      </c>
      <c r="AF69" s="99">
        <v>0</v>
      </c>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c r="B70" s="100"/>
      <c r="C70" s="181" t="s">
        <v>535</v>
      </c>
      <c r="D70" s="180"/>
      <c r="E70" s="179">
        <v>3.43</v>
      </c>
      <c r="F70" s="106"/>
      <c r="G70" s="106"/>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133</v>
      </c>
      <c r="AF70" s="99">
        <v>0</v>
      </c>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19</v>
      </c>
      <c r="B71" s="100" t="s">
        <v>562</v>
      </c>
      <c r="C71" s="114" t="s">
        <v>561</v>
      </c>
      <c r="D71" s="104" t="s">
        <v>213</v>
      </c>
      <c r="E71" s="178">
        <v>52.275000000000006</v>
      </c>
      <c r="F71" s="177">
        <f>H71+J71</f>
        <v>0</v>
      </c>
      <c r="G71" s="106">
        <f>ROUND(E71*F71,2)</f>
        <v>0</v>
      </c>
      <c r="H71" s="106"/>
      <c r="I71" s="106">
        <f>ROUND(E71*H71,2)</f>
        <v>0</v>
      </c>
      <c r="J71" s="106"/>
      <c r="K71" s="106">
        <f>ROUND(E71*J71,2)</f>
        <v>0</v>
      </c>
      <c r="L71" s="106">
        <v>21</v>
      </c>
      <c r="M71" s="106">
        <f>G71*(1+L71/100)</f>
        <v>0</v>
      </c>
      <c r="N71" s="104">
        <v>0</v>
      </c>
      <c r="O71" s="104">
        <f>ROUND(E71*N71,5)</f>
        <v>0</v>
      </c>
      <c r="P71" s="104">
        <v>0</v>
      </c>
      <c r="Q71" s="104">
        <f>ROUND(E71*P71,5)</f>
        <v>0</v>
      </c>
      <c r="R71" s="104"/>
      <c r="S71" s="104"/>
      <c r="T71" s="105">
        <v>0.11600000000000001</v>
      </c>
      <c r="U71" s="104">
        <f>ROUND(E71*T71,2)</f>
        <v>6.06</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c r="B72" s="100"/>
      <c r="C72" s="383" t="s">
        <v>560</v>
      </c>
      <c r="D72" s="384"/>
      <c r="E72" s="385"/>
      <c r="F72" s="386"/>
      <c r="G72" s="387"/>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81</v>
      </c>
      <c r="AF72" s="99"/>
      <c r="AG72" s="99"/>
      <c r="AH72" s="99"/>
      <c r="AI72" s="99"/>
      <c r="AJ72" s="99"/>
      <c r="AK72" s="99"/>
      <c r="AL72" s="99"/>
      <c r="AM72" s="99"/>
      <c r="AN72" s="99"/>
      <c r="AO72" s="99"/>
      <c r="AP72" s="99"/>
      <c r="AQ72" s="99"/>
      <c r="AR72" s="99"/>
      <c r="AS72" s="99"/>
      <c r="AT72" s="99"/>
      <c r="AU72" s="99"/>
      <c r="AV72" s="99"/>
      <c r="AW72" s="99"/>
      <c r="AX72" s="99"/>
      <c r="AY72" s="99"/>
      <c r="AZ72" s="99"/>
      <c r="BA72" s="101" t="str">
        <f>C72</f>
        <v>Zásyp vytěženou zeminou kolem obrub s uložením výkopku po vrstvách, se zhutněním.</v>
      </c>
      <c r="BB72" s="99"/>
      <c r="BC72" s="99"/>
      <c r="BD72" s="99"/>
      <c r="BE72" s="99"/>
      <c r="BF72" s="99"/>
      <c r="BG72" s="99"/>
      <c r="BH72" s="99"/>
    </row>
    <row r="73" spans="1:60" outlineLevel="1">
      <c r="A73" s="100"/>
      <c r="B73" s="100"/>
      <c r="C73" s="181" t="s">
        <v>557</v>
      </c>
      <c r="D73" s="180"/>
      <c r="E73" s="179">
        <v>8.0850000000000009</v>
      </c>
      <c r="F73" s="106"/>
      <c r="G73" s="106"/>
      <c r="H73" s="106"/>
      <c r="I73" s="106"/>
      <c r="J73" s="106"/>
      <c r="K73" s="106"/>
      <c r="L73" s="106"/>
      <c r="M73" s="106"/>
      <c r="N73" s="104"/>
      <c r="O73" s="104"/>
      <c r="P73" s="104"/>
      <c r="Q73" s="104"/>
      <c r="R73" s="104"/>
      <c r="S73" s="104"/>
      <c r="T73" s="105"/>
      <c r="U73" s="104"/>
      <c r="V73" s="99"/>
      <c r="W73" s="99"/>
      <c r="X73" s="99"/>
      <c r="Y73" s="99"/>
      <c r="Z73" s="99"/>
      <c r="AA73" s="99"/>
      <c r="AB73" s="99"/>
      <c r="AC73" s="99"/>
      <c r="AD73" s="99"/>
      <c r="AE73" s="99" t="s">
        <v>133</v>
      </c>
      <c r="AF73" s="99">
        <v>0</v>
      </c>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ht="22.5" outlineLevel="1">
      <c r="A74" s="100"/>
      <c r="B74" s="100"/>
      <c r="C74" s="181" t="s">
        <v>556</v>
      </c>
      <c r="D74" s="180"/>
      <c r="E74" s="179">
        <v>13.74</v>
      </c>
      <c r="F74" s="106"/>
      <c r="G74" s="106"/>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133</v>
      </c>
      <c r="AF74" s="99">
        <v>0</v>
      </c>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c r="B75" s="100"/>
      <c r="C75" s="181" t="s">
        <v>555</v>
      </c>
      <c r="D75" s="180"/>
      <c r="E75" s="179">
        <v>20.65</v>
      </c>
      <c r="F75" s="106"/>
      <c r="G75" s="106"/>
      <c r="H75" s="106"/>
      <c r="I75" s="106"/>
      <c r="J75" s="106"/>
      <c r="K75" s="106"/>
      <c r="L75" s="106"/>
      <c r="M75" s="106"/>
      <c r="N75" s="104"/>
      <c r="O75" s="104"/>
      <c r="P75" s="104"/>
      <c r="Q75" s="104"/>
      <c r="R75" s="104"/>
      <c r="S75" s="104"/>
      <c r="T75" s="105"/>
      <c r="U75" s="104"/>
      <c r="V75" s="99"/>
      <c r="W75" s="99"/>
      <c r="X75" s="99"/>
      <c r="Y75" s="99"/>
      <c r="Z75" s="99"/>
      <c r="AA75" s="99"/>
      <c r="AB75" s="99"/>
      <c r="AC75" s="99"/>
      <c r="AD75" s="99"/>
      <c r="AE75" s="99" t="s">
        <v>133</v>
      </c>
      <c r="AF75" s="99">
        <v>0</v>
      </c>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c r="B76" s="100"/>
      <c r="C76" s="181" t="s">
        <v>554</v>
      </c>
      <c r="D76" s="180"/>
      <c r="E76" s="179">
        <v>9.8000000000000007</v>
      </c>
      <c r="F76" s="106"/>
      <c r="G76" s="106"/>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133</v>
      </c>
      <c r="AF76" s="99">
        <v>0</v>
      </c>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outlineLevel="1">
      <c r="A77" s="100">
        <v>20</v>
      </c>
      <c r="B77" s="100" t="s">
        <v>223</v>
      </c>
      <c r="C77" s="114" t="s">
        <v>222</v>
      </c>
      <c r="D77" s="104" t="s">
        <v>213</v>
      </c>
      <c r="E77" s="178">
        <v>1.17</v>
      </c>
      <c r="F77" s="177">
        <f>H77+J77</f>
        <v>0</v>
      </c>
      <c r="G77" s="106">
        <f>ROUND(E77*F77,2)</f>
        <v>0</v>
      </c>
      <c r="H77" s="106"/>
      <c r="I77" s="106">
        <f>ROUND(E77*H77,2)</f>
        <v>0</v>
      </c>
      <c r="J77" s="106"/>
      <c r="K77" s="106">
        <f>ROUND(E77*J77,2)</f>
        <v>0</v>
      </c>
      <c r="L77" s="106">
        <v>21</v>
      </c>
      <c r="M77" s="106">
        <f>G77*(1+L77/100)</f>
        <v>0</v>
      </c>
      <c r="N77" s="104">
        <v>0</v>
      </c>
      <c r="O77" s="104">
        <f>ROUND(E77*N77,5)</f>
        <v>0</v>
      </c>
      <c r="P77" s="104">
        <v>0</v>
      </c>
      <c r="Q77" s="104">
        <f>ROUND(E77*P77,5)</f>
        <v>0</v>
      </c>
      <c r="R77" s="104"/>
      <c r="S77" s="104"/>
      <c r="T77" s="105">
        <v>0.20200000000000001</v>
      </c>
      <c r="U77" s="104">
        <f>ROUND(E77*T77,2)</f>
        <v>0.24</v>
      </c>
      <c r="V77" s="99"/>
      <c r="W77" s="99"/>
      <c r="X77" s="99"/>
      <c r="Y77" s="99"/>
      <c r="Z77" s="99"/>
      <c r="AA77" s="99"/>
      <c r="AB77" s="99"/>
      <c r="AC77" s="99"/>
      <c r="AD77" s="99"/>
      <c r="AE77" s="99" t="s">
        <v>80</v>
      </c>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row>
    <row r="78" spans="1:60" outlineLevel="1">
      <c r="A78" s="100"/>
      <c r="B78" s="100"/>
      <c r="C78" s="181" t="s">
        <v>551</v>
      </c>
      <c r="D78" s="180"/>
      <c r="E78" s="179">
        <v>1.17</v>
      </c>
      <c r="F78" s="106"/>
      <c r="G78" s="106"/>
      <c r="H78" s="106"/>
      <c r="I78" s="106"/>
      <c r="J78" s="106"/>
      <c r="K78" s="106"/>
      <c r="L78" s="106"/>
      <c r="M78" s="106"/>
      <c r="N78" s="104"/>
      <c r="O78" s="104"/>
      <c r="P78" s="104"/>
      <c r="Q78" s="104"/>
      <c r="R78" s="104"/>
      <c r="S78" s="104"/>
      <c r="T78" s="105"/>
      <c r="U78" s="104"/>
      <c r="V78" s="99"/>
      <c r="W78" s="99"/>
      <c r="X78" s="99"/>
      <c r="Y78" s="99"/>
      <c r="Z78" s="99"/>
      <c r="AA78" s="99"/>
      <c r="AB78" s="99"/>
      <c r="AC78" s="99"/>
      <c r="AD78" s="99"/>
      <c r="AE78" s="99" t="s">
        <v>133</v>
      </c>
      <c r="AF78" s="99">
        <v>0</v>
      </c>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v>21</v>
      </c>
      <c r="B79" s="100" t="s">
        <v>220</v>
      </c>
      <c r="C79" s="114" t="s">
        <v>219</v>
      </c>
      <c r="D79" s="104" t="s">
        <v>213</v>
      </c>
      <c r="E79" s="178">
        <v>104.55000000000001</v>
      </c>
      <c r="F79" s="177">
        <f>H79+J79</f>
        <v>0</v>
      </c>
      <c r="G79" s="106">
        <f>ROUND(E79*F79,2)</f>
        <v>0</v>
      </c>
      <c r="H79" s="106"/>
      <c r="I79" s="106">
        <f>ROUND(E79*H79,2)</f>
        <v>0</v>
      </c>
      <c r="J79" s="106"/>
      <c r="K79" s="106">
        <f>ROUND(E79*J79,2)</f>
        <v>0</v>
      </c>
      <c r="L79" s="106">
        <v>21</v>
      </c>
      <c r="M79" s="106">
        <f>G79*(1+L79/100)</f>
        <v>0</v>
      </c>
      <c r="N79" s="104">
        <v>0</v>
      </c>
      <c r="O79" s="104">
        <f>ROUND(E79*N79,5)</f>
        <v>0</v>
      </c>
      <c r="P79" s="104">
        <v>0</v>
      </c>
      <c r="Q79" s="104">
        <f>ROUND(E79*P79,5)</f>
        <v>0</v>
      </c>
      <c r="R79" s="104"/>
      <c r="S79" s="104"/>
      <c r="T79" s="105">
        <v>1.0999999999999999E-2</v>
      </c>
      <c r="U79" s="104">
        <f>ROUND(E79*T79,2)</f>
        <v>1.1499999999999999</v>
      </c>
      <c r="V79" s="99"/>
      <c r="W79" s="99"/>
      <c r="X79" s="99"/>
      <c r="Y79" s="99"/>
      <c r="Z79" s="99"/>
      <c r="AA79" s="99"/>
      <c r="AB79" s="99"/>
      <c r="AC79" s="99"/>
      <c r="AD79" s="99"/>
      <c r="AE79" s="99" t="s">
        <v>80</v>
      </c>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ht="33.75" outlineLevel="1">
      <c r="A80" s="100"/>
      <c r="B80" s="100"/>
      <c r="C80" s="383" t="s">
        <v>559</v>
      </c>
      <c r="D80" s="384"/>
      <c r="E80" s="385"/>
      <c r="F80" s="386"/>
      <c r="G80" s="387"/>
      <c r="H80" s="106"/>
      <c r="I80" s="106"/>
      <c r="J80" s="106"/>
      <c r="K80" s="106"/>
      <c r="L80" s="106"/>
      <c r="M80" s="106"/>
      <c r="N80" s="104"/>
      <c r="O80" s="104"/>
      <c r="P80" s="104"/>
      <c r="Q80" s="104"/>
      <c r="R80" s="104"/>
      <c r="S80" s="104"/>
      <c r="T80" s="105"/>
      <c r="U80" s="104"/>
      <c r="V80" s="99"/>
      <c r="W80" s="99"/>
      <c r="X80" s="99"/>
      <c r="Y80" s="99"/>
      <c r="Z80" s="99"/>
      <c r="AA80" s="99"/>
      <c r="AB80" s="99"/>
      <c r="AC80" s="99"/>
      <c r="AD80" s="99"/>
      <c r="AE80" s="99" t="s">
        <v>81</v>
      </c>
      <c r="AF80" s="99"/>
      <c r="AG80" s="99"/>
      <c r="AH80" s="99"/>
      <c r="AI80" s="99"/>
      <c r="AJ80" s="99"/>
      <c r="AK80" s="99"/>
      <c r="AL80" s="99"/>
      <c r="AM80" s="99"/>
      <c r="AN80" s="99"/>
      <c r="AO80" s="99"/>
      <c r="AP80" s="99"/>
      <c r="AQ80" s="99"/>
      <c r="AR80" s="99"/>
      <c r="AS80" s="99"/>
      <c r="AT80" s="99"/>
      <c r="AU80" s="99"/>
      <c r="AV80" s="99"/>
      <c r="AW80" s="99"/>
      <c r="AX80" s="99"/>
      <c r="AY80" s="99"/>
      <c r="AZ80" s="99"/>
      <c r="BA80" s="101" t="str">
        <f>C80</f>
        <v>Vodorovné přemístění výkopku po suchu, bez ohledu na druh dopravního prostředku, bez naložení výkopku, avšak se složením bez rozhrnutí. Přesun zeminy na dočasnou skládku pro násypy a zásypy a dovoz zpět.</v>
      </c>
      <c r="BB80" s="99"/>
      <c r="BC80" s="99"/>
      <c r="BD80" s="99"/>
      <c r="BE80" s="99"/>
      <c r="BF80" s="99"/>
      <c r="BG80" s="99"/>
      <c r="BH80" s="99"/>
    </row>
    <row r="81" spans="1:60" outlineLevel="1">
      <c r="A81" s="100"/>
      <c r="B81" s="100"/>
      <c r="C81" s="181" t="s">
        <v>454</v>
      </c>
      <c r="D81" s="180"/>
      <c r="E81" s="179"/>
      <c r="F81" s="106"/>
      <c r="G81" s="106"/>
      <c r="H81" s="106"/>
      <c r="I81" s="106"/>
      <c r="J81" s="106"/>
      <c r="K81" s="106"/>
      <c r="L81" s="106"/>
      <c r="M81" s="106"/>
      <c r="N81" s="104"/>
      <c r="O81" s="104"/>
      <c r="P81" s="104"/>
      <c r="Q81" s="104"/>
      <c r="R81" s="104"/>
      <c r="S81" s="104"/>
      <c r="T81" s="105"/>
      <c r="U81" s="104"/>
      <c r="V81" s="99"/>
      <c r="W81" s="99"/>
      <c r="X81" s="99"/>
      <c r="Y81" s="99"/>
      <c r="Z81" s="99"/>
      <c r="AA81" s="99"/>
      <c r="AB81" s="99"/>
      <c r="AC81" s="99"/>
      <c r="AD81" s="99"/>
      <c r="AE81" s="99" t="s">
        <v>133</v>
      </c>
      <c r="AF81" s="99">
        <v>0</v>
      </c>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outlineLevel="1">
      <c r="A82" s="100"/>
      <c r="B82" s="100"/>
      <c r="C82" s="181" t="s">
        <v>557</v>
      </c>
      <c r="D82" s="180"/>
      <c r="E82" s="179">
        <v>8.0850000000000009</v>
      </c>
      <c r="F82" s="106"/>
      <c r="G82" s="106"/>
      <c r="H82" s="106"/>
      <c r="I82" s="106"/>
      <c r="J82" s="106"/>
      <c r="K82" s="106"/>
      <c r="L82" s="106"/>
      <c r="M82" s="106"/>
      <c r="N82" s="104"/>
      <c r="O82" s="104"/>
      <c r="P82" s="104"/>
      <c r="Q82" s="104"/>
      <c r="R82" s="104"/>
      <c r="S82" s="104"/>
      <c r="T82" s="105"/>
      <c r="U82" s="104"/>
      <c r="V82" s="99"/>
      <c r="W82" s="99"/>
      <c r="X82" s="99"/>
      <c r="Y82" s="99"/>
      <c r="Z82" s="99"/>
      <c r="AA82" s="99"/>
      <c r="AB82" s="99"/>
      <c r="AC82" s="99"/>
      <c r="AD82" s="99"/>
      <c r="AE82" s="99" t="s">
        <v>133</v>
      </c>
      <c r="AF82" s="99">
        <v>0</v>
      </c>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ht="22.5" outlineLevel="1">
      <c r="A83" s="100"/>
      <c r="B83" s="100"/>
      <c r="C83" s="181" t="s">
        <v>556</v>
      </c>
      <c r="D83" s="180"/>
      <c r="E83" s="179">
        <v>13.74</v>
      </c>
      <c r="F83" s="106"/>
      <c r="G83" s="106"/>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133</v>
      </c>
      <c r="AF83" s="99">
        <v>0</v>
      </c>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outlineLevel="1">
      <c r="A84" s="100"/>
      <c r="B84" s="100"/>
      <c r="C84" s="181" t="s">
        <v>555</v>
      </c>
      <c r="D84" s="180"/>
      <c r="E84" s="179">
        <v>20.65</v>
      </c>
      <c r="F84" s="106"/>
      <c r="G84" s="106"/>
      <c r="H84" s="106"/>
      <c r="I84" s="106"/>
      <c r="J84" s="106"/>
      <c r="K84" s="106"/>
      <c r="L84" s="106"/>
      <c r="M84" s="106"/>
      <c r="N84" s="104"/>
      <c r="O84" s="104"/>
      <c r="P84" s="104"/>
      <c r="Q84" s="104"/>
      <c r="R84" s="104"/>
      <c r="S84" s="104"/>
      <c r="T84" s="105"/>
      <c r="U84" s="104"/>
      <c r="V84" s="99"/>
      <c r="W84" s="99"/>
      <c r="X84" s="99"/>
      <c r="Y84" s="99"/>
      <c r="Z84" s="99"/>
      <c r="AA84" s="99"/>
      <c r="AB84" s="99"/>
      <c r="AC84" s="99"/>
      <c r="AD84" s="99"/>
      <c r="AE84" s="99" t="s">
        <v>133</v>
      </c>
      <c r="AF84" s="99">
        <v>0</v>
      </c>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outlineLevel="1">
      <c r="A85" s="100"/>
      <c r="B85" s="100"/>
      <c r="C85" s="181" t="s">
        <v>554</v>
      </c>
      <c r="D85" s="180"/>
      <c r="E85" s="179">
        <v>9.8000000000000007</v>
      </c>
      <c r="F85" s="106"/>
      <c r="G85" s="106"/>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133</v>
      </c>
      <c r="AF85" s="99">
        <v>0</v>
      </c>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outlineLevel="1">
      <c r="A86" s="100"/>
      <c r="B86" s="100"/>
      <c r="C86" s="181" t="s">
        <v>558</v>
      </c>
      <c r="D86" s="180"/>
      <c r="E86" s="179">
        <v>52.274999999999999</v>
      </c>
      <c r="F86" s="106"/>
      <c r="G86" s="106"/>
      <c r="H86" s="106"/>
      <c r="I86" s="106"/>
      <c r="J86" s="106"/>
      <c r="K86" s="106"/>
      <c r="L86" s="106"/>
      <c r="M86" s="106"/>
      <c r="N86" s="104"/>
      <c r="O86" s="104"/>
      <c r="P86" s="104"/>
      <c r="Q86" s="104"/>
      <c r="R86" s="104"/>
      <c r="S86" s="104"/>
      <c r="T86" s="105"/>
      <c r="U86" s="104"/>
      <c r="V86" s="99"/>
      <c r="W86" s="99"/>
      <c r="X86" s="99"/>
      <c r="Y86" s="99"/>
      <c r="Z86" s="99"/>
      <c r="AA86" s="99"/>
      <c r="AB86" s="99"/>
      <c r="AC86" s="99"/>
      <c r="AD86" s="99"/>
      <c r="AE86" s="99" t="s">
        <v>133</v>
      </c>
      <c r="AF86" s="99">
        <v>0</v>
      </c>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ht="22.5" outlineLevel="1">
      <c r="A87" s="100">
        <v>22</v>
      </c>
      <c r="B87" s="100" t="s">
        <v>215</v>
      </c>
      <c r="C87" s="114" t="s">
        <v>214</v>
      </c>
      <c r="D87" s="104" t="s">
        <v>213</v>
      </c>
      <c r="E87" s="178">
        <v>52.275000000000006</v>
      </c>
      <c r="F87" s="177">
        <f>H87+J87</f>
        <v>0</v>
      </c>
      <c r="G87" s="106">
        <f>ROUND(E87*F87,2)</f>
        <v>0</v>
      </c>
      <c r="H87" s="106"/>
      <c r="I87" s="106">
        <f>ROUND(E87*H87,2)</f>
        <v>0</v>
      </c>
      <c r="J87" s="106"/>
      <c r="K87" s="106">
        <f>ROUND(E87*J87,2)</f>
        <v>0</v>
      </c>
      <c r="L87" s="106">
        <v>21</v>
      </c>
      <c r="M87" s="106">
        <f>G87*(1+L87/100)</f>
        <v>0</v>
      </c>
      <c r="N87" s="104">
        <v>0</v>
      </c>
      <c r="O87" s="104">
        <f>ROUND(E87*N87,5)</f>
        <v>0</v>
      </c>
      <c r="P87" s="104">
        <v>0</v>
      </c>
      <c r="Q87" s="104">
        <f>ROUND(E87*P87,5)</f>
        <v>0</v>
      </c>
      <c r="R87" s="104"/>
      <c r="S87" s="104"/>
      <c r="T87" s="105">
        <v>0.65200000000000002</v>
      </c>
      <c r="U87" s="104">
        <f>ROUND(E87*T87,2)</f>
        <v>34.08</v>
      </c>
      <c r="V87" s="99"/>
      <c r="W87" s="99"/>
      <c r="X87" s="99"/>
      <c r="Y87" s="99"/>
      <c r="Z87" s="99"/>
      <c r="AA87" s="99"/>
      <c r="AB87" s="99"/>
      <c r="AC87" s="99"/>
      <c r="AD87" s="99"/>
      <c r="AE87" s="99" t="s">
        <v>80</v>
      </c>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outlineLevel="1">
      <c r="A88" s="100"/>
      <c r="B88" s="100"/>
      <c r="C88" s="181" t="s">
        <v>557</v>
      </c>
      <c r="D88" s="180"/>
      <c r="E88" s="179">
        <v>8.0850000000000009</v>
      </c>
      <c r="F88" s="106"/>
      <c r="G88" s="106"/>
      <c r="H88" s="106"/>
      <c r="I88" s="106"/>
      <c r="J88" s="106"/>
      <c r="K88" s="106"/>
      <c r="L88" s="106"/>
      <c r="M88" s="106"/>
      <c r="N88" s="104"/>
      <c r="O88" s="104"/>
      <c r="P88" s="104"/>
      <c r="Q88" s="104"/>
      <c r="R88" s="104"/>
      <c r="S88" s="104"/>
      <c r="T88" s="105"/>
      <c r="U88" s="104"/>
      <c r="V88" s="99"/>
      <c r="W88" s="99"/>
      <c r="X88" s="99"/>
      <c r="Y88" s="99"/>
      <c r="Z88" s="99"/>
      <c r="AA88" s="99"/>
      <c r="AB88" s="99"/>
      <c r="AC88" s="99"/>
      <c r="AD88" s="99"/>
      <c r="AE88" s="99" t="s">
        <v>133</v>
      </c>
      <c r="AF88" s="99">
        <v>0</v>
      </c>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row>
    <row r="89" spans="1:60" ht="22.5" outlineLevel="1">
      <c r="A89" s="100"/>
      <c r="B89" s="100"/>
      <c r="C89" s="181" t="s">
        <v>556</v>
      </c>
      <c r="D89" s="180"/>
      <c r="E89" s="179">
        <v>13.74</v>
      </c>
      <c r="F89" s="106"/>
      <c r="G89" s="106"/>
      <c r="H89" s="106"/>
      <c r="I89" s="106"/>
      <c r="J89" s="106"/>
      <c r="K89" s="106"/>
      <c r="L89" s="106"/>
      <c r="M89" s="106"/>
      <c r="N89" s="104"/>
      <c r="O89" s="104"/>
      <c r="P89" s="104"/>
      <c r="Q89" s="104"/>
      <c r="R89" s="104"/>
      <c r="S89" s="104"/>
      <c r="T89" s="105"/>
      <c r="U89" s="104"/>
      <c r="V89" s="99"/>
      <c r="W89" s="99"/>
      <c r="X89" s="99"/>
      <c r="Y89" s="99"/>
      <c r="Z89" s="99"/>
      <c r="AA89" s="99"/>
      <c r="AB89" s="99"/>
      <c r="AC89" s="99"/>
      <c r="AD89" s="99"/>
      <c r="AE89" s="99" t="s">
        <v>133</v>
      </c>
      <c r="AF89" s="99">
        <v>0</v>
      </c>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outlineLevel="1">
      <c r="A90" s="100"/>
      <c r="B90" s="100"/>
      <c r="C90" s="181" t="s">
        <v>555</v>
      </c>
      <c r="D90" s="180"/>
      <c r="E90" s="179">
        <v>20.65</v>
      </c>
      <c r="F90" s="106"/>
      <c r="G90" s="106"/>
      <c r="H90" s="106"/>
      <c r="I90" s="106"/>
      <c r="J90" s="106"/>
      <c r="K90" s="106"/>
      <c r="L90" s="106"/>
      <c r="M90" s="106"/>
      <c r="N90" s="104"/>
      <c r="O90" s="104"/>
      <c r="P90" s="104"/>
      <c r="Q90" s="104"/>
      <c r="R90" s="104"/>
      <c r="S90" s="104"/>
      <c r="T90" s="105"/>
      <c r="U90" s="104"/>
      <c r="V90" s="99"/>
      <c r="W90" s="99"/>
      <c r="X90" s="99"/>
      <c r="Y90" s="99"/>
      <c r="Z90" s="99"/>
      <c r="AA90" s="99"/>
      <c r="AB90" s="99"/>
      <c r="AC90" s="99"/>
      <c r="AD90" s="99"/>
      <c r="AE90" s="99" t="s">
        <v>133</v>
      </c>
      <c r="AF90" s="99">
        <v>0</v>
      </c>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row>
    <row r="91" spans="1:60" outlineLevel="1">
      <c r="A91" s="100"/>
      <c r="B91" s="100"/>
      <c r="C91" s="181" t="s">
        <v>554</v>
      </c>
      <c r="D91" s="180"/>
      <c r="E91" s="179">
        <v>9.8000000000000007</v>
      </c>
      <c r="F91" s="106"/>
      <c r="G91" s="106"/>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133</v>
      </c>
      <c r="AF91" s="99">
        <v>0</v>
      </c>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ht="22.5" outlineLevel="1">
      <c r="A92" s="100">
        <v>23</v>
      </c>
      <c r="B92" s="100" t="s">
        <v>553</v>
      </c>
      <c r="C92" s="114" t="s">
        <v>552</v>
      </c>
      <c r="D92" s="104" t="s">
        <v>213</v>
      </c>
      <c r="E92" s="178">
        <v>3.33</v>
      </c>
      <c r="F92" s="177">
        <f>H92+J92</f>
        <v>0</v>
      </c>
      <c r="G92" s="106">
        <f>ROUND(E92*F92,2)</f>
        <v>0</v>
      </c>
      <c r="H92" s="106"/>
      <c r="I92" s="106">
        <f>ROUND(E92*H92,2)</f>
        <v>0</v>
      </c>
      <c r="J92" s="106"/>
      <c r="K92" s="106">
        <f>ROUND(E92*J92,2)</f>
        <v>0</v>
      </c>
      <c r="L92" s="106">
        <v>21</v>
      </c>
      <c r="M92" s="106">
        <f>G92*(1+L92/100)</f>
        <v>0</v>
      </c>
      <c r="N92" s="104">
        <v>1.7</v>
      </c>
      <c r="O92" s="104">
        <f>ROUND(E92*N92,5)</f>
        <v>5.6609999999999996</v>
      </c>
      <c r="P92" s="104">
        <v>0</v>
      </c>
      <c r="Q92" s="104">
        <f>ROUND(E92*P92,5)</f>
        <v>0</v>
      </c>
      <c r="R92" s="104"/>
      <c r="S92" s="104"/>
      <c r="T92" s="105">
        <v>1.587</v>
      </c>
      <c r="U92" s="104">
        <f>ROUND(E92*T92,2)</f>
        <v>5.28</v>
      </c>
      <c r="V92" s="99"/>
      <c r="W92" s="99"/>
      <c r="X92" s="99"/>
      <c r="Y92" s="99"/>
      <c r="Z92" s="99"/>
      <c r="AA92" s="99"/>
      <c r="AB92" s="99"/>
      <c r="AC92" s="99"/>
      <c r="AD92" s="99"/>
      <c r="AE92" s="99" t="s">
        <v>80</v>
      </c>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outlineLevel="1">
      <c r="A93" s="100"/>
      <c r="B93" s="100"/>
      <c r="C93" s="181" t="s">
        <v>551</v>
      </c>
      <c r="D93" s="180"/>
      <c r="E93" s="179">
        <v>1.17</v>
      </c>
      <c r="F93" s="106"/>
      <c r="G93" s="106"/>
      <c r="H93" s="106"/>
      <c r="I93" s="106"/>
      <c r="J93" s="106"/>
      <c r="K93" s="106"/>
      <c r="L93" s="106"/>
      <c r="M93" s="106"/>
      <c r="N93" s="104"/>
      <c r="O93" s="104"/>
      <c r="P93" s="104"/>
      <c r="Q93" s="104"/>
      <c r="R93" s="104"/>
      <c r="S93" s="104"/>
      <c r="T93" s="105"/>
      <c r="U93" s="104"/>
      <c r="V93" s="99"/>
      <c r="W93" s="99"/>
      <c r="X93" s="99"/>
      <c r="Y93" s="99"/>
      <c r="Z93" s="99"/>
      <c r="AA93" s="99"/>
      <c r="AB93" s="99"/>
      <c r="AC93" s="99"/>
      <c r="AD93" s="99"/>
      <c r="AE93" s="99" t="s">
        <v>133</v>
      </c>
      <c r="AF93" s="99">
        <v>0</v>
      </c>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ht="22.5" outlineLevel="1">
      <c r="A94" s="100"/>
      <c r="B94" s="100"/>
      <c r="C94" s="181" t="s">
        <v>527</v>
      </c>
      <c r="D94" s="180"/>
      <c r="E94" s="179">
        <v>2.16</v>
      </c>
      <c r="F94" s="106"/>
      <c r="G94" s="106"/>
      <c r="H94" s="106"/>
      <c r="I94" s="106"/>
      <c r="J94" s="106"/>
      <c r="K94" s="106"/>
      <c r="L94" s="106"/>
      <c r="M94" s="106"/>
      <c r="N94" s="104"/>
      <c r="O94" s="104"/>
      <c r="P94" s="104"/>
      <c r="Q94" s="104"/>
      <c r="R94" s="104"/>
      <c r="S94" s="104"/>
      <c r="T94" s="105"/>
      <c r="U94" s="104"/>
      <c r="V94" s="99"/>
      <c r="W94" s="99"/>
      <c r="X94" s="99"/>
      <c r="Y94" s="99"/>
      <c r="Z94" s="99"/>
      <c r="AA94" s="99"/>
      <c r="AB94" s="99"/>
      <c r="AC94" s="99"/>
      <c r="AD94" s="99"/>
      <c r="AE94" s="99" t="s">
        <v>133</v>
      </c>
      <c r="AF94" s="99">
        <v>0</v>
      </c>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ht="22.5" outlineLevel="1">
      <c r="A95" s="100">
        <v>24</v>
      </c>
      <c r="B95" s="100" t="s">
        <v>550</v>
      </c>
      <c r="C95" s="114" t="s">
        <v>549</v>
      </c>
      <c r="D95" s="104" t="s">
        <v>213</v>
      </c>
      <c r="E95" s="178">
        <v>166.95129999999997</v>
      </c>
      <c r="F95" s="177">
        <f>H95+J95</f>
        <v>0</v>
      </c>
      <c r="G95" s="106">
        <f>ROUND(E95*F95,2)</f>
        <v>0</v>
      </c>
      <c r="H95" s="106"/>
      <c r="I95" s="106">
        <f>ROUND(E95*H95,2)</f>
        <v>0</v>
      </c>
      <c r="J95" s="106"/>
      <c r="K95" s="106">
        <f>ROUND(E95*J95,2)</f>
        <v>0</v>
      </c>
      <c r="L95" s="106">
        <v>21</v>
      </c>
      <c r="M95" s="106">
        <f>G95*(1+L95/100)</f>
        <v>0</v>
      </c>
      <c r="N95" s="104">
        <v>0</v>
      </c>
      <c r="O95" s="104">
        <f>ROUND(E95*N95,5)</f>
        <v>0</v>
      </c>
      <c r="P95" s="104">
        <v>0</v>
      </c>
      <c r="Q95" s="104">
        <f>ROUND(E95*P95,5)</f>
        <v>0</v>
      </c>
      <c r="R95" s="104"/>
      <c r="S95" s="104"/>
      <c r="T95" s="105">
        <v>1.0999999999999999E-2</v>
      </c>
      <c r="U95" s="104">
        <f>ROUND(E95*T95,2)</f>
        <v>1.84</v>
      </c>
      <c r="V95" s="99"/>
      <c r="W95" s="99"/>
      <c r="X95" s="99"/>
      <c r="Y95" s="99"/>
      <c r="Z95" s="99"/>
      <c r="AA95" s="99"/>
      <c r="AB95" s="99"/>
      <c r="AC95" s="99"/>
      <c r="AD95" s="99"/>
      <c r="AE95" s="99" t="s">
        <v>80</v>
      </c>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ht="22.5" outlineLevel="1">
      <c r="A96" s="100"/>
      <c r="B96" s="100"/>
      <c r="C96" s="383" t="s">
        <v>546</v>
      </c>
      <c r="D96" s="384"/>
      <c r="E96" s="385"/>
      <c r="F96" s="386"/>
      <c r="G96" s="387"/>
      <c r="H96" s="106"/>
      <c r="I96" s="106"/>
      <c r="J96" s="106"/>
      <c r="K96" s="106"/>
      <c r="L96" s="106"/>
      <c r="M96" s="106"/>
      <c r="N96" s="104"/>
      <c r="O96" s="104"/>
      <c r="P96" s="104"/>
      <c r="Q96" s="104"/>
      <c r="R96" s="104"/>
      <c r="S96" s="104"/>
      <c r="T96" s="105"/>
      <c r="U96" s="104"/>
      <c r="V96" s="99"/>
      <c r="W96" s="99"/>
      <c r="X96" s="99"/>
      <c r="Y96" s="99"/>
      <c r="Z96" s="99"/>
      <c r="AA96" s="99"/>
      <c r="AB96" s="99"/>
      <c r="AC96" s="99"/>
      <c r="AD96" s="99"/>
      <c r="AE96" s="99" t="s">
        <v>81</v>
      </c>
      <c r="AF96" s="99"/>
      <c r="AG96" s="99"/>
      <c r="AH96" s="99"/>
      <c r="AI96" s="99"/>
      <c r="AJ96" s="99"/>
      <c r="AK96" s="99"/>
      <c r="AL96" s="99"/>
      <c r="AM96" s="99"/>
      <c r="AN96" s="99"/>
      <c r="AO96" s="99"/>
      <c r="AP96" s="99"/>
      <c r="AQ96" s="99"/>
      <c r="AR96" s="99"/>
      <c r="AS96" s="99"/>
      <c r="AT96" s="99"/>
      <c r="AU96" s="99"/>
      <c r="AV96" s="99"/>
      <c r="AW96" s="99"/>
      <c r="AX96" s="99"/>
      <c r="AY96" s="99"/>
      <c r="AZ96" s="99"/>
      <c r="BA96" s="101" t="str">
        <f>C96</f>
        <v>Vodorovné přemístění výkopku po suchu, bez ohledu na druh dopravního prostředku, bez naložení výkopku, avšak se složením bez rozhrnutí. Přesun zeminy na skládku.</v>
      </c>
      <c r="BB96" s="99"/>
      <c r="BC96" s="99"/>
      <c r="BD96" s="99"/>
      <c r="BE96" s="99"/>
      <c r="BF96" s="99"/>
      <c r="BG96" s="99"/>
      <c r="BH96" s="99"/>
    </row>
    <row r="97" spans="1:60" outlineLevel="1">
      <c r="A97" s="100"/>
      <c r="B97" s="100"/>
      <c r="C97" s="181" t="s">
        <v>543</v>
      </c>
      <c r="D97" s="180"/>
      <c r="E97" s="179">
        <v>70.724999999999994</v>
      </c>
      <c r="F97" s="106"/>
      <c r="G97" s="106"/>
      <c r="H97" s="106"/>
      <c r="I97" s="106"/>
      <c r="J97" s="106"/>
      <c r="K97" s="106"/>
      <c r="L97" s="106"/>
      <c r="M97" s="106"/>
      <c r="N97" s="104"/>
      <c r="O97" s="104"/>
      <c r="P97" s="104"/>
      <c r="Q97" s="104"/>
      <c r="R97" s="104"/>
      <c r="S97" s="104"/>
      <c r="T97" s="105"/>
      <c r="U97" s="104"/>
      <c r="V97" s="99"/>
      <c r="W97" s="99"/>
      <c r="X97" s="99"/>
      <c r="Y97" s="99"/>
      <c r="Z97" s="99"/>
      <c r="AA97" s="99"/>
      <c r="AB97" s="99"/>
      <c r="AC97" s="99"/>
      <c r="AD97" s="99"/>
      <c r="AE97" s="99" t="s">
        <v>133</v>
      </c>
      <c r="AF97" s="99">
        <v>0</v>
      </c>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ht="33.75" outlineLevel="1">
      <c r="A98" s="100"/>
      <c r="B98" s="100"/>
      <c r="C98" s="181" t="s">
        <v>540</v>
      </c>
      <c r="D98" s="180"/>
      <c r="E98" s="179">
        <v>57.494999999999997</v>
      </c>
      <c r="F98" s="106"/>
      <c r="G98" s="106"/>
      <c r="H98" s="106"/>
      <c r="I98" s="106"/>
      <c r="J98" s="106"/>
      <c r="K98" s="106"/>
      <c r="L98" s="106"/>
      <c r="M98" s="106"/>
      <c r="N98" s="104"/>
      <c r="O98" s="104"/>
      <c r="P98" s="104"/>
      <c r="Q98" s="104"/>
      <c r="R98" s="104"/>
      <c r="S98" s="104"/>
      <c r="T98" s="105"/>
      <c r="U98" s="104"/>
      <c r="V98" s="99"/>
      <c r="W98" s="99"/>
      <c r="X98" s="99"/>
      <c r="Y98" s="99"/>
      <c r="Z98" s="99"/>
      <c r="AA98" s="99"/>
      <c r="AB98" s="99"/>
      <c r="AC98" s="99"/>
      <c r="AD98" s="99"/>
      <c r="AE98" s="99" t="s">
        <v>133</v>
      </c>
      <c r="AF98" s="99">
        <v>0</v>
      </c>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outlineLevel="1">
      <c r="A99" s="100"/>
      <c r="B99" s="100"/>
      <c r="C99" s="181" t="s">
        <v>539</v>
      </c>
      <c r="D99" s="180"/>
      <c r="E99" s="179">
        <v>-11.7</v>
      </c>
      <c r="F99" s="106"/>
      <c r="G99" s="106"/>
      <c r="H99" s="106"/>
      <c r="I99" s="106"/>
      <c r="J99" s="106"/>
      <c r="K99" s="106"/>
      <c r="L99" s="106"/>
      <c r="M99" s="106"/>
      <c r="N99" s="104"/>
      <c r="O99" s="104"/>
      <c r="P99" s="104"/>
      <c r="Q99" s="104"/>
      <c r="R99" s="104"/>
      <c r="S99" s="104"/>
      <c r="T99" s="105"/>
      <c r="U99" s="104"/>
      <c r="V99" s="99"/>
      <c r="W99" s="99"/>
      <c r="X99" s="99"/>
      <c r="Y99" s="99"/>
      <c r="Z99" s="99"/>
      <c r="AA99" s="99"/>
      <c r="AB99" s="99"/>
      <c r="AC99" s="99"/>
      <c r="AD99" s="99"/>
      <c r="AE99" s="99" t="s">
        <v>133</v>
      </c>
      <c r="AF99" s="99">
        <v>0</v>
      </c>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ht="22.5" outlineLevel="1">
      <c r="A100" s="100"/>
      <c r="B100" s="100"/>
      <c r="C100" s="181" t="s">
        <v>538</v>
      </c>
      <c r="D100" s="180"/>
      <c r="E100" s="179">
        <v>110.49</v>
      </c>
      <c r="F100" s="106"/>
      <c r="G100" s="106"/>
      <c r="H100" s="106"/>
      <c r="I100" s="106"/>
      <c r="J100" s="106"/>
      <c r="K100" s="106"/>
      <c r="L100" s="106"/>
      <c r="M100" s="106"/>
      <c r="N100" s="104"/>
      <c r="O100" s="104"/>
      <c r="P100" s="104"/>
      <c r="Q100" s="104"/>
      <c r="R100" s="104"/>
      <c r="S100" s="104"/>
      <c r="T100" s="105"/>
      <c r="U100" s="104"/>
      <c r="V100" s="99"/>
      <c r="W100" s="99"/>
      <c r="X100" s="99"/>
      <c r="Y100" s="99"/>
      <c r="Z100" s="99"/>
      <c r="AA100" s="99"/>
      <c r="AB100" s="99"/>
      <c r="AC100" s="99"/>
      <c r="AD100" s="99"/>
      <c r="AE100" s="99" t="s">
        <v>133</v>
      </c>
      <c r="AF100" s="99">
        <v>0</v>
      </c>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row>
    <row r="101" spans="1:60" outlineLevel="1">
      <c r="A101" s="100"/>
      <c r="B101" s="100"/>
      <c r="C101" s="181" t="s">
        <v>537</v>
      </c>
      <c r="D101" s="180"/>
      <c r="E101" s="179">
        <v>-10.69</v>
      </c>
      <c r="F101" s="106"/>
      <c r="G101" s="106"/>
      <c r="H101" s="106"/>
      <c r="I101" s="106"/>
      <c r="J101" s="106"/>
      <c r="K101" s="106"/>
      <c r="L101" s="106"/>
      <c r="M101" s="106"/>
      <c r="N101" s="104"/>
      <c r="O101" s="104"/>
      <c r="P101" s="104"/>
      <c r="Q101" s="104"/>
      <c r="R101" s="104"/>
      <c r="S101" s="104"/>
      <c r="T101" s="105"/>
      <c r="U101" s="104"/>
      <c r="V101" s="99"/>
      <c r="W101" s="99"/>
      <c r="X101" s="99"/>
      <c r="Y101" s="99"/>
      <c r="Z101" s="99"/>
      <c r="AA101" s="99"/>
      <c r="AB101" s="99"/>
      <c r="AC101" s="99"/>
      <c r="AD101" s="99"/>
      <c r="AE101" s="99" t="s">
        <v>133</v>
      </c>
      <c r="AF101" s="99">
        <v>0</v>
      </c>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row>
    <row r="102" spans="1:60" outlineLevel="1">
      <c r="A102" s="100"/>
      <c r="B102" s="100"/>
      <c r="C102" s="181" t="s">
        <v>536</v>
      </c>
      <c r="D102" s="180"/>
      <c r="E102" s="179">
        <v>2.34</v>
      </c>
      <c r="F102" s="106"/>
      <c r="G102" s="106"/>
      <c r="H102" s="106"/>
      <c r="I102" s="106"/>
      <c r="J102" s="106"/>
      <c r="K102" s="106"/>
      <c r="L102" s="106"/>
      <c r="M102" s="106"/>
      <c r="N102" s="104"/>
      <c r="O102" s="104"/>
      <c r="P102" s="104"/>
      <c r="Q102" s="104"/>
      <c r="R102" s="104"/>
      <c r="S102" s="104"/>
      <c r="T102" s="105"/>
      <c r="U102" s="104"/>
      <c r="V102" s="99"/>
      <c r="W102" s="99"/>
      <c r="X102" s="99"/>
      <c r="Y102" s="99"/>
      <c r="Z102" s="99"/>
      <c r="AA102" s="99"/>
      <c r="AB102" s="99"/>
      <c r="AC102" s="99"/>
      <c r="AD102" s="99"/>
      <c r="AE102" s="99" t="s">
        <v>133</v>
      </c>
      <c r="AF102" s="99">
        <v>0</v>
      </c>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outlineLevel="1">
      <c r="A103" s="100"/>
      <c r="B103" s="100"/>
      <c r="C103" s="181" t="s">
        <v>519</v>
      </c>
      <c r="D103" s="180"/>
      <c r="E103" s="179">
        <v>1.1759999999999999</v>
      </c>
      <c r="F103" s="106"/>
      <c r="G103" s="106"/>
      <c r="H103" s="106"/>
      <c r="I103" s="106"/>
      <c r="J103" s="106"/>
      <c r="K103" s="106"/>
      <c r="L103" s="106"/>
      <c r="M103" s="106"/>
      <c r="N103" s="104"/>
      <c r="O103" s="104"/>
      <c r="P103" s="104"/>
      <c r="Q103" s="104"/>
      <c r="R103" s="104"/>
      <c r="S103" s="104"/>
      <c r="T103" s="105"/>
      <c r="U103" s="104"/>
      <c r="V103" s="99"/>
      <c r="W103" s="99"/>
      <c r="X103" s="99"/>
      <c r="Y103" s="99"/>
      <c r="Z103" s="99"/>
      <c r="AA103" s="99"/>
      <c r="AB103" s="99"/>
      <c r="AC103" s="99"/>
      <c r="AD103" s="99"/>
      <c r="AE103" s="99" t="s">
        <v>133</v>
      </c>
      <c r="AF103" s="99">
        <v>0</v>
      </c>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outlineLevel="1">
      <c r="A104" s="100"/>
      <c r="B104" s="100"/>
      <c r="C104" s="181" t="s">
        <v>535</v>
      </c>
      <c r="D104" s="180"/>
      <c r="E104" s="179">
        <v>3.43</v>
      </c>
      <c r="F104" s="106"/>
      <c r="G104" s="106"/>
      <c r="H104" s="106"/>
      <c r="I104" s="106"/>
      <c r="J104" s="106"/>
      <c r="K104" s="106"/>
      <c r="L104" s="106"/>
      <c r="M104" s="106"/>
      <c r="N104" s="104"/>
      <c r="O104" s="104"/>
      <c r="P104" s="104"/>
      <c r="Q104" s="104"/>
      <c r="R104" s="104"/>
      <c r="S104" s="104"/>
      <c r="T104" s="105"/>
      <c r="U104" s="104"/>
      <c r="V104" s="99"/>
      <c r="W104" s="99"/>
      <c r="X104" s="99"/>
      <c r="Y104" s="99"/>
      <c r="Z104" s="99"/>
      <c r="AA104" s="99"/>
      <c r="AB104" s="99"/>
      <c r="AC104" s="99"/>
      <c r="AD104" s="99"/>
      <c r="AE104" s="99" t="s">
        <v>133</v>
      </c>
      <c r="AF104" s="99">
        <v>0</v>
      </c>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row>
    <row r="105" spans="1:60" outlineLevel="1">
      <c r="A105" s="100"/>
      <c r="B105" s="100"/>
      <c r="C105" s="181" t="s">
        <v>534</v>
      </c>
      <c r="D105" s="180"/>
      <c r="E105" s="179">
        <v>-43.059699999999999</v>
      </c>
      <c r="F105" s="106"/>
      <c r="G105" s="106"/>
      <c r="H105" s="106"/>
      <c r="I105" s="106"/>
      <c r="J105" s="106"/>
      <c r="K105" s="106"/>
      <c r="L105" s="106"/>
      <c r="M105" s="106"/>
      <c r="N105" s="104"/>
      <c r="O105" s="104"/>
      <c r="P105" s="104"/>
      <c r="Q105" s="104"/>
      <c r="R105" s="104"/>
      <c r="S105" s="104"/>
      <c r="T105" s="105"/>
      <c r="U105" s="104"/>
      <c r="V105" s="99"/>
      <c r="W105" s="99"/>
      <c r="X105" s="99"/>
      <c r="Y105" s="99"/>
      <c r="Z105" s="99"/>
      <c r="AA105" s="99"/>
      <c r="AB105" s="99"/>
      <c r="AC105" s="99"/>
      <c r="AD105" s="99"/>
      <c r="AE105" s="99" t="s">
        <v>133</v>
      </c>
      <c r="AF105" s="99">
        <v>0</v>
      </c>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outlineLevel="1">
      <c r="A106" s="100"/>
      <c r="B106" s="100"/>
      <c r="C106" s="181" t="s">
        <v>533</v>
      </c>
      <c r="D106" s="180"/>
      <c r="E106" s="179">
        <v>-5.9349999999999996</v>
      </c>
      <c r="F106" s="106"/>
      <c r="G106" s="106"/>
      <c r="H106" s="106"/>
      <c r="I106" s="106"/>
      <c r="J106" s="106"/>
      <c r="K106" s="106"/>
      <c r="L106" s="106"/>
      <c r="M106" s="106"/>
      <c r="N106" s="104"/>
      <c r="O106" s="104"/>
      <c r="P106" s="104"/>
      <c r="Q106" s="104"/>
      <c r="R106" s="104"/>
      <c r="S106" s="104"/>
      <c r="T106" s="105"/>
      <c r="U106" s="104"/>
      <c r="V106" s="99"/>
      <c r="W106" s="99"/>
      <c r="X106" s="99"/>
      <c r="Y106" s="99"/>
      <c r="Z106" s="99"/>
      <c r="AA106" s="99"/>
      <c r="AB106" s="99"/>
      <c r="AC106" s="99"/>
      <c r="AD106" s="99"/>
      <c r="AE106" s="99" t="s">
        <v>133</v>
      </c>
      <c r="AF106" s="99">
        <v>0</v>
      </c>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outlineLevel="1">
      <c r="A107" s="100"/>
      <c r="B107" s="100"/>
      <c r="C107" s="181" t="s">
        <v>532</v>
      </c>
      <c r="D107" s="180"/>
      <c r="E107" s="179">
        <v>-4.46</v>
      </c>
      <c r="F107" s="106"/>
      <c r="G107" s="106"/>
      <c r="H107" s="106"/>
      <c r="I107" s="106"/>
      <c r="J107" s="106"/>
      <c r="K107" s="106"/>
      <c r="L107" s="106"/>
      <c r="M107" s="106"/>
      <c r="N107" s="104"/>
      <c r="O107" s="104"/>
      <c r="P107" s="104"/>
      <c r="Q107" s="104"/>
      <c r="R107" s="104"/>
      <c r="S107" s="104"/>
      <c r="T107" s="105"/>
      <c r="U107" s="104"/>
      <c r="V107" s="99"/>
      <c r="W107" s="99"/>
      <c r="X107" s="99"/>
      <c r="Y107" s="99"/>
      <c r="Z107" s="99"/>
      <c r="AA107" s="99"/>
      <c r="AB107" s="99"/>
      <c r="AC107" s="99"/>
      <c r="AD107" s="99"/>
      <c r="AE107" s="99" t="s">
        <v>133</v>
      </c>
      <c r="AF107" s="99">
        <v>0</v>
      </c>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outlineLevel="1">
      <c r="A108" s="100"/>
      <c r="B108" s="100"/>
      <c r="C108" s="181" t="s">
        <v>531</v>
      </c>
      <c r="D108" s="180"/>
      <c r="E108" s="179">
        <v>-2.86</v>
      </c>
      <c r="F108" s="106"/>
      <c r="G108" s="106"/>
      <c r="H108" s="106"/>
      <c r="I108" s="106"/>
      <c r="J108" s="106"/>
      <c r="K108" s="106"/>
      <c r="L108" s="106"/>
      <c r="M108" s="106"/>
      <c r="N108" s="104"/>
      <c r="O108" s="104"/>
      <c r="P108" s="104"/>
      <c r="Q108" s="104"/>
      <c r="R108" s="104"/>
      <c r="S108" s="104"/>
      <c r="T108" s="105"/>
      <c r="U108" s="104"/>
      <c r="V108" s="99"/>
      <c r="W108" s="99"/>
      <c r="X108" s="99"/>
      <c r="Y108" s="99"/>
      <c r="Z108" s="99"/>
      <c r="AA108" s="99"/>
      <c r="AB108" s="99"/>
      <c r="AC108" s="99"/>
      <c r="AD108" s="99"/>
      <c r="AE108" s="99" t="s">
        <v>133</v>
      </c>
      <c r="AF108" s="99">
        <v>0</v>
      </c>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row>
    <row r="109" spans="1:60" ht="22.5" outlineLevel="1">
      <c r="A109" s="100">
        <v>25</v>
      </c>
      <c r="B109" s="100" t="s">
        <v>548</v>
      </c>
      <c r="C109" s="114" t="s">
        <v>547</v>
      </c>
      <c r="D109" s="104" t="s">
        <v>213</v>
      </c>
      <c r="E109" s="178">
        <v>36.284999999999997</v>
      </c>
      <c r="F109" s="177">
        <f>H109+J109</f>
        <v>0</v>
      </c>
      <c r="G109" s="106">
        <f>ROUND(E109*F109,2)</f>
        <v>0</v>
      </c>
      <c r="H109" s="106"/>
      <c r="I109" s="106">
        <f>ROUND(E109*H109,2)</f>
        <v>0</v>
      </c>
      <c r="J109" s="106"/>
      <c r="K109" s="106">
        <f>ROUND(E109*J109,2)</f>
        <v>0</v>
      </c>
      <c r="L109" s="106">
        <v>21</v>
      </c>
      <c r="M109" s="106">
        <f>G109*(1+L109/100)</f>
        <v>0</v>
      </c>
      <c r="N109" s="104">
        <v>0</v>
      </c>
      <c r="O109" s="104">
        <f>ROUND(E109*N109,5)</f>
        <v>0</v>
      </c>
      <c r="P109" s="104">
        <v>0</v>
      </c>
      <c r="Q109" s="104">
        <f>ROUND(E109*P109,5)</f>
        <v>0</v>
      </c>
      <c r="R109" s="104"/>
      <c r="S109" s="104"/>
      <c r="T109" s="105">
        <v>1.2E-2</v>
      </c>
      <c r="U109" s="104">
        <f>ROUND(E109*T109,2)</f>
        <v>0.44</v>
      </c>
      <c r="V109" s="99"/>
      <c r="W109" s="99"/>
      <c r="X109" s="99"/>
      <c r="Y109" s="99"/>
      <c r="Z109" s="99"/>
      <c r="AA109" s="99"/>
      <c r="AB109" s="99"/>
      <c r="AC109" s="99"/>
      <c r="AD109" s="99"/>
      <c r="AE109" s="99" t="s">
        <v>80</v>
      </c>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row>
    <row r="110" spans="1:60" ht="22.5" outlineLevel="1">
      <c r="A110" s="100"/>
      <c r="B110" s="100"/>
      <c r="C110" s="383" t="s">
        <v>546</v>
      </c>
      <c r="D110" s="384"/>
      <c r="E110" s="385"/>
      <c r="F110" s="386"/>
      <c r="G110" s="387"/>
      <c r="H110" s="106"/>
      <c r="I110" s="106"/>
      <c r="J110" s="106"/>
      <c r="K110" s="106"/>
      <c r="L110" s="106"/>
      <c r="M110" s="106"/>
      <c r="N110" s="104"/>
      <c r="O110" s="104"/>
      <c r="P110" s="104"/>
      <c r="Q110" s="104"/>
      <c r="R110" s="104"/>
      <c r="S110" s="104"/>
      <c r="T110" s="105"/>
      <c r="U110" s="104"/>
      <c r="V110" s="99"/>
      <c r="W110" s="99"/>
      <c r="X110" s="99"/>
      <c r="Y110" s="99"/>
      <c r="Z110" s="99"/>
      <c r="AA110" s="99"/>
      <c r="AB110" s="99"/>
      <c r="AC110" s="99"/>
      <c r="AD110" s="99"/>
      <c r="AE110" s="99" t="s">
        <v>81</v>
      </c>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101" t="str">
        <f>C110</f>
        <v>Vodorovné přemístění výkopku po suchu, bez ohledu na druh dopravního prostředku, bez naložení výkopku, avšak se složením bez rozhrnutí. Přesun zeminy na skládku.</v>
      </c>
      <c r="BB110" s="99"/>
      <c r="BC110" s="99"/>
      <c r="BD110" s="99"/>
      <c r="BE110" s="99"/>
      <c r="BF110" s="99"/>
      <c r="BG110" s="99"/>
      <c r="BH110" s="99"/>
    </row>
    <row r="111" spans="1:60" outlineLevel="1">
      <c r="A111" s="100"/>
      <c r="B111" s="100"/>
      <c r="C111" s="181" t="s">
        <v>528</v>
      </c>
      <c r="D111" s="180"/>
      <c r="E111" s="179">
        <v>34.125</v>
      </c>
      <c r="F111" s="106"/>
      <c r="G111" s="106"/>
      <c r="H111" s="106"/>
      <c r="I111" s="106"/>
      <c r="J111" s="106"/>
      <c r="K111" s="106"/>
      <c r="L111" s="106"/>
      <c r="M111" s="106"/>
      <c r="N111" s="104"/>
      <c r="O111" s="104"/>
      <c r="P111" s="104"/>
      <c r="Q111" s="104"/>
      <c r="R111" s="104"/>
      <c r="S111" s="104"/>
      <c r="T111" s="105"/>
      <c r="U111" s="104"/>
      <c r="V111" s="99"/>
      <c r="W111" s="99"/>
      <c r="X111" s="99"/>
      <c r="Y111" s="99"/>
      <c r="Z111" s="99"/>
      <c r="AA111" s="99"/>
      <c r="AB111" s="99"/>
      <c r="AC111" s="99"/>
      <c r="AD111" s="99"/>
      <c r="AE111" s="99" t="s">
        <v>133</v>
      </c>
      <c r="AF111" s="99">
        <v>0</v>
      </c>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ht="22.5" outlineLevel="1">
      <c r="A112" s="100"/>
      <c r="B112" s="100"/>
      <c r="C112" s="181" t="s">
        <v>527</v>
      </c>
      <c r="D112" s="180"/>
      <c r="E112" s="179">
        <v>2.16</v>
      </c>
      <c r="F112" s="106"/>
      <c r="G112" s="106"/>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133</v>
      </c>
      <c r="AF112" s="99">
        <v>0</v>
      </c>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row>
    <row r="113" spans="1:60" outlineLevel="1">
      <c r="A113" s="100">
        <v>26</v>
      </c>
      <c r="B113" s="100" t="s">
        <v>545</v>
      </c>
      <c r="C113" s="114" t="s">
        <v>544</v>
      </c>
      <c r="D113" s="104" t="s">
        <v>213</v>
      </c>
      <c r="E113" s="178">
        <v>203.23629999999997</v>
      </c>
      <c r="F113" s="177">
        <f>H113+J113</f>
        <v>0</v>
      </c>
      <c r="G113" s="106">
        <f>ROUND(E113*F113,2)</f>
        <v>0</v>
      </c>
      <c r="H113" s="106"/>
      <c r="I113" s="106">
        <f>ROUND(E113*H113,2)</f>
        <v>0</v>
      </c>
      <c r="J113" s="106"/>
      <c r="K113" s="106">
        <f>ROUND(E113*J113,2)</f>
        <v>0</v>
      </c>
      <c r="L113" s="106">
        <v>21</v>
      </c>
      <c r="M113" s="106">
        <f>G113*(1+L113/100)</f>
        <v>0</v>
      </c>
      <c r="N113" s="104">
        <v>0</v>
      </c>
      <c r="O113" s="104">
        <f>ROUND(E113*N113,5)</f>
        <v>0</v>
      </c>
      <c r="P113" s="104">
        <v>0</v>
      </c>
      <c r="Q113" s="104">
        <f>ROUND(E113*P113,5)</f>
        <v>0</v>
      </c>
      <c r="R113" s="104"/>
      <c r="S113" s="104"/>
      <c r="T113" s="105">
        <v>8.9999999999999993E-3</v>
      </c>
      <c r="U113" s="104">
        <f>ROUND(E113*T113,2)</f>
        <v>1.83</v>
      </c>
      <c r="V113" s="99"/>
      <c r="W113" s="99"/>
      <c r="X113" s="99"/>
      <c r="Y113" s="99"/>
      <c r="Z113" s="99"/>
      <c r="AA113" s="99"/>
      <c r="AB113" s="99"/>
      <c r="AC113" s="99"/>
      <c r="AD113" s="99"/>
      <c r="AE113" s="99" t="s">
        <v>80</v>
      </c>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row>
    <row r="114" spans="1:60" outlineLevel="1">
      <c r="A114" s="100"/>
      <c r="B114" s="100"/>
      <c r="C114" s="181" t="s">
        <v>543</v>
      </c>
      <c r="D114" s="180"/>
      <c r="E114" s="179">
        <v>70.724999999999994</v>
      </c>
      <c r="F114" s="106"/>
      <c r="G114" s="106"/>
      <c r="H114" s="106"/>
      <c r="I114" s="106"/>
      <c r="J114" s="106"/>
      <c r="K114" s="106"/>
      <c r="L114" s="106"/>
      <c r="M114" s="106"/>
      <c r="N114" s="104"/>
      <c r="O114" s="104"/>
      <c r="P114" s="104"/>
      <c r="Q114" s="104"/>
      <c r="R114" s="104"/>
      <c r="S114" s="104"/>
      <c r="T114" s="105"/>
      <c r="U114" s="104"/>
      <c r="V114" s="99"/>
      <c r="W114" s="99"/>
      <c r="X114" s="99"/>
      <c r="Y114" s="99"/>
      <c r="Z114" s="99"/>
      <c r="AA114" s="99"/>
      <c r="AB114" s="99"/>
      <c r="AC114" s="99"/>
      <c r="AD114" s="99"/>
      <c r="AE114" s="99" t="s">
        <v>133</v>
      </c>
      <c r="AF114" s="99">
        <v>0</v>
      </c>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row>
    <row r="115" spans="1:60" ht="33.75" outlineLevel="1">
      <c r="A115" s="100"/>
      <c r="B115" s="100"/>
      <c r="C115" s="181" t="s">
        <v>540</v>
      </c>
      <c r="D115" s="180"/>
      <c r="E115" s="179">
        <v>57.494999999999997</v>
      </c>
      <c r="F115" s="106"/>
      <c r="G115" s="106"/>
      <c r="H115" s="106"/>
      <c r="I115" s="106"/>
      <c r="J115" s="106"/>
      <c r="K115" s="106"/>
      <c r="L115" s="106"/>
      <c r="M115" s="106"/>
      <c r="N115" s="104"/>
      <c r="O115" s="104"/>
      <c r="P115" s="104"/>
      <c r="Q115" s="104"/>
      <c r="R115" s="104"/>
      <c r="S115" s="104"/>
      <c r="T115" s="105"/>
      <c r="U115" s="104"/>
      <c r="V115" s="99"/>
      <c r="W115" s="99"/>
      <c r="X115" s="99"/>
      <c r="Y115" s="99"/>
      <c r="Z115" s="99"/>
      <c r="AA115" s="99"/>
      <c r="AB115" s="99"/>
      <c r="AC115" s="99"/>
      <c r="AD115" s="99"/>
      <c r="AE115" s="99" t="s">
        <v>133</v>
      </c>
      <c r="AF115" s="99">
        <v>0</v>
      </c>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row>
    <row r="116" spans="1:60" outlineLevel="1">
      <c r="A116" s="100"/>
      <c r="B116" s="100"/>
      <c r="C116" s="181" t="s">
        <v>539</v>
      </c>
      <c r="D116" s="180"/>
      <c r="E116" s="179">
        <v>-11.7</v>
      </c>
      <c r="F116" s="106"/>
      <c r="G116" s="106"/>
      <c r="H116" s="106"/>
      <c r="I116" s="106"/>
      <c r="J116" s="106"/>
      <c r="K116" s="106"/>
      <c r="L116" s="106"/>
      <c r="M116" s="106"/>
      <c r="N116" s="104"/>
      <c r="O116" s="104"/>
      <c r="P116" s="104"/>
      <c r="Q116" s="104"/>
      <c r="R116" s="104"/>
      <c r="S116" s="104"/>
      <c r="T116" s="105"/>
      <c r="U116" s="104"/>
      <c r="V116" s="99"/>
      <c r="W116" s="99"/>
      <c r="X116" s="99"/>
      <c r="Y116" s="99"/>
      <c r="Z116" s="99"/>
      <c r="AA116" s="99"/>
      <c r="AB116" s="99"/>
      <c r="AC116" s="99"/>
      <c r="AD116" s="99"/>
      <c r="AE116" s="99" t="s">
        <v>133</v>
      </c>
      <c r="AF116" s="99">
        <v>0</v>
      </c>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row>
    <row r="117" spans="1:60" ht="22.5" outlineLevel="1">
      <c r="A117" s="100"/>
      <c r="B117" s="100"/>
      <c r="C117" s="181" t="s">
        <v>538</v>
      </c>
      <c r="D117" s="180"/>
      <c r="E117" s="179">
        <v>110.49</v>
      </c>
      <c r="F117" s="106"/>
      <c r="G117" s="106"/>
      <c r="H117" s="106"/>
      <c r="I117" s="106"/>
      <c r="J117" s="106"/>
      <c r="K117" s="106"/>
      <c r="L117" s="106"/>
      <c r="M117" s="106"/>
      <c r="N117" s="104"/>
      <c r="O117" s="104"/>
      <c r="P117" s="104"/>
      <c r="Q117" s="104"/>
      <c r="R117" s="104"/>
      <c r="S117" s="104"/>
      <c r="T117" s="105"/>
      <c r="U117" s="104"/>
      <c r="V117" s="99"/>
      <c r="W117" s="99"/>
      <c r="X117" s="99"/>
      <c r="Y117" s="99"/>
      <c r="Z117" s="99"/>
      <c r="AA117" s="99"/>
      <c r="AB117" s="99"/>
      <c r="AC117" s="99"/>
      <c r="AD117" s="99"/>
      <c r="AE117" s="99" t="s">
        <v>133</v>
      </c>
      <c r="AF117" s="99">
        <v>0</v>
      </c>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outlineLevel="1">
      <c r="A118" s="100"/>
      <c r="B118" s="100"/>
      <c r="C118" s="181" t="s">
        <v>537</v>
      </c>
      <c r="D118" s="180"/>
      <c r="E118" s="179">
        <v>-10.69</v>
      </c>
      <c r="F118" s="106"/>
      <c r="G118" s="106"/>
      <c r="H118" s="106"/>
      <c r="I118" s="106"/>
      <c r="J118" s="106"/>
      <c r="K118" s="106"/>
      <c r="L118" s="106"/>
      <c r="M118" s="106"/>
      <c r="N118" s="104"/>
      <c r="O118" s="104"/>
      <c r="P118" s="104"/>
      <c r="Q118" s="104"/>
      <c r="R118" s="104"/>
      <c r="S118" s="104"/>
      <c r="T118" s="105"/>
      <c r="U118" s="104"/>
      <c r="V118" s="99"/>
      <c r="W118" s="99"/>
      <c r="X118" s="99"/>
      <c r="Y118" s="99"/>
      <c r="Z118" s="99"/>
      <c r="AA118" s="99"/>
      <c r="AB118" s="99"/>
      <c r="AC118" s="99"/>
      <c r="AD118" s="99"/>
      <c r="AE118" s="99" t="s">
        <v>133</v>
      </c>
      <c r="AF118" s="99">
        <v>0</v>
      </c>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row>
    <row r="119" spans="1:60" outlineLevel="1">
      <c r="A119" s="100"/>
      <c r="B119" s="100"/>
      <c r="C119" s="181" t="s">
        <v>528</v>
      </c>
      <c r="D119" s="180"/>
      <c r="E119" s="179">
        <v>34.125</v>
      </c>
      <c r="F119" s="106"/>
      <c r="G119" s="106"/>
      <c r="H119" s="106"/>
      <c r="I119" s="106"/>
      <c r="J119" s="106"/>
      <c r="K119" s="106"/>
      <c r="L119" s="106"/>
      <c r="M119" s="106"/>
      <c r="N119" s="104"/>
      <c r="O119" s="104"/>
      <c r="P119" s="104"/>
      <c r="Q119" s="104"/>
      <c r="R119" s="104"/>
      <c r="S119" s="104"/>
      <c r="T119" s="105"/>
      <c r="U119" s="104"/>
      <c r="V119" s="99"/>
      <c r="W119" s="99"/>
      <c r="X119" s="99"/>
      <c r="Y119" s="99"/>
      <c r="Z119" s="99"/>
      <c r="AA119" s="99"/>
      <c r="AB119" s="99"/>
      <c r="AC119" s="99"/>
      <c r="AD119" s="99"/>
      <c r="AE119" s="99" t="s">
        <v>133</v>
      </c>
      <c r="AF119" s="99">
        <v>0</v>
      </c>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ht="22.5" outlineLevel="1">
      <c r="A120" s="100"/>
      <c r="B120" s="100"/>
      <c r="C120" s="181" t="s">
        <v>527</v>
      </c>
      <c r="D120" s="180"/>
      <c r="E120" s="179">
        <v>2.16</v>
      </c>
      <c r="F120" s="106"/>
      <c r="G120" s="106"/>
      <c r="H120" s="106"/>
      <c r="I120" s="106"/>
      <c r="J120" s="106"/>
      <c r="K120" s="106"/>
      <c r="L120" s="106"/>
      <c r="M120" s="106"/>
      <c r="N120" s="104"/>
      <c r="O120" s="104"/>
      <c r="P120" s="104"/>
      <c r="Q120" s="104"/>
      <c r="R120" s="104"/>
      <c r="S120" s="104"/>
      <c r="T120" s="105"/>
      <c r="U120" s="104"/>
      <c r="V120" s="99"/>
      <c r="W120" s="99"/>
      <c r="X120" s="99"/>
      <c r="Y120" s="99"/>
      <c r="Z120" s="99"/>
      <c r="AA120" s="99"/>
      <c r="AB120" s="99"/>
      <c r="AC120" s="99"/>
      <c r="AD120" s="99"/>
      <c r="AE120" s="99" t="s">
        <v>133</v>
      </c>
      <c r="AF120" s="99">
        <v>0</v>
      </c>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row>
    <row r="121" spans="1:60" outlineLevel="1">
      <c r="A121" s="100"/>
      <c r="B121" s="100"/>
      <c r="C121" s="181" t="s">
        <v>536</v>
      </c>
      <c r="D121" s="180"/>
      <c r="E121" s="179">
        <v>2.34</v>
      </c>
      <c r="F121" s="106"/>
      <c r="G121" s="106"/>
      <c r="H121" s="106"/>
      <c r="I121" s="106"/>
      <c r="J121" s="106"/>
      <c r="K121" s="106"/>
      <c r="L121" s="106"/>
      <c r="M121" s="106"/>
      <c r="N121" s="104"/>
      <c r="O121" s="104"/>
      <c r="P121" s="104"/>
      <c r="Q121" s="104"/>
      <c r="R121" s="104"/>
      <c r="S121" s="104"/>
      <c r="T121" s="105"/>
      <c r="U121" s="104"/>
      <c r="V121" s="99"/>
      <c r="W121" s="99"/>
      <c r="X121" s="99"/>
      <c r="Y121" s="99"/>
      <c r="Z121" s="99"/>
      <c r="AA121" s="99"/>
      <c r="AB121" s="99"/>
      <c r="AC121" s="99"/>
      <c r="AD121" s="99"/>
      <c r="AE121" s="99" t="s">
        <v>133</v>
      </c>
      <c r="AF121" s="99">
        <v>0</v>
      </c>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row>
    <row r="122" spans="1:60" outlineLevel="1">
      <c r="A122" s="100"/>
      <c r="B122" s="100"/>
      <c r="C122" s="181" t="s">
        <v>519</v>
      </c>
      <c r="D122" s="180"/>
      <c r="E122" s="179">
        <v>1.1759999999999999</v>
      </c>
      <c r="F122" s="106"/>
      <c r="G122" s="106"/>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133</v>
      </c>
      <c r="AF122" s="99">
        <v>0</v>
      </c>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row>
    <row r="123" spans="1:60" outlineLevel="1">
      <c r="A123" s="100"/>
      <c r="B123" s="100"/>
      <c r="C123" s="181" t="s">
        <v>535</v>
      </c>
      <c r="D123" s="180"/>
      <c r="E123" s="179">
        <v>3.43</v>
      </c>
      <c r="F123" s="106"/>
      <c r="G123" s="106"/>
      <c r="H123" s="106"/>
      <c r="I123" s="106"/>
      <c r="J123" s="106"/>
      <c r="K123" s="106"/>
      <c r="L123" s="106"/>
      <c r="M123" s="106"/>
      <c r="N123" s="104"/>
      <c r="O123" s="104"/>
      <c r="P123" s="104"/>
      <c r="Q123" s="104"/>
      <c r="R123" s="104"/>
      <c r="S123" s="104"/>
      <c r="T123" s="105"/>
      <c r="U123" s="104"/>
      <c r="V123" s="99"/>
      <c r="W123" s="99"/>
      <c r="X123" s="99"/>
      <c r="Y123" s="99"/>
      <c r="Z123" s="99"/>
      <c r="AA123" s="99"/>
      <c r="AB123" s="99"/>
      <c r="AC123" s="99"/>
      <c r="AD123" s="99"/>
      <c r="AE123" s="99" t="s">
        <v>133</v>
      </c>
      <c r="AF123" s="99">
        <v>0</v>
      </c>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outlineLevel="1">
      <c r="A124" s="100"/>
      <c r="B124" s="100"/>
      <c r="C124" s="181" t="s">
        <v>534</v>
      </c>
      <c r="D124" s="180"/>
      <c r="E124" s="179">
        <v>-43.059699999999999</v>
      </c>
      <c r="F124" s="106"/>
      <c r="G124" s="106"/>
      <c r="H124" s="106"/>
      <c r="I124" s="106"/>
      <c r="J124" s="106"/>
      <c r="K124" s="106"/>
      <c r="L124" s="106"/>
      <c r="M124" s="106"/>
      <c r="N124" s="104"/>
      <c r="O124" s="104"/>
      <c r="P124" s="104"/>
      <c r="Q124" s="104"/>
      <c r="R124" s="104"/>
      <c r="S124" s="104"/>
      <c r="T124" s="105"/>
      <c r="U124" s="104"/>
      <c r="V124" s="99"/>
      <c r="W124" s="99"/>
      <c r="X124" s="99"/>
      <c r="Y124" s="99"/>
      <c r="Z124" s="99"/>
      <c r="AA124" s="99"/>
      <c r="AB124" s="99"/>
      <c r="AC124" s="99"/>
      <c r="AD124" s="99"/>
      <c r="AE124" s="99" t="s">
        <v>133</v>
      </c>
      <c r="AF124" s="99">
        <v>0</v>
      </c>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c r="B125" s="100"/>
      <c r="C125" s="181" t="s">
        <v>533</v>
      </c>
      <c r="D125" s="180"/>
      <c r="E125" s="179">
        <v>-5.9349999999999996</v>
      </c>
      <c r="F125" s="106"/>
      <c r="G125" s="106"/>
      <c r="H125" s="106"/>
      <c r="I125" s="106"/>
      <c r="J125" s="106"/>
      <c r="K125" s="106"/>
      <c r="L125" s="106"/>
      <c r="M125" s="106"/>
      <c r="N125" s="104"/>
      <c r="O125" s="104"/>
      <c r="P125" s="104"/>
      <c r="Q125" s="104"/>
      <c r="R125" s="104"/>
      <c r="S125" s="104"/>
      <c r="T125" s="105"/>
      <c r="U125" s="104"/>
      <c r="V125" s="99"/>
      <c r="W125" s="99"/>
      <c r="X125" s="99"/>
      <c r="Y125" s="99"/>
      <c r="Z125" s="99"/>
      <c r="AA125" s="99"/>
      <c r="AB125" s="99"/>
      <c r="AC125" s="99"/>
      <c r="AD125" s="99"/>
      <c r="AE125" s="99" t="s">
        <v>133</v>
      </c>
      <c r="AF125" s="99">
        <v>0</v>
      </c>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c r="B126" s="100"/>
      <c r="C126" s="181" t="s">
        <v>532</v>
      </c>
      <c r="D126" s="180"/>
      <c r="E126" s="179">
        <v>-4.46</v>
      </c>
      <c r="F126" s="106"/>
      <c r="G126" s="106"/>
      <c r="H126" s="106"/>
      <c r="I126" s="106"/>
      <c r="J126" s="106"/>
      <c r="K126" s="106"/>
      <c r="L126" s="106"/>
      <c r="M126" s="106"/>
      <c r="N126" s="104"/>
      <c r="O126" s="104"/>
      <c r="P126" s="104"/>
      <c r="Q126" s="104"/>
      <c r="R126" s="104"/>
      <c r="S126" s="104"/>
      <c r="T126" s="105"/>
      <c r="U126" s="104"/>
      <c r="V126" s="99"/>
      <c r="W126" s="99"/>
      <c r="X126" s="99"/>
      <c r="Y126" s="99"/>
      <c r="Z126" s="99"/>
      <c r="AA126" s="99"/>
      <c r="AB126" s="99"/>
      <c r="AC126" s="99"/>
      <c r="AD126" s="99"/>
      <c r="AE126" s="99" t="s">
        <v>133</v>
      </c>
      <c r="AF126" s="99">
        <v>0</v>
      </c>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c r="B127" s="100"/>
      <c r="C127" s="181" t="s">
        <v>531</v>
      </c>
      <c r="D127" s="180"/>
      <c r="E127" s="179">
        <v>-2.86</v>
      </c>
      <c r="F127" s="106"/>
      <c r="G127" s="106"/>
      <c r="H127" s="106"/>
      <c r="I127" s="106"/>
      <c r="J127" s="106"/>
      <c r="K127" s="106"/>
      <c r="L127" s="106"/>
      <c r="M127" s="106"/>
      <c r="N127" s="104"/>
      <c r="O127" s="104"/>
      <c r="P127" s="104"/>
      <c r="Q127" s="104"/>
      <c r="R127" s="104"/>
      <c r="S127" s="104"/>
      <c r="T127" s="105"/>
      <c r="U127" s="104"/>
      <c r="V127" s="99"/>
      <c r="W127" s="99"/>
      <c r="X127" s="99"/>
      <c r="Y127" s="99"/>
      <c r="Z127" s="99"/>
      <c r="AA127" s="99"/>
      <c r="AB127" s="99"/>
      <c r="AC127" s="99"/>
      <c r="AD127" s="99"/>
      <c r="AE127" s="99" t="s">
        <v>133</v>
      </c>
      <c r="AF127" s="99">
        <v>0</v>
      </c>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ht="22.5" outlineLevel="1">
      <c r="A128" s="100">
        <v>27</v>
      </c>
      <c r="B128" s="100" t="s">
        <v>542</v>
      </c>
      <c r="C128" s="114" t="s">
        <v>541</v>
      </c>
      <c r="D128" s="104" t="s">
        <v>213</v>
      </c>
      <c r="E128" s="178">
        <v>96.226300000000009</v>
      </c>
      <c r="F128" s="177">
        <f>H128+J128</f>
        <v>0</v>
      </c>
      <c r="G128" s="106">
        <f>ROUND(E128*F128,2)</f>
        <v>0</v>
      </c>
      <c r="H128" s="106"/>
      <c r="I128" s="106">
        <f>ROUND(E128*H128,2)</f>
        <v>0</v>
      </c>
      <c r="J128" s="106"/>
      <c r="K128" s="106">
        <f>ROUND(E128*J128,2)</f>
        <v>0</v>
      </c>
      <c r="L128" s="106">
        <v>21</v>
      </c>
      <c r="M128" s="106">
        <f>G128*(1+L128/100)</f>
        <v>0</v>
      </c>
      <c r="N128" s="104">
        <v>0</v>
      </c>
      <c r="O128" s="104">
        <f>ROUND(E128*N128,5)</f>
        <v>0</v>
      </c>
      <c r="P128" s="104">
        <v>0</v>
      </c>
      <c r="Q128" s="104">
        <f>ROUND(E128*P128,5)</f>
        <v>0</v>
      </c>
      <c r="R128" s="104"/>
      <c r="S128" s="104"/>
      <c r="T128" s="105">
        <v>0</v>
      </c>
      <c r="U128" s="104">
        <f>ROUND(E128*T128,2)</f>
        <v>0</v>
      </c>
      <c r="V128" s="99"/>
      <c r="W128" s="99"/>
      <c r="X128" s="99"/>
      <c r="Y128" s="99"/>
      <c r="Z128" s="99"/>
      <c r="AA128" s="99"/>
      <c r="AB128" s="99"/>
      <c r="AC128" s="99"/>
      <c r="AD128" s="99"/>
      <c r="AE128" s="99" t="s">
        <v>80</v>
      </c>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ht="33.75" outlineLevel="1">
      <c r="A129" s="100"/>
      <c r="B129" s="100"/>
      <c r="C129" s="181" t="s">
        <v>540</v>
      </c>
      <c r="D129" s="180"/>
      <c r="E129" s="179">
        <v>57.494999999999997</v>
      </c>
      <c r="F129" s="106"/>
      <c r="G129" s="106"/>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133</v>
      </c>
      <c r="AF129" s="99">
        <v>0</v>
      </c>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row>
    <row r="130" spans="1:60" outlineLevel="1">
      <c r="A130" s="100"/>
      <c r="B130" s="100"/>
      <c r="C130" s="181" t="s">
        <v>539</v>
      </c>
      <c r="D130" s="180"/>
      <c r="E130" s="179">
        <v>-11.7</v>
      </c>
      <c r="F130" s="106"/>
      <c r="G130" s="106"/>
      <c r="H130" s="106"/>
      <c r="I130" s="106"/>
      <c r="J130" s="106"/>
      <c r="K130" s="106"/>
      <c r="L130" s="106"/>
      <c r="M130" s="106"/>
      <c r="N130" s="104"/>
      <c r="O130" s="104"/>
      <c r="P130" s="104"/>
      <c r="Q130" s="104"/>
      <c r="R130" s="104"/>
      <c r="S130" s="104"/>
      <c r="T130" s="105"/>
      <c r="U130" s="104"/>
      <c r="V130" s="99"/>
      <c r="W130" s="99"/>
      <c r="X130" s="99"/>
      <c r="Y130" s="99"/>
      <c r="Z130" s="99"/>
      <c r="AA130" s="99"/>
      <c r="AB130" s="99"/>
      <c r="AC130" s="99"/>
      <c r="AD130" s="99"/>
      <c r="AE130" s="99" t="s">
        <v>133</v>
      </c>
      <c r="AF130" s="99">
        <v>0</v>
      </c>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row>
    <row r="131" spans="1:60" ht="22.5" outlineLevel="1">
      <c r="A131" s="100"/>
      <c r="B131" s="100"/>
      <c r="C131" s="181" t="s">
        <v>538</v>
      </c>
      <c r="D131" s="180"/>
      <c r="E131" s="179">
        <v>110.49</v>
      </c>
      <c r="F131" s="106"/>
      <c r="G131" s="106"/>
      <c r="H131" s="106"/>
      <c r="I131" s="106"/>
      <c r="J131" s="106"/>
      <c r="K131" s="106"/>
      <c r="L131" s="106"/>
      <c r="M131" s="106"/>
      <c r="N131" s="104"/>
      <c r="O131" s="104"/>
      <c r="P131" s="104"/>
      <c r="Q131" s="104"/>
      <c r="R131" s="104"/>
      <c r="S131" s="104"/>
      <c r="T131" s="105"/>
      <c r="U131" s="104"/>
      <c r="V131" s="99"/>
      <c r="W131" s="99"/>
      <c r="X131" s="99"/>
      <c r="Y131" s="99"/>
      <c r="Z131" s="99"/>
      <c r="AA131" s="99"/>
      <c r="AB131" s="99"/>
      <c r="AC131" s="99"/>
      <c r="AD131" s="99"/>
      <c r="AE131" s="99" t="s">
        <v>133</v>
      </c>
      <c r="AF131" s="99">
        <v>0</v>
      </c>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row>
    <row r="132" spans="1:60" outlineLevel="1">
      <c r="A132" s="100"/>
      <c r="B132" s="100"/>
      <c r="C132" s="181" t="s">
        <v>537</v>
      </c>
      <c r="D132" s="180"/>
      <c r="E132" s="179">
        <v>-10.69</v>
      </c>
      <c r="F132" s="106"/>
      <c r="G132" s="106"/>
      <c r="H132" s="106"/>
      <c r="I132" s="106"/>
      <c r="J132" s="106"/>
      <c r="K132" s="106"/>
      <c r="L132" s="106"/>
      <c r="M132" s="106"/>
      <c r="N132" s="104"/>
      <c r="O132" s="104"/>
      <c r="P132" s="104"/>
      <c r="Q132" s="104"/>
      <c r="R132" s="104"/>
      <c r="S132" s="104"/>
      <c r="T132" s="105"/>
      <c r="U132" s="104"/>
      <c r="V132" s="99"/>
      <c r="W132" s="99"/>
      <c r="X132" s="99"/>
      <c r="Y132" s="99"/>
      <c r="Z132" s="99"/>
      <c r="AA132" s="99"/>
      <c r="AB132" s="99"/>
      <c r="AC132" s="99"/>
      <c r="AD132" s="99"/>
      <c r="AE132" s="99" t="s">
        <v>133</v>
      </c>
      <c r="AF132" s="99">
        <v>0</v>
      </c>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outlineLevel="1">
      <c r="A133" s="100"/>
      <c r="B133" s="100"/>
      <c r="C133" s="181" t="s">
        <v>536</v>
      </c>
      <c r="D133" s="180"/>
      <c r="E133" s="179">
        <v>2.34</v>
      </c>
      <c r="F133" s="106"/>
      <c r="G133" s="106"/>
      <c r="H133" s="106"/>
      <c r="I133" s="106"/>
      <c r="J133" s="106"/>
      <c r="K133" s="106"/>
      <c r="L133" s="106"/>
      <c r="M133" s="106"/>
      <c r="N133" s="104"/>
      <c r="O133" s="104"/>
      <c r="P133" s="104"/>
      <c r="Q133" s="104"/>
      <c r="R133" s="104"/>
      <c r="S133" s="104"/>
      <c r="T133" s="105"/>
      <c r="U133" s="104"/>
      <c r="V133" s="99"/>
      <c r="W133" s="99"/>
      <c r="X133" s="99"/>
      <c r="Y133" s="99"/>
      <c r="Z133" s="99"/>
      <c r="AA133" s="99"/>
      <c r="AB133" s="99"/>
      <c r="AC133" s="99"/>
      <c r="AD133" s="99"/>
      <c r="AE133" s="99" t="s">
        <v>133</v>
      </c>
      <c r="AF133" s="99">
        <v>0</v>
      </c>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row>
    <row r="134" spans="1:60" outlineLevel="1">
      <c r="A134" s="100"/>
      <c r="B134" s="100"/>
      <c r="C134" s="181" t="s">
        <v>519</v>
      </c>
      <c r="D134" s="180"/>
      <c r="E134" s="179">
        <v>1.1759999999999999</v>
      </c>
      <c r="F134" s="106"/>
      <c r="G134" s="106"/>
      <c r="H134" s="106"/>
      <c r="I134" s="106"/>
      <c r="J134" s="106"/>
      <c r="K134" s="106"/>
      <c r="L134" s="106"/>
      <c r="M134" s="106"/>
      <c r="N134" s="104"/>
      <c r="O134" s="104"/>
      <c r="P134" s="104"/>
      <c r="Q134" s="104"/>
      <c r="R134" s="104"/>
      <c r="S134" s="104"/>
      <c r="T134" s="105"/>
      <c r="U134" s="104"/>
      <c r="V134" s="99"/>
      <c r="W134" s="99"/>
      <c r="X134" s="99"/>
      <c r="Y134" s="99"/>
      <c r="Z134" s="99"/>
      <c r="AA134" s="99"/>
      <c r="AB134" s="99"/>
      <c r="AC134" s="99"/>
      <c r="AD134" s="99"/>
      <c r="AE134" s="99" t="s">
        <v>133</v>
      </c>
      <c r="AF134" s="99">
        <v>0</v>
      </c>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outlineLevel="1">
      <c r="A135" s="100"/>
      <c r="B135" s="100"/>
      <c r="C135" s="181" t="s">
        <v>535</v>
      </c>
      <c r="D135" s="180"/>
      <c r="E135" s="179">
        <v>3.43</v>
      </c>
      <c r="F135" s="106"/>
      <c r="G135" s="106"/>
      <c r="H135" s="106"/>
      <c r="I135" s="106"/>
      <c r="J135" s="106"/>
      <c r="K135" s="106"/>
      <c r="L135" s="106"/>
      <c r="M135" s="106"/>
      <c r="N135" s="104"/>
      <c r="O135" s="104"/>
      <c r="P135" s="104"/>
      <c r="Q135" s="104"/>
      <c r="R135" s="104"/>
      <c r="S135" s="104"/>
      <c r="T135" s="105"/>
      <c r="U135" s="104"/>
      <c r="V135" s="99"/>
      <c r="W135" s="99"/>
      <c r="X135" s="99"/>
      <c r="Y135" s="99"/>
      <c r="Z135" s="99"/>
      <c r="AA135" s="99"/>
      <c r="AB135" s="99"/>
      <c r="AC135" s="99"/>
      <c r="AD135" s="99"/>
      <c r="AE135" s="99" t="s">
        <v>133</v>
      </c>
      <c r="AF135" s="99">
        <v>0</v>
      </c>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row>
    <row r="136" spans="1:60" outlineLevel="1">
      <c r="A136" s="100"/>
      <c r="B136" s="100"/>
      <c r="C136" s="181" t="s">
        <v>534</v>
      </c>
      <c r="D136" s="180"/>
      <c r="E136" s="179">
        <v>-43.059699999999999</v>
      </c>
      <c r="F136" s="106"/>
      <c r="G136" s="106"/>
      <c r="H136" s="106"/>
      <c r="I136" s="106"/>
      <c r="J136" s="106"/>
      <c r="K136" s="106"/>
      <c r="L136" s="106"/>
      <c r="M136" s="106"/>
      <c r="N136" s="104"/>
      <c r="O136" s="104"/>
      <c r="P136" s="104"/>
      <c r="Q136" s="104"/>
      <c r="R136" s="104"/>
      <c r="S136" s="104"/>
      <c r="T136" s="105"/>
      <c r="U136" s="104"/>
      <c r="V136" s="99"/>
      <c r="W136" s="99"/>
      <c r="X136" s="99"/>
      <c r="Y136" s="99"/>
      <c r="Z136" s="99"/>
      <c r="AA136" s="99"/>
      <c r="AB136" s="99"/>
      <c r="AC136" s="99"/>
      <c r="AD136" s="99"/>
      <c r="AE136" s="99" t="s">
        <v>133</v>
      </c>
      <c r="AF136" s="99">
        <v>0</v>
      </c>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row>
    <row r="137" spans="1:60" outlineLevel="1">
      <c r="A137" s="100"/>
      <c r="B137" s="100"/>
      <c r="C137" s="181" t="s">
        <v>533</v>
      </c>
      <c r="D137" s="180"/>
      <c r="E137" s="179">
        <v>-5.9349999999999996</v>
      </c>
      <c r="F137" s="106"/>
      <c r="G137" s="106"/>
      <c r="H137" s="106"/>
      <c r="I137" s="106"/>
      <c r="J137" s="106"/>
      <c r="K137" s="106"/>
      <c r="L137" s="106"/>
      <c r="M137" s="106"/>
      <c r="N137" s="104"/>
      <c r="O137" s="104"/>
      <c r="P137" s="104"/>
      <c r="Q137" s="104"/>
      <c r="R137" s="104"/>
      <c r="S137" s="104"/>
      <c r="T137" s="105"/>
      <c r="U137" s="104"/>
      <c r="V137" s="99"/>
      <c r="W137" s="99"/>
      <c r="X137" s="99"/>
      <c r="Y137" s="99"/>
      <c r="Z137" s="99"/>
      <c r="AA137" s="99"/>
      <c r="AB137" s="99"/>
      <c r="AC137" s="99"/>
      <c r="AD137" s="99"/>
      <c r="AE137" s="99" t="s">
        <v>133</v>
      </c>
      <c r="AF137" s="99">
        <v>0</v>
      </c>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row>
    <row r="138" spans="1:60" outlineLevel="1">
      <c r="A138" s="100"/>
      <c r="B138" s="100"/>
      <c r="C138" s="181" t="s">
        <v>532</v>
      </c>
      <c r="D138" s="180"/>
      <c r="E138" s="179">
        <v>-4.46</v>
      </c>
      <c r="F138" s="106"/>
      <c r="G138" s="106"/>
      <c r="H138" s="106"/>
      <c r="I138" s="106"/>
      <c r="J138" s="106"/>
      <c r="K138" s="106"/>
      <c r="L138" s="106"/>
      <c r="M138" s="106"/>
      <c r="N138" s="104"/>
      <c r="O138" s="104"/>
      <c r="P138" s="104"/>
      <c r="Q138" s="104"/>
      <c r="R138" s="104"/>
      <c r="S138" s="104"/>
      <c r="T138" s="105"/>
      <c r="U138" s="104"/>
      <c r="V138" s="99"/>
      <c r="W138" s="99"/>
      <c r="X138" s="99"/>
      <c r="Y138" s="99"/>
      <c r="Z138" s="99"/>
      <c r="AA138" s="99"/>
      <c r="AB138" s="99"/>
      <c r="AC138" s="99"/>
      <c r="AD138" s="99"/>
      <c r="AE138" s="99" t="s">
        <v>133</v>
      </c>
      <c r="AF138" s="99">
        <v>0</v>
      </c>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row>
    <row r="139" spans="1:60" outlineLevel="1">
      <c r="A139" s="100"/>
      <c r="B139" s="100"/>
      <c r="C139" s="181" t="s">
        <v>531</v>
      </c>
      <c r="D139" s="180"/>
      <c r="E139" s="179">
        <v>-2.86</v>
      </c>
      <c r="F139" s="106"/>
      <c r="G139" s="106"/>
      <c r="H139" s="106"/>
      <c r="I139" s="106"/>
      <c r="J139" s="106"/>
      <c r="K139" s="106"/>
      <c r="L139" s="106"/>
      <c r="M139" s="106"/>
      <c r="N139" s="104"/>
      <c r="O139" s="104"/>
      <c r="P139" s="104"/>
      <c r="Q139" s="104"/>
      <c r="R139" s="104"/>
      <c r="S139" s="104"/>
      <c r="T139" s="105"/>
      <c r="U139" s="104"/>
      <c r="V139" s="99"/>
      <c r="W139" s="99"/>
      <c r="X139" s="99"/>
      <c r="Y139" s="99"/>
      <c r="Z139" s="99"/>
      <c r="AA139" s="99"/>
      <c r="AB139" s="99"/>
      <c r="AC139" s="99"/>
      <c r="AD139" s="99"/>
      <c r="AE139" s="99" t="s">
        <v>133</v>
      </c>
      <c r="AF139" s="99">
        <v>0</v>
      </c>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row>
    <row r="140" spans="1:60" ht="22.5" outlineLevel="1">
      <c r="A140" s="100">
        <v>28</v>
      </c>
      <c r="B140" s="100" t="s">
        <v>530</v>
      </c>
      <c r="C140" s="114" t="s">
        <v>529</v>
      </c>
      <c r="D140" s="104" t="s">
        <v>213</v>
      </c>
      <c r="E140" s="178">
        <v>36.284999999999997</v>
      </c>
      <c r="F140" s="177">
        <f>H140+J140</f>
        <v>0</v>
      </c>
      <c r="G140" s="106">
        <f>ROUND(E140*F140,2)</f>
        <v>0</v>
      </c>
      <c r="H140" s="106"/>
      <c r="I140" s="106">
        <f>ROUND(E140*H140,2)</f>
        <v>0</v>
      </c>
      <c r="J140" s="106"/>
      <c r="K140" s="106">
        <f>ROUND(E140*J140,2)</f>
        <v>0</v>
      </c>
      <c r="L140" s="106">
        <v>21</v>
      </c>
      <c r="M140" s="106">
        <f>G140*(1+L140/100)</f>
        <v>0</v>
      </c>
      <c r="N140" s="104">
        <v>0</v>
      </c>
      <c r="O140" s="104">
        <f>ROUND(E140*N140,5)</f>
        <v>0</v>
      </c>
      <c r="P140" s="104">
        <v>0</v>
      </c>
      <c r="Q140" s="104">
        <f>ROUND(E140*P140,5)</f>
        <v>0</v>
      </c>
      <c r="R140" s="104"/>
      <c r="S140" s="104"/>
      <c r="T140" s="105">
        <v>0</v>
      </c>
      <c r="U140" s="104">
        <f>ROUND(E140*T140,2)</f>
        <v>0</v>
      </c>
      <c r="V140" s="99"/>
      <c r="W140" s="99"/>
      <c r="X140" s="99"/>
      <c r="Y140" s="99"/>
      <c r="Z140" s="99"/>
      <c r="AA140" s="99"/>
      <c r="AB140" s="99"/>
      <c r="AC140" s="99"/>
      <c r="AD140" s="99"/>
      <c r="AE140" s="99" t="s">
        <v>80</v>
      </c>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row>
    <row r="141" spans="1:60" outlineLevel="1">
      <c r="A141" s="100"/>
      <c r="B141" s="100"/>
      <c r="C141" s="181" t="s">
        <v>528</v>
      </c>
      <c r="D141" s="180"/>
      <c r="E141" s="179">
        <v>34.125</v>
      </c>
      <c r="F141" s="106"/>
      <c r="G141" s="106"/>
      <c r="H141" s="106"/>
      <c r="I141" s="106"/>
      <c r="J141" s="106"/>
      <c r="K141" s="106"/>
      <c r="L141" s="106"/>
      <c r="M141" s="106"/>
      <c r="N141" s="104"/>
      <c r="O141" s="104"/>
      <c r="P141" s="104"/>
      <c r="Q141" s="104"/>
      <c r="R141" s="104"/>
      <c r="S141" s="104"/>
      <c r="T141" s="105"/>
      <c r="U141" s="104"/>
      <c r="V141" s="99"/>
      <c r="W141" s="99"/>
      <c r="X141" s="99"/>
      <c r="Y141" s="99"/>
      <c r="Z141" s="99"/>
      <c r="AA141" s="99"/>
      <c r="AB141" s="99"/>
      <c r="AC141" s="99"/>
      <c r="AD141" s="99"/>
      <c r="AE141" s="99" t="s">
        <v>133</v>
      </c>
      <c r="AF141" s="99">
        <v>0</v>
      </c>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row>
    <row r="142" spans="1:60" ht="22.5" outlineLevel="1">
      <c r="A142" s="100"/>
      <c r="B142" s="100"/>
      <c r="C142" s="181" t="s">
        <v>527</v>
      </c>
      <c r="D142" s="180"/>
      <c r="E142" s="179">
        <v>2.16</v>
      </c>
      <c r="F142" s="106"/>
      <c r="G142" s="106"/>
      <c r="H142" s="106"/>
      <c r="I142" s="106"/>
      <c r="J142" s="106"/>
      <c r="K142" s="106"/>
      <c r="L142" s="106"/>
      <c r="M142" s="106"/>
      <c r="N142" s="104"/>
      <c r="O142" s="104"/>
      <c r="P142" s="104"/>
      <c r="Q142" s="104"/>
      <c r="R142" s="104"/>
      <c r="S142" s="104"/>
      <c r="T142" s="105"/>
      <c r="U142" s="104"/>
      <c r="V142" s="99"/>
      <c r="W142" s="99"/>
      <c r="X142" s="99"/>
      <c r="Y142" s="99"/>
      <c r="Z142" s="99"/>
      <c r="AA142" s="99"/>
      <c r="AB142" s="99"/>
      <c r="AC142" s="99"/>
      <c r="AD142" s="99"/>
      <c r="AE142" s="99" t="s">
        <v>133</v>
      </c>
      <c r="AF142" s="99">
        <v>0</v>
      </c>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row>
    <row r="143" spans="1:60" outlineLevel="1">
      <c r="A143" s="100">
        <v>29</v>
      </c>
      <c r="B143" s="100" t="s">
        <v>526</v>
      </c>
      <c r="C143" s="114" t="s">
        <v>525</v>
      </c>
      <c r="D143" s="104" t="s">
        <v>226</v>
      </c>
      <c r="E143" s="178">
        <v>1388.1999999999998</v>
      </c>
      <c r="F143" s="177">
        <f>H143+J143</f>
        <v>0</v>
      </c>
      <c r="G143" s="106">
        <f>ROUND(E143*F143,2)</f>
        <v>0</v>
      </c>
      <c r="H143" s="106"/>
      <c r="I143" s="106">
        <f>ROUND(E143*H143,2)</f>
        <v>0</v>
      </c>
      <c r="J143" s="106"/>
      <c r="K143" s="106">
        <f>ROUND(E143*J143,2)</f>
        <v>0</v>
      </c>
      <c r="L143" s="106">
        <v>21</v>
      </c>
      <c r="M143" s="106">
        <f>G143*(1+L143/100)</f>
        <v>0</v>
      </c>
      <c r="N143" s="104">
        <v>0</v>
      </c>
      <c r="O143" s="104">
        <f>ROUND(E143*N143,5)</f>
        <v>0</v>
      </c>
      <c r="P143" s="104">
        <v>0</v>
      </c>
      <c r="Q143" s="104">
        <f>ROUND(E143*P143,5)</f>
        <v>0</v>
      </c>
      <c r="R143" s="104"/>
      <c r="S143" s="104"/>
      <c r="T143" s="105">
        <v>1.7999999999999999E-2</v>
      </c>
      <c r="U143" s="104">
        <f>ROUND(E143*T143,2)</f>
        <v>24.99</v>
      </c>
      <c r="V143" s="99"/>
      <c r="W143" s="99"/>
      <c r="X143" s="99"/>
      <c r="Y143" s="99"/>
      <c r="Z143" s="99"/>
      <c r="AA143" s="99"/>
      <c r="AB143" s="99"/>
      <c r="AC143" s="99"/>
      <c r="AD143" s="99"/>
      <c r="AE143" s="99" t="s">
        <v>80</v>
      </c>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row>
    <row r="144" spans="1:60" ht="33.75" outlineLevel="1">
      <c r="A144" s="100"/>
      <c r="B144" s="100"/>
      <c r="C144" s="181" t="s">
        <v>524</v>
      </c>
      <c r="D144" s="180"/>
      <c r="E144" s="179">
        <v>1388.2</v>
      </c>
      <c r="F144" s="106"/>
      <c r="G144" s="106"/>
      <c r="H144" s="106"/>
      <c r="I144" s="106"/>
      <c r="J144" s="106"/>
      <c r="K144" s="106"/>
      <c r="L144" s="106"/>
      <c r="M144" s="106"/>
      <c r="N144" s="104"/>
      <c r="O144" s="104"/>
      <c r="P144" s="104"/>
      <c r="Q144" s="104"/>
      <c r="R144" s="104"/>
      <c r="S144" s="104"/>
      <c r="T144" s="105"/>
      <c r="U144" s="104"/>
      <c r="V144" s="99"/>
      <c r="W144" s="99"/>
      <c r="X144" s="99"/>
      <c r="Y144" s="99"/>
      <c r="Z144" s="99"/>
      <c r="AA144" s="99"/>
      <c r="AB144" s="99"/>
      <c r="AC144" s="99"/>
      <c r="AD144" s="99"/>
      <c r="AE144" s="99" t="s">
        <v>133</v>
      </c>
      <c r="AF144" s="99">
        <v>0</v>
      </c>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row>
    <row r="145" spans="1:60">
      <c r="A145" s="200" t="s">
        <v>188</v>
      </c>
      <c r="B145" s="200" t="s">
        <v>523</v>
      </c>
      <c r="C145" s="199" t="s">
        <v>522</v>
      </c>
      <c r="D145" s="195"/>
      <c r="E145" s="198"/>
      <c r="F145" s="197"/>
      <c r="G145" s="197">
        <f>SUMIF(AE146:AE148,"&lt;&gt;NOR",G146:G148)</f>
        <v>0</v>
      </c>
      <c r="H145" s="197"/>
      <c r="I145" s="197">
        <f>SUM(I146:I148)</f>
        <v>0</v>
      </c>
      <c r="J145" s="197"/>
      <c r="K145" s="197">
        <f>SUM(K146:K148)</f>
        <v>0</v>
      </c>
      <c r="L145" s="197"/>
      <c r="M145" s="197">
        <f>SUM(M146:M148)</f>
        <v>0</v>
      </c>
      <c r="N145" s="195"/>
      <c r="O145" s="195">
        <f>SUM(O146:O148)</f>
        <v>10.392899999999999</v>
      </c>
      <c r="P145" s="195"/>
      <c r="Q145" s="195">
        <f>SUM(Q146:Q148)</f>
        <v>0</v>
      </c>
      <c r="R145" s="195"/>
      <c r="S145" s="195"/>
      <c r="T145" s="196"/>
      <c r="U145" s="195">
        <f>SUM(U146:U148)</f>
        <v>1.96</v>
      </c>
      <c r="AE145" t="s">
        <v>79</v>
      </c>
    </row>
    <row r="146" spans="1:60" outlineLevel="1">
      <c r="A146" s="100">
        <v>30</v>
      </c>
      <c r="B146" s="100" t="s">
        <v>521</v>
      </c>
      <c r="C146" s="114" t="s">
        <v>520</v>
      </c>
      <c r="D146" s="104" t="s">
        <v>213</v>
      </c>
      <c r="E146" s="178">
        <v>4.1159999999999997</v>
      </c>
      <c r="F146" s="177">
        <f>H146+J146</f>
        <v>0</v>
      </c>
      <c r="G146" s="106">
        <f>ROUND(E146*F146,2)</f>
        <v>0</v>
      </c>
      <c r="H146" s="106"/>
      <c r="I146" s="106">
        <f>ROUND(E146*H146,2)</f>
        <v>0</v>
      </c>
      <c r="J146" s="106"/>
      <c r="K146" s="106">
        <f>ROUND(E146*J146,2)</f>
        <v>0</v>
      </c>
      <c r="L146" s="106">
        <v>21</v>
      </c>
      <c r="M146" s="106">
        <f>G146*(1+L146/100)</f>
        <v>0</v>
      </c>
      <c r="N146" s="104">
        <v>2.5249999999999999</v>
      </c>
      <c r="O146" s="104">
        <f>ROUND(E146*N146,5)</f>
        <v>10.392899999999999</v>
      </c>
      <c r="P146" s="104">
        <v>0</v>
      </c>
      <c r="Q146" s="104">
        <f>ROUND(E146*P146,5)</f>
        <v>0</v>
      </c>
      <c r="R146" s="104"/>
      <c r="S146" s="104"/>
      <c r="T146" s="105">
        <v>0.47699999999999998</v>
      </c>
      <c r="U146" s="104">
        <f>ROUND(E146*T146,2)</f>
        <v>1.96</v>
      </c>
      <c r="V146" s="99"/>
      <c r="W146" s="99"/>
      <c r="X146" s="99"/>
      <c r="Y146" s="99"/>
      <c r="Z146" s="99"/>
      <c r="AA146" s="99"/>
      <c r="AB146" s="99"/>
      <c r="AC146" s="99"/>
      <c r="AD146" s="99"/>
      <c r="AE146" s="99" t="s">
        <v>80</v>
      </c>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row>
    <row r="147" spans="1:60" outlineLevel="1">
      <c r="A147" s="100"/>
      <c r="B147" s="100"/>
      <c r="C147" s="181" t="s">
        <v>519</v>
      </c>
      <c r="D147" s="180"/>
      <c r="E147" s="179">
        <v>1.1759999999999999</v>
      </c>
      <c r="F147" s="106"/>
      <c r="G147" s="106"/>
      <c r="H147" s="106"/>
      <c r="I147" s="106"/>
      <c r="J147" s="106"/>
      <c r="K147" s="106"/>
      <c r="L147" s="106"/>
      <c r="M147" s="106"/>
      <c r="N147" s="104"/>
      <c r="O147" s="104"/>
      <c r="P147" s="104"/>
      <c r="Q147" s="104"/>
      <c r="R147" s="104"/>
      <c r="S147" s="104"/>
      <c r="T147" s="105"/>
      <c r="U147" s="104"/>
      <c r="V147" s="99"/>
      <c r="W147" s="99"/>
      <c r="X147" s="99"/>
      <c r="Y147" s="99"/>
      <c r="Z147" s="99"/>
      <c r="AA147" s="99"/>
      <c r="AB147" s="99"/>
      <c r="AC147" s="99"/>
      <c r="AD147" s="99"/>
      <c r="AE147" s="99" t="s">
        <v>133</v>
      </c>
      <c r="AF147" s="99">
        <v>0</v>
      </c>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row>
    <row r="148" spans="1:60" outlineLevel="1">
      <c r="A148" s="100"/>
      <c r="B148" s="100"/>
      <c r="C148" s="181" t="s">
        <v>518</v>
      </c>
      <c r="D148" s="180"/>
      <c r="E148" s="179">
        <v>2.94</v>
      </c>
      <c r="F148" s="106"/>
      <c r="G148" s="106"/>
      <c r="H148" s="106"/>
      <c r="I148" s="106"/>
      <c r="J148" s="106"/>
      <c r="K148" s="106"/>
      <c r="L148" s="106"/>
      <c r="M148" s="106"/>
      <c r="N148" s="104"/>
      <c r="O148" s="104"/>
      <c r="P148" s="104"/>
      <c r="Q148" s="104"/>
      <c r="R148" s="104"/>
      <c r="S148" s="104"/>
      <c r="T148" s="105"/>
      <c r="U148" s="104"/>
      <c r="V148" s="99"/>
      <c r="W148" s="99"/>
      <c r="X148" s="99"/>
      <c r="Y148" s="99"/>
      <c r="Z148" s="99"/>
      <c r="AA148" s="99"/>
      <c r="AB148" s="99"/>
      <c r="AC148" s="99"/>
      <c r="AD148" s="99"/>
      <c r="AE148" s="99" t="s">
        <v>133</v>
      </c>
      <c r="AF148" s="99">
        <v>0</v>
      </c>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row>
    <row r="149" spans="1:60">
      <c r="A149" s="200" t="s">
        <v>188</v>
      </c>
      <c r="B149" s="200" t="s">
        <v>517</v>
      </c>
      <c r="C149" s="199" t="s">
        <v>516</v>
      </c>
      <c r="D149" s="195"/>
      <c r="E149" s="198"/>
      <c r="F149" s="197"/>
      <c r="G149" s="197">
        <f>SUMIF(AE150:AE246,"&lt;&gt;NOR",G150:G246)</f>
        <v>0</v>
      </c>
      <c r="H149" s="197"/>
      <c r="I149" s="197">
        <f>SUM(I150:I246)</f>
        <v>0</v>
      </c>
      <c r="J149" s="197"/>
      <c r="K149" s="197">
        <f>SUM(K150:K246)</f>
        <v>0</v>
      </c>
      <c r="L149" s="197"/>
      <c r="M149" s="197">
        <f>SUM(M150:M246)</f>
        <v>0</v>
      </c>
      <c r="N149" s="195"/>
      <c r="O149" s="195">
        <f>SUM(O150:O246)</f>
        <v>714.92817999999977</v>
      </c>
      <c r="P149" s="195"/>
      <c r="Q149" s="195">
        <f>SUM(Q150:Q246)</f>
        <v>1.6330499999999999</v>
      </c>
      <c r="R149" s="195"/>
      <c r="S149" s="195"/>
      <c r="T149" s="196"/>
      <c r="U149" s="195">
        <f>SUM(U150:U246)</f>
        <v>856.68</v>
      </c>
      <c r="AE149" t="s">
        <v>79</v>
      </c>
    </row>
    <row r="150" spans="1:60" outlineLevel="1">
      <c r="A150" s="100">
        <v>31</v>
      </c>
      <c r="B150" s="100" t="s">
        <v>515</v>
      </c>
      <c r="C150" s="114" t="s">
        <v>514</v>
      </c>
      <c r="D150" s="104" t="s">
        <v>226</v>
      </c>
      <c r="E150" s="178">
        <v>40.5</v>
      </c>
      <c r="F150" s="177">
        <f>H150+J150</f>
        <v>0</v>
      </c>
      <c r="G150" s="106">
        <f>ROUND(E150*F150,2)</f>
        <v>0</v>
      </c>
      <c r="H150" s="106"/>
      <c r="I150" s="106">
        <f>ROUND(E150*H150,2)</f>
        <v>0</v>
      </c>
      <c r="J150" s="106"/>
      <c r="K150" s="106">
        <f>ROUND(E150*J150,2)</f>
        <v>0</v>
      </c>
      <c r="L150" s="106">
        <v>21</v>
      </c>
      <c r="M150" s="106">
        <f>G150*(1+L150/100)</f>
        <v>0</v>
      </c>
      <c r="N150" s="104">
        <v>1.01E-3</v>
      </c>
      <c r="O150" s="104">
        <f>ROUND(E150*N150,5)</f>
        <v>4.0910000000000002E-2</v>
      </c>
      <c r="P150" s="104">
        <v>0</v>
      </c>
      <c r="Q150" s="104">
        <f>ROUND(E150*P150,5)</f>
        <v>0</v>
      </c>
      <c r="R150" s="104"/>
      <c r="S150" s="104"/>
      <c r="T150" s="105">
        <v>4.0000000000000001E-3</v>
      </c>
      <c r="U150" s="104">
        <f>ROUND(E150*T150,2)</f>
        <v>0.16</v>
      </c>
      <c r="V150" s="99"/>
      <c r="W150" s="99"/>
      <c r="X150" s="99"/>
      <c r="Y150" s="99"/>
      <c r="Z150" s="99"/>
      <c r="AA150" s="99"/>
      <c r="AB150" s="99"/>
      <c r="AC150" s="99"/>
      <c r="AD150" s="99"/>
      <c r="AE150" s="99" t="s">
        <v>80</v>
      </c>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row>
    <row r="151" spans="1:60" outlineLevel="1">
      <c r="A151" s="100">
        <v>32</v>
      </c>
      <c r="B151" s="100" t="s">
        <v>513</v>
      </c>
      <c r="C151" s="114" t="s">
        <v>512</v>
      </c>
      <c r="D151" s="104" t="s">
        <v>226</v>
      </c>
      <c r="E151" s="178">
        <v>40.5</v>
      </c>
      <c r="F151" s="177">
        <f>H151+J151</f>
        <v>0</v>
      </c>
      <c r="G151" s="106">
        <f>ROUND(E151*F151,2)</f>
        <v>0</v>
      </c>
      <c r="H151" s="106"/>
      <c r="I151" s="106">
        <f>ROUND(E151*H151,2)</f>
        <v>0</v>
      </c>
      <c r="J151" s="106"/>
      <c r="K151" s="106">
        <f>ROUND(E151*J151,2)</f>
        <v>0</v>
      </c>
      <c r="L151" s="106">
        <v>21</v>
      </c>
      <c r="M151" s="106">
        <f>G151*(1+L151/100)</f>
        <v>0</v>
      </c>
      <c r="N151" s="104">
        <v>5.0000000000000001E-4</v>
      </c>
      <c r="O151" s="104">
        <f>ROUND(E151*N151,5)</f>
        <v>2.0250000000000001E-2</v>
      </c>
      <c r="P151" s="104">
        <v>0</v>
      </c>
      <c r="Q151" s="104">
        <f>ROUND(E151*P151,5)</f>
        <v>0</v>
      </c>
      <c r="R151" s="104"/>
      <c r="S151" s="104"/>
      <c r="T151" s="105">
        <v>2E-3</v>
      </c>
      <c r="U151" s="104">
        <f>ROUND(E151*T151,2)</f>
        <v>0.08</v>
      </c>
      <c r="V151" s="99"/>
      <c r="W151" s="99"/>
      <c r="X151" s="99"/>
      <c r="Y151" s="99"/>
      <c r="Z151" s="99"/>
      <c r="AA151" s="99"/>
      <c r="AB151" s="99"/>
      <c r="AC151" s="99"/>
      <c r="AD151" s="99"/>
      <c r="AE151" s="99" t="s">
        <v>80</v>
      </c>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row>
    <row r="152" spans="1:60" ht="22.5" outlineLevel="1">
      <c r="A152" s="100">
        <v>33</v>
      </c>
      <c r="B152" s="100" t="s">
        <v>511</v>
      </c>
      <c r="C152" s="114" t="s">
        <v>510</v>
      </c>
      <c r="D152" s="104" t="s">
        <v>226</v>
      </c>
      <c r="E152" s="178">
        <v>42.524999999999999</v>
      </c>
      <c r="F152" s="177">
        <f>H152+J152</f>
        <v>0</v>
      </c>
      <c r="G152" s="106">
        <f>ROUND(E152*F152,2)</f>
        <v>0</v>
      </c>
      <c r="H152" s="106"/>
      <c r="I152" s="106">
        <f>ROUND(E152*H152,2)</f>
        <v>0</v>
      </c>
      <c r="J152" s="106"/>
      <c r="K152" s="106">
        <f>ROUND(E152*J152,2)</f>
        <v>0</v>
      </c>
      <c r="L152" s="106">
        <v>21</v>
      </c>
      <c r="M152" s="106">
        <f>G152*(1+L152/100)</f>
        <v>0</v>
      </c>
      <c r="N152" s="104">
        <v>0.12966</v>
      </c>
      <c r="O152" s="104">
        <f>ROUND(E152*N152,5)</f>
        <v>5.5137900000000002</v>
      </c>
      <c r="P152" s="104">
        <v>0</v>
      </c>
      <c r="Q152" s="104">
        <f>ROUND(E152*P152,5)</f>
        <v>0</v>
      </c>
      <c r="R152" s="104"/>
      <c r="S152" s="104"/>
      <c r="T152" s="105">
        <v>7.1999999999999995E-2</v>
      </c>
      <c r="U152" s="104">
        <f>ROUND(E152*T152,2)</f>
        <v>3.06</v>
      </c>
      <c r="V152" s="99"/>
      <c r="W152" s="99"/>
      <c r="X152" s="99"/>
      <c r="Y152" s="99"/>
      <c r="Z152" s="99"/>
      <c r="AA152" s="99"/>
      <c r="AB152" s="99"/>
      <c r="AC152" s="99"/>
      <c r="AD152" s="99"/>
      <c r="AE152" s="99" t="s">
        <v>80</v>
      </c>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row>
    <row r="153" spans="1:60" outlineLevel="1">
      <c r="A153" s="100"/>
      <c r="B153" s="100"/>
      <c r="C153" s="181" t="s">
        <v>507</v>
      </c>
      <c r="D153" s="180"/>
      <c r="E153" s="179">
        <v>42.524999999999999</v>
      </c>
      <c r="F153" s="106"/>
      <c r="G153" s="106"/>
      <c r="H153" s="106"/>
      <c r="I153" s="106"/>
      <c r="J153" s="106"/>
      <c r="K153" s="106"/>
      <c r="L153" s="106"/>
      <c r="M153" s="106"/>
      <c r="N153" s="104"/>
      <c r="O153" s="104"/>
      <c r="P153" s="104"/>
      <c r="Q153" s="104"/>
      <c r="R153" s="104"/>
      <c r="S153" s="104"/>
      <c r="T153" s="105"/>
      <c r="U153" s="104"/>
      <c r="V153" s="99"/>
      <c r="W153" s="99"/>
      <c r="X153" s="99"/>
      <c r="Y153" s="99"/>
      <c r="Z153" s="99"/>
      <c r="AA153" s="99"/>
      <c r="AB153" s="99"/>
      <c r="AC153" s="99"/>
      <c r="AD153" s="99"/>
      <c r="AE153" s="99" t="s">
        <v>133</v>
      </c>
      <c r="AF153" s="99">
        <v>0</v>
      </c>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row>
    <row r="154" spans="1:60" ht="22.5" outlineLevel="1">
      <c r="A154" s="100">
        <v>34</v>
      </c>
      <c r="B154" s="100" t="s">
        <v>509</v>
      </c>
      <c r="C154" s="114" t="s">
        <v>508</v>
      </c>
      <c r="D154" s="104" t="s">
        <v>226</v>
      </c>
      <c r="E154" s="178">
        <v>42.524999999999999</v>
      </c>
      <c r="F154" s="177">
        <f>H154+J154</f>
        <v>0</v>
      </c>
      <c r="G154" s="106">
        <f>ROUND(E154*F154,2)</f>
        <v>0</v>
      </c>
      <c r="H154" s="106"/>
      <c r="I154" s="106">
        <f>ROUND(E154*H154,2)</f>
        <v>0</v>
      </c>
      <c r="J154" s="106"/>
      <c r="K154" s="106">
        <f>ROUND(E154*J154,2)</f>
        <v>0</v>
      </c>
      <c r="L154" s="106">
        <v>21</v>
      </c>
      <c r="M154" s="106">
        <f>G154*(1+L154/100)</f>
        <v>0</v>
      </c>
      <c r="N154" s="104">
        <v>0.15826000000000001</v>
      </c>
      <c r="O154" s="104">
        <f>ROUND(E154*N154,5)</f>
        <v>6.73001</v>
      </c>
      <c r="P154" s="104">
        <v>0</v>
      </c>
      <c r="Q154" s="104">
        <f>ROUND(E154*P154,5)</f>
        <v>0</v>
      </c>
      <c r="R154" s="104"/>
      <c r="S154" s="104"/>
      <c r="T154" s="105">
        <v>5.6000000000000001E-2</v>
      </c>
      <c r="U154" s="104">
        <f>ROUND(E154*T154,2)</f>
        <v>2.38</v>
      </c>
      <c r="V154" s="99"/>
      <c r="W154" s="99"/>
      <c r="X154" s="99"/>
      <c r="Y154" s="99"/>
      <c r="Z154" s="99"/>
      <c r="AA154" s="99"/>
      <c r="AB154" s="99"/>
      <c r="AC154" s="99"/>
      <c r="AD154" s="99"/>
      <c r="AE154" s="99" t="s">
        <v>80</v>
      </c>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row>
    <row r="155" spans="1:60" outlineLevel="1">
      <c r="A155" s="100"/>
      <c r="B155" s="100"/>
      <c r="C155" s="181" t="s">
        <v>507</v>
      </c>
      <c r="D155" s="180"/>
      <c r="E155" s="179">
        <v>42.524999999999999</v>
      </c>
      <c r="F155" s="106"/>
      <c r="G155" s="106"/>
      <c r="H155" s="106"/>
      <c r="I155" s="106"/>
      <c r="J155" s="106"/>
      <c r="K155" s="106"/>
      <c r="L155" s="106"/>
      <c r="M155" s="106"/>
      <c r="N155" s="104"/>
      <c r="O155" s="104"/>
      <c r="P155" s="104"/>
      <c r="Q155" s="104"/>
      <c r="R155" s="104"/>
      <c r="S155" s="104"/>
      <c r="T155" s="105"/>
      <c r="U155" s="104"/>
      <c r="V155" s="99"/>
      <c r="W155" s="99"/>
      <c r="X155" s="99"/>
      <c r="Y155" s="99"/>
      <c r="Z155" s="99"/>
      <c r="AA155" s="99"/>
      <c r="AB155" s="99"/>
      <c r="AC155" s="99"/>
      <c r="AD155" s="99"/>
      <c r="AE155" s="99" t="s">
        <v>133</v>
      </c>
      <c r="AF155" s="99">
        <v>0</v>
      </c>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row>
    <row r="156" spans="1:60" ht="22.5" outlineLevel="1">
      <c r="A156" s="100">
        <v>35</v>
      </c>
      <c r="B156" s="100" t="s">
        <v>506</v>
      </c>
      <c r="C156" s="114" t="s">
        <v>505</v>
      </c>
      <c r="D156" s="104" t="s">
        <v>226</v>
      </c>
      <c r="E156" s="178">
        <v>385.29999999999995</v>
      </c>
      <c r="F156" s="177">
        <f>H156+J156</f>
        <v>0</v>
      </c>
      <c r="G156" s="106">
        <f>ROUND(E156*F156,2)</f>
        <v>0</v>
      </c>
      <c r="H156" s="106"/>
      <c r="I156" s="106">
        <f>ROUND(E156*H156,2)</f>
        <v>0</v>
      </c>
      <c r="J156" s="106"/>
      <c r="K156" s="106">
        <f>ROUND(E156*J156,2)</f>
        <v>0</v>
      </c>
      <c r="L156" s="106">
        <v>21</v>
      </c>
      <c r="M156" s="106">
        <f>G156*(1+L156/100)</f>
        <v>0</v>
      </c>
      <c r="N156" s="104">
        <v>0.34499999999999997</v>
      </c>
      <c r="O156" s="104">
        <f>ROUND(E156*N156,5)</f>
        <v>132.92850000000001</v>
      </c>
      <c r="P156" s="104">
        <v>0</v>
      </c>
      <c r="Q156" s="104">
        <f>ROUND(E156*P156,5)</f>
        <v>0</v>
      </c>
      <c r="R156" s="104"/>
      <c r="S156" s="104"/>
      <c r="T156" s="105">
        <v>2.5999999999999999E-2</v>
      </c>
      <c r="U156" s="104">
        <f>ROUND(E156*T156,2)</f>
        <v>10.02</v>
      </c>
      <c r="V156" s="99"/>
      <c r="W156" s="99"/>
      <c r="X156" s="99"/>
      <c r="Y156" s="99"/>
      <c r="Z156" s="99"/>
      <c r="AA156" s="99"/>
      <c r="AB156" s="99"/>
      <c r="AC156" s="99"/>
      <c r="AD156" s="99"/>
      <c r="AE156" s="99" t="s">
        <v>80</v>
      </c>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row>
    <row r="157" spans="1:60" outlineLevel="1">
      <c r="A157" s="100"/>
      <c r="B157" s="100"/>
      <c r="C157" s="383" t="s">
        <v>504</v>
      </c>
      <c r="D157" s="384"/>
      <c r="E157" s="385"/>
      <c r="F157" s="386"/>
      <c r="G157" s="387"/>
      <c r="H157" s="106"/>
      <c r="I157" s="106"/>
      <c r="J157" s="106"/>
      <c r="K157" s="106"/>
      <c r="L157" s="106"/>
      <c r="M157" s="106"/>
      <c r="N157" s="104"/>
      <c r="O157" s="104"/>
      <c r="P157" s="104"/>
      <c r="Q157" s="104"/>
      <c r="R157" s="104"/>
      <c r="S157" s="104"/>
      <c r="T157" s="105"/>
      <c r="U157" s="104"/>
      <c r="V157" s="99"/>
      <c r="W157" s="99"/>
      <c r="X157" s="99"/>
      <c r="Y157" s="99"/>
      <c r="Z157" s="99"/>
      <c r="AA157" s="99"/>
      <c r="AB157" s="99"/>
      <c r="AC157" s="99"/>
      <c r="AD157" s="99"/>
      <c r="AE157" s="99" t="s">
        <v>81</v>
      </c>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101" t="str">
        <f>C157</f>
        <v xml:space="preserve"> Podklad ze štěrkodrti s rozprostřením a zhutněním.</v>
      </c>
      <c r="BB157" s="99"/>
      <c r="BC157" s="99"/>
      <c r="BD157" s="99"/>
      <c r="BE157" s="99"/>
      <c r="BF157" s="99"/>
      <c r="BG157" s="99"/>
      <c r="BH157" s="99"/>
    </row>
    <row r="158" spans="1:60" outlineLevel="1">
      <c r="A158" s="100"/>
      <c r="B158" s="100"/>
      <c r="C158" s="181" t="s">
        <v>454</v>
      </c>
      <c r="D158" s="180"/>
      <c r="E158" s="179"/>
      <c r="F158" s="106"/>
      <c r="G158" s="106"/>
      <c r="H158" s="106"/>
      <c r="I158" s="106"/>
      <c r="J158" s="106"/>
      <c r="K158" s="106"/>
      <c r="L158" s="106"/>
      <c r="M158" s="106"/>
      <c r="N158" s="104"/>
      <c r="O158" s="104"/>
      <c r="P158" s="104"/>
      <c r="Q158" s="104"/>
      <c r="R158" s="104"/>
      <c r="S158" s="104"/>
      <c r="T158" s="105"/>
      <c r="U158" s="104"/>
      <c r="V158" s="99"/>
      <c r="W158" s="99"/>
      <c r="X158" s="99"/>
      <c r="Y158" s="99"/>
      <c r="Z158" s="99"/>
      <c r="AA158" s="99"/>
      <c r="AB158" s="99"/>
      <c r="AC158" s="99"/>
      <c r="AD158" s="99"/>
      <c r="AE158" s="99" t="s">
        <v>133</v>
      </c>
      <c r="AF158" s="99">
        <v>0</v>
      </c>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row>
    <row r="159" spans="1:60" ht="22.5" outlineLevel="1">
      <c r="A159" s="100"/>
      <c r="B159" s="100"/>
      <c r="C159" s="181" t="s">
        <v>501</v>
      </c>
      <c r="D159" s="180"/>
      <c r="E159" s="179">
        <v>11.9</v>
      </c>
      <c r="F159" s="106"/>
      <c r="G159" s="106"/>
      <c r="H159" s="106"/>
      <c r="I159" s="106"/>
      <c r="J159" s="106"/>
      <c r="K159" s="106"/>
      <c r="L159" s="106"/>
      <c r="M159" s="106"/>
      <c r="N159" s="104"/>
      <c r="O159" s="104"/>
      <c r="P159" s="104"/>
      <c r="Q159" s="104"/>
      <c r="R159" s="104"/>
      <c r="S159" s="104"/>
      <c r="T159" s="105"/>
      <c r="U159" s="104"/>
      <c r="V159" s="99"/>
      <c r="W159" s="99"/>
      <c r="X159" s="99"/>
      <c r="Y159" s="99"/>
      <c r="Z159" s="99"/>
      <c r="AA159" s="99"/>
      <c r="AB159" s="99"/>
      <c r="AC159" s="99"/>
      <c r="AD159" s="99"/>
      <c r="AE159" s="99" t="s">
        <v>133</v>
      </c>
      <c r="AF159" s="99">
        <v>0</v>
      </c>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row>
    <row r="160" spans="1:60" outlineLevel="1">
      <c r="A160" s="100"/>
      <c r="B160" s="100"/>
      <c r="C160" s="181" t="s">
        <v>453</v>
      </c>
      <c r="D160" s="180"/>
      <c r="E160" s="179">
        <v>33.5</v>
      </c>
      <c r="F160" s="106"/>
      <c r="G160" s="106"/>
      <c r="H160" s="106"/>
      <c r="I160" s="106"/>
      <c r="J160" s="106"/>
      <c r="K160" s="106"/>
      <c r="L160" s="106"/>
      <c r="M160" s="106"/>
      <c r="N160" s="104"/>
      <c r="O160" s="104"/>
      <c r="P160" s="104"/>
      <c r="Q160" s="104"/>
      <c r="R160" s="104"/>
      <c r="S160" s="104"/>
      <c r="T160" s="105"/>
      <c r="U160" s="104"/>
      <c r="V160" s="99"/>
      <c r="W160" s="99"/>
      <c r="X160" s="99"/>
      <c r="Y160" s="99"/>
      <c r="Z160" s="99"/>
      <c r="AA160" s="99"/>
      <c r="AB160" s="99"/>
      <c r="AC160" s="99"/>
      <c r="AD160" s="99"/>
      <c r="AE160" s="99" t="s">
        <v>133</v>
      </c>
      <c r="AF160" s="99">
        <v>0</v>
      </c>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row>
    <row r="161" spans="1:60" outlineLevel="1">
      <c r="A161" s="100"/>
      <c r="B161" s="100"/>
      <c r="C161" s="181" t="s">
        <v>452</v>
      </c>
      <c r="D161" s="180"/>
      <c r="E161" s="179">
        <v>257.10000000000002</v>
      </c>
      <c r="F161" s="106"/>
      <c r="G161" s="106"/>
      <c r="H161" s="106"/>
      <c r="I161" s="106"/>
      <c r="J161" s="106"/>
      <c r="K161" s="106"/>
      <c r="L161" s="106"/>
      <c r="M161" s="106"/>
      <c r="N161" s="104"/>
      <c r="O161" s="104"/>
      <c r="P161" s="104"/>
      <c r="Q161" s="104"/>
      <c r="R161" s="104"/>
      <c r="S161" s="104"/>
      <c r="T161" s="105"/>
      <c r="U161" s="104"/>
      <c r="V161" s="99"/>
      <c r="W161" s="99"/>
      <c r="X161" s="99"/>
      <c r="Y161" s="99"/>
      <c r="Z161" s="99"/>
      <c r="AA161" s="99"/>
      <c r="AB161" s="99"/>
      <c r="AC161" s="99"/>
      <c r="AD161" s="99"/>
      <c r="AE161" s="99" t="s">
        <v>133</v>
      </c>
      <c r="AF161" s="99">
        <v>0</v>
      </c>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row>
    <row r="162" spans="1:60" outlineLevel="1">
      <c r="A162" s="100"/>
      <c r="B162" s="100"/>
      <c r="C162" s="181" t="s">
        <v>451</v>
      </c>
      <c r="D162" s="180"/>
      <c r="E162" s="179">
        <v>651.29999999999995</v>
      </c>
      <c r="F162" s="106"/>
      <c r="G162" s="106"/>
      <c r="H162" s="106"/>
      <c r="I162" s="106"/>
      <c r="J162" s="106"/>
      <c r="K162" s="106"/>
      <c r="L162" s="106"/>
      <c r="M162" s="106"/>
      <c r="N162" s="104"/>
      <c r="O162" s="104"/>
      <c r="P162" s="104"/>
      <c r="Q162" s="104"/>
      <c r="R162" s="104"/>
      <c r="S162" s="104"/>
      <c r="T162" s="105"/>
      <c r="U162" s="104"/>
      <c r="V162" s="99"/>
      <c r="W162" s="99"/>
      <c r="X162" s="99"/>
      <c r="Y162" s="99"/>
      <c r="Z162" s="99"/>
      <c r="AA162" s="99"/>
      <c r="AB162" s="99"/>
      <c r="AC162" s="99"/>
      <c r="AD162" s="99"/>
      <c r="AE162" s="99" t="s">
        <v>133</v>
      </c>
      <c r="AF162" s="99">
        <v>0</v>
      </c>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row>
    <row r="163" spans="1:60" outlineLevel="1">
      <c r="A163" s="100"/>
      <c r="B163" s="100"/>
      <c r="C163" s="181" t="s">
        <v>450</v>
      </c>
      <c r="D163" s="180"/>
      <c r="E163" s="179">
        <v>1.5</v>
      </c>
      <c r="F163" s="106"/>
      <c r="G163" s="106"/>
      <c r="H163" s="106"/>
      <c r="I163" s="106"/>
      <c r="J163" s="106"/>
      <c r="K163" s="106"/>
      <c r="L163" s="106"/>
      <c r="M163" s="106"/>
      <c r="N163" s="104"/>
      <c r="O163" s="104"/>
      <c r="P163" s="104"/>
      <c r="Q163" s="104"/>
      <c r="R163" s="104"/>
      <c r="S163" s="104"/>
      <c r="T163" s="105"/>
      <c r="U163" s="104"/>
      <c r="V163" s="99"/>
      <c r="W163" s="99"/>
      <c r="X163" s="99"/>
      <c r="Y163" s="99"/>
      <c r="Z163" s="99"/>
      <c r="AA163" s="99"/>
      <c r="AB163" s="99"/>
      <c r="AC163" s="99"/>
      <c r="AD163" s="99"/>
      <c r="AE163" s="99" t="s">
        <v>133</v>
      </c>
      <c r="AF163" s="99">
        <v>0</v>
      </c>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row>
    <row r="164" spans="1:60" outlineLevel="1">
      <c r="A164" s="100"/>
      <c r="B164" s="100"/>
      <c r="C164" s="203" t="s">
        <v>217</v>
      </c>
      <c r="D164" s="202"/>
      <c r="E164" s="201">
        <v>955.3</v>
      </c>
      <c r="F164" s="106"/>
      <c r="G164" s="106"/>
      <c r="H164" s="106"/>
      <c r="I164" s="106"/>
      <c r="J164" s="106"/>
      <c r="K164" s="106"/>
      <c r="L164" s="106"/>
      <c r="M164" s="106"/>
      <c r="N164" s="104"/>
      <c r="O164" s="104"/>
      <c r="P164" s="104"/>
      <c r="Q164" s="104"/>
      <c r="R164" s="104"/>
      <c r="S164" s="104"/>
      <c r="T164" s="105"/>
      <c r="U164" s="104"/>
      <c r="V164" s="99"/>
      <c r="W164" s="99"/>
      <c r="X164" s="99"/>
      <c r="Y164" s="99"/>
      <c r="Z164" s="99"/>
      <c r="AA164" s="99"/>
      <c r="AB164" s="99"/>
      <c r="AC164" s="99"/>
      <c r="AD164" s="99"/>
      <c r="AE164" s="99" t="s">
        <v>133</v>
      </c>
      <c r="AF164" s="99">
        <v>1</v>
      </c>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row>
    <row r="165" spans="1:60" outlineLevel="1">
      <c r="A165" s="100"/>
      <c r="B165" s="100"/>
      <c r="C165" s="181" t="s">
        <v>495</v>
      </c>
      <c r="D165" s="180"/>
      <c r="E165" s="179"/>
      <c r="F165" s="106"/>
      <c r="G165" s="106"/>
      <c r="H165" s="106"/>
      <c r="I165" s="106"/>
      <c r="J165" s="106"/>
      <c r="K165" s="106"/>
      <c r="L165" s="106"/>
      <c r="M165" s="106"/>
      <c r="N165" s="104"/>
      <c r="O165" s="104"/>
      <c r="P165" s="104"/>
      <c r="Q165" s="104"/>
      <c r="R165" s="104"/>
      <c r="S165" s="104"/>
      <c r="T165" s="105"/>
      <c r="U165" s="104"/>
      <c r="V165" s="99"/>
      <c r="W165" s="99"/>
      <c r="X165" s="99"/>
      <c r="Y165" s="99"/>
      <c r="Z165" s="99"/>
      <c r="AA165" s="99"/>
      <c r="AB165" s="99"/>
      <c r="AC165" s="99"/>
      <c r="AD165" s="99"/>
      <c r="AE165" s="99" t="s">
        <v>133</v>
      </c>
      <c r="AF165" s="99">
        <v>0</v>
      </c>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row>
    <row r="166" spans="1:60" ht="22.5" outlineLevel="1">
      <c r="A166" s="100"/>
      <c r="B166" s="100"/>
      <c r="C166" s="181" t="s">
        <v>500</v>
      </c>
      <c r="D166" s="180"/>
      <c r="E166" s="179">
        <v>-570</v>
      </c>
      <c r="F166" s="106"/>
      <c r="G166" s="106"/>
      <c r="H166" s="106"/>
      <c r="I166" s="106"/>
      <c r="J166" s="106"/>
      <c r="K166" s="106"/>
      <c r="L166" s="106"/>
      <c r="M166" s="106"/>
      <c r="N166" s="104"/>
      <c r="O166" s="104"/>
      <c r="P166" s="104"/>
      <c r="Q166" s="104"/>
      <c r="R166" s="104"/>
      <c r="S166" s="104"/>
      <c r="T166" s="105"/>
      <c r="U166" s="104"/>
      <c r="V166" s="99"/>
      <c r="W166" s="99"/>
      <c r="X166" s="99"/>
      <c r="Y166" s="99"/>
      <c r="Z166" s="99"/>
      <c r="AA166" s="99"/>
      <c r="AB166" s="99"/>
      <c r="AC166" s="99"/>
      <c r="AD166" s="99"/>
      <c r="AE166" s="99" t="s">
        <v>133</v>
      </c>
      <c r="AF166" s="99">
        <v>0</v>
      </c>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row>
    <row r="167" spans="1:60" ht="22.5" outlineLevel="1">
      <c r="A167" s="100">
        <v>36</v>
      </c>
      <c r="B167" s="100" t="s">
        <v>503</v>
      </c>
      <c r="C167" s="114" t="s">
        <v>502</v>
      </c>
      <c r="D167" s="104" t="s">
        <v>226</v>
      </c>
      <c r="E167" s="178">
        <v>385.3</v>
      </c>
      <c r="F167" s="177">
        <f>H167+J167</f>
        <v>0</v>
      </c>
      <c r="G167" s="106">
        <f>ROUND(E167*F167,2)</f>
        <v>0</v>
      </c>
      <c r="H167" s="106"/>
      <c r="I167" s="106">
        <f>ROUND(E167*H167,2)</f>
        <v>0</v>
      </c>
      <c r="J167" s="106"/>
      <c r="K167" s="106">
        <f>ROUND(E167*J167,2)</f>
        <v>0</v>
      </c>
      <c r="L167" s="106">
        <v>21</v>
      </c>
      <c r="M167" s="106">
        <f>G167*(1+L167/100)</f>
        <v>0</v>
      </c>
      <c r="N167" s="104">
        <v>0.46</v>
      </c>
      <c r="O167" s="104">
        <f>ROUND(E167*N167,5)</f>
        <v>177.238</v>
      </c>
      <c r="P167" s="104">
        <v>0</v>
      </c>
      <c r="Q167" s="104">
        <f>ROUND(E167*P167,5)</f>
        <v>0</v>
      </c>
      <c r="R167" s="104"/>
      <c r="S167" s="104"/>
      <c r="T167" s="105">
        <v>2.9000000000000001E-2</v>
      </c>
      <c r="U167" s="104">
        <f>ROUND(E167*T167,2)</f>
        <v>11.17</v>
      </c>
      <c r="V167" s="99"/>
      <c r="W167" s="99"/>
      <c r="X167" s="99"/>
      <c r="Y167" s="99"/>
      <c r="Z167" s="99"/>
      <c r="AA167" s="99"/>
      <c r="AB167" s="99"/>
      <c r="AC167" s="99"/>
      <c r="AD167" s="99"/>
      <c r="AE167" s="99" t="s">
        <v>80</v>
      </c>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row>
    <row r="168" spans="1:60" outlineLevel="1">
      <c r="A168" s="100"/>
      <c r="B168" s="100"/>
      <c r="C168" s="181" t="s">
        <v>454</v>
      </c>
      <c r="D168" s="180"/>
      <c r="E168" s="179"/>
      <c r="F168" s="106"/>
      <c r="G168" s="106"/>
      <c r="H168" s="106"/>
      <c r="I168" s="106"/>
      <c r="J168" s="106"/>
      <c r="K168" s="106"/>
      <c r="L168" s="106"/>
      <c r="M168" s="106"/>
      <c r="N168" s="104"/>
      <c r="O168" s="104"/>
      <c r="P168" s="104"/>
      <c r="Q168" s="104"/>
      <c r="R168" s="104"/>
      <c r="S168" s="104"/>
      <c r="T168" s="105"/>
      <c r="U168" s="104"/>
      <c r="V168" s="99"/>
      <c r="W168" s="99"/>
      <c r="X168" s="99"/>
      <c r="Y168" s="99"/>
      <c r="Z168" s="99"/>
      <c r="AA168" s="99"/>
      <c r="AB168" s="99"/>
      <c r="AC168" s="99"/>
      <c r="AD168" s="99"/>
      <c r="AE168" s="99" t="s">
        <v>133</v>
      </c>
      <c r="AF168" s="99">
        <v>0</v>
      </c>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row>
    <row r="169" spans="1:60" ht="22.5" outlineLevel="1">
      <c r="A169" s="100"/>
      <c r="B169" s="100"/>
      <c r="C169" s="181" t="s">
        <v>501</v>
      </c>
      <c r="D169" s="180"/>
      <c r="E169" s="179">
        <v>11.9</v>
      </c>
      <c r="F169" s="106"/>
      <c r="G169" s="106"/>
      <c r="H169" s="106"/>
      <c r="I169" s="106"/>
      <c r="J169" s="106"/>
      <c r="K169" s="106"/>
      <c r="L169" s="106"/>
      <c r="M169" s="106"/>
      <c r="N169" s="104"/>
      <c r="O169" s="104"/>
      <c r="P169" s="104"/>
      <c r="Q169" s="104"/>
      <c r="R169" s="104"/>
      <c r="S169" s="104"/>
      <c r="T169" s="105"/>
      <c r="U169" s="104"/>
      <c r="V169" s="99"/>
      <c r="W169" s="99"/>
      <c r="X169" s="99"/>
      <c r="Y169" s="99"/>
      <c r="Z169" s="99"/>
      <c r="AA169" s="99"/>
      <c r="AB169" s="99"/>
      <c r="AC169" s="99"/>
      <c r="AD169" s="99"/>
      <c r="AE169" s="99" t="s">
        <v>133</v>
      </c>
      <c r="AF169" s="99">
        <v>0</v>
      </c>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row>
    <row r="170" spans="1:60" outlineLevel="1">
      <c r="A170" s="100"/>
      <c r="B170" s="100"/>
      <c r="C170" s="181" t="s">
        <v>453</v>
      </c>
      <c r="D170" s="180"/>
      <c r="E170" s="179">
        <v>33.5</v>
      </c>
      <c r="F170" s="106"/>
      <c r="G170" s="106"/>
      <c r="H170" s="106"/>
      <c r="I170" s="106"/>
      <c r="J170" s="106"/>
      <c r="K170" s="106"/>
      <c r="L170" s="106"/>
      <c r="M170" s="106"/>
      <c r="N170" s="104"/>
      <c r="O170" s="104"/>
      <c r="P170" s="104"/>
      <c r="Q170" s="104"/>
      <c r="R170" s="104"/>
      <c r="S170" s="104"/>
      <c r="T170" s="105"/>
      <c r="U170" s="104"/>
      <c r="V170" s="99"/>
      <c r="W170" s="99"/>
      <c r="X170" s="99"/>
      <c r="Y170" s="99"/>
      <c r="Z170" s="99"/>
      <c r="AA170" s="99"/>
      <c r="AB170" s="99"/>
      <c r="AC170" s="99"/>
      <c r="AD170" s="99"/>
      <c r="AE170" s="99" t="s">
        <v>133</v>
      </c>
      <c r="AF170" s="99">
        <v>0</v>
      </c>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row>
    <row r="171" spans="1:60" outlineLevel="1">
      <c r="A171" s="100"/>
      <c r="B171" s="100"/>
      <c r="C171" s="181" t="s">
        <v>452</v>
      </c>
      <c r="D171" s="180"/>
      <c r="E171" s="179">
        <v>257.10000000000002</v>
      </c>
      <c r="F171" s="106"/>
      <c r="G171" s="106"/>
      <c r="H171" s="106"/>
      <c r="I171" s="106"/>
      <c r="J171" s="106"/>
      <c r="K171" s="106"/>
      <c r="L171" s="106"/>
      <c r="M171" s="106"/>
      <c r="N171" s="104"/>
      <c r="O171" s="104"/>
      <c r="P171" s="104"/>
      <c r="Q171" s="104"/>
      <c r="R171" s="104"/>
      <c r="S171" s="104"/>
      <c r="T171" s="105"/>
      <c r="U171" s="104"/>
      <c r="V171" s="99"/>
      <c r="W171" s="99"/>
      <c r="X171" s="99"/>
      <c r="Y171" s="99"/>
      <c r="Z171" s="99"/>
      <c r="AA171" s="99"/>
      <c r="AB171" s="99"/>
      <c r="AC171" s="99"/>
      <c r="AD171" s="99"/>
      <c r="AE171" s="99" t="s">
        <v>133</v>
      </c>
      <c r="AF171" s="99">
        <v>0</v>
      </c>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row>
    <row r="172" spans="1:60" outlineLevel="1">
      <c r="A172" s="100"/>
      <c r="B172" s="100"/>
      <c r="C172" s="181" t="s">
        <v>451</v>
      </c>
      <c r="D172" s="180"/>
      <c r="E172" s="179">
        <v>651.29999999999995</v>
      </c>
      <c r="F172" s="106"/>
      <c r="G172" s="106"/>
      <c r="H172" s="106"/>
      <c r="I172" s="106"/>
      <c r="J172" s="106"/>
      <c r="K172" s="106"/>
      <c r="L172" s="106"/>
      <c r="M172" s="106"/>
      <c r="N172" s="104"/>
      <c r="O172" s="104"/>
      <c r="P172" s="104"/>
      <c r="Q172" s="104"/>
      <c r="R172" s="104"/>
      <c r="S172" s="104"/>
      <c r="T172" s="105"/>
      <c r="U172" s="104"/>
      <c r="V172" s="99"/>
      <c r="W172" s="99"/>
      <c r="X172" s="99"/>
      <c r="Y172" s="99"/>
      <c r="Z172" s="99"/>
      <c r="AA172" s="99"/>
      <c r="AB172" s="99"/>
      <c r="AC172" s="99"/>
      <c r="AD172" s="99"/>
      <c r="AE172" s="99" t="s">
        <v>133</v>
      </c>
      <c r="AF172" s="99">
        <v>0</v>
      </c>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row>
    <row r="173" spans="1:60" outlineLevel="1">
      <c r="A173" s="100"/>
      <c r="B173" s="100"/>
      <c r="C173" s="181" t="s">
        <v>450</v>
      </c>
      <c r="D173" s="180"/>
      <c r="E173" s="179">
        <v>1.5</v>
      </c>
      <c r="F173" s="106"/>
      <c r="G173" s="106"/>
      <c r="H173" s="106"/>
      <c r="I173" s="106"/>
      <c r="J173" s="106"/>
      <c r="K173" s="106"/>
      <c r="L173" s="106"/>
      <c r="M173" s="106"/>
      <c r="N173" s="104"/>
      <c r="O173" s="104"/>
      <c r="P173" s="104"/>
      <c r="Q173" s="104"/>
      <c r="R173" s="104"/>
      <c r="S173" s="104"/>
      <c r="T173" s="105"/>
      <c r="U173" s="104"/>
      <c r="V173" s="99"/>
      <c r="W173" s="99"/>
      <c r="X173" s="99"/>
      <c r="Y173" s="99"/>
      <c r="Z173" s="99"/>
      <c r="AA173" s="99"/>
      <c r="AB173" s="99"/>
      <c r="AC173" s="99"/>
      <c r="AD173" s="99"/>
      <c r="AE173" s="99" t="s">
        <v>133</v>
      </c>
      <c r="AF173" s="99">
        <v>0</v>
      </c>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row>
    <row r="174" spans="1:60" outlineLevel="1">
      <c r="A174" s="100"/>
      <c r="B174" s="100"/>
      <c r="C174" s="203" t="s">
        <v>217</v>
      </c>
      <c r="D174" s="202"/>
      <c r="E174" s="201">
        <v>955.3</v>
      </c>
      <c r="F174" s="106"/>
      <c r="G174" s="106"/>
      <c r="H174" s="106"/>
      <c r="I174" s="106"/>
      <c r="J174" s="106"/>
      <c r="K174" s="106"/>
      <c r="L174" s="106"/>
      <c r="M174" s="106"/>
      <c r="N174" s="104"/>
      <c r="O174" s="104"/>
      <c r="P174" s="104"/>
      <c r="Q174" s="104"/>
      <c r="R174" s="104"/>
      <c r="S174" s="104"/>
      <c r="T174" s="105"/>
      <c r="U174" s="104"/>
      <c r="V174" s="99"/>
      <c r="W174" s="99"/>
      <c r="X174" s="99"/>
      <c r="Y174" s="99"/>
      <c r="Z174" s="99"/>
      <c r="AA174" s="99"/>
      <c r="AB174" s="99"/>
      <c r="AC174" s="99"/>
      <c r="AD174" s="99"/>
      <c r="AE174" s="99" t="s">
        <v>133</v>
      </c>
      <c r="AF174" s="99">
        <v>1</v>
      </c>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row>
    <row r="175" spans="1:60" outlineLevel="1">
      <c r="A175" s="100"/>
      <c r="B175" s="100"/>
      <c r="C175" s="181" t="s">
        <v>495</v>
      </c>
      <c r="D175" s="180"/>
      <c r="E175" s="179"/>
      <c r="F175" s="106"/>
      <c r="G175" s="106"/>
      <c r="H175" s="106"/>
      <c r="I175" s="106"/>
      <c r="J175" s="106"/>
      <c r="K175" s="106"/>
      <c r="L175" s="106"/>
      <c r="M175" s="106"/>
      <c r="N175" s="104"/>
      <c r="O175" s="104"/>
      <c r="P175" s="104"/>
      <c r="Q175" s="104"/>
      <c r="R175" s="104"/>
      <c r="S175" s="104"/>
      <c r="T175" s="105"/>
      <c r="U175" s="104"/>
      <c r="V175" s="99"/>
      <c r="W175" s="99"/>
      <c r="X175" s="99"/>
      <c r="Y175" s="99"/>
      <c r="Z175" s="99"/>
      <c r="AA175" s="99"/>
      <c r="AB175" s="99"/>
      <c r="AC175" s="99"/>
      <c r="AD175" s="99"/>
      <c r="AE175" s="99" t="s">
        <v>133</v>
      </c>
      <c r="AF175" s="99">
        <v>0</v>
      </c>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row>
    <row r="176" spans="1:60" ht="22.5" outlineLevel="1">
      <c r="A176" s="100"/>
      <c r="B176" s="100"/>
      <c r="C176" s="181" t="s">
        <v>500</v>
      </c>
      <c r="D176" s="180"/>
      <c r="E176" s="179">
        <v>-570</v>
      </c>
      <c r="F176" s="106"/>
      <c r="G176" s="106"/>
      <c r="H176" s="106"/>
      <c r="I176" s="106"/>
      <c r="J176" s="106"/>
      <c r="K176" s="106"/>
      <c r="L176" s="106"/>
      <c r="M176" s="106"/>
      <c r="N176" s="104"/>
      <c r="O176" s="104"/>
      <c r="P176" s="104"/>
      <c r="Q176" s="104"/>
      <c r="R176" s="104"/>
      <c r="S176" s="104"/>
      <c r="T176" s="105"/>
      <c r="U176" s="104"/>
      <c r="V176" s="99"/>
      <c r="W176" s="99"/>
      <c r="X176" s="99"/>
      <c r="Y176" s="99"/>
      <c r="Z176" s="99"/>
      <c r="AA176" s="99"/>
      <c r="AB176" s="99"/>
      <c r="AC176" s="99"/>
      <c r="AD176" s="99"/>
      <c r="AE176" s="99" t="s">
        <v>133</v>
      </c>
      <c r="AF176" s="99">
        <v>0</v>
      </c>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row>
    <row r="177" spans="1:60" ht="22.5" outlineLevel="1">
      <c r="A177" s="100">
        <v>37</v>
      </c>
      <c r="B177" s="100" t="s">
        <v>499</v>
      </c>
      <c r="C177" s="114" t="s">
        <v>498</v>
      </c>
      <c r="D177" s="104" t="s">
        <v>226</v>
      </c>
      <c r="E177" s="178">
        <v>127.4</v>
      </c>
      <c r="F177" s="177">
        <f>H177+J177</f>
        <v>0</v>
      </c>
      <c r="G177" s="106">
        <f>ROUND(E177*F177,2)</f>
        <v>0</v>
      </c>
      <c r="H177" s="106"/>
      <c r="I177" s="106">
        <f>ROUND(E177*H177,2)</f>
        <v>0</v>
      </c>
      <c r="J177" s="106"/>
      <c r="K177" s="106">
        <f>ROUND(E177*J177,2)</f>
        <v>0</v>
      </c>
      <c r="L177" s="106">
        <v>21</v>
      </c>
      <c r="M177" s="106">
        <f>G177*(1+L177/100)</f>
        <v>0</v>
      </c>
      <c r="N177" s="104">
        <v>0.46</v>
      </c>
      <c r="O177" s="104">
        <f>ROUND(E177*N177,5)</f>
        <v>58.603999999999999</v>
      </c>
      <c r="P177" s="104">
        <v>0</v>
      </c>
      <c r="Q177" s="104">
        <f>ROUND(E177*P177,5)</f>
        <v>0</v>
      </c>
      <c r="R177" s="104"/>
      <c r="S177" s="104"/>
      <c r="T177" s="105">
        <v>2.9000000000000001E-2</v>
      </c>
      <c r="U177" s="104">
        <f>ROUND(E177*T177,2)</f>
        <v>3.69</v>
      </c>
      <c r="V177" s="99"/>
      <c r="W177" s="99"/>
      <c r="X177" s="99"/>
      <c r="Y177" s="99"/>
      <c r="Z177" s="99"/>
      <c r="AA177" s="99"/>
      <c r="AB177" s="99"/>
      <c r="AC177" s="99"/>
      <c r="AD177" s="99"/>
      <c r="AE177" s="99" t="s">
        <v>80</v>
      </c>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row>
    <row r="178" spans="1:60" outlineLevel="1">
      <c r="A178" s="100"/>
      <c r="B178" s="100"/>
      <c r="C178" s="383" t="s">
        <v>497</v>
      </c>
      <c r="D178" s="384"/>
      <c r="E178" s="385"/>
      <c r="F178" s="386"/>
      <c r="G178" s="387"/>
      <c r="H178" s="106"/>
      <c r="I178" s="106"/>
      <c r="J178" s="106"/>
      <c r="K178" s="106"/>
      <c r="L178" s="106"/>
      <c r="M178" s="106"/>
      <c r="N178" s="104"/>
      <c r="O178" s="104"/>
      <c r="P178" s="104"/>
      <c r="Q178" s="104"/>
      <c r="R178" s="104"/>
      <c r="S178" s="104"/>
      <c r="T178" s="105"/>
      <c r="U178" s="104"/>
      <c r="V178" s="99"/>
      <c r="W178" s="99"/>
      <c r="X178" s="99"/>
      <c r="Y178" s="99"/>
      <c r="Z178" s="99"/>
      <c r="AA178" s="99"/>
      <c r="AB178" s="99"/>
      <c r="AC178" s="99"/>
      <c r="AD178" s="99"/>
      <c r="AE178" s="99" t="s">
        <v>81</v>
      </c>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101" t="str">
        <f>C178</f>
        <v>Podklad ze štěrkodrti s rozprostřením a zhutněním.</v>
      </c>
      <c r="BB178" s="99"/>
      <c r="BC178" s="99"/>
      <c r="BD178" s="99"/>
      <c r="BE178" s="99"/>
      <c r="BF178" s="99"/>
      <c r="BG178" s="99"/>
      <c r="BH178" s="99"/>
    </row>
    <row r="179" spans="1:60" outlineLevel="1">
      <c r="A179" s="100"/>
      <c r="B179" s="100"/>
      <c r="C179" s="181" t="s">
        <v>454</v>
      </c>
      <c r="D179" s="180"/>
      <c r="E179" s="179"/>
      <c r="F179" s="106"/>
      <c r="G179" s="106"/>
      <c r="H179" s="106"/>
      <c r="I179" s="106"/>
      <c r="J179" s="106"/>
      <c r="K179" s="106"/>
      <c r="L179" s="106"/>
      <c r="M179" s="106"/>
      <c r="N179" s="104"/>
      <c r="O179" s="104"/>
      <c r="P179" s="104"/>
      <c r="Q179" s="104"/>
      <c r="R179" s="104"/>
      <c r="S179" s="104"/>
      <c r="T179" s="105"/>
      <c r="U179" s="104"/>
      <c r="V179" s="99"/>
      <c r="W179" s="99"/>
      <c r="X179" s="99"/>
      <c r="Y179" s="99"/>
      <c r="Z179" s="99"/>
      <c r="AA179" s="99"/>
      <c r="AB179" s="99"/>
      <c r="AC179" s="99"/>
      <c r="AD179" s="99"/>
      <c r="AE179" s="99" t="s">
        <v>133</v>
      </c>
      <c r="AF179" s="99">
        <v>0</v>
      </c>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row>
    <row r="180" spans="1:60" outlineLevel="1">
      <c r="A180" s="100"/>
      <c r="B180" s="100"/>
      <c r="C180" s="181" t="s">
        <v>481</v>
      </c>
      <c r="D180" s="180"/>
      <c r="E180" s="179">
        <v>26.1</v>
      </c>
      <c r="F180" s="106"/>
      <c r="G180" s="106"/>
      <c r="H180" s="106"/>
      <c r="I180" s="106"/>
      <c r="J180" s="106"/>
      <c r="K180" s="106"/>
      <c r="L180" s="106"/>
      <c r="M180" s="106"/>
      <c r="N180" s="104"/>
      <c r="O180" s="104"/>
      <c r="P180" s="104"/>
      <c r="Q180" s="104"/>
      <c r="R180" s="104"/>
      <c r="S180" s="104"/>
      <c r="T180" s="105"/>
      <c r="U180" s="104"/>
      <c r="V180" s="99"/>
      <c r="W180" s="99"/>
      <c r="X180" s="99"/>
      <c r="Y180" s="99"/>
      <c r="Z180" s="99"/>
      <c r="AA180" s="99"/>
      <c r="AB180" s="99"/>
      <c r="AC180" s="99"/>
      <c r="AD180" s="99"/>
      <c r="AE180" s="99" t="s">
        <v>133</v>
      </c>
      <c r="AF180" s="99">
        <v>0</v>
      </c>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row>
    <row r="181" spans="1:60" outlineLevel="1">
      <c r="A181" s="100"/>
      <c r="B181" s="100"/>
      <c r="C181" s="181" t="s">
        <v>480</v>
      </c>
      <c r="D181" s="180"/>
      <c r="E181" s="179">
        <v>360.1</v>
      </c>
      <c r="F181" s="106"/>
      <c r="G181" s="106"/>
      <c r="H181" s="106"/>
      <c r="I181" s="106"/>
      <c r="J181" s="106"/>
      <c r="K181" s="106"/>
      <c r="L181" s="106"/>
      <c r="M181" s="106"/>
      <c r="N181" s="104"/>
      <c r="O181" s="104"/>
      <c r="P181" s="104"/>
      <c r="Q181" s="104"/>
      <c r="R181" s="104"/>
      <c r="S181" s="104"/>
      <c r="T181" s="105"/>
      <c r="U181" s="104"/>
      <c r="V181" s="99"/>
      <c r="W181" s="99"/>
      <c r="X181" s="99"/>
      <c r="Y181" s="99"/>
      <c r="Z181" s="99"/>
      <c r="AA181" s="99"/>
      <c r="AB181" s="99"/>
      <c r="AC181" s="99"/>
      <c r="AD181" s="99"/>
      <c r="AE181" s="99" t="s">
        <v>133</v>
      </c>
      <c r="AF181" s="99">
        <v>0</v>
      </c>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row>
    <row r="182" spans="1:60" outlineLevel="1">
      <c r="A182" s="100"/>
      <c r="B182" s="100"/>
      <c r="C182" s="181" t="s">
        <v>496</v>
      </c>
      <c r="D182" s="180"/>
      <c r="E182" s="179">
        <v>47.4</v>
      </c>
      <c r="F182" s="106"/>
      <c r="G182" s="106"/>
      <c r="H182" s="106"/>
      <c r="I182" s="106"/>
      <c r="J182" s="106"/>
      <c r="K182" s="106"/>
      <c r="L182" s="106"/>
      <c r="M182" s="106"/>
      <c r="N182" s="104"/>
      <c r="O182" s="104"/>
      <c r="P182" s="104"/>
      <c r="Q182" s="104"/>
      <c r="R182" s="104"/>
      <c r="S182" s="104"/>
      <c r="T182" s="105"/>
      <c r="U182" s="104"/>
      <c r="V182" s="99"/>
      <c r="W182" s="99"/>
      <c r="X182" s="99"/>
      <c r="Y182" s="99"/>
      <c r="Z182" s="99"/>
      <c r="AA182" s="99"/>
      <c r="AB182" s="99"/>
      <c r="AC182" s="99"/>
      <c r="AD182" s="99"/>
      <c r="AE182" s="99" t="s">
        <v>133</v>
      </c>
      <c r="AF182" s="99">
        <v>0</v>
      </c>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row>
    <row r="183" spans="1:60" outlineLevel="1">
      <c r="A183" s="100"/>
      <c r="B183" s="100"/>
      <c r="C183" s="181" t="s">
        <v>479</v>
      </c>
      <c r="D183" s="180"/>
      <c r="E183" s="179">
        <v>11.2</v>
      </c>
      <c r="F183" s="106"/>
      <c r="G183" s="106"/>
      <c r="H183" s="106"/>
      <c r="I183" s="106"/>
      <c r="J183" s="106"/>
      <c r="K183" s="106"/>
      <c r="L183" s="106"/>
      <c r="M183" s="106"/>
      <c r="N183" s="104"/>
      <c r="O183" s="104"/>
      <c r="P183" s="104"/>
      <c r="Q183" s="104"/>
      <c r="R183" s="104"/>
      <c r="S183" s="104"/>
      <c r="T183" s="105"/>
      <c r="U183" s="104"/>
      <c r="V183" s="99"/>
      <c r="W183" s="99"/>
      <c r="X183" s="99"/>
      <c r="Y183" s="99"/>
      <c r="Z183" s="99"/>
      <c r="AA183" s="99"/>
      <c r="AB183" s="99"/>
      <c r="AC183" s="99"/>
      <c r="AD183" s="99"/>
      <c r="AE183" s="99" t="s">
        <v>133</v>
      </c>
      <c r="AF183" s="99">
        <v>0</v>
      </c>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row>
    <row r="184" spans="1:60" outlineLevel="1">
      <c r="A184" s="100"/>
      <c r="B184" s="100"/>
      <c r="C184" s="181" t="s">
        <v>117</v>
      </c>
      <c r="D184" s="180"/>
      <c r="E184" s="179"/>
      <c r="F184" s="106"/>
      <c r="G184" s="106"/>
      <c r="H184" s="106"/>
      <c r="I184" s="106"/>
      <c r="J184" s="106"/>
      <c r="K184" s="106"/>
      <c r="L184" s="106"/>
      <c r="M184" s="106"/>
      <c r="N184" s="104"/>
      <c r="O184" s="104"/>
      <c r="P184" s="104"/>
      <c r="Q184" s="104"/>
      <c r="R184" s="104"/>
      <c r="S184" s="104"/>
      <c r="T184" s="105"/>
      <c r="U184" s="104"/>
      <c r="V184" s="99"/>
      <c r="W184" s="99"/>
      <c r="X184" s="99"/>
      <c r="Y184" s="99"/>
      <c r="Z184" s="99"/>
      <c r="AA184" s="99"/>
      <c r="AB184" s="99"/>
      <c r="AC184" s="99"/>
      <c r="AD184" s="99"/>
      <c r="AE184" s="99" t="s">
        <v>133</v>
      </c>
      <c r="AF184" s="99">
        <v>0</v>
      </c>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row>
    <row r="185" spans="1:60" outlineLevel="1">
      <c r="A185" s="100"/>
      <c r="B185" s="100"/>
      <c r="C185" s="181" t="s">
        <v>495</v>
      </c>
      <c r="D185" s="180"/>
      <c r="E185" s="179"/>
      <c r="F185" s="106"/>
      <c r="G185" s="106"/>
      <c r="H185" s="106"/>
      <c r="I185" s="106"/>
      <c r="J185" s="106"/>
      <c r="K185" s="106"/>
      <c r="L185" s="106"/>
      <c r="M185" s="106"/>
      <c r="N185" s="104"/>
      <c r="O185" s="104"/>
      <c r="P185" s="104"/>
      <c r="Q185" s="104"/>
      <c r="R185" s="104"/>
      <c r="S185" s="104"/>
      <c r="T185" s="105"/>
      <c r="U185" s="104"/>
      <c r="V185" s="99"/>
      <c r="W185" s="99"/>
      <c r="X185" s="99"/>
      <c r="Y185" s="99"/>
      <c r="Z185" s="99"/>
      <c r="AA185" s="99"/>
      <c r="AB185" s="99"/>
      <c r="AC185" s="99"/>
      <c r="AD185" s="99"/>
      <c r="AE185" s="99" t="s">
        <v>133</v>
      </c>
      <c r="AF185" s="99">
        <v>0</v>
      </c>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row>
    <row r="186" spans="1:60" outlineLevel="1">
      <c r="A186" s="100"/>
      <c r="B186" s="100"/>
      <c r="C186" s="181" t="s">
        <v>494</v>
      </c>
      <c r="D186" s="180"/>
      <c r="E186" s="179">
        <v>-26.1</v>
      </c>
      <c r="F186" s="106"/>
      <c r="G186" s="106"/>
      <c r="H186" s="106"/>
      <c r="I186" s="106"/>
      <c r="J186" s="106"/>
      <c r="K186" s="106"/>
      <c r="L186" s="106"/>
      <c r="M186" s="106"/>
      <c r="N186" s="104"/>
      <c r="O186" s="104"/>
      <c r="P186" s="104"/>
      <c r="Q186" s="104"/>
      <c r="R186" s="104"/>
      <c r="S186" s="104"/>
      <c r="T186" s="105"/>
      <c r="U186" s="104"/>
      <c r="V186" s="99"/>
      <c r="W186" s="99"/>
      <c r="X186" s="99"/>
      <c r="Y186" s="99"/>
      <c r="Z186" s="99"/>
      <c r="AA186" s="99"/>
      <c r="AB186" s="99"/>
      <c r="AC186" s="99"/>
      <c r="AD186" s="99"/>
      <c r="AE186" s="99" t="s">
        <v>133</v>
      </c>
      <c r="AF186" s="99">
        <v>0</v>
      </c>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row>
    <row r="187" spans="1:60" ht="22.5" outlineLevel="1">
      <c r="A187" s="100"/>
      <c r="B187" s="100"/>
      <c r="C187" s="181" t="s">
        <v>493</v>
      </c>
      <c r="D187" s="180"/>
      <c r="E187" s="179">
        <v>-266.8</v>
      </c>
      <c r="F187" s="106"/>
      <c r="G187" s="106"/>
      <c r="H187" s="106"/>
      <c r="I187" s="106"/>
      <c r="J187" s="106"/>
      <c r="K187" s="106"/>
      <c r="L187" s="106"/>
      <c r="M187" s="106"/>
      <c r="N187" s="104"/>
      <c r="O187" s="104"/>
      <c r="P187" s="104"/>
      <c r="Q187" s="104"/>
      <c r="R187" s="104"/>
      <c r="S187" s="104"/>
      <c r="T187" s="105"/>
      <c r="U187" s="104"/>
      <c r="V187" s="99"/>
      <c r="W187" s="99"/>
      <c r="X187" s="99"/>
      <c r="Y187" s="99"/>
      <c r="Z187" s="99"/>
      <c r="AA187" s="99"/>
      <c r="AB187" s="99"/>
      <c r="AC187" s="99"/>
      <c r="AD187" s="99"/>
      <c r="AE187" s="99" t="s">
        <v>133</v>
      </c>
      <c r="AF187" s="99">
        <v>0</v>
      </c>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row>
    <row r="188" spans="1:60" outlineLevel="1">
      <c r="A188" s="100"/>
      <c r="B188" s="100"/>
      <c r="C188" s="181" t="s">
        <v>492</v>
      </c>
      <c r="D188" s="180"/>
      <c r="E188" s="179">
        <v>-24.5</v>
      </c>
      <c r="F188" s="106"/>
      <c r="G188" s="106"/>
      <c r="H188" s="106"/>
      <c r="I188" s="106"/>
      <c r="J188" s="106"/>
      <c r="K188" s="106"/>
      <c r="L188" s="106"/>
      <c r="M188" s="106"/>
      <c r="N188" s="104"/>
      <c r="O188" s="104"/>
      <c r="P188" s="104"/>
      <c r="Q188" s="104"/>
      <c r="R188" s="104"/>
      <c r="S188" s="104"/>
      <c r="T188" s="105"/>
      <c r="U188" s="104"/>
      <c r="V188" s="99"/>
      <c r="W188" s="99"/>
      <c r="X188" s="99"/>
      <c r="Y188" s="99"/>
      <c r="Z188" s="99"/>
      <c r="AA188" s="99"/>
      <c r="AB188" s="99"/>
      <c r="AC188" s="99"/>
      <c r="AD188" s="99"/>
      <c r="AE188" s="99" t="s">
        <v>133</v>
      </c>
      <c r="AF188" s="99">
        <v>0</v>
      </c>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row>
    <row r="189" spans="1:60" ht="22.5" outlineLevel="1">
      <c r="A189" s="100">
        <v>38</v>
      </c>
      <c r="B189" s="100" t="s">
        <v>491</v>
      </c>
      <c r="C189" s="114" t="s">
        <v>490</v>
      </c>
      <c r="D189" s="104" t="s">
        <v>226</v>
      </c>
      <c r="E189" s="178">
        <v>570</v>
      </c>
      <c r="F189" s="177">
        <f>H189+J189</f>
        <v>0</v>
      </c>
      <c r="G189" s="106">
        <f>ROUND(E189*F189,2)</f>
        <v>0</v>
      </c>
      <c r="H189" s="106"/>
      <c r="I189" s="106">
        <f>ROUND(E189*H189,2)</f>
        <v>0</v>
      </c>
      <c r="J189" s="106"/>
      <c r="K189" s="106">
        <f>ROUND(E189*J189,2)</f>
        <v>0</v>
      </c>
      <c r="L189" s="106">
        <v>21</v>
      </c>
      <c r="M189" s="106">
        <f>G189*(1+L189/100)</f>
        <v>0</v>
      </c>
      <c r="N189" s="104">
        <v>0</v>
      </c>
      <c r="O189" s="104">
        <f>ROUND(E189*N189,5)</f>
        <v>0</v>
      </c>
      <c r="P189" s="104">
        <v>0</v>
      </c>
      <c r="Q189" s="104">
        <f>ROUND(E189*P189,5)</f>
        <v>0</v>
      </c>
      <c r="R189" s="104"/>
      <c r="S189" s="104"/>
      <c r="T189" s="105">
        <v>2.5999999999999999E-2</v>
      </c>
      <c r="U189" s="104">
        <f>ROUND(E189*T189,2)</f>
        <v>14.82</v>
      </c>
      <c r="V189" s="99"/>
      <c r="W189" s="99"/>
      <c r="X189" s="99"/>
      <c r="Y189" s="99"/>
      <c r="Z189" s="99"/>
      <c r="AA189" s="99"/>
      <c r="AB189" s="99"/>
      <c r="AC189" s="99"/>
      <c r="AD189" s="99"/>
      <c r="AE189" s="99" t="s">
        <v>80</v>
      </c>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row>
    <row r="190" spans="1:60" outlineLevel="1">
      <c r="A190" s="100"/>
      <c r="B190" s="100"/>
      <c r="C190" s="383" t="s">
        <v>487</v>
      </c>
      <c r="D190" s="384"/>
      <c r="E190" s="385"/>
      <c r="F190" s="386"/>
      <c r="G190" s="387"/>
      <c r="H190" s="106"/>
      <c r="I190" s="106"/>
      <c r="J190" s="106"/>
      <c r="K190" s="106"/>
      <c r="L190" s="106"/>
      <c r="M190" s="106"/>
      <c r="N190" s="104"/>
      <c r="O190" s="104"/>
      <c r="P190" s="104"/>
      <c r="Q190" s="104"/>
      <c r="R190" s="104"/>
      <c r="S190" s="104"/>
      <c r="T190" s="105"/>
      <c r="U190" s="104"/>
      <c r="V190" s="99"/>
      <c r="W190" s="99"/>
      <c r="X190" s="99"/>
      <c r="Y190" s="99"/>
      <c r="Z190" s="99"/>
      <c r="AA190" s="99"/>
      <c r="AB190" s="99"/>
      <c r="AC190" s="99"/>
      <c r="AD190" s="99"/>
      <c r="AE190" s="99" t="s">
        <v>81</v>
      </c>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101" t="str">
        <f>C190</f>
        <v>Zpevněné plochy, kde bude využita stávající ŠD.</v>
      </c>
      <c r="BB190" s="99"/>
      <c r="BC190" s="99"/>
      <c r="BD190" s="99"/>
      <c r="BE190" s="99"/>
      <c r="BF190" s="99"/>
      <c r="BG190" s="99"/>
      <c r="BH190" s="99"/>
    </row>
    <row r="191" spans="1:60" ht="22.5" outlineLevel="1">
      <c r="A191" s="100"/>
      <c r="B191" s="100"/>
      <c r="C191" s="181" t="s">
        <v>486</v>
      </c>
      <c r="D191" s="180"/>
      <c r="E191" s="179">
        <v>570</v>
      </c>
      <c r="F191" s="106"/>
      <c r="G191" s="106"/>
      <c r="H191" s="106"/>
      <c r="I191" s="106"/>
      <c r="J191" s="106"/>
      <c r="K191" s="106"/>
      <c r="L191" s="106"/>
      <c r="M191" s="106"/>
      <c r="N191" s="104"/>
      <c r="O191" s="104"/>
      <c r="P191" s="104"/>
      <c r="Q191" s="104"/>
      <c r="R191" s="104"/>
      <c r="S191" s="104"/>
      <c r="T191" s="105"/>
      <c r="U191" s="104"/>
      <c r="V191" s="99"/>
      <c r="W191" s="99"/>
      <c r="X191" s="99"/>
      <c r="Y191" s="99"/>
      <c r="Z191" s="99"/>
      <c r="AA191" s="99"/>
      <c r="AB191" s="99"/>
      <c r="AC191" s="99"/>
      <c r="AD191" s="99"/>
      <c r="AE191" s="99" t="s">
        <v>133</v>
      </c>
      <c r="AF191" s="99">
        <v>0</v>
      </c>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row>
    <row r="192" spans="1:60" ht="22.5" outlineLevel="1">
      <c r="A192" s="100">
        <v>39</v>
      </c>
      <c r="B192" s="100" t="s">
        <v>489</v>
      </c>
      <c r="C192" s="114" t="s">
        <v>488</v>
      </c>
      <c r="D192" s="104" t="s">
        <v>226</v>
      </c>
      <c r="E192" s="178">
        <v>887.4</v>
      </c>
      <c r="F192" s="177">
        <f>H192+J192</f>
        <v>0</v>
      </c>
      <c r="G192" s="106">
        <f>ROUND(E192*F192,2)</f>
        <v>0</v>
      </c>
      <c r="H192" s="106"/>
      <c r="I192" s="106">
        <f>ROUND(E192*H192,2)</f>
        <v>0</v>
      </c>
      <c r="J192" s="106"/>
      <c r="K192" s="106">
        <f>ROUND(E192*J192,2)</f>
        <v>0</v>
      </c>
      <c r="L192" s="106">
        <v>21</v>
      </c>
      <c r="M192" s="106">
        <f>G192*(1+L192/100)</f>
        <v>0</v>
      </c>
      <c r="N192" s="104">
        <v>0</v>
      </c>
      <c r="O192" s="104">
        <f>ROUND(E192*N192,5)</f>
        <v>0</v>
      </c>
      <c r="P192" s="104">
        <v>0</v>
      </c>
      <c r="Q192" s="104">
        <f>ROUND(E192*P192,5)</f>
        <v>0</v>
      </c>
      <c r="R192" s="104"/>
      <c r="S192" s="104"/>
      <c r="T192" s="105">
        <v>2.9000000000000001E-2</v>
      </c>
      <c r="U192" s="104">
        <f>ROUND(E192*T192,2)</f>
        <v>25.73</v>
      </c>
      <c r="V192" s="99"/>
      <c r="W192" s="99"/>
      <c r="X192" s="99"/>
      <c r="Y192" s="99"/>
      <c r="Z192" s="99"/>
      <c r="AA192" s="99"/>
      <c r="AB192" s="99"/>
      <c r="AC192" s="99"/>
      <c r="AD192" s="99"/>
      <c r="AE192" s="99" t="s">
        <v>80</v>
      </c>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c r="BC192" s="99"/>
      <c r="BD192" s="99"/>
      <c r="BE192" s="99"/>
      <c r="BF192" s="99"/>
      <c r="BG192" s="99"/>
      <c r="BH192" s="99"/>
    </row>
    <row r="193" spans="1:60" outlineLevel="1">
      <c r="A193" s="100"/>
      <c r="B193" s="100"/>
      <c r="C193" s="383" t="s">
        <v>487</v>
      </c>
      <c r="D193" s="384"/>
      <c r="E193" s="385"/>
      <c r="F193" s="386"/>
      <c r="G193" s="387"/>
      <c r="H193" s="106"/>
      <c r="I193" s="106"/>
      <c r="J193" s="106"/>
      <c r="K193" s="106"/>
      <c r="L193" s="106"/>
      <c r="M193" s="106"/>
      <c r="N193" s="104"/>
      <c r="O193" s="104"/>
      <c r="P193" s="104"/>
      <c r="Q193" s="104"/>
      <c r="R193" s="104"/>
      <c r="S193" s="104"/>
      <c r="T193" s="105"/>
      <c r="U193" s="104"/>
      <c r="V193" s="99"/>
      <c r="W193" s="99"/>
      <c r="X193" s="99"/>
      <c r="Y193" s="99"/>
      <c r="Z193" s="99"/>
      <c r="AA193" s="99"/>
      <c r="AB193" s="99"/>
      <c r="AC193" s="99"/>
      <c r="AD193" s="99"/>
      <c r="AE193" s="99" t="s">
        <v>81</v>
      </c>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101" t="str">
        <f>C193</f>
        <v>Zpevněné plochy, kde bude využita stávající ŠD.</v>
      </c>
      <c r="BB193" s="99"/>
      <c r="BC193" s="99"/>
      <c r="BD193" s="99"/>
      <c r="BE193" s="99"/>
      <c r="BF193" s="99"/>
      <c r="BG193" s="99"/>
      <c r="BH193" s="99"/>
    </row>
    <row r="194" spans="1:60" ht="22.5" outlineLevel="1">
      <c r="A194" s="100"/>
      <c r="B194" s="100"/>
      <c r="C194" s="181" t="s">
        <v>486</v>
      </c>
      <c r="D194" s="180"/>
      <c r="E194" s="179">
        <v>570</v>
      </c>
      <c r="F194" s="106"/>
      <c r="G194" s="106"/>
      <c r="H194" s="106"/>
      <c r="I194" s="106"/>
      <c r="J194" s="106"/>
      <c r="K194" s="106"/>
      <c r="L194" s="106"/>
      <c r="M194" s="106"/>
      <c r="N194" s="104"/>
      <c r="O194" s="104"/>
      <c r="P194" s="104"/>
      <c r="Q194" s="104"/>
      <c r="R194" s="104"/>
      <c r="S194" s="104"/>
      <c r="T194" s="105"/>
      <c r="U194" s="104"/>
      <c r="V194" s="99"/>
      <c r="W194" s="99"/>
      <c r="X194" s="99"/>
      <c r="Y194" s="99"/>
      <c r="Z194" s="99"/>
      <c r="AA194" s="99"/>
      <c r="AB194" s="99"/>
      <c r="AC194" s="99"/>
      <c r="AD194" s="99"/>
      <c r="AE194" s="99" t="s">
        <v>133</v>
      </c>
      <c r="AF194" s="99">
        <v>0</v>
      </c>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row>
    <row r="195" spans="1:60" outlineLevel="1">
      <c r="A195" s="100"/>
      <c r="B195" s="100"/>
      <c r="C195" s="181" t="s">
        <v>481</v>
      </c>
      <c r="D195" s="180"/>
      <c r="E195" s="179">
        <v>26.1</v>
      </c>
      <c r="F195" s="106"/>
      <c r="G195" s="106"/>
      <c r="H195" s="106"/>
      <c r="I195" s="106"/>
      <c r="J195" s="106"/>
      <c r="K195" s="106"/>
      <c r="L195" s="106"/>
      <c r="M195" s="106"/>
      <c r="N195" s="104"/>
      <c r="O195" s="104"/>
      <c r="P195" s="104"/>
      <c r="Q195" s="104"/>
      <c r="R195" s="104"/>
      <c r="S195" s="104"/>
      <c r="T195" s="105"/>
      <c r="U195" s="104"/>
      <c r="V195" s="99"/>
      <c r="W195" s="99"/>
      <c r="X195" s="99"/>
      <c r="Y195" s="99"/>
      <c r="Z195" s="99"/>
      <c r="AA195" s="99"/>
      <c r="AB195" s="99"/>
      <c r="AC195" s="99"/>
      <c r="AD195" s="99"/>
      <c r="AE195" s="99" t="s">
        <v>133</v>
      </c>
      <c r="AF195" s="99">
        <v>0</v>
      </c>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row>
    <row r="196" spans="1:60" ht="22.5" outlineLevel="1">
      <c r="A196" s="100"/>
      <c r="B196" s="100"/>
      <c r="C196" s="181" t="s">
        <v>485</v>
      </c>
      <c r="D196" s="180"/>
      <c r="E196" s="179">
        <v>266.8</v>
      </c>
      <c r="F196" s="106"/>
      <c r="G196" s="106"/>
      <c r="H196" s="106"/>
      <c r="I196" s="106"/>
      <c r="J196" s="106"/>
      <c r="K196" s="106"/>
      <c r="L196" s="106"/>
      <c r="M196" s="106"/>
      <c r="N196" s="104"/>
      <c r="O196" s="104"/>
      <c r="P196" s="104"/>
      <c r="Q196" s="104"/>
      <c r="R196" s="104"/>
      <c r="S196" s="104"/>
      <c r="T196" s="105"/>
      <c r="U196" s="104"/>
      <c r="V196" s="99"/>
      <c r="W196" s="99"/>
      <c r="X196" s="99"/>
      <c r="Y196" s="99"/>
      <c r="Z196" s="99"/>
      <c r="AA196" s="99"/>
      <c r="AB196" s="99"/>
      <c r="AC196" s="99"/>
      <c r="AD196" s="99"/>
      <c r="AE196" s="99" t="s">
        <v>133</v>
      </c>
      <c r="AF196" s="99">
        <v>0</v>
      </c>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row>
    <row r="197" spans="1:60" outlineLevel="1">
      <c r="A197" s="100"/>
      <c r="B197" s="100"/>
      <c r="C197" s="181" t="s">
        <v>484</v>
      </c>
      <c r="D197" s="180"/>
      <c r="E197" s="179">
        <v>24.5</v>
      </c>
      <c r="F197" s="106"/>
      <c r="G197" s="106"/>
      <c r="H197" s="106"/>
      <c r="I197" s="106"/>
      <c r="J197" s="106"/>
      <c r="K197" s="106"/>
      <c r="L197" s="106"/>
      <c r="M197" s="106"/>
      <c r="N197" s="104"/>
      <c r="O197" s="104"/>
      <c r="P197" s="104"/>
      <c r="Q197" s="104"/>
      <c r="R197" s="104"/>
      <c r="S197" s="104"/>
      <c r="T197" s="105"/>
      <c r="U197" s="104"/>
      <c r="V197" s="99"/>
      <c r="W197" s="99"/>
      <c r="X197" s="99"/>
      <c r="Y197" s="99"/>
      <c r="Z197" s="99"/>
      <c r="AA197" s="99"/>
      <c r="AB197" s="99"/>
      <c r="AC197" s="99"/>
      <c r="AD197" s="99"/>
      <c r="AE197" s="99" t="s">
        <v>133</v>
      </c>
      <c r="AF197" s="99">
        <v>0</v>
      </c>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c r="BC197" s="99"/>
      <c r="BD197" s="99"/>
      <c r="BE197" s="99"/>
      <c r="BF197" s="99"/>
      <c r="BG197" s="99"/>
      <c r="BH197" s="99"/>
    </row>
    <row r="198" spans="1:60" ht="22.5" outlineLevel="1">
      <c r="A198" s="100">
        <v>40</v>
      </c>
      <c r="B198" s="100" t="s">
        <v>483</v>
      </c>
      <c r="C198" s="114" t="s">
        <v>482</v>
      </c>
      <c r="D198" s="104" t="s">
        <v>226</v>
      </c>
      <c r="E198" s="178">
        <v>397.4</v>
      </c>
      <c r="F198" s="177">
        <f>H198+J198</f>
        <v>0</v>
      </c>
      <c r="G198" s="106">
        <f>ROUND(E198*F198,2)</f>
        <v>0</v>
      </c>
      <c r="H198" s="106"/>
      <c r="I198" s="106">
        <f>ROUND(E198*H198,2)</f>
        <v>0</v>
      </c>
      <c r="J198" s="106"/>
      <c r="K198" s="106">
        <f>ROUND(E198*J198,2)</f>
        <v>0</v>
      </c>
      <c r="L198" s="106">
        <v>21</v>
      </c>
      <c r="M198" s="106">
        <f>G198*(1+L198/100)</f>
        <v>0</v>
      </c>
      <c r="N198" s="104">
        <v>5.5449999999999999E-2</v>
      </c>
      <c r="O198" s="104">
        <f>ROUND(E198*N198,5)</f>
        <v>22.035830000000001</v>
      </c>
      <c r="P198" s="104">
        <v>0</v>
      </c>
      <c r="Q198" s="104">
        <f>ROUND(E198*P198,5)</f>
        <v>0</v>
      </c>
      <c r="R198" s="104"/>
      <c r="S198" s="104"/>
      <c r="T198" s="105">
        <v>0.442</v>
      </c>
      <c r="U198" s="104">
        <f>ROUND(E198*T198,2)</f>
        <v>175.65</v>
      </c>
      <c r="V198" s="99"/>
      <c r="W198" s="99"/>
      <c r="X198" s="99"/>
      <c r="Y198" s="99"/>
      <c r="Z198" s="99"/>
      <c r="AA198" s="99"/>
      <c r="AB198" s="99"/>
      <c r="AC198" s="99"/>
      <c r="AD198" s="99"/>
      <c r="AE198" s="99" t="s">
        <v>80</v>
      </c>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row>
    <row r="199" spans="1:60" ht="22.5" outlineLevel="1">
      <c r="A199" s="100"/>
      <c r="B199" s="100"/>
      <c r="C199" s="383" t="s">
        <v>455</v>
      </c>
      <c r="D199" s="384"/>
      <c r="E199" s="385"/>
      <c r="F199" s="386"/>
      <c r="G199" s="387"/>
      <c r="H199" s="106"/>
      <c r="I199" s="106"/>
      <c r="J199" s="106"/>
      <c r="K199" s="106"/>
      <c r="L199" s="106"/>
      <c r="M199" s="106"/>
      <c r="N199" s="104"/>
      <c r="O199" s="104"/>
      <c r="P199" s="104"/>
      <c r="Q199" s="104"/>
      <c r="R199" s="104"/>
      <c r="S199" s="104"/>
      <c r="T199" s="105"/>
      <c r="U199" s="104"/>
      <c r="V199" s="99"/>
      <c r="W199" s="99"/>
      <c r="X199" s="99"/>
      <c r="Y199" s="99"/>
      <c r="Z199" s="99"/>
      <c r="AA199" s="99"/>
      <c r="AB199" s="99"/>
      <c r="AC199" s="99"/>
      <c r="AD199" s="99"/>
      <c r="AE199" s="99" t="s">
        <v>81</v>
      </c>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101" t="str">
        <f>C199</f>
        <v>S provedením lože z kameniva drceného, s vyplněním spár, s dvojitým hutněním vibrováním, a se smetením přebytečného materiálu na krajnici. S dodáním hmot pro lože a výplň spár.</v>
      </c>
      <c r="BB199" s="99"/>
      <c r="BC199" s="99"/>
      <c r="BD199" s="99"/>
      <c r="BE199" s="99"/>
      <c r="BF199" s="99"/>
      <c r="BG199" s="99"/>
      <c r="BH199" s="99"/>
    </row>
    <row r="200" spans="1:60" outlineLevel="1">
      <c r="A200" s="100"/>
      <c r="B200" s="100"/>
      <c r="C200" s="181" t="s">
        <v>454</v>
      </c>
      <c r="D200" s="180"/>
      <c r="E200" s="179"/>
      <c r="F200" s="106"/>
      <c r="G200" s="106"/>
      <c r="H200" s="106"/>
      <c r="I200" s="106"/>
      <c r="J200" s="106"/>
      <c r="K200" s="106"/>
      <c r="L200" s="106"/>
      <c r="M200" s="106"/>
      <c r="N200" s="104"/>
      <c r="O200" s="104"/>
      <c r="P200" s="104"/>
      <c r="Q200" s="104"/>
      <c r="R200" s="104"/>
      <c r="S200" s="104"/>
      <c r="T200" s="105"/>
      <c r="U200" s="104"/>
      <c r="V200" s="99"/>
      <c r="W200" s="99"/>
      <c r="X200" s="99"/>
      <c r="Y200" s="99"/>
      <c r="Z200" s="99"/>
      <c r="AA200" s="99"/>
      <c r="AB200" s="99"/>
      <c r="AC200" s="99"/>
      <c r="AD200" s="99"/>
      <c r="AE200" s="99" t="s">
        <v>133</v>
      </c>
      <c r="AF200" s="99">
        <v>0</v>
      </c>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row>
    <row r="201" spans="1:60" outlineLevel="1">
      <c r="A201" s="100"/>
      <c r="B201" s="100"/>
      <c r="C201" s="181" t="s">
        <v>481</v>
      </c>
      <c r="D201" s="180"/>
      <c r="E201" s="179">
        <v>26.1</v>
      </c>
      <c r="F201" s="106"/>
      <c r="G201" s="106"/>
      <c r="H201" s="106"/>
      <c r="I201" s="106"/>
      <c r="J201" s="106"/>
      <c r="K201" s="106"/>
      <c r="L201" s="106"/>
      <c r="M201" s="106"/>
      <c r="N201" s="104"/>
      <c r="O201" s="104"/>
      <c r="P201" s="104"/>
      <c r="Q201" s="104"/>
      <c r="R201" s="104"/>
      <c r="S201" s="104"/>
      <c r="T201" s="105"/>
      <c r="U201" s="104"/>
      <c r="V201" s="99"/>
      <c r="W201" s="99"/>
      <c r="X201" s="99"/>
      <c r="Y201" s="99"/>
      <c r="Z201" s="99"/>
      <c r="AA201" s="99"/>
      <c r="AB201" s="99"/>
      <c r="AC201" s="99"/>
      <c r="AD201" s="99"/>
      <c r="AE201" s="99" t="s">
        <v>133</v>
      </c>
      <c r="AF201" s="99">
        <v>0</v>
      </c>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row>
    <row r="202" spans="1:60" outlineLevel="1">
      <c r="A202" s="100"/>
      <c r="B202" s="100"/>
      <c r="C202" s="181" t="s">
        <v>480</v>
      </c>
      <c r="D202" s="180"/>
      <c r="E202" s="179">
        <v>360.1</v>
      </c>
      <c r="F202" s="106"/>
      <c r="G202" s="106"/>
      <c r="H202" s="106"/>
      <c r="I202" s="106"/>
      <c r="J202" s="106"/>
      <c r="K202" s="106"/>
      <c r="L202" s="106"/>
      <c r="M202" s="106"/>
      <c r="N202" s="104"/>
      <c r="O202" s="104"/>
      <c r="P202" s="104"/>
      <c r="Q202" s="104"/>
      <c r="R202" s="104"/>
      <c r="S202" s="104"/>
      <c r="T202" s="105"/>
      <c r="U202" s="104"/>
      <c r="V202" s="99"/>
      <c r="W202" s="99"/>
      <c r="X202" s="99"/>
      <c r="Y202" s="99"/>
      <c r="Z202" s="99"/>
      <c r="AA202" s="99"/>
      <c r="AB202" s="99"/>
      <c r="AC202" s="99"/>
      <c r="AD202" s="99"/>
      <c r="AE202" s="99" t="s">
        <v>133</v>
      </c>
      <c r="AF202" s="99">
        <v>0</v>
      </c>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c r="BC202" s="99"/>
      <c r="BD202" s="99"/>
      <c r="BE202" s="99"/>
      <c r="BF202" s="99"/>
      <c r="BG202" s="99"/>
      <c r="BH202" s="99"/>
    </row>
    <row r="203" spans="1:60" outlineLevel="1">
      <c r="A203" s="100"/>
      <c r="B203" s="100"/>
      <c r="C203" s="181" t="s">
        <v>479</v>
      </c>
      <c r="D203" s="180"/>
      <c r="E203" s="179">
        <v>11.2</v>
      </c>
      <c r="F203" s="106"/>
      <c r="G203" s="106"/>
      <c r="H203" s="106"/>
      <c r="I203" s="106"/>
      <c r="J203" s="106"/>
      <c r="K203" s="106"/>
      <c r="L203" s="106"/>
      <c r="M203" s="106"/>
      <c r="N203" s="104"/>
      <c r="O203" s="104"/>
      <c r="P203" s="104"/>
      <c r="Q203" s="104"/>
      <c r="R203" s="104"/>
      <c r="S203" s="104"/>
      <c r="T203" s="105"/>
      <c r="U203" s="104"/>
      <c r="V203" s="99"/>
      <c r="W203" s="99"/>
      <c r="X203" s="99"/>
      <c r="Y203" s="99"/>
      <c r="Z203" s="99"/>
      <c r="AA203" s="99"/>
      <c r="AB203" s="99"/>
      <c r="AC203" s="99"/>
      <c r="AD203" s="99"/>
      <c r="AE203" s="99" t="s">
        <v>133</v>
      </c>
      <c r="AF203" s="99">
        <v>0</v>
      </c>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row>
    <row r="204" spans="1:60" ht="22.5" outlineLevel="1">
      <c r="A204" s="100">
        <v>41</v>
      </c>
      <c r="B204" s="100" t="s">
        <v>478</v>
      </c>
      <c r="C204" s="114" t="s">
        <v>477</v>
      </c>
      <c r="D204" s="104" t="s">
        <v>226</v>
      </c>
      <c r="E204" s="178">
        <v>378.10500000000002</v>
      </c>
      <c r="F204" s="177">
        <f>H204+J204</f>
        <v>0</v>
      </c>
      <c r="G204" s="106">
        <f>ROUND(E204*F204,2)</f>
        <v>0</v>
      </c>
      <c r="H204" s="106"/>
      <c r="I204" s="106">
        <f>ROUND(E204*H204,2)</f>
        <v>0</v>
      </c>
      <c r="J204" s="106"/>
      <c r="K204" s="106">
        <f>ROUND(E204*J204,2)</f>
        <v>0</v>
      </c>
      <c r="L204" s="106">
        <v>21</v>
      </c>
      <c r="M204" s="106">
        <f>G204*(1+L204/100)</f>
        <v>0</v>
      </c>
      <c r="N204" s="104">
        <v>0.129</v>
      </c>
      <c r="O204" s="104">
        <f>ROUND(E204*N204,5)</f>
        <v>48.775550000000003</v>
      </c>
      <c r="P204" s="104">
        <v>0</v>
      </c>
      <c r="Q204" s="104">
        <f>ROUND(E204*P204,5)</f>
        <v>0</v>
      </c>
      <c r="R204" s="104"/>
      <c r="S204" s="104"/>
      <c r="T204" s="105">
        <v>0</v>
      </c>
      <c r="U204" s="104">
        <f>ROUND(E204*T204,2)</f>
        <v>0</v>
      </c>
      <c r="V204" s="99"/>
      <c r="W204" s="99"/>
      <c r="X204" s="99"/>
      <c r="Y204" s="99"/>
      <c r="Z204" s="99"/>
      <c r="AA204" s="99"/>
      <c r="AB204" s="99"/>
      <c r="AC204" s="99"/>
      <c r="AD204" s="99"/>
      <c r="AE204" s="99" t="s">
        <v>298</v>
      </c>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row>
    <row r="205" spans="1:60" outlineLevel="1">
      <c r="A205" s="100"/>
      <c r="B205" s="100"/>
      <c r="C205" s="181" t="s">
        <v>454</v>
      </c>
      <c r="D205" s="180"/>
      <c r="E205" s="179"/>
      <c r="F205" s="106"/>
      <c r="G205" s="106"/>
      <c r="H205" s="106"/>
      <c r="I205" s="106"/>
      <c r="J205" s="106"/>
      <c r="K205" s="106"/>
      <c r="L205" s="106"/>
      <c r="M205" s="106"/>
      <c r="N205" s="104"/>
      <c r="O205" s="104"/>
      <c r="P205" s="104"/>
      <c r="Q205" s="104"/>
      <c r="R205" s="104"/>
      <c r="S205" s="104"/>
      <c r="T205" s="105"/>
      <c r="U205" s="104"/>
      <c r="V205" s="99"/>
      <c r="W205" s="99"/>
      <c r="X205" s="99"/>
      <c r="Y205" s="99"/>
      <c r="Z205" s="99"/>
      <c r="AA205" s="99"/>
      <c r="AB205" s="99"/>
      <c r="AC205" s="99"/>
      <c r="AD205" s="99"/>
      <c r="AE205" s="99" t="s">
        <v>133</v>
      </c>
      <c r="AF205" s="99">
        <v>0</v>
      </c>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row>
    <row r="206" spans="1:60" outlineLevel="1">
      <c r="A206" s="100"/>
      <c r="B206" s="100"/>
      <c r="C206" s="181" t="s">
        <v>476</v>
      </c>
      <c r="D206" s="180"/>
      <c r="E206" s="179">
        <v>378.10500000000002</v>
      </c>
      <c r="F206" s="106"/>
      <c r="G206" s="106"/>
      <c r="H206" s="106"/>
      <c r="I206" s="106"/>
      <c r="J206" s="106"/>
      <c r="K206" s="106"/>
      <c r="L206" s="106"/>
      <c r="M206" s="106"/>
      <c r="N206" s="104"/>
      <c r="O206" s="104"/>
      <c r="P206" s="104"/>
      <c r="Q206" s="104"/>
      <c r="R206" s="104"/>
      <c r="S206" s="104"/>
      <c r="T206" s="105"/>
      <c r="U206" s="104"/>
      <c r="V206" s="99"/>
      <c r="W206" s="99"/>
      <c r="X206" s="99"/>
      <c r="Y206" s="99"/>
      <c r="Z206" s="99"/>
      <c r="AA206" s="99"/>
      <c r="AB206" s="99"/>
      <c r="AC206" s="99"/>
      <c r="AD206" s="99"/>
      <c r="AE206" s="99" t="s">
        <v>133</v>
      </c>
      <c r="AF206" s="99">
        <v>0</v>
      </c>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row>
    <row r="207" spans="1:60" outlineLevel="1">
      <c r="A207" s="100">
        <v>42</v>
      </c>
      <c r="B207" s="100" t="s">
        <v>475</v>
      </c>
      <c r="C207" s="114" t="s">
        <v>474</v>
      </c>
      <c r="D207" s="104" t="s">
        <v>226</v>
      </c>
      <c r="E207" s="178">
        <v>2.7404999999999999</v>
      </c>
      <c r="F207" s="177">
        <f>H207+J207</f>
        <v>0</v>
      </c>
      <c r="G207" s="106">
        <f>ROUND(E207*F207,2)</f>
        <v>0</v>
      </c>
      <c r="H207" s="106"/>
      <c r="I207" s="106">
        <f>ROUND(E207*H207,2)</f>
        <v>0</v>
      </c>
      <c r="J207" s="106"/>
      <c r="K207" s="106">
        <f>ROUND(E207*J207,2)</f>
        <v>0</v>
      </c>
      <c r="L207" s="106">
        <v>21</v>
      </c>
      <c r="M207" s="106">
        <f>G207*(1+L207/100)</f>
        <v>0</v>
      </c>
      <c r="N207" s="104">
        <v>0.13100000000000001</v>
      </c>
      <c r="O207" s="104">
        <f>ROUND(E207*N207,5)</f>
        <v>0.35901</v>
      </c>
      <c r="P207" s="104">
        <v>0</v>
      </c>
      <c r="Q207" s="104">
        <f>ROUND(E207*P207,5)</f>
        <v>0</v>
      </c>
      <c r="R207" s="104"/>
      <c r="S207" s="104"/>
      <c r="T207" s="105">
        <v>0</v>
      </c>
      <c r="U207" s="104">
        <f>ROUND(E207*T207,2)</f>
        <v>0</v>
      </c>
      <c r="V207" s="99"/>
      <c r="W207" s="99"/>
      <c r="X207" s="99"/>
      <c r="Y207" s="99"/>
      <c r="Z207" s="99"/>
      <c r="AA207" s="99"/>
      <c r="AB207" s="99"/>
      <c r="AC207" s="99"/>
      <c r="AD207" s="99"/>
      <c r="AE207" s="99" t="s">
        <v>298</v>
      </c>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row>
    <row r="208" spans="1:60" ht="22.5" outlineLevel="1">
      <c r="A208" s="100"/>
      <c r="B208" s="100"/>
      <c r="C208" s="181" t="s">
        <v>473</v>
      </c>
      <c r="D208" s="180"/>
      <c r="E208" s="179">
        <v>2.7404999999999999</v>
      </c>
      <c r="F208" s="106"/>
      <c r="G208" s="106"/>
      <c r="H208" s="106"/>
      <c r="I208" s="106"/>
      <c r="J208" s="106"/>
      <c r="K208" s="106"/>
      <c r="L208" s="106"/>
      <c r="M208" s="106"/>
      <c r="N208" s="104"/>
      <c r="O208" s="104"/>
      <c r="P208" s="104"/>
      <c r="Q208" s="104"/>
      <c r="R208" s="104"/>
      <c r="S208" s="104"/>
      <c r="T208" s="105"/>
      <c r="U208" s="104"/>
      <c r="V208" s="99"/>
      <c r="W208" s="99"/>
      <c r="X208" s="99"/>
      <c r="Y208" s="99"/>
      <c r="Z208" s="99"/>
      <c r="AA208" s="99"/>
      <c r="AB208" s="99"/>
      <c r="AC208" s="99"/>
      <c r="AD208" s="99"/>
      <c r="AE208" s="99" t="s">
        <v>133</v>
      </c>
      <c r="AF208" s="99">
        <v>0</v>
      </c>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row>
    <row r="209" spans="1:60" ht="22.5" outlineLevel="1">
      <c r="A209" s="100">
        <v>43</v>
      </c>
      <c r="B209" s="100" t="s">
        <v>472</v>
      </c>
      <c r="C209" s="114" t="s">
        <v>471</v>
      </c>
      <c r="D209" s="104" t="s">
        <v>226</v>
      </c>
      <c r="E209" s="178">
        <v>11.76</v>
      </c>
      <c r="F209" s="177">
        <f>H209+J209</f>
        <v>0</v>
      </c>
      <c r="G209" s="106">
        <f>ROUND(E209*F209,2)</f>
        <v>0</v>
      </c>
      <c r="H209" s="106"/>
      <c r="I209" s="106">
        <f>ROUND(E209*H209,2)</f>
        <v>0</v>
      </c>
      <c r="J209" s="106"/>
      <c r="K209" s="106">
        <f>ROUND(E209*J209,2)</f>
        <v>0</v>
      </c>
      <c r="L209" s="106">
        <v>21</v>
      </c>
      <c r="M209" s="106">
        <f>G209*(1+L209/100)</f>
        <v>0</v>
      </c>
      <c r="N209" s="104">
        <v>0.13150000000000001</v>
      </c>
      <c r="O209" s="104">
        <f>ROUND(E209*N209,5)</f>
        <v>1.54644</v>
      </c>
      <c r="P209" s="104">
        <v>0</v>
      </c>
      <c r="Q209" s="104">
        <f>ROUND(E209*P209,5)</f>
        <v>0</v>
      </c>
      <c r="R209" s="104"/>
      <c r="S209" s="104"/>
      <c r="T209" s="105">
        <v>0</v>
      </c>
      <c r="U209" s="104">
        <f>ROUND(E209*T209,2)</f>
        <v>0</v>
      </c>
      <c r="V209" s="99"/>
      <c r="W209" s="99"/>
      <c r="X209" s="99"/>
      <c r="Y209" s="99"/>
      <c r="Z209" s="99"/>
      <c r="AA209" s="99"/>
      <c r="AB209" s="99"/>
      <c r="AC209" s="99"/>
      <c r="AD209" s="99"/>
      <c r="AE209" s="99" t="s">
        <v>298</v>
      </c>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row>
    <row r="210" spans="1:60" outlineLevel="1">
      <c r="A210" s="100"/>
      <c r="B210" s="100"/>
      <c r="C210" s="181" t="s">
        <v>470</v>
      </c>
      <c r="D210" s="180"/>
      <c r="E210" s="179">
        <v>11.76</v>
      </c>
      <c r="F210" s="106"/>
      <c r="G210" s="106"/>
      <c r="H210" s="106"/>
      <c r="I210" s="106"/>
      <c r="J210" s="106"/>
      <c r="K210" s="106"/>
      <c r="L210" s="106"/>
      <c r="M210" s="106"/>
      <c r="N210" s="104"/>
      <c r="O210" s="104"/>
      <c r="P210" s="104"/>
      <c r="Q210" s="104"/>
      <c r="R210" s="104"/>
      <c r="S210" s="104"/>
      <c r="T210" s="105"/>
      <c r="U210" s="104"/>
      <c r="V210" s="99"/>
      <c r="W210" s="99"/>
      <c r="X210" s="99"/>
      <c r="Y210" s="99"/>
      <c r="Z210" s="99"/>
      <c r="AA210" s="99"/>
      <c r="AB210" s="99"/>
      <c r="AC210" s="99"/>
      <c r="AD210" s="99"/>
      <c r="AE210" s="99" t="s">
        <v>133</v>
      </c>
      <c r="AF210" s="99">
        <v>0</v>
      </c>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row>
    <row r="211" spans="1:60" ht="22.5" outlineLevel="1">
      <c r="A211" s="100">
        <v>44</v>
      </c>
      <c r="B211" s="100" t="s">
        <v>469</v>
      </c>
      <c r="C211" s="114" t="s">
        <v>468</v>
      </c>
      <c r="D211" s="104" t="s">
        <v>226</v>
      </c>
      <c r="E211" s="178">
        <v>53.15</v>
      </c>
      <c r="F211" s="177">
        <f>H211+J211</f>
        <v>0</v>
      </c>
      <c r="G211" s="106">
        <f>ROUND(E211*F211,2)</f>
        <v>0</v>
      </c>
      <c r="H211" s="106"/>
      <c r="I211" s="106">
        <f>ROUND(E211*H211,2)</f>
        <v>0</v>
      </c>
      <c r="J211" s="106"/>
      <c r="K211" s="106">
        <f>ROUND(E211*J211,2)</f>
        <v>0</v>
      </c>
      <c r="L211" s="106">
        <v>21</v>
      </c>
      <c r="M211" s="106">
        <f>G211*(1+L211/100)</f>
        <v>0</v>
      </c>
      <c r="N211" s="104">
        <v>0.11</v>
      </c>
      <c r="O211" s="104">
        <f>ROUND(E211*N211,5)</f>
        <v>5.8464999999999998</v>
      </c>
      <c r="P211" s="104">
        <v>0</v>
      </c>
      <c r="Q211" s="104">
        <f>ROUND(E211*P211,5)</f>
        <v>0</v>
      </c>
      <c r="R211" s="104"/>
      <c r="S211" s="104"/>
      <c r="T211" s="105">
        <v>1.1930000000000001</v>
      </c>
      <c r="U211" s="104">
        <f>ROUND(E211*T211,2)</f>
        <v>63.41</v>
      </c>
      <c r="V211" s="99"/>
      <c r="W211" s="99"/>
      <c r="X211" s="99"/>
      <c r="Y211" s="99"/>
      <c r="Z211" s="99"/>
      <c r="AA211" s="99"/>
      <c r="AB211" s="99"/>
      <c r="AC211" s="99"/>
      <c r="AD211" s="99"/>
      <c r="AE211" s="99" t="s">
        <v>80</v>
      </c>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row>
    <row r="212" spans="1:60" ht="22.5" outlineLevel="1">
      <c r="A212" s="100"/>
      <c r="B212" s="100"/>
      <c r="C212" s="383" t="s">
        <v>467</v>
      </c>
      <c r="D212" s="384"/>
      <c r="E212" s="385"/>
      <c r="F212" s="386"/>
      <c r="G212" s="387"/>
      <c r="H212" s="106"/>
      <c r="I212" s="106"/>
      <c r="J212" s="106"/>
      <c r="K212" s="106"/>
      <c r="L212" s="106"/>
      <c r="M212" s="106"/>
      <c r="N212" s="104"/>
      <c r="O212" s="104"/>
      <c r="P212" s="104"/>
      <c r="Q212" s="104"/>
      <c r="R212" s="104"/>
      <c r="S212" s="104"/>
      <c r="T212" s="105"/>
      <c r="U212" s="104"/>
      <c r="V212" s="99"/>
      <c r="W212" s="99"/>
      <c r="X212" s="99"/>
      <c r="Y212" s="99"/>
      <c r="Z212" s="99"/>
      <c r="AA212" s="99"/>
      <c r="AB212" s="99"/>
      <c r="AC212" s="99"/>
      <c r="AD212" s="99"/>
      <c r="AE212" s="99" t="s">
        <v>81</v>
      </c>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101" t="str">
        <f>C212</f>
        <v>S provedením lože do 50 mm, s vyplněním spár, s dvojím beraněním a se smetením přebytečného materiálu na krajnici.</v>
      </c>
      <c r="BB212" s="99"/>
      <c r="BC212" s="99"/>
      <c r="BD212" s="99"/>
      <c r="BE212" s="99"/>
      <c r="BF212" s="99"/>
      <c r="BG212" s="99"/>
      <c r="BH212" s="99"/>
    </row>
    <row r="213" spans="1:60" outlineLevel="1">
      <c r="A213" s="100"/>
      <c r="B213" s="100"/>
      <c r="C213" s="181" t="s">
        <v>454</v>
      </c>
      <c r="D213" s="180"/>
      <c r="E213" s="179"/>
      <c r="F213" s="106"/>
      <c r="G213" s="106"/>
      <c r="H213" s="106"/>
      <c r="I213" s="106"/>
      <c r="J213" s="106"/>
      <c r="K213" s="106"/>
      <c r="L213" s="106"/>
      <c r="M213" s="106"/>
      <c r="N213" s="104"/>
      <c r="O213" s="104"/>
      <c r="P213" s="104"/>
      <c r="Q213" s="104"/>
      <c r="R213" s="104"/>
      <c r="S213" s="104"/>
      <c r="T213" s="105"/>
      <c r="U213" s="104"/>
      <c r="V213" s="99"/>
      <c r="W213" s="99"/>
      <c r="X213" s="99"/>
      <c r="Y213" s="99"/>
      <c r="Z213" s="99"/>
      <c r="AA213" s="99"/>
      <c r="AB213" s="99"/>
      <c r="AC213" s="99"/>
      <c r="AD213" s="99"/>
      <c r="AE213" s="99" t="s">
        <v>133</v>
      </c>
      <c r="AF213" s="99">
        <v>0</v>
      </c>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row>
    <row r="214" spans="1:60" outlineLevel="1">
      <c r="A214" s="100"/>
      <c r="B214" s="100"/>
      <c r="C214" s="181" t="s">
        <v>466</v>
      </c>
      <c r="D214" s="180"/>
      <c r="E214" s="179">
        <v>47.4</v>
      </c>
      <c r="F214" s="106"/>
      <c r="G214" s="106"/>
      <c r="H214" s="106"/>
      <c r="I214" s="106"/>
      <c r="J214" s="106"/>
      <c r="K214" s="106"/>
      <c r="L214" s="106"/>
      <c r="M214" s="106"/>
      <c r="N214" s="104"/>
      <c r="O214" s="104"/>
      <c r="P214" s="104"/>
      <c r="Q214" s="104"/>
      <c r="R214" s="104"/>
      <c r="S214" s="104"/>
      <c r="T214" s="105"/>
      <c r="U214" s="104"/>
      <c r="V214" s="99"/>
      <c r="W214" s="99"/>
      <c r="X214" s="99"/>
      <c r="Y214" s="99"/>
      <c r="Z214" s="99"/>
      <c r="AA214" s="99"/>
      <c r="AB214" s="99"/>
      <c r="AC214" s="99"/>
      <c r="AD214" s="99"/>
      <c r="AE214" s="99" t="s">
        <v>133</v>
      </c>
      <c r="AF214" s="99">
        <v>0</v>
      </c>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row>
    <row r="215" spans="1:60" outlineLevel="1">
      <c r="A215" s="100"/>
      <c r="B215" s="100"/>
      <c r="C215" s="181" t="s">
        <v>465</v>
      </c>
      <c r="D215" s="180"/>
      <c r="E215" s="179">
        <v>5.75</v>
      </c>
      <c r="F215" s="106"/>
      <c r="G215" s="106"/>
      <c r="H215" s="106"/>
      <c r="I215" s="106"/>
      <c r="J215" s="106"/>
      <c r="K215" s="106"/>
      <c r="L215" s="106"/>
      <c r="M215" s="106"/>
      <c r="N215" s="104"/>
      <c r="O215" s="104"/>
      <c r="P215" s="104"/>
      <c r="Q215" s="104"/>
      <c r="R215" s="104"/>
      <c r="S215" s="104"/>
      <c r="T215" s="105"/>
      <c r="U215" s="104"/>
      <c r="V215" s="99"/>
      <c r="W215" s="99"/>
      <c r="X215" s="99"/>
      <c r="Y215" s="99"/>
      <c r="Z215" s="99"/>
      <c r="AA215" s="99"/>
      <c r="AB215" s="99"/>
      <c r="AC215" s="99"/>
      <c r="AD215" s="99"/>
      <c r="AE215" s="99" t="s">
        <v>133</v>
      </c>
      <c r="AF215" s="99">
        <v>0</v>
      </c>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row>
    <row r="216" spans="1:60" ht="22.5" outlineLevel="1">
      <c r="A216" s="100">
        <v>45</v>
      </c>
      <c r="B216" s="100" t="s">
        <v>464</v>
      </c>
      <c r="C216" s="114" t="s">
        <v>463</v>
      </c>
      <c r="D216" s="104" t="s">
        <v>226</v>
      </c>
      <c r="E216" s="178">
        <v>54.213000000000001</v>
      </c>
      <c r="F216" s="177">
        <f>H216+J216</f>
        <v>0</v>
      </c>
      <c r="G216" s="106">
        <f>ROUND(E216*F216,2)</f>
        <v>0</v>
      </c>
      <c r="H216" s="106"/>
      <c r="I216" s="106">
        <f>ROUND(E216*H216,2)</f>
        <v>0</v>
      </c>
      <c r="J216" s="106"/>
      <c r="K216" s="106">
        <f>ROUND(E216*J216,2)</f>
        <v>0</v>
      </c>
      <c r="L216" s="106">
        <v>21</v>
      </c>
      <c r="M216" s="106">
        <f>G216*(1+L216/100)</f>
        <v>0</v>
      </c>
      <c r="N216" s="104">
        <v>0.2</v>
      </c>
      <c r="O216" s="104">
        <f>ROUND(E216*N216,5)</f>
        <v>10.842599999999999</v>
      </c>
      <c r="P216" s="104">
        <v>0</v>
      </c>
      <c r="Q216" s="104">
        <f>ROUND(E216*P216,5)</f>
        <v>0</v>
      </c>
      <c r="R216" s="104"/>
      <c r="S216" s="104"/>
      <c r="T216" s="105">
        <v>0</v>
      </c>
      <c r="U216" s="104">
        <f>ROUND(E216*T216,2)</f>
        <v>0</v>
      </c>
      <c r="V216" s="99"/>
      <c r="W216" s="99"/>
      <c r="X216" s="99"/>
      <c r="Y216" s="99"/>
      <c r="Z216" s="99"/>
      <c r="AA216" s="99"/>
      <c r="AB216" s="99"/>
      <c r="AC216" s="99"/>
      <c r="AD216" s="99"/>
      <c r="AE216" s="99" t="s">
        <v>298</v>
      </c>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row>
    <row r="217" spans="1:60" outlineLevel="1">
      <c r="A217" s="100"/>
      <c r="B217" s="100"/>
      <c r="C217" s="181" t="s">
        <v>454</v>
      </c>
      <c r="D217" s="180"/>
      <c r="E217" s="179"/>
      <c r="F217" s="106"/>
      <c r="G217" s="106"/>
      <c r="H217" s="106"/>
      <c r="I217" s="106"/>
      <c r="J217" s="106"/>
      <c r="K217" s="106"/>
      <c r="L217" s="106"/>
      <c r="M217" s="106"/>
      <c r="N217" s="104"/>
      <c r="O217" s="104"/>
      <c r="P217" s="104"/>
      <c r="Q217" s="104"/>
      <c r="R217" s="104"/>
      <c r="S217" s="104"/>
      <c r="T217" s="105"/>
      <c r="U217" s="104"/>
      <c r="V217" s="99"/>
      <c r="W217" s="99"/>
      <c r="X217" s="99"/>
      <c r="Y217" s="99"/>
      <c r="Z217" s="99"/>
      <c r="AA217" s="99"/>
      <c r="AB217" s="99"/>
      <c r="AC217" s="99"/>
      <c r="AD217" s="99"/>
      <c r="AE217" s="99" t="s">
        <v>133</v>
      </c>
      <c r="AF217" s="99">
        <v>0</v>
      </c>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row>
    <row r="218" spans="1:60" outlineLevel="1">
      <c r="A218" s="100"/>
      <c r="B218" s="100"/>
      <c r="C218" s="181" t="s">
        <v>462</v>
      </c>
      <c r="D218" s="180"/>
      <c r="E218" s="179">
        <v>48.347999999999999</v>
      </c>
      <c r="F218" s="106"/>
      <c r="G218" s="106"/>
      <c r="H218" s="106"/>
      <c r="I218" s="106"/>
      <c r="J218" s="106"/>
      <c r="K218" s="106"/>
      <c r="L218" s="106"/>
      <c r="M218" s="106"/>
      <c r="N218" s="104"/>
      <c r="O218" s="104"/>
      <c r="P218" s="104"/>
      <c r="Q218" s="104"/>
      <c r="R218" s="104"/>
      <c r="S218" s="104"/>
      <c r="T218" s="105"/>
      <c r="U218" s="104"/>
      <c r="V218" s="99"/>
      <c r="W218" s="99"/>
      <c r="X218" s="99"/>
      <c r="Y218" s="99"/>
      <c r="Z218" s="99"/>
      <c r="AA218" s="99"/>
      <c r="AB218" s="99"/>
      <c r="AC218" s="99"/>
      <c r="AD218" s="99"/>
      <c r="AE218" s="99" t="s">
        <v>133</v>
      </c>
      <c r="AF218" s="99">
        <v>0</v>
      </c>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row>
    <row r="219" spans="1:60" ht="22.5" outlineLevel="1">
      <c r="A219" s="100"/>
      <c r="B219" s="100"/>
      <c r="C219" s="181" t="s">
        <v>461</v>
      </c>
      <c r="D219" s="180"/>
      <c r="E219" s="179">
        <v>5.8650000000000002</v>
      </c>
      <c r="F219" s="106"/>
      <c r="G219" s="106"/>
      <c r="H219" s="106"/>
      <c r="I219" s="106"/>
      <c r="J219" s="106"/>
      <c r="K219" s="106"/>
      <c r="L219" s="106"/>
      <c r="M219" s="106"/>
      <c r="N219" s="104"/>
      <c r="O219" s="104"/>
      <c r="P219" s="104"/>
      <c r="Q219" s="104"/>
      <c r="R219" s="104"/>
      <c r="S219" s="104"/>
      <c r="T219" s="105"/>
      <c r="U219" s="104"/>
      <c r="V219" s="99"/>
      <c r="W219" s="99"/>
      <c r="X219" s="99"/>
      <c r="Y219" s="99"/>
      <c r="Z219" s="99"/>
      <c r="AA219" s="99"/>
      <c r="AB219" s="99"/>
      <c r="AC219" s="99"/>
      <c r="AD219" s="99"/>
      <c r="AE219" s="99" t="s">
        <v>133</v>
      </c>
      <c r="AF219" s="99">
        <v>0</v>
      </c>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row>
    <row r="220" spans="1:60" outlineLevel="1">
      <c r="A220" s="100">
        <v>46</v>
      </c>
      <c r="B220" s="100" t="s">
        <v>460</v>
      </c>
      <c r="C220" s="114" t="s">
        <v>459</v>
      </c>
      <c r="D220" s="104" t="s">
        <v>258</v>
      </c>
      <c r="E220" s="178">
        <v>84</v>
      </c>
      <c r="F220" s="177">
        <f>H220+J220</f>
        <v>0</v>
      </c>
      <c r="G220" s="106">
        <f>ROUND(E220*F220,2)</f>
        <v>0</v>
      </c>
      <c r="H220" s="106"/>
      <c r="I220" s="106">
        <f>ROUND(E220*H220,2)</f>
        <v>0</v>
      </c>
      <c r="J220" s="106"/>
      <c r="K220" s="106">
        <f>ROUND(E220*J220,2)</f>
        <v>0</v>
      </c>
      <c r="L220" s="106">
        <v>21</v>
      </c>
      <c r="M220" s="106">
        <f>G220*(1+L220/100)</f>
        <v>0</v>
      </c>
      <c r="N220" s="104">
        <v>3.6999999999999999E-4</v>
      </c>
      <c r="O220" s="104">
        <f>ROUND(E220*N220,5)</f>
        <v>3.108E-2</v>
      </c>
      <c r="P220" s="104">
        <v>0</v>
      </c>
      <c r="Q220" s="104">
        <f>ROUND(E220*P220,5)</f>
        <v>0</v>
      </c>
      <c r="R220" s="104"/>
      <c r="S220" s="104"/>
      <c r="T220" s="105">
        <v>0.45</v>
      </c>
      <c r="U220" s="104">
        <f>ROUND(E220*T220,2)</f>
        <v>37.799999999999997</v>
      </c>
      <c r="V220" s="99"/>
      <c r="W220" s="99"/>
      <c r="X220" s="99"/>
      <c r="Y220" s="99"/>
      <c r="Z220" s="99"/>
      <c r="AA220" s="99"/>
      <c r="AB220" s="99"/>
      <c r="AC220" s="99"/>
      <c r="AD220" s="99"/>
      <c r="AE220" s="99" t="s">
        <v>80</v>
      </c>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row>
    <row r="221" spans="1:60" outlineLevel="1">
      <c r="A221" s="100"/>
      <c r="B221" s="100"/>
      <c r="C221" s="181" t="s">
        <v>458</v>
      </c>
      <c r="D221" s="180"/>
      <c r="E221" s="179">
        <v>84</v>
      </c>
      <c r="F221" s="106"/>
      <c r="G221" s="106"/>
      <c r="H221" s="106"/>
      <c r="I221" s="106"/>
      <c r="J221" s="106"/>
      <c r="K221" s="106"/>
      <c r="L221" s="106"/>
      <c r="M221" s="106"/>
      <c r="N221" s="104"/>
      <c r="O221" s="104"/>
      <c r="P221" s="104"/>
      <c r="Q221" s="104"/>
      <c r="R221" s="104"/>
      <c r="S221" s="104"/>
      <c r="T221" s="105"/>
      <c r="U221" s="104"/>
      <c r="V221" s="99"/>
      <c r="W221" s="99"/>
      <c r="X221" s="99"/>
      <c r="Y221" s="99"/>
      <c r="Z221" s="99"/>
      <c r="AA221" s="99"/>
      <c r="AB221" s="99"/>
      <c r="AC221" s="99"/>
      <c r="AD221" s="99"/>
      <c r="AE221" s="99" t="s">
        <v>133</v>
      </c>
      <c r="AF221" s="99">
        <v>0</v>
      </c>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c r="BC221" s="99"/>
      <c r="BD221" s="99"/>
      <c r="BE221" s="99"/>
      <c r="BF221" s="99"/>
      <c r="BG221" s="99"/>
      <c r="BH221" s="99"/>
    </row>
    <row r="222" spans="1:60" outlineLevel="1">
      <c r="A222" s="100">
        <v>47</v>
      </c>
      <c r="B222" s="100" t="s">
        <v>457</v>
      </c>
      <c r="C222" s="114" t="s">
        <v>456</v>
      </c>
      <c r="D222" s="104" t="s">
        <v>226</v>
      </c>
      <c r="E222" s="178">
        <v>943.4</v>
      </c>
      <c r="F222" s="177">
        <f>H222+J222</f>
        <v>0</v>
      </c>
      <c r="G222" s="106">
        <f>ROUND(E222*F222,2)</f>
        <v>0</v>
      </c>
      <c r="H222" s="106"/>
      <c r="I222" s="106">
        <f>ROUND(E222*H222,2)</f>
        <v>0</v>
      </c>
      <c r="J222" s="106"/>
      <c r="K222" s="106">
        <f>ROUND(E222*J222,2)</f>
        <v>0</v>
      </c>
      <c r="L222" s="106">
        <v>21</v>
      </c>
      <c r="M222" s="106">
        <f>G222*(1+L222/100)</f>
        <v>0</v>
      </c>
      <c r="N222" s="104">
        <v>7.3899999999999993E-2</v>
      </c>
      <c r="O222" s="104">
        <f>ROUND(E222*N222,5)</f>
        <v>69.717259999999996</v>
      </c>
      <c r="P222" s="104">
        <v>0</v>
      </c>
      <c r="Q222" s="104">
        <f>ROUND(E222*P222,5)</f>
        <v>0</v>
      </c>
      <c r="R222" s="104"/>
      <c r="S222" s="104"/>
      <c r="T222" s="105">
        <v>0.47799999999999998</v>
      </c>
      <c r="U222" s="104">
        <f>ROUND(E222*T222,2)</f>
        <v>450.95</v>
      </c>
      <c r="V222" s="99"/>
      <c r="W222" s="99"/>
      <c r="X222" s="99"/>
      <c r="Y222" s="99"/>
      <c r="Z222" s="99"/>
      <c r="AA222" s="99"/>
      <c r="AB222" s="99"/>
      <c r="AC222" s="99"/>
      <c r="AD222" s="99"/>
      <c r="AE222" s="99" t="s">
        <v>80</v>
      </c>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row>
    <row r="223" spans="1:60" ht="22.5" outlineLevel="1">
      <c r="A223" s="100"/>
      <c r="B223" s="100"/>
      <c r="C223" s="383" t="s">
        <v>455</v>
      </c>
      <c r="D223" s="384"/>
      <c r="E223" s="385"/>
      <c r="F223" s="386"/>
      <c r="G223" s="387"/>
      <c r="H223" s="106"/>
      <c r="I223" s="106"/>
      <c r="J223" s="106"/>
      <c r="K223" s="106"/>
      <c r="L223" s="106"/>
      <c r="M223" s="106"/>
      <c r="N223" s="104"/>
      <c r="O223" s="104"/>
      <c r="P223" s="104"/>
      <c r="Q223" s="104"/>
      <c r="R223" s="104"/>
      <c r="S223" s="104"/>
      <c r="T223" s="105"/>
      <c r="U223" s="104"/>
      <c r="V223" s="99"/>
      <c r="W223" s="99"/>
      <c r="X223" s="99"/>
      <c r="Y223" s="99"/>
      <c r="Z223" s="99"/>
      <c r="AA223" s="99"/>
      <c r="AB223" s="99"/>
      <c r="AC223" s="99"/>
      <c r="AD223" s="99"/>
      <c r="AE223" s="99" t="s">
        <v>81</v>
      </c>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101" t="str">
        <f>C223</f>
        <v>S provedením lože z kameniva drceného, s vyplněním spár, s dvojitým hutněním vibrováním, a se smetením přebytečného materiálu na krajnici. S dodáním hmot pro lože a výplň spár.</v>
      </c>
      <c r="BB223" s="99"/>
      <c r="BC223" s="99"/>
      <c r="BD223" s="99"/>
      <c r="BE223" s="99"/>
      <c r="BF223" s="99"/>
      <c r="BG223" s="99"/>
      <c r="BH223" s="99"/>
    </row>
    <row r="224" spans="1:60" outlineLevel="1">
      <c r="A224" s="100"/>
      <c r="B224" s="100"/>
      <c r="C224" s="181" t="s">
        <v>454</v>
      </c>
      <c r="D224" s="180"/>
      <c r="E224" s="179"/>
      <c r="F224" s="106"/>
      <c r="G224" s="106"/>
      <c r="H224" s="106"/>
      <c r="I224" s="106"/>
      <c r="J224" s="106"/>
      <c r="K224" s="106"/>
      <c r="L224" s="106"/>
      <c r="M224" s="106"/>
      <c r="N224" s="104"/>
      <c r="O224" s="104"/>
      <c r="P224" s="104"/>
      <c r="Q224" s="104"/>
      <c r="R224" s="104"/>
      <c r="S224" s="104"/>
      <c r="T224" s="105"/>
      <c r="U224" s="104"/>
      <c r="V224" s="99"/>
      <c r="W224" s="99"/>
      <c r="X224" s="99"/>
      <c r="Y224" s="99"/>
      <c r="Z224" s="99"/>
      <c r="AA224" s="99"/>
      <c r="AB224" s="99"/>
      <c r="AC224" s="99"/>
      <c r="AD224" s="99"/>
      <c r="AE224" s="99" t="s">
        <v>133</v>
      </c>
      <c r="AF224" s="99">
        <v>0</v>
      </c>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row>
    <row r="225" spans="1:60" outlineLevel="1">
      <c r="A225" s="100"/>
      <c r="B225" s="100"/>
      <c r="C225" s="181" t="s">
        <v>453</v>
      </c>
      <c r="D225" s="180"/>
      <c r="E225" s="179">
        <v>33.5</v>
      </c>
      <c r="F225" s="106"/>
      <c r="G225" s="106"/>
      <c r="H225" s="106"/>
      <c r="I225" s="106"/>
      <c r="J225" s="106"/>
      <c r="K225" s="106"/>
      <c r="L225" s="106"/>
      <c r="M225" s="106"/>
      <c r="N225" s="104"/>
      <c r="O225" s="104"/>
      <c r="P225" s="104"/>
      <c r="Q225" s="104"/>
      <c r="R225" s="104"/>
      <c r="S225" s="104"/>
      <c r="T225" s="105"/>
      <c r="U225" s="104"/>
      <c r="V225" s="99"/>
      <c r="W225" s="99"/>
      <c r="X225" s="99"/>
      <c r="Y225" s="99"/>
      <c r="Z225" s="99"/>
      <c r="AA225" s="99"/>
      <c r="AB225" s="99"/>
      <c r="AC225" s="99"/>
      <c r="AD225" s="99"/>
      <c r="AE225" s="99" t="s">
        <v>133</v>
      </c>
      <c r="AF225" s="99">
        <v>0</v>
      </c>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row>
    <row r="226" spans="1:60" outlineLevel="1">
      <c r="A226" s="100"/>
      <c r="B226" s="100"/>
      <c r="C226" s="181" t="s">
        <v>452</v>
      </c>
      <c r="D226" s="180"/>
      <c r="E226" s="179">
        <v>257.10000000000002</v>
      </c>
      <c r="F226" s="106"/>
      <c r="G226" s="106"/>
      <c r="H226" s="106"/>
      <c r="I226" s="106"/>
      <c r="J226" s="106"/>
      <c r="K226" s="106"/>
      <c r="L226" s="106"/>
      <c r="M226" s="106"/>
      <c r="N226" s="104"/>
      <c r="O226" s="104"/>
      <c r="P226" s="104"/>
      <c r="Q226" s="104"/>
      <c r="R226" s="104"/>
      <c r="S226" s="104"/>
      <c r="T226" s="105"/>
      <c r="U226" s="104"/>
      <c r="V226" s="99"/>
      <c r="W226" s="99"/>
      <c r="X226" s="99"/>
      <c r="Y226" s="99"/>
      <c r="Z226" s="99"/>
      <c r="AA226" s="99"/>
      <c r="AB226" s="99"/>
      <c r="AC226" s="99"/>
      <c r="AD226" s="99"/>
      <c r="AE226" s="99" t="s">
        <v>133</v>
      </c>
      <c r="AF226" s="99">
        <v>0</v>
      </c>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row>
    <row r="227" spans="1:60" outlineLevel="1">
      <c r="A227" s="100"/>
      <c r="B227" s="100"/>
      <c r="C227" s="181" t="s">
        <v>451</v>
      </c>
      <c r="D227" s="180"/>
      <c r="E227" s="179">
        <v>651.29999999999995</v>
      </c>
      <c r="F227" s="106"/>
      <c r="G227" s="106"/>
      <c r="H227" s="106"/>
      <c r="I227" s="106"/>
      <c r="J227" s="106"/>
      <c r="K227" s="106"/>
      <c r="L227" s="106"/>
      <c r="M227" s="106"/>
      <c r="N227" s="104"/>
      <c r="O227" s="104"/>
      <c r="P227" s="104"/>
      <c r="Q227" s="104"/>
      <c r="R227" s="104"/>
      <c r="S227" s="104"/>
      <c r="T227" s="105"/>
      <c r="U227" s="104"/>
      <c r="V227" s="99"/>
      <c r="W227" s="99"/>
      <c r="X227" s="99"/>
      <c r="Y227" s="99"/>
      <c r="Z227" s="99"/>
      <c r="AA227" s="99"/>
      <c r="AB227" s="99"/>
      <c r="AC227" s="99"/>
      <c r="AD227" s="99"/>
      <c r="AE227" s="99" t="s">
        <v>133</v>
      </c>
      <c r="AF227" s="99">
        <v>0</v>
      </c>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row>
    <row r="228" spans="1:60" outlineLevel="1">
      <c r="A228" s="100"/>
      <c r="B228" s="100"/>
      <c r="C228" s="181" t="s">
        <v>450</v>
      </c>
      <c r="D228" s="180"/>
      <c r="E228" s="179">
        <v>1.5</v>
      </c>
      <c r="F228" s="106"/>
      <c r="G228" s="106"/>
      <c r="H228" s="106"/>
      <c r="I228" s="106"/>
      <c r="J228" s="106"/>
      <c r="K228" s="106"/>
      <c r="L228" s="106"/>
      <c r="M228" s="106"/>
      <c r="N228" s="104"/>
      <c r="O228" s="104"/>
      <c r="P228" s="104"/>
      <c r="Q228" s="104"/>
      <c r="R228" s="104"/>
      <c r="S228" s="104"/>
      <c r="T228" s="105"/>
      <c r="U228" s="104"/>
      <c r="V228" s="99"/>
      <c r="W228" s="99"/>
      <c r="X228" s="99"/>
      <c r="Y228" s="99"/>
      <c r="Z228" s="99"/>
      <c r="AA228" s="99"/>
      <c r="AB228" s="99"/>
      <c r="AC228" s="99"/>
      <c r="AD228" s="99"/>
      <c r="AE228" s="99" t="s">
        <v>133</v>
      </c>
      <c r="AF228" s="99">
        <v>0</v>
      </c>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row>
    <row r="229" spans="1:60" outlineLevel="1">
      <c r="A229" s="100">
        <v>48</v>
      </c>
      <c r="B229" s="100" t="s">
        <v>449</v>
      </c>
      <c r="C229" s="114" t="s">
        <v>448</v>
      </c>
      <c r="D229" s="104" t="s">
        <v>226</v>
      </c>
      <c r="E229" s="178">
        <v>35.174999999999997</v>
      </c>
      <c r="F229" s="177">
        <f>H229+J229</f>
        <v>0</v>
      </c>
      <c r="G229" s="106">
        <f>ROUND(E229*F229,2)</f>
        <v>0</v>
      </c>
      <c r="H229" s="106"/>
      <c r="I229" s="106">
        <f>ROUND(E229*H229,2)</f>
        <v>0</v>
      </c>
      <c r="J229" s="106"/>
      <c r="K229" s="106">
        <f>ROUND(E229*J229,2)</f>
        <v>0</v>
      </c>
      <c r="L229" s="106">
        <v>21</v>
      </c>
      <c r="M229" s="106">
        <f>G229*(1+L229/100)</f>
        <v>0</v>
      </c>
      <c r="N229" s="104">
        <v>0.17499999999999999</v>
      </c>
      <c r="O229" s="104">
        <f>ROUND(E229*N229,5)</f>
        <v>6.1556300000000004</v>
      </c>
      <c r="P229" s="104">
        <v>0</v>
      </c>
      <c r="Q229" s="104">
        <f>ROUND(E229*P229,5)</f>
        <v>0</v>
      </c>
      <c r="R229" s="104"/>
      <c r="S229" s="104"/>
      <c r="T229" s="105">
        <v>0</v>
      </c>
      <c r="U229" s="104">
        <f>ROUND(E229*T229,2)</f>
        <v>0</v>
      </c>
      <c r="V229" s="99"/>
      <c r="W229" s="99"/>
      <c r="X229" s="99"/>
      <c r="Y229" s="99"/>
      <c r="Z229" s="99"/>
      <c r="AA229" s="99"/>
      <c r="AB229" s="99"/>
      <c r="AC229" s="99"/>
      <c r="AD229" s="99"/>
      <c r="AE229" s="99" t="s">
        <v>298</v>
      </c>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row>
    <row r="230" spans="1:60" outlineLevel="1">
      <c r="A230" s="100"/>
      <c r="B230" s="100"/>
      <c r="C230" s="181" t="s">
        <v>447</v>
      </c>
      <c r="D230" s="180"/>
      <c r="E230" s="179">
        <v>35.174999999999997</v>
      </c>
      <c r="F230" s="106"/>
      <c r="G230" s="106"/>
      <c r="H230" s="106"/>
      <c r="I230" s="106"/>
      <c r="J230" s="106"/>
      <c r="K230" s="106"/>
      <c r="L230" s="106"/>
      <c r="M230" s="106"/>
      <c r="N230" s="104"/>
      <c r="O230" s="104"/>
      <c r="P230" s="104"/>
      <c r="Q230" s="104"/>
      <c r="R230" s="104"/>
      <c r="S230" s="104"/>
      <c r="T230" s="105"/>
      <c r="U230" s="104"/>
      <c r="V230" s="99"/>
      <c r="W230" s="99"/>
      <c r="X230" s="99"/>
      <c r="Y230" s="99"/>
      <c r="Z230" s="99"/>
      <c r="AA230" s="99"/>
      <c r="AB230" s="99"/>
      <c r="AC230" s="99"/>
      <c r="AD230" s="99"/>
      <c r="AE230" s="99" t="s">
        <v>133</v>
      </c>
      <c r="AF230" s="99">
        <v>0</v>
      </c>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row>
    <row r="231" spans="1:60" outlineLevel="1">
      <c r="A231" s="100">
        <v>49</v>
      </c>
      <c r="B231" s="100" t="s">
        <v>446</v>
      </c>
      <c r="C231" s="114" t="s">
        <v>445</v>
      </c>
      <c r="D231" s="104" t="s">
        <v>226</v>
      </c>
      <c r="E231" s="178">
        <v>269.95499999999998</v>
      </c>
      <c r="F231" s="177">
        <f>H231+J231</f>
        <v>0</v>
      </c>
      <c r="G231" s="106">
        <f>ROUND(E231*F231,2)</f>
        <v>0</v>
      </c>
      <c r="H231" s="106"/>
      <c r="I231" s="106">
        <f>ROUND(E231*H231,2)</f>
        <v>0</v>
      </c>
      <c r="J231" s="106"/>
      <c r="K231" s="106">
        <f>ROUND(E231*J231,2)</f>
        <v>0</v>
      </c>
      <c r="L231" s="106">
        <v>21</v>
      </c>
      <c r="M231" s="106">
        <f>G231*(1+L231/100)</f>
        <v>0</v>
      </c>
      <c r="N231" s="104">
        <v>0.17499999999999999</v>
      </c>
      <c r="O231" s="104">
        <f>ROUND(E231*N231,5)</f>
        <v>47.242130000000003</v>
      </c>
      <c r="P231" s="104">
        <v>0</v>
      </c>
      <c r="Q231" s="104">
        <f>ROUND(E231*P231,5)</f>
        <v>0</v>
      </c>
      <c r="R231" s="104"/>
      <c r="S231" s="104"/>
      <c r="T231" s="105">
        <v>0</v>
      </c>
      <c r="U231" s="104">
        <f>ROUND(E231*T231,2)</f>
        <v>0</v>
      </c>
      <c r="V231" s="99"/>
      <c r="W231" s="99"/>
      <c r="X231" s="99"/>
      <c r="Y231" s="99"/>
      <c r="Z231" s="99"/>
      <c r="AA231" s="99"/>
      <c r="AB231" s="99"/>
      <c r="AC231" s="99"/>
      <c r="AD231" s="99"/>
      <c r="AE231" s="99" t="s">
        <v>298</v>
      </c>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row>
    <row r="232" spans="1:60" outlineLevel="1">
      <c r="A232" s="100"/>
      <c r="B232" s="100"/>
      <c r="C232" s="181" t="s">
        <v>444</v>
      </c>
      <c r="D232" s="180"/>
      <c r="E232" s="179">
        <v>269.95499999999998</v>
      </c>
      <c r="F232" s="106"/>
      <c r="G232" s="106"/>
      <c r="H232" s="106"/>
      <c r="I232" s="106"/>
      <c r="J232" s="106"/>
      <c r="K232" s="106"/>
      <c r="L232" s="106"/>
      <c r="M232" s="106"/>
      <c r="N232" s="104"/>
      <c r="O232" s="104"/>
      <c r="P232" s="104"/>
      <c r="Q232" s="104"/>
      <c r="R232" s="104"/>
      <c r="S232" s="104"/>
      <c r="T232" s="105"/>
      <c r="U232" s="104"/>
      <c r="V232" s="99"/>
      <c r="W232" s="99"/>
      <c r="X232" s="99"/>
      <c r="Y232" s="99"/>
      <c r="Z232" s="99"/>
      <c r="AA232" s="99"/>
      <c r="AB232" s="99"/>
      <c r="AC232" s="99"/>
      <c r="AD232" s="99"/>
      <c r="AE232" s="99" t="s">
        <v>133</v>
      </c>
      <c r="AF232" s="99">
        <v>0</v>
      </c>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row>
    <row r="233" spans="1:60" ht="22.5" outlineLevel="1">
      <c r="A233" s="100">
        <v>50</v>
      </c>
      <c r="B233" s="100" t="s">
        <v>443</v>
      </c>
      <c r="C233" s="114" t="s">
        <v>442</v>
      </c>
      <c r="D233" s="104" t="s">
        <v>226</v>
      </c>
      <c r="E233" s="178">
        <v>683.86500000000001</v>
      </c>
      <c r="F233" s="177">
        <f>H233+J233</f>
        <v>0</v>
      </c>
      <c r="G233" s="106">
        <f>ROUND(E233*F233,2)</f>
        <v>0</v>
      </c>
      <c r="H233" s="106"/>
      <c r="I233" s="106">
        <f>ROUND(E233*H233,2)</f>
        <v>0</v>
      </c>
      <c r="J233" s="106"/>
      <c r="K233" s="106">
        <f>ROUND(E233*J233,2)</f>
        <v>0</v>
      </c>
      <c r="L233" s="106">
        <v>21</v>
      </c>
      <c r="M233" s="106">
        <f>G233*(1+L233/100)</f>
        <v>0</v>
      </c>
      <c r="N233" s="104">
        <v>0.17244999999999999</v>
      </c>
      <c r="O233" s="104">
        <f>ROUND(E233*N233,5)</f>
        <v>117.93252</v>
      </c>
      <c r="P233" s="104">
        <v>0</v>
      </c>
      <c r="Q233" s="104">
        <f>ROUND(E233*P233,5)</f>
        <v>0</v>
      </c>
      <c r="R233" s="104"/>
      <c r="S233" s="104"/>
      <c r="T233" s="105">
        <v>0</v>
      </c>
      <c r="U233" s="104">
        <f>ROUND(E233*T233,2)</f>
        <v>0</v>
      </c>
      <c r="V233" s="99"/>
      <c r="W233" s="99"/>
      <c r="X233" s="99"/>
      <c r="Y233" s="99"/>
      <c r="Z233" s="99"/>
      <c r="AA233" s="99"/>
      <c r="AB233" s="99"/>
      <c r="AC233" s="99"/>
      <c r="AD233" s="99"/>
      <c r="AE233" s="99" t="s">
        <v>298</v>
      </c>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row>
    <row r="234" spans="1:60" ht="22.5" outlineLevel="1">
      <c r="A234" s="100"/>
      <c r="B234" s="100"/>
      <c r="C234" s="181" t="s">
        <v>441</v>
      </c>
      <c r="D234" s="180"/>
      <c r="E234" s="179">
        <v>683.86500000000001</v>
      </c>
      <c r="F234" s="106"/>
      <c r="G234" s="106"/>
      <c r="H234" s="106"/>
      <c r="I234" s="106"/>
      <c r="J234" s="106"/>
      <c r="K234" s="106"/>
      <c r="L234" s="106"/>
      <c r="M234" s="106"/>
      <c r="N234" s="104"/>
      <c r="O234" s="104"/>
      <c r="P234" s="104"/>
      <c r="Q234" s="104"/>
      <c r="R234" s="104"/>
      <c r="S234" s="104"/>
      <c r="T234" s="105"/>
      <c r="U234" s="104"/>
      <c r="V234" s="99"/>
      <c r="W234" s="99"/>
      <c r="X234" s="99"/>
      <c r="Y234" s="99"/>
      <c r="Z234" s="99"/>
      <c r="AA234" s="99"/>
      <c r="AB234" s="99"/>
      <c r="AC234" s="99"/>
      <c r="AD234" s="99"/>
      <c r="AE234" s="99" t="s">
        <v>133</v>
      </c>
      <c r="AF234" s="99">
        <v>0</v>
      </c>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row>
    <row r="235" spans="1:60" ht="22.5" outlineLevel="1">
      <c r="A235" s="100">
        <v>51</v>
      </c>
      <c r="B235" s="100" t="s">
        <v>440</v>
      </c>
      <c r="C235" s="114" t="s">
        <v>439</v>
      </c>
      <c r="D235" s="104" t="s">
        <v>226</v>
      </c>
      <c r="E235" s="178">
        <v>1.575</v>
      </c>
      <c r="F235" s="177">
        <f>H235+J235</f>
        <v>0</v>
      </c>
      <c r="G235" s="106">
        <f>ROUND(E235*F235,2)</f>
        <v>0</v>
      </c>
      <c r="H235" s="106"/>
      <c r="I235" s="106">
        <f>ROUND(E235*H235,2)</f>
        <v>0</v>
      </c>
      <c r="J235" s="106"/>
      <c r="K235" s="106">
        <f>ROUND(E235*J235,2)</f>
        <v>0</v>
      </c>
      <c r="L235" s="106">
        <v>21</v>
      </c>
      <c r="M235" s="106">
        <f>G235*(1+L235/100)</f>
        <v>0</v>
      </c>
      <c r="N235" s="104">
        <v>0.17824000000000001</v>
      </c>
      <c r="O235" s="104">
        <f>ROUND(E235*N235,5)</f>
        <v>0.28072999999999998</v>
      </c>
      <c r="P235" s="104">
        <v>0</v>
      </c>
      <c r="Q235" s="104">
        <f>ROUND(E235*P235,5)</f>
        <v>0</v>
      </c>
      <c r="R235" s="104"/>
      <c r="S235" s="104"/>
      <c r="T235" s="105">
        <v>0</v>
      </c>
      <c r="U235" s="104">
        <f>ROUND(E235*T235,2)</f>
        <v>0</v>
      </c>
      <c r="V235" s="99"/>
      <c r="W235" s="99"/>
      <c r="X235" s="99"/>
      <c r="Y235" s="99"/>
      <c r="Z235" s="99"/>
      <c r="AA235" s="99"/>
      <c r="AB235" s="99"/>
      <c r="AC235" s="99"/>
      <c r="AD235" s="99"/>
      <c r="AE235" s="99" t="s">
        <v>298</v>
      </c>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row>
    <row r="236" spans="1:60" outlineLevel="1">
      <c r="A236" s="100"/>
      <c r="B236" s="100"/>
      <c r="C236" s="181" t="s">
        <v>438</v>
      </c>
      <c r="D236" s="180"/>
      <c r="E236" s="179">
        <v>1.575</v>
      </c>
      <c r="F236" s="106"/>
      <c r="G236" s="106"/>
      <c r="H236" s="106"/>
      <c r="I236" s="106"/>
      <c r="J236" s="106"/>
      <c r="K236" s="106"/>
      <c r="L236" s="106"/>
      <c r="M236" s="106"/>
      <c r="N236" s="104"/>
      <c r="O236" s="104"/>
      <c r="P236" s="104"/>
      <c r="Q236" s="104"/>
      <c r="R236" s="104"/>
      <c r="S236" s="104"/>
      <c r="T236" s="105"/>
      <c r="U236" s="104"/>
      <c r="V236" s="99"/>
      <c r="W236" s="99"/>
      <c r="X236" s="99"/>
      <c r="Y236" s="99"/>
      <c r="Z236" s="99"/>
      <c r="AA236" s="99"/>
      <c r="AB236" s="99"/>
      <c r="AC236" s="99"/>
      <c r="AD236" s="99"/>
      <c r="AE236" s="99" t="s">
        <v>133</v>
      </c>
      <c r="AF236" s="99">
        <v>0</v>
      </c>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row>
    <row r="237" spans="1:60" outlineLevel="1">
      <c r="A237" s="100">
        <v>52</v>
      </c>
      <c r="B237" s="100" t="s">
        <v>437</v>
      </c>
      <c r="C237" s="114" t="s">
        <v>436</v>
      </c>
      <c r="D237" s="104" t="s">
        <v>226</v>
      </c>
      <c r="E237" s="178">
        <v>6.09</v>
      </c>
      <c r="F237" s="177">
        <f>H237+J237</f>
        <v>0</v>
      </c>
      <c r="G237" s="106">
        <f>ROUND(E237*F237,2)</f>
        <v>0</v>
      </c>
      <c r="H237" s="106"/>
      <c r="I237" s="106">
        <f>ROUND(E237*H237,2)</f>
        <v>0</v>
      </c>
      <c r="J237" s="106"/>
      <c r="K237" s="106">
        <f>ROUND(E237*J237,2)</f>
        <v>0</v>
      </c>
      <c r="L237" s="106">
        <v>21</v>
      </c>
      <c r="M237" s="106">
        <f>G237*(1+L237/100)</f>
        <v>0</v>
      </c>
      <c r="N237" s="104">
        <v>0.17399999999999999</v>
      </c>
      <c r="O237" s="104">
        <f>ROUND(E237*N237,5)</f>
        <v>1.05966</v>
      </c>
      <c r="P237" s="104">
        <v>0</v>
      </c>
      <c r="Q237" s="104">
        <f>ROUND(E237*P237,5)</f>
        <v>0</v>
      </c>
      <c r="R237" s="104"/>
      <c r="S237" s="104"/>
      <c r="T237" s="105">
        <v>0</v>
      </c>
      <c r="U237" s="104">
        <f>ROUND(E237*T237,2)</f>
        <v>0</v>
      </c>
      <c r="V237" s="99"/>
      <c r="W237" s="99"/>
      <c r="X237" s="99"/>
      <c r="Y237" s="99"/>
      <c r="Z237" s="99"/>
      <c r="AA237" s="99"/>
      <c r="AB237" s="99"/>
      <c r="AC237" s="99"/>
      <c r="AD237" s="99"/>
      <c r="AE237" s="99" t="s">
        <v>298</v>
      </c>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row>
    <row r="238" spans="1:60" outlineLevel="1">
      <c r="A238" s="100"/>
      <c r="B238" s="100"/>
      <c r="C238" s="181" t="s">
        <v>435</v>
      </c>
      <c r="D238" s="180"/>
      <c r="E238" s="179">
        <v>6.09</v>
      </c>
      <c r="F238" s="106"/>
      <c r="G238" s="106"/>
      <c r="H238" s="106"/>
      <c r="I238" s="106"/>
      <c r="J238" s="106"/>
      <c r="K238" s="106"/>
      <c r="L238" s="106"/>
      <c r="M238" s="106"/>
      <c r="N238" s="104"/>
      <c r="O238" s="104"/>
      <c r="P238" s="104"/>
      <c r="Q238" s="104"/>
      <c r="R238" s="104"/>
      <c r="S238" s="104"/>
      <c r="T238" s="105"/>
      <c r="U238" s="104"/>
      <c r="V238" s="99"/>
      <c r="W238" s="99"/>
      <c r="X238" s="99"/>
      <c r="Y238" s="99"/>
      <c r="Z238" s="99"/>
      <c r="AA238" s="99"/>
      <c r="AB238" s="99"/>
      <c r="AC238" s="99"/>
      <c r="AD238" s="99"/>
      <c r="AE238" s="99" t="s">
        <v>133</v>
      </c>
      <c r="AF238" s="99">
        <v>0</v>
      </c>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row>
    <row r="239" spans="1:60" outlineLevel="1">
      <c r="A239" s="100">
        <v>53</v>
      </c>
      <c r="B239" s="100" t="s">
        <v>434</v>
      </c>
      <c r="C239" s="114" t="s">
        <v>433</v>
      </c>
      <c r="D239" s="104" t="s">
        <v>258</v>
      </c>
      <c r="E239" s="178">
        <v>125.3</v>
      </c>
      <c r="F239" s="177">
        <f>H239+J239</f>
        <v>0</v>
      </c>
      <c r="G239" s="106">
        <f>ROUND(E239*F239,2)</f>
        <v>0</v>
      </c>
      <c r="H239" s="106"/>
      <c r="I239" s="106">
        <f>ROUND(E239*H239,2)</f>
        <v>0</v>
      </c>
      <c r="J239" s="106"/>
      <c r="K239" s="106">
        <f>ROUND(E239*J239,2)</f>
        <v>0</v>
      </c>
      <c r="L239" s="106">
        <v>21</v>
      </c>
      <c r="M239" s="106">
        <f>G239*(1+L239/100)</f>
        <v>0</v>
      </c>
      <c r="N239" s="104">
        <v>3.6000000000000002E-4</v>
      </c>
      <c r="O239" s="104">
        <f>ROUND(E239*N239,5)</f>
        <v>4.5109999999999997E-2</v>
      </c>
      <c r="P239" s="104">
        <v>0</v>
      </c>
      <c r="Q239" s="104">
        <f>ROUND(E239*P239,5)</f>
        <v>0</v>
      </c>
      <c r="R239" s="104"/>
      <c r="S239" s="104"/>
      <c r="T239" s="105">
        <v>0.43</v>
      </c>
      <c r="U239" s="104">
        <f>ROUND(E239*T239,2)</f>
        <v>53.88</v>
      </c>
      <c r="V239" s="99"/>
      <c r="W239" s="99"/>
      <c r="X239" s="99"/>
      <c r="Y239" s="99"/>
      <c r="Z239" s="99"/>
      <c r="AA239" s="99"/>
      <c r="AB239" s="99"/>
      <c r="AC239" s="99"/>
      <c r="AD239" s="99"/>
      <c r="AE239" s="99" t="s">
        <v>80</v>
      </c>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row>
    <row r="240" spans="1:60" outlineLevel="1">
      <c r="A240" s="100"/>
      <c r="B240" s="100"/>
      <c r="C240" s="181" t="s">
        <v>432</v>
      </c>
      <c r="D240" s="180"/>
      <c r="E240" s="179">
        <v>125.3</v>
      </c>
      <c r="F240" s="106"/>
      <c r="G240" s="106"/>
      <c r="H240" s="106"/>
      <c r="I240" s="106"/>
      <c r="J240" s="106"/>
      <c r="K240" s="106"/>
      <c r="L240" s="106"/>
      <c r="M240" s="106"/>
      <c r="N240" s="104"/>
      <c r="O240" s="104"/>
      <c r="P240" s="104"/>
      <c r="Q240" s="104"/>
      <c r="R240" s="104"/>
      <c r="S240" s="104"/>
      <c r="T240" s="105"/>
      <c r="U240" s="104"/>
      <c r="V240" s="99"/>
      <c r="W240" s="99"/>
      <c r="X240" s="99"/>
      <c r="Y240" s="99"/>
      <c r="Z240" s="99"/>
      <c r="AA240" s="99"/>
      <c r="AB240" s="99"/>
      <c r="AC240" s="99"/>
      <c r="AD240" s="99"/>
      <c r="AE240" s="99" t="s">
        <v>133</v>
      </c>
      <c r="AF240" s="99">
        <v>0</v>
      </c>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row>
    <row r="241" spans="1:60" ht="22.5" outlineLevel="1">
      <c r="A241" s="100">
        <v>54</v>
      </c>
      <c r="B241" s="100" t="s">
        <v>431</v>
      </c>
      <c r="C241" s="114" t="s">
        <v>430</v>
      </c>
      <c r="D241" s="104" t="s">
        <v>258</v>
      </c>
      <c r="E241" s="178">
        <v>2.97</v>
      </c>
      <c r="F241" s="177">
        <f>H241+J241</f>
        <v>0</v>
      </c>
      <c r="G241" s="106">
        <f>ROUND(E241*F241,2)</f>
        <v>0</v>
      </c>
      <c r="H241" s="106"/>
      <c r="I241" s="106">
        <f>ROUND(E241*H241,2)</f>
        <v>0</v>
      </c>
      <c r="J241" s="106"/>
      <c r="K241" s="106">
        <f>ROUND(E241*J241,2)</f>
        <v>0</v>
      </c>
      <c r="L241" s="106">
        <v>21</v>
      </c>
      <c r="M241" s="106">
        <f>G241*(1+L241/100)</f>
        <v>0</v>
      </c>
      <c r="N241" s="104">
        <v>0</v>
      </c>
      <c r="O241" s="104">
        <f>ROUND(E241*N241,5)</f>
        <v>0</v>
      </c>
      <c r="P241" s="104">
        <v>0.54984999999999995</v>
      </c>
      <c r="Q241" s="104">
        <f>ROUND(E241*P241,5)</f>
        <v>1.6330499999999999</v>
      </c>
      <c r="R241" s="104"/>
      <c r="S241" s="104"/>
      <c r="T241" s="105">
        <v>0.26500000000000001</v>
      </c>
      <c r="U241" s="104">
        <f>ROUND(E241*T241,2)</f>
        <v>0.79</v>
      </c>
      <c r="V241" s="99"/>
      <c r="W241" s="99"/>
      <c r="X241" s="99"/>
      <c r="Y241" s="99"/>
      <c r="Z241" s="99"/>
      <c r="AA241" s="99"/>
      <c r="AB241" s="99"/>
      <c r="AC241" s="99"/>
      <c r="AD241" s="99"/>
      <c r="AE241" s="99" t="s">
        <v>80</v>
      </c>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c r="BC241" s="99"/>
      <c r="BD241" s="99"/>
      <c r="BE241" s="99"/>
      <c r="BF241" s="99"/>
      <c r="BG241" s="99"/>
      <c r="BH241" s="99"/>
    </row>
    <row r="242" spans="1:60" outlineLevel="1">
      <c r="A242" s="100"/>
      <c r="B242" s="100"/>
      <c r="C242" s="383" t="s">
        <v>429</v>
      </c>
      <c r="D242" s="384"/>
      <c r="E242" s="385"/>
      <c r="F242" s="386"/>
      <c r="G242" s="387"/>
      <c r="H242" s="106"/>
      <c r="I242" s="106"/>
      <c r="J242" s="106"/>
      <c r="K242" s="106"/>
      <c r="L242" s="106"/>
      <c r="M242" s="106"/>
      <c r="N242" s="104"/>
      <c r="O242" s="104"/>
      <c r="P242" s="104"/>
      <c r="Q242" s="104"/>
      <c r="R242" s="104"/>
      <c r="S242" s="104"/>
      <c r="T242" s="105"/>
      <c r="U242" s="104"/>
      <c r="V242" s="99"/>
      <c r="W242" s="99"/>
      <c r="X242" s="99"/>
      <c r="Y242" s="99"/>
      <c r="Z242" s="99"/>
      <c r="AA242" s="99"/>
      <c r="AB242" s="99"/>
      <c r="AC242" s="99"/>
      <c r="AD242" s="99"/>
      <c r="AE242" s="99" t="s">
        <v>81</v>
      </c>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101" t="str">
        <f>C242</f>
        <v>Demontáž lin. vpusti nad schodištěm - po zkrácení opětovně použita.</v>
      </c>
      <c r="BB242" s="99"/>
      <c r="BC242" s="99"/>
      <c r="BD242" s="99"/>
      <c r="BE242" s="99"/>
      <c r="BF242" s="99"/>
      <c r="BG242" s="99"/>
      <c r="BH242" s="99"/>
    </row>
    <row r="243" spans="1:60" ht="22.5" outlineLevel="1">
      <c r="A243" s="100">
        <v>55</v>
      </c>
      <c r="B243" s="100" t="s">
        <v>428</v>
      </c>
      <c r="C243" s="114" t="s">
        <v>427</v>
      </c>
      <c r="D243" s="104" t="s">
        <v>258</v>
      </c>
      <c r="E243" s="178">
        <v>2.8</v>
      </c>
      <c r="F243" s="177">
        <f>H243+J243</f>
        <v>0</v>
      </c>
      <c r="G243" s="106">
        <f>ROUND(E243*F243,2)</f>
        <v>0</v>
      </c>
      <c r="H243" s="106"/>
      <c r="I243" s="106">
        <f>ROUND(E243*H243,2)</f>
        <v>0</v>
      </c>
      <c r="J243" s="106"/>
      <c r="K243" s="106">
        <f>ROUND(E243*J243,2)</f>
        <v>0</v>
      </c>
      <c r="L243" s="106">
        <v>21</v>
      </c>
      <c r="M243" s="106">
        <f>G243*(1+L243/100)</f>
        <v>0</v>
      </c>
      <c r="N243" s="104">
        <v>0.25207000000000002</v>
      </c>
      <c r="O243" s="104">
        <f>ROUND(E243*N243,5)</f>
        <v>0.70579999999999998</v>
      </c>
      <c r="P243" s="104">
        <v>0</v>
      </c>
      <c r="Q243" s="104">
        <f>ROUND(E243*P243,5)</f>
        <v>0</v>
      </c>
      <c r="R243" s="104"/>
      <c r="S243" s="104"/>
      <c r="T243" s="105">
        <v>0.64159999999999995</v>
      </c>
      <c r="U243" s="104">
        <f>ROUND(E243*T243,2)</f>
        <v>1.8</v>
      </c>
      <c r="V243" s="99"/>
      <c r="W243" s="99"/>
      <c r="X243" s="99"/>
      <c r="Y243" s="99"/>
      <c r="Z243" s="99"/>
      <c r="AA243" s="99"/>
      <c r="AB243" s="99"/>
      <c r="AC243" s="99"/>
      <c r="AD243" s="99"/>
      <c r="AE243" s="99" t="s">
        <v>80</v>
      </c>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row>
    <row r="244" spans="1:60" outlineLevel="1">
      <c r="A244" s="100"/>
      <c r="B244" s="100"/>
      <c r="C244" s="383" t="s">
        <v>426</v>
      </c>
      <c r="D244" s="384"/>
      <c r="E244" s="385"/>
      <c r="F244" s="386"/>
      <c r="G244" s="387"/>
      <c r="H244" s="106"/>
      <c r="I244" s="106"/>
      <c r="J244" s="106"/>
      <c r="K244" s="106"/>
      <c r="L244" s="106"/>
      <c r="M244" s="106"/>
      <c r="N244" s="104"/>
      <c r="O244" s="104"/>
      <c r="P244" s="104"/>
      <c r="Q244" s="104"/>
      <c r="R244" s="104"/>
      <c r="S244" s="104"/>
      <c r="T244" s="105"/>
      <c r="U244" s="104"/>
      <c r="V244" s="99"/>
      <c r="W244" s="99"/>
      <c r="X244" s="99"/>
      <c r="Y244" s="99"/>
      <c r="Z244" s="99"/>
      <c r="AA244" s="99"/>
      <c r="AB244" s="99"/>
      <c r="AC244" s="99"/>
      <c r="AD244" s="99"/>
      <c r="AE244" s="99" t="s">
        <v>81</v>
      </c>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101" t="str">
        <f>C244</f>
        <v>Vč. zkrácení stávajícího žlabu.</v>
      </c>
      <c r="BB244" s="99"/>
      <c r="BC244" s="99"/>
      <c r="BD244" s="99"/>
      <c r="BE244" s="99"/>
      <c r="BF244" s="99"/>
      <c r="BG244" s="99"/>
      <c r="BH244" s="99"/>
    </row>
    <row r="245" spans="1:60" ht="22.5" outlineLevel="1">
      <c r="A245" s="100">
        <v>56</v>
      </c>
      <c r="B245" s="100" t="s">
        <v>425</v>
      </c>
      <c r="C245" s="114" t="s">
        <v>424</v>
      </c>
      <c r="D245" s="104" t="s">
        <v>267</v>
      </c>
      <c r="E245" s="178">
        <v>3</v>
      </c>
      <c r="F245" s="177">
        <f>H245+J245</f>
        <v>0</v>
      </c>
      <c r="G245" s="106">
        <f>ROUND(E245*F245,2)</f>
        <v>0</v>
      </c>
      <c r="H245" s="106"/>
      <c r="I245" s="106">
        <f>ROUND(E245*H245,2)</f>
        <v>0</v>
      </c>
      <c r="J245" s="106"/>
      <c r="K245" s="106">
        <f>ROUND(E245*J245,2)</f>
        <v>0</v>
      </c>
      <c r="L245" s="106">
        <v>21</v>
      </c>
      <c r="M245" s="106">
        <f>G245*(1+L245/100)</f>
        <v>0</v>
      </c>
      <c r="N245" s="104">
        <v>0.42553000000000002</v>
      </c>
      <c r="O245" s="104">
        <f>ROUND(E245*N245,5)</f>
        <v>1.2765899999999999</v>
      </c>
      <c r="P245" s="104">
        <v>0</v>
      </c>
      <c r="Q245" s="104">
        <f>ROUND(E245*P245,5)</f>
        <v>0</v>
      </c>
      <c r="R245" s="104"/>
      <c r="S245" s="104"/>
      <c r="T245" s="105">
        <v>0.36442000000000002</v>
      </c>
      <c r="U245" s="104">
        <f>ROUND(E245*T245,2)</f>
        <v>1.0900000000000001</v>
      </c>
      <c r="V245" s="99"/>
      <c r="W245" s="99"/>
      <c r="X245" s="99"/>
      <c r="Y245" s="99"/>
      <c r="Z245" s="99"/>
      <c r="AA245" s="99"/>
      <c r="AB245" s="99"/>
      <c r="AC245" s="99"/>
      <c r="AD245" s="99"/>
      <c r="AE245" s="99" t="s">
        <v>80</v>
      </c>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c r="BC245" s="99"/>
      <c r="BD245" s="99"/>
      <c r="BE245" s="99"/>
      <c r="BF245" s="99"/>
      <c r="BG245" s="99"/>
      <c r="BH245" s="99"/>
    </row>
    <row r="246" spans="1:60" ht="22.5" outlineLevel="1">
      <c r="A246" s="100">
        <v>57</v>
      </c>
      <c r="B246" s="100" t="s">
        <v>423</v>
      </c>
      <c r="C246" s="114" t="s">
        <v>422</v>
      </c>
      <c r="D246" s="104" t="s">
        <v>267</v>
      </c>
      <c r="E246" s="178">
        <v>1</v>
      </c>
      <c r="F246" s="177">
        <f>H246+J246</f>
        <v>0</v>
      </c>
      <c r="G246" s="106">
        <f>ROUND(E246*F246,2)</f>
        <v>0</v>
      </c>
      <c r="H246" s="106"/>
      <c r="I246" s="106">
        <f>ROUND(E246*H246,2)</f>
        <v>0</v>
      </c>
      <c r="J246" s="106"/>
      <c r="K246" s="106">
        <f>ROUND(E246*J246,2)</f>
        <v>0</v>
      </c>
      <c r="L246" s="106">
        <v>21</v>
      </c>
      <c r="M246" s="106">
        <f>G246*(1+L246/100)</f>
        <v>0</v>
      </c>
      <c r="N246" s="104">
        <v>2.7999999999999998E-4</v>
      </c>
      <c r="O246" s="104">
        <f>ROUND(E246*N246,5)</f>
        <v>2.7999999999999998E-4</v>
      </c>
      <c r="P246" s="104">
        <v>0</v>
      </c>
      <c r="Q246" s="104">
        <f>ROUND(E246*P246,5)</f>
        <v>0</v>
      </c>
      <c r="R246" s="104"/>
      <c r="S246" s="104"/>
      <c r="T246" s="105">
        <v>0.2036</v>
      </c>
      <c r="U246" s="104">
        <f>ROUND(E246*T246,2)</f>
        <v>0.2</v>
      </c>
      <c r="V246" s="99"/>
      <c r="W246" s="99"/>
      <c r="X246" s="99"/>
      <c r="Y246" s="99"/>
      <c r="Z246" s="99"/>
      <c r="AA246" s="99"/>
      <c r="AB246" s="99"/>
      <c r="AC246" s="99"/>
      <c r="AD246" s="99"/>
      <c r="AE246" s="99" t="s">
        <v>80</v>
      </c>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row>
    <row r="247" spans="1:60">
      <c r="A247" s="200" t="s">
        <v>188</v>
      </c>
      <c r="B247" s="200" t="s">
        <v>421</v>
      </c>
      <c r="C247" s="199" t="s">
        <v>420</v>
      </c>
      <c r="D247" s="195"/>
      <c r="E247" s="198"/>
      <c r="F247" s="197"/>
      <c r="G247" s="197">
        <f>SUMIF(AE248:AE249,"&lt;&gt;NOR",G248:G249)</f>
        <v>0</v>
      </c>
      <c r="H247" s="197"/>
      <c r="I247" s="197">
        <f>SUM(I248:I249)</f>
        <v>0</v>
      </c>
      <c r="J247" s="197"/>
      <c r="K247" s="197">
        <f>SUM(K248:K249)</f>
        <v>0</v>
      </c>
      <c r="L247" s="197"/>
      <c r="M247" s="197">
        <f>SUM(M248:M249)</f>
        <v>0</v>
      </c>
      <c r="N247" s="195"/>
      <c r="O247" s="195">
        <f>SUM(O248:O249)</f>
        <v>0.26469999999999999</v>
      </c>
      <c r="P247" s="195"/>
      <c r="Q247" s="195">
        <f>SUM(Q248:Q249)</f>
        <v>0</v>
      </c>
      <c r="R247" s="195"/>
      <c r="S247" s="195"/>
      <c r="T247" s="196"/>
      <c r="U247" s="195">
        <f>SUM(U248:U249)</f>
        <v>1.55</v>
      </c>
      <c r="AE247" t="s">
        <v>79</v>
      </c>
    </row>
    <row r="248" spans="1:60" outlineLevel="1">
      <c r="A248" s="100">
        <v>58</v>
      </c>
      <c r="B248" s="100" t="s">
        <v>419</v>
      </c>
      <c r="C248" s="114" t="s">
        <v>418</v>
      </c>
      <c r="D248" s="104" t="s">
        <v>267</v>
      </c>
      <c r="E248" s="178">
        <v>1</v>
      </c>
      <c r="F248" s="177">
        <f>H248+J248</f>
        <v>0</v>
      </c>
      <c r="G248" s="106">
        <f>ROUND(E248*F248,2)</f>
        <v>0</v>
      </c>
      <c r="H248" s="106"/>
      <c r="I248" s="106">
        <f>ROUND(E248*H248,2)</f>
        <v>0</v>
      </c>
      <c r="J248" s="106"/>
      <c r="K248" s="106">
        <f>ROUND(E248*J248,2)</f>
        <v>0</v>
      </c>
      <c r="L248" s="106">
        <v>21</v>
      </c>
      <c r="M248" s="106">
        <f>G248*(1+L248/100)</f>
        <v>0</v>
      </c>
      <c r="N248" s="104">
        <v>0.26469999999999999</v>
      </c>
      <c r="O248" s="104">
        <f>ROUND(E248*N248,5)</f>
        <v>0.26469999999999999</v>
      </c>
      <c r="P248" s="104">
        <v>0</v>
      </c>
      <c r="Q248" s="104">
        <f>ROUND(E248*P248,5)</f>
        <v>0</v>
      </c>
      <c r="R248" s="104"/>
      <c r="S248" s="104"/>
      <c r="T248" s="105">
        <v>1.5509999999999999</v>
      </c>
      <c r="U248" s="104">
        <f>ROUND(E248*T248,2)</f>
        <v>1.55</v>
      </c>
      <c r="V248" s="99"/>
      <c r="W248" s="99"/>
      <c r="X248" s="99"/>
      <c r="Y248" s="99"/>
      <c r="Z248" s="99"/>
      <c r="AA248" s="99"/>
      <c r="AB248" s="99"/>
      <c r="AC248" s="99"/>
      <c r="AD248" s="99"/>
      <c r="AE248" s="99" t="s">
        <v>80</v>
      </c>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row>
    <row r="249" spans="1:60" outlineLevel="1">
      <c r="A249" s="100"/>
      <c r="B249" s="100"/>
      <c r="C249" s="383" t="s">
        <v>417</v>
      </c>
      <c r="D249" s="384"/>
      <c r="E249" s="385"/>
      <c r="F249" s="386"/>
      <c r="G249" s="387"/>
      <c r="H249" s="106"/>
      <c r="I249" s="106"/>
      <c r="J249" s="106"/>
      <c r="K249" s="106"/>
      <c r="L249" s="106"/>
      <c r="M249" s="106"/>
      <c r="N249" s="104"/>
      <c r="O249" s="104"/>
      <c r="P249" s="104"/>
      <c r="Q249" s="104"/>
      <c r="R249" s="104"/>
      <c r="S249" s="104"/>
      <c r="T249" s="105"/>
      <c r="U249" s="104"/>
      <c r="V249" s="99"/>
      <c r="W249" s="99"/>
      <c r="X249" s="99"/>
      <c r="Y249" s="99"/>
      <c r="Z249" s="99"/>
      <c r="AA249" s="99"/>
      <c r="AB249" s="99"/>
      <c r="AC249" s="99"/>
      <c r="AD249" s="99"/>
      <c r="AE249" s="99" t="s">
        <v>81</v>
      </c>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101" t="str">
        <f>C249</f>
        <v>Uzávěr plynu stávající.</v>
      </c>
      <c r="BB249" s="99"/>
      <c r="BC249" s="99"/>
      <c r="BD249" s="99"/>
      <c r="BE249" s="99"/>
      <c r="BF249" s="99"/>
      <c r="BG249" s="99"/>
      <c r="BH249" s="99"/>
    </row>
    <row r="250" spans="1:60">
      <c r="A250" s="200" t="s">
        <v>188</v>
      </c>
      <c r="B250" s="200" t="s">
        <v>416</v>
      </c>
      <c r="C250" s="199" t="s">
        <v>415</v>
      </c>
      <c r="D250" s="195"/>
      <c r="E250" s="198"/>
      <c r="F250" s="197"/>
      <c r="G250" s="197">
        <f>SUMIF(AE251:AE301,"&lt;&gt;NOR",G251:G301)</f>
        <v>0</v>
      </c>
      <c r="H250" s="197"/>
      <c r="I250" s="197">
        <f>SUM(I251:I301)</f>
        <v>0</v>
      </c>
      <c r="J250" s="197"/>
      <c r="K250" s="197">
        <f>SUM(K251:K301)</f>
        <v>0</v>
      </c>
      <c r="L250" s="197"/>
      <c r="M250" s="197">
        <f>SUM(M251:M301)</f>
        <v>0</v>
      </c>
      <c r="N250" s="195"/>
      <c r="O250" s="195">
        <f>SUM(O251:O301)</f>
        <v>206.98421000000002</v>
      </c>
      <c r="P250" s="195"/>
      <c r="Q250" s="195">
        <f>SUM(Q251:Q301)</f>
        <v>0</v>
      </c>
      <c r="R250" s="195"/>
      <c r="S250" s="195"/>
      <c r="T250" s="196"/>
      <c r="U250" s="195">
        <f>SUM(U251:U301)</f>
        <v>236.57</v>
      </c>
      <c r="AE250" t="s">
        <v>79</v>
      </c>
    </row>
    <row r="251" spans="1:60" ht="33.75" outlineLevel="1">
      <c r="A251" s="100">
        <v>59</v>
      </c>
      <c r="B251" s="100" t="s">
        <v>414</v>
      </c>
      <c r="C251" s="114" t="s">
        <v>413</v>
      </c>
      <c r="D251" s="104" t="s">
        <v>258</v>
      </c>
      <c r="E251" s="178">
        <v>3.774</v>
      </c>
      <c r="F251" s="177">
        <f>H251+J251</f>
        <v>0</v>
      </c>
      <c r="G251" s="106">
        <f>ROUND(E251*F251,2)</f>
        <v>0</v>
      </c>
      <c r="H251" s="106"/>
      <c r="I251" s="106">
        <f>ROUND(E251*H251,2)</f>
        <v>0</v>
      </c>
      <c r="J251" s="106"/>
      <c r="K251" s="106">
        <f>ROUND(E251*J251,2)</f>
        <v>0</v>
      </c>
      <c r="L251" s="106">
        <v>21</v>
      </c>
      <c r="M251" s="106">
        <f>G251*(1+L251/100)</f>
        <v>0</v>
      </c>
      <c r="N251" s="104">
        <v>0.26879999999999998</v>
      </c>
      <c r="O251" s="104">
        <f>ROUND(E251*N251,5)</f>
        <v>1.0144500000000001</v>
      </c>
      <c r="P251" s="104">
        <v>0</v>
      </c>
      <c r="Q251" s="104">
        <f>ROUND(E251*P251,5)</f>
        <v>0</v>
      </c>
      <c r="R251" s="104"/>
      <c r="S251" s="104"/>
      <c r="T251" s="105">
        <v>0.27200000000000002</v>
      </c>
      <c r="U251" s="104">
        <f>ROUND(E251*T251,2)</f>
        <v>1.03</v>
      </c>
      <c r="V251" s="99"/>
      <c r="W251" s="99"/>
      <c r="X251" s="99"/>
      <c r="Y251" s="99"/>
      <c r="Z251" s="99"/>
      <c r="AA251" s="99"/>
      <c r="AB251" s="99"/>
      <c r="AC251" s="99"/>
      <c r="AD251" s="99"/>
      <c r="AE251" s="99" t="s">
        <v>80</v>
      </c>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row>
    <row r="252" spans="1:60" outlineLevel="1">
      <c r="A252" s="100"/>
      <c r="B252" s="100"/>
      <c r="C252" s="181" t="s">
        <v>412</v>
      </c>
      <c r="D252" s="180"/>
      <c r="E252" s="179">
        <v>3.774</v>
      </c>
      <c r="F252" s="106"/>
      <c r="G252" s="106"/>
      <c r="H252" s="106"/>
      <c r="I252" s="106"/>
      <c r="J252" s="106"/>
      <c r="K252" s="106"/>
      <c r="L252" s="106"/>
      <c r="M252" s="106"/>
      <c r="N252" s="104"/>
      <c r="O252" s="104"/>
      <c r="P252" s="104"/>
      <c r="Q252" s="104"/>
      <c r="R252" s="104"/>
      <c r="S252" s="104"/>
      <c r="T252" s="105"/>
      <c r="U252" s="104"/>
      <c r="V252" s="99"/>
      <c r="W252" s="99"/>
      <c r="X252" s="99"/>
      <c r="Y252" s="99"/>
      <c r="Z252" s="99"/>
      <c r="AA252" s="99"/>
      <c r="AB252" s="99"/>
      <c r="AC252" s="99"/>
      <c r="AD252" s="99"/>
      <c r="AE252" s="99" t="s">
        <v>133</v>
      </c>
      <c r="AF252" s="99">
        <v>0</v>
      </c>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row>
    <row r="253" spans="1:60" ht="33.75" outlineLevel="1">
      <c r="A253" s="100">
        <v>60</v>
      </c>
      <c r="B253" s="100" t="s">
        <v>411</v>
      </c>
      <c r="C253" s="114" t="s">
        <v>410</v>
      </c>
      <c r="D253" s="104" t="s">
        <v>258</v>
      </c>
      <c r="E253" s="178">
        <v>17.135999999999999</v>
      </c>
      <c r="F253" s="177">
        <f>H253+J253</f>
        <v>0</v>
      </c>
      <c r="G253" s="106">
        <f>ROUND(E253*F253,2)</f>
        <v>0</v>
      </c>
      <c r="H253" s="106"/>
      <c r="I253" s="106">
        <f>ROUND(E253*H253,2)</f>
        <v>0</v>
      </c>
      <c r="J253" s="106"/>
      <c r="K253" s="106">
        <f>ROUND(E253*J253,2)</f>
        <v>0</v>
      </c>
      <c r="L253" s="106">
        <v>21</v>
      </c>
      <c r="M253" s="106">
        <f>G253*(1+L253/100)</f>
        <v>0</v>
      </c>
      <c r="N253" s="104">
        <v>0.19520000000000001</v>
      </c>
      <c r="O253" s="104">
        <f>ROUND(E253*N253,5)</f>
        <v>3.3449499999999999</v>
      </c>
      <c r="P253" s="104">
        <v>0</v>
      </c>
      <c r="Q253" s="104">
        <f>ROUND(E253*P253,5)</f>
        <v>0</v>
      </c>
      <c r="R253" s="104"/>
      <c r="S253" s="104"/>
      <c r="T253" s="105">
        <v>0.27200000000000002</v>
      </c>
      <c r="U253" s="104">
        <f>ROUND(E253*T253,2)</f>
        <v>4.66</v>
      </c>
      <c r="V253" s="99"/>
      <c r="W253" s="99"/>
      <c r="X253" s="99"/>
      <c r="Y253" s="99"/>
      <c r="Z253" s="99"/>
      <c r="AA253" s="99"/>
      <c r="AB253" s="99"/>
      <c r="AC253" s="99"/>
      <c r="AD253" s="99"/>
      <c r="AE253" s="99" t="s">
        <v>80</v>
      </c>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c r="BC253" s="99"/>
      <c r="BD253" s="99"/>
      <c r="BE253" s="99"/>
      <c r="BF253" s="99"/>
      <c r="BG253" s="99"/>
      <c r="BH253" s="99"/>
    </row>
    <row r="254" spans="1:60" outlineLevel="1">
      <c r="A254" s="100"/>
      <c r="B254" s="100"/>
      <c r="C254" s="181" t="s">
        <v>409</v>
      </c>
      <c r="D254" s="180"/>
      <c r="E254" s="179">
        <v>17.135999999999999</v>
      </c>
      <c r="F254" s="106"/>
      <c r="G254" s="106"/>
      <c r="H254" s="106"/>
      <c r="I254" s="106"/>
      <c r="J254" s="106"/>
      <c r="K254" s="106"/>
      <c r="L254" s="106"/>
      <c r="M254" s="106"/>
      <c r="N254" s="104"/>
      <c r="O254" s="104"/>
      <c r="P254" s="104"/>
      <c r="Q254" s="104"/>
      <c r="R254" s="104"/>
      <c r="S254" s="104"/>
      <c r="T254" s="105"/>
      <c r="U254" s="104"/>
      <c r="V254" s="99"/>
      <c r="W254" s="99"/>
      <c r="X254" s="99"/>
      <c r="Y254" s="99"/>
      <c r="Z254" s="99"/>
      <c r="AA254" s="99"/>
      <c r="AB254" s="99"/>
      <c r="AC254" s="99"/>
      <c r="AD254" s="99"/>
      <c r="AE254" s="99" t="s">
        <v>133</v>
      </c>
      <c r="AF254" s="99">
        <v>0</v>
      </c>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row>
    <row r="255" spans="1:60" ht="33.75" outlineLevel="1">
      <c r="A255" s="100">
        <v>61</v>
      </c>
      <c r="B255" s="100" t="s">
        <v>408</v>
      </c>
      <c r="C255" s="114" t="s">
        <v>407</v>
      </c>
      <c r="D255" s="104" t="s">
        <v>258</v>
      </c>
      <c r="E255" s="178">
        <v>2</v>
      </c>
      <c r="F255" s="177">
        <f>H255+J255</f>
        <v>0</v>
      </c>
      <c r="G255" s="106">
        <f>ROUND(E255*F255,2)</f>
        <v>0</v>
      </c>
      <c r="H255" s="106"/>
      <c r="I255" s="106">
        <f>ROUND(E255*H255,2)</f>
        <v>0</v>
      </c>
      <c r="J255" s="106"/>
      <c r="K255" s="106">
        <f>ROUND(E255*J255,2)</f>
        <v>0</v>
      </c>
      <c r="L255" s="106">
        <v>21</v>
      </c>
      <c r="M255" s="106">
        <f>G255*(1+L255/100)</f>
        <v>0</v>
      </c>
      <c r="N255" s="104">
        <v>0.21115999999999999</v>
      </c>
      <c r="O255" s="104">
        <f>ROUND(E255*N255,5)</f>
        <v>0.42231999999999997</v>
      </c>
      <c r="P255" s="104">
        <v>0</v>
      </c>
      <c r="Q255" s="104">
        <f>ROUND(E255*P255,5)</f>
        <v>0</v>
      </c>
      <c r="R255" s="104"/>
      <c r="S255" s="104"/>
      <c r="T255" s="105">
        <v>0.27200000000000002</v>
      </c>
      <c r="U255" s="104">
        <f>ROUND(E255*T255,2)</f>
        <v>0.54</v>
      </c>
      <c r="V255" s="99"/>
      <c r="W255" s="99"/>
      <c r="X255" s="99"/>
      <c r="Y255" s="99"/>
      <c r="Z255" s="99"/>
      <c r="AA255" s="99"/>
      <c r="AB255" s="99"/>
      <c r="AC255" s="99"/>
      <c r="AD255" s="99"/>
      <c r="AE255" s="99" t="s">
        <v>80</v>
      </c>
      <c r="AF255" s="99"/>
      <c r="AG255" s="99"/>
      <c r="AH255" s="99"/>
      <c r="AI255" s="99"/>
      <c r="AJ255" s="99"/>
      <c r="AK255" s="99"/>
      <c r="AL255" s="99"/>
      <c r="AM255" s="99"/>
      <c r="AN255" s="99"/>
      <c r="AO255" s="99"/>
      <c r="AP255" s="99"/>
      <c r="AQ255" s="99"/>
      <c r="AR255" s="99"/>
      <c r="AS255" s="99"/>
      <c r="AT255" s="99"/>
      <c r="AU255" s="99"/>
      <c r="AV255" s="99"/>
      <c r="AW255" s="99"/>
      <c r="AX255" s="99"/>
      <c r="AY255" s="99"/>
      <c r="AZ255" s="99"/>
      <c r="BA255" s="99"/>
      <c r="BB255" s="99"/>
      <c r="BC255" s="99"/>
      <c r="BD255" s="99"/>
      <c r="BE255" s="99"/>
      <c r="BF255" s="99"/>
      <c r="BG255" s="99"/>
      <c r="BH255" s="99"/>
    </row>
    <row r="256" spans="1:60" outlineLevel="1">
      <c r="A256" s="100"/>
      <c r="B256" s="100"/>
      <c r="C256" s="181" t="s">
        <v>406</v>
      </c>
      <c r="D256" s="180"/>
      <c r="E256" s="179">
        <v>2</v>
      </c>
      <c r="F256" s="106"/>
      <c r="G256" s="106"/>
      <c r="H256" s="106"/>
      <c r="I256" s="106"/>
      <c r="J256" s="106"/>
      <c r="K256" s="106"/>
      <c r="L256" s="106"/>
      <c r="M256" s="106"/>
      <c r="N256" s="104"/>
      <c r="O256" s="104"/>
      <c r="P256" s="104"/>
      <c r="Q256" s="104"/>
      <c r="R256" s="104"/>
      <c r="S256" s="104"/>
      <c r="T256" s="105"/>
      <c r="U256" s="104"/>
      <c r="V256" s="99"/>
      <c r="W256" s="99"/>
      <c r="X256" s="99"/>
      <c r="Y256" s="99"/>
      <c r="Z256" s="99"/>
      <c r="AA256" s="99"/>
      <c r="AB256" s="99"/>
      <c r="AC256" s="99"/>
      <c r="AD256" s="99"/>
      <c r="AE256" s="99" t="s">
        <v>133</v>
      </c>
      <c r="AF256" s="99">
        <v>0</v>
      </c>
      <c r="AG256" s="99"/>
      <c r="AH256" s="99"/>
      <c r="AI256" s="99"/>
      <c r="AJ256" s="99"/>
      <c r="AK256" s="99"/>
      <c r="AL256" s="99"/>
      <c r="AM256" s="99"/>
      <c r="AN256" s="99"/>
      <c r="AO256" s="99"/>
      <c r="AP256" s="99"/>
      <c r="AQ256" s="99"/>
      <c r="AR256" s="99"/>
      <c r="AS256" s="99"/>
      <c r="AT256" s="99"/>
      <c r="AU256" s="99"/>
      <c r="AV256" s="99"/>
      <c r="AW256" s="99"/>
      <c r="AX256" s="99"/>
      <c r="AY256" s="99"/>
      <c r="AZ256" s="99"/>
      <c r="BA256" s="99"/>
      <c r="BB256" s="99"/>
      <c r="BC256" s="99"/>
      <c r="BD256" s="99"/>
      <c r="BE256" s="99"/>
      <c r="BF256" s="99"/>
      <c r="BG256" s="99"/>
      <c r="BH256" s="99"/>
    </row>
    <row r="257" spans="1:60" ht="22.5" outlineLevel="1">
      <c r="A257" s="100">
        <v>62</v>
      </c>
      <c r="B257" s="100" t="s">
        <v>405</v>
      </c>
      <c r="C257" s="114" t="s">
        <v>404</v>
      </c>
      <c r="D257" s="104" t="s">
        <v>258</v>
      </c>
      <c r="E257" s="178">
        <v>10.608000000000001</v>
      </c>
      <c r="F257" s="177">
        <f>H257+J257</f>
        <v>0</v>
      </c>
      <c r="G257" s="106">
        <f>ROUND(E257*F257,2)</f>
        <v>0</v>
      </c>
      <c r="H257" s="106"/>
      <c r="I257" s="106">
        <f>ROUND(E257*H257,2)</f>
        <v>0</v>
      </c>
      <c r="J257" s="106"/>
      <c r="K257" s="106">
        <f>ROUND(E257*J257,2)</f>
        <v>0</v>
      </c>
      <c r="L257" s="106">
        <v>21</v>
      </c>
      <c r="M257" s="106">
        <f>G257*(1+L257/100)</f>
        <v>0</v>
      </c>
      <c r="N257" s="104">
        <v>0.15223999999999999</v>
      </c>
      <c r="O257" s="104">
        <f>ROUND(E257*N257,5)</f>
        <v>1.61496</v>
      </c>
      <c r="P257" s="104">
        <v>0</v>
      </c>
      <c r="Q257" s="104">
        <f>ROUND(E257*P257,5)</f>
        <v>0</v>
      </c>
      <c r="R257" s="104"/>
      <c r="S257" s="104"/>
      <c r="T257" s="105">
        <v>0.14000000000000001</v>
      </c>
      <c r="U257" s="104">
        <f>ROUND(E257*T257,2)</f>
        <v>1.49</v>
      </c>
      <c r="V257" s="99"/>
      <c r="W257" s="99"/>
      <c r="X257" s="99"/>
      <c r="Y257" s="99"/>
      <c r="Z257" s="99"/>
      <c r="AA257" s="99"/>
      <c r="AB257" s="99"/>
      <c r="AC257" s="99"/>
      <c r="AD257" s="99"/>
      <c r="AE257" s="99" t="s">
        <v>80</v>
      </c>
      <c r="AF257" s="99"/>
      <c r="AG257" s="99"/>
      <c r="AH257" s="99"/>
      <c r="AI257" s="99"/>
      <c r="AJ257" s="99"/>
      <c r="AK257" s="99"/>
      <c r="AL257" s="99"/>
      <c r="AM257" s="99"/>
      <c r="AN257" s="99"/>
      <c r="AO257" s="99"/>
      <c r="AP257" s="99"/>
      <c r="AQ257" s="99"/>
      <c r="AR257" s="99"/>
      <c r="AS257" s="99"/>
      <c r="AT257" s="99"/>
      <c r="AU257" s="99"/>
      <c r="AV257" s="99"/>
      <c r="AW257" s="99"/>
      <c r="AX257" s="99"/>
      <c r="AY257" s="99"/>
      <c r="AZ257" s="99"/>
      <c r="BA257" s="99"/>
      <c r="BB257" s="99"/>
      <c r="BC257" s="99"/>
      <c r="BD257" s="99"/>
      <c r="BE257" s="99"/>
      <c r="BF257" s="99"/>
      <c r="BG257" s="99"/>
      <c r="BH257" s="99"/>
    </row>
    <row r="258" spans="1:60" outlineLevel="1">
      <c r="A258" s="100"/>
      <c r="B258" s="100"/>
      <c r="C258" s="181" t="s">
        <v>403</v>
      </c>
      <c r="D258" s="180"/>
      <c r="E258" s="179">
        <v>10.608000000000001</v>
      </c>
      <c r="F258" s="106"/>
      <c r="G258" s="106"/>
      <c r="H258" s="106"/>
      <c r="I258" s="106"/>
      <c r="J258" s="106"/>
      <c r="K258" s="106"/>
      <c r="L258" s="106"/>
      <c r="M258" s="106"/>
      <c r="N258" s="104"/>
      <c r="O258" s="104"/>
      <c r="P258" s="104"/>
      <c r="Q258" s="104"/>
      <c r="R258" s="104"/>
      <c r="S258" s="104"/>
      <c r="T258" s="105"/>
      <c r="U258" s="104"/>
      <c r="V258" s="99"/>
      <c r="W258" s="99"/>
      <c r="X258" s="99"/>
      <c r="Y258" s="99"/>
      <c r="Z258" s="99"/>
      <c r="AA258" s="99"/>
      <c r="AB258" s="99"/>
      <c r="AC258" s="99"/>
      <c r="AD258" s="99"/>
      <c r="AE258" s="99" t="s">
        <v>133</v>
      </c>
      <c r="AF258" s="99">
        <v>0</v>
      </c>
      <c r="AG258" s="99"/>
      <c r="AH258" s="99"/>
      <c r="AI258" s="99"/>
      <c r="AJ258" s="99"/>
      <c r="AK258" s="99"/>
      <c r="AL258" s="99"/>
      <c r="AM258" s="99"/>
      <c r="AN258" s="99"/>
      <c r="AO258" s="99"/>
      <c r="AP258" s="99"/>
      <c r="AQ258" s="99"/>
      <c r="AR258" s="99"/>
      <c r="AS258" s="99"/>
      <c r="AT258" s="99"/>
      <c r="AU258" s="99"/>
      <c r="AV258" s="99"/>
      <c r="AW258" s="99"/>
      <c r="AX258" s="99"/>
      <c r="AY258" s="99"/>
      <c r="AZ258" s="99"/>
      <c r="BA258" s="99"/>
      <c r="BB258" s="99"/>
      <c r="BC258" s="99"/>
      <c r="BD258" s="99"/>
      <c r="BE258" s="99"/>
      <c r="BF258" s="99"/>
      <c r="BG258" s="99"/>
      <c r="BH258" s="99"/>
    </row>
    <row r="259" spans="1:60" ht="22.5" outlineLevel="1">
      <c r="A259" s="100">
        <v>63</v>
      </c>
      <c r="B259" s="100" t="s">
        <v>402</v>
      </c>
      <c r="C259" s="114" t="s">
        <v>401</v>
      </c>
      <c r="D259" s="104" t="s">
        <v>258</v>
      </c>
      <c r="E259" s="178">
        <v>4.7939999999999996</v>
      </c>
      <c r="F259" s="177">
        <f>H259+J259</f>
        <v>0</v>
      </c>
      <c r="G259" s="106">
        <f>ROUND(E259*F259,2)</f>
        <v>0</v>
      </c>
      <c r="H259" s="106"/>
      <c r="I259" s="106">
        <f>ROUND(E259*H259,2)</f>
        <v>0</v>
      </c>
      <c r="J259" s="106"/>
      <c r="K259" s="106">
        <f>ROUND(E259*J259,2)</f>
        <v>0</v>
      </c>
      <c r="L259" s="106">
        <v>21</v>
      </c>
      <c r="M259" s="106">
        <f>G259*(1+L259/100)</f>
        <v>0</v>
      </c>
      <c r="N259" s="104">
        <v>0.11359</v>
      </c>
      <c r="O259" s="104">
        <f>ROUND(E259*N259,5)</f>
        <v>0.54454999999999998</v>
      </c>
      <c r="P259" s="104">
        <v>0</v>
      </c>
      <c r="Q259" s="104">
        <f>ROUND(E259*P259,5)</f>
        <v>0</v>
      </c>
      <c r="R259" s="104"/>
      <c r="S259" s="104"/>
      <c r="T259" s="105">
        <v>0.26</v>
      </c>
      <c r="U259" s="104">
        <f>ROUND(E259*T259,2)</f>
        <v>1.25</v>
      </c>
      <c r="V259" s="99"/>
      <c r="W259" s="99"/>
      <c r="X259" s="99"/>
      <c r="Y259" s="99"/>
      <c r="Z259" s="99"/>
      <c r="AA259" s="99"/>
      <c r="AB259" s="99"/>
      <c r="AC259" s="99"/>
      <c r="AD259" s="99"/>
      <c r="AE259" s="99" t="s">
        <v>80</v>
      </c>
      <c r="AF259" s="99"/>
      <c r="AG259" s="99"/>
      <c r="AH259" s="99"/>
      <c r="AI259" s="99"/>
      <c r="AJ259" s="99"/>
      <c r="AK259" s="99"/>
      <c r="AL259" s="99"/>
      <c r="AM259" s="99"/>
      <c r="AN259" s="99"/>
      <c r="AO259" s="99"/>
      <c r="AP259" s="99"/>
      <c r="AQ259" s="99"/>
      <c r="AR259" s="99"/>
      <c r="AS259" s="99"/>
      <c r="AT259" s="99"/>
      <c r="AU259" s="99"/>
      <c r="AV259" s="99"/>
      <c r="AW259" s="99"/>
      <c r="AX259" s="99"/>
      <c r="AY259" s="99"/>
      <c r="AZ259" s="99"/>
      <c r="BA259" s="99"/>
      <c r="BB259" s="99"/>
      <c r="BC259" s="99"/>
      <c r="BD259" s="99"/>
      <c r="BE259" s="99"/>
      <c r="BF259" s="99"/>
      <c r="BG259" s="99"/>
      <c r="BH259" s="99"/>
    </row>
    <row r="260" spans="1:60" outlineLevel="1">
      <c r="A260" s="100"/>
      <c r="B260" s="100"/>
      <c r="C260" s="181" t="s">
        <v>400</v>
      </c>
      <c r="D260" s="180"/>
      <c r="E260" s="179">
        <v>4.7939999999999996</v>
      </c>
      <c r="F260" s="106"/>
      <c r="G260" s="106"/>
      <c r="H260" s="106"/>
      <c r="I260" s="106"/>
      <c r="J260" s="106"/>
      <c r="K260" s="106"/>
      <c r="L260" s="106"/>
      <c r="M260" s="106"/>
      <c r="N260" s="104"/>
      <c r="O260" s="104"/>
      <c r="P260" s="104"/>
      <c r="Q260" s="104"/>
      <c r="R260" s="104"/>
      <c r="S260" s="104"/>
      <c r="T260" s="105"/>
      <c r="U260" s="104"/>
      <c r="V260" s="99"/>
      <c r="W260" s="99"/>
      <c r="X260" s="99"/>
      <c r="Y260" s="99"/>
      <c r="Z260" s="99"/>
      <c r="AA260" s="99"/>
      <c r="AB260" s="99"/>
      <c r="AC260" s="99"/>
      <c r="AD260" s="99"/>
      <c r="AE260" s="99" t="s">
        <v>133</v>
      </c>
      <c r="AF260" s="99">
        <v>0</v>
      </c>
      <c r="AG260" s="99"/>
      <c r="AH260" s="99"/>
      <c r="AI260" s="99"/>
      <c r="AJ260" s="99"/>
      <c r="AK260" s="99"/>
      <c r="AL260" s="99"/>
      <c r="AM260" s="99"/>
      <c r="AN260" s="99"/>
      <c r="AO260" s="99"/>
      <c r="AP260" s="99"/>
      <c r="AQ260" s="99"/>
      <c r="AR260" s="99"/>
      <c r="AS260" s="99"/>
      <c r="AT260" s="99"/>
      <c r="AU260" s="99"/>
      <c r="AV260" s="99"/>
      <c r="AW260" s="99"/>
      <c r="AX260" s="99"/>
      <c r="AY260" s="99"/>
      <c r="AZ260" s="99"/>
      <c r="BA260" s="99"/>
      <c r="BB260" s="99"/>
      <c r="BC260" s="99"/>
      <c r="BD260" s="99"/>
      <c r="BE260" s="99"/>
      <c r="BF260" s="99"/>
      <c r="BG260" s="99"/>
      <c r="BH260" s="99"/>
    </row>
    <row r="261" spans="1:60" ht="22.5" outlineLevel="1">
      <c r="A261" s="100">
        <v>64</v>
      </c>
      <c r="B261" s="100" t="s">
        <v>399</v>
      </c>
      <c r="C261" s="114" t="s">
        <v>398</v>
      </c>
      <c r="D261" s="104" t="s">
        <v>258</v>
      </c>
      <c r="E261" s="178">
        <v>440.53399999999999</v>
      </c>
      <c r="F261" s="177">
        <f>H261+J261</f>
        <v>0</v>
      </c>
      <c r="G261" s="106">
        <f>ROUND(E261*F261,2)</f>
        <v>0</v>
      </c>
      <c r="H261" s="106"/>
      <c r="I261" s="106">
        <f>ROUND(E261*H261,2)</f>
        <v>0</v>
      </c>
      <c r="J261" s="106"/>
      <c r="K261" s="106">
        <f>ROUND(E261*J261,2)</f>
        <v>0</v>
      </c>
      <c r="L261" s="106">
        <v>21</v>
      </c>
      <c r="M261" s="106">
        <f>G261*(1+L261/100)</f>
        <v>0</v>
      </c>
      <c r="N261" s="104">
        <v>0.15673999999999999</v>
      </c>
      <c r="O261" s="104">
        <f>ROUND(E261*N261,5)</f>
        <v>69.049300000000002</v>
      </c>
      <c r="P261" s="104">
        <v>0</v>
      </c>
      <c r="Q261" s="104">
        <f>ROUND(E261*P261,5)</f>
        <v>0</v>
      </c>
      <c r="R261" s="104"/>
      <c r="S261" s="104"/>
      <c r="T261" s="105">
        <v>0.29548000000000002</v>
      </c>
      <c r="U261" s="104">
        <f>ROUND(E261*T261,2)</f>
        <v>130.16999999999999</v>
      </c>
      <c r="V261" s="99"/>
      <c r="W261" s="99"/>
      <c r="X261" s="99"/>
      <c r="Y261" s="99"/>
      <c r="Z261" s="99"/>
      <c r="AA261" s="99"/>
      <c r="AB261" s="99"/>
      <c r="AC261" s="99"/>
      <c r="AD261" s="99"/>
      <c r="AE261" s="99" t="s">
        <v>80</v>
      </c>
      <c r="AF261" s="99"/>
      <c r="AG261" s="99"/>
      <c r="AH261" s="99"/>
      <c r="AI261" s="99"/>
      <c r="AJ261" s="99"/>
      <c r="AK261" s="99"/>
      <c r="AL261" s="99"/>
      <c r="AM261" s="99"/>
      <c r="AN261" s="99"/>
      <c r="AO261" s="99"/>
      <c r="AP261" s="99"/>
      <c r="AQ261" s="99"/>
      <c r="AR261" s="99"/>
      <c r="AS261" s="99"/>
      <c r="AT261" s="99"/>
      <c r="AU261" s="99"/>
      <c r="AV261" s="99"/>
      <c r="AW261" s="99"/>
      <c r="AX261" s="99"/>
      <c r="AY261" s="99"/>
      <c r="AZ261" s="99"/>
      <c r="BA261" s="99"/>
      <c r="BB261" s="99"/>
      <c r="BC261" s="99"/>
      <c r="BD261" s="99"/>
      <c r="BE261" s="99"/>
      <c r="BF261" s="99"/>
      <c r="BG261" s="99"/>
      <c r="BH261" s="99"/>
    </row>
    <row r="262" spans="1:60" outlineLevel="1">
      <c r="A262" s="100"/>
      <c r="B262" s="100"/>
      <c r="C262" s="181" t="s">
        <v>397</v>
      </c>
      <c r="D262" s="180"/>
      <c r="E262" s="179">
        <v>57.6</v>
      </c>
      <c r="F262" s="106"/>
      <c r="G262" s="106"/>
      <c r="H262" s="106"/>
      <c r="I262" s="106"/>
      <c r="J262" s="106"/>
      <c r="K262" s="106"/>
      <c r="L262" s="106"/>
      <c r="M262" s="106"/>
      <c r="N262" s="104"/>
      <c r="O262" s="104"/>
      <c r="P262" s="104"/>
      <c r="Q262" s="104"/>
      <c r="R262" s="104"/>
      <c r="S262" s="104"/>
      <c r="T262" s="105"/>
      <c r="U262" s="104"/>
      <c r="V262" s="99"/>
      <c r="W262" s="99"/>
      <c r="X262" s="99"/>
      <c r="Y262" s="99"/>
      <c r="Z262" s="99"/>
      <c r="AA262" s="99"/>
      <c r="AB262" s="99"/>
      <c r="AC262" s="99"/>
      <c r="AD262" s="99"/>
      <c r="AE262" s="99" t="s">
        <v>133</v>
      </c>
      <c r="AF262" s="99">
        <v>0</v>
      </c>
      <c r="AG262" s="99"/>
      <c r="AH262" s="99"/>
      <c r="AI262" s="99"/>
      <c r="AJ262" s="99"/>
      <c r="AK262" s="99"/>
      <c r="AL262" s="99"/>
      <c r="AM262" s="99"/>
      <c r="AN262" s="99"/>
      <c r="AO262" s="99"/>
      <c r="AP262" s="99"/>
      <c r="AQ262" s="99"/>
      <c r="AR262" s="99"/>
      <c r="AS262" s="99"/>
      <c r="AT262" s="99"/>
      <c r="AU262" s="99"/>
      <c r="AV262" s="99"/>
      <c r="AW262" s="99"/>
      <c r="AX262" s="99"/>
      <c r="AY262" s="99"/>
      <c r="AZ262" s="99"/>
      <c r="BA262" s="99"/>
      <c r="BB262" s="99"/>
      <c r="BC262" s="99"/>
      <c r="BD262" s="99"/>
      <c r="BE262" s="99"/>
      <c r="BF262" s="99"/>
      <c r="BG262" s="99"/>
      <c r="BH262" s="99"/>
    </row>
    <row r="263" spans="1:60" outlineLevel="1">
      <c r="A263" s="100"/>
      <c r="B263" s="100"/>
      <c r="C263" s="181" t="s">
        <v>396</v>
      </c>
      <c r="D263" s="180"/>
      <c r="E263" s="179">
        <v>2</v>
      </c>
      <c r="F263" s="106"/>
      <c r="G263" s="106"/>
      <c r="H263" s="106"/>
      <c r="I263" s="106"/>
      <c r="J263" s="106"/>
      <c r="K263" s="106"/>
      <c r="L263" s="106"/>
      <c r="M263" s="106"/>
      <c r="N263" s="104"/>
      <c r="O263" s="104"/>
      <c r="P263" s="104"/>
      <c r="Q263" s="104"/>
      <c r="R263" s="104"/>
      <c r="S263" s="104"/>
      <c r="T263" s="105"/>
      <c r="U263" s="104"/>
      <c r="V263" s="99"/>
      <c r="W263" s="99"/>
      <c r="X263" s="99"/>
      <c r="Y263" s="99"/>
      <c r="Z263" s="99"/>
      <c r="AA263" s="99"/>
      <c r="AB263" s="99"/>
      <c r="AC263" s="99"/>
      <c r="AD263" s="99"/>
      <c r="AE263" s="99" t="s">
        <v>133</v>
      </c>
      <c r="AF263" s="99">
        <v>0</v>
      </c>
      <c r="AG263" s="99"/>
      <c r="AH263" s="99"/>
      <c r="AI263" s="99"/>
      <c r="AJ263" s="99"/>
      <c r="AK263" s="99"/>
      <c r="AL263" s="99"/>
      <c r="AM263" s="99"/>
      <c r="AN263" s="99"/>
      <c r="AO263" s="99"/>
      <c r="AP263" s="99"/>
      <c r="AQ263" s="99"/>
      <c r="AR263" s="99"/>
      <c r="AS263" s="99"/>
      <c r="AT263" s="99"/>
      <c r="AU263" s="99"/>
      <c r="AV263" s="99"/>
      <c r="AW263" s="99"/>
      <c r="AX263" s="99"/>
      <c r="AY263" s="99"/>
      <c r="AZ263" s="99"/>
      <c r="BA263" s="99"/>
      <c r="BB263" s="99"/>
      <c r="BC263" s="99"/>
      <c r="BD263" s="99"/>
      <c r="BE263" s="99"/>
      <c r="BF263" s="99"/>
      <c r="BG263" s="99"/>
      <c r="BH263" s="99"/>
    </row>
    <row r="264" spans="1:60" outlineLevel="1">
      <c r="A264" s="100"/>
      <c r="B264" s="100"/>
      <c r="C264" s="181" t="s">
        <v>395</v>
      </c>
      <c r="D264" s="180"/>
      <c r="E264" s="179">
        <v>6.2839999999999998</v>
      </c>
      <c r="F264" s="106"/>
      <c r="G264" s="106"/>
      <c r="H264" s="106"/>
      <c r="I264" s="106"/>
      <c r="J264" s="106"/>
      <c r="K264" s="106"/>
      <c r="L264" s="106"/>
      <c r="M264" s="106"/>
      <c r="N264" s="104"/>
      <c r="O264" s="104"/>
      <c r="P264" s="104"/>
      <c r="Q264" s="104"/>
      <c r="R264" s="104"/>
      <c r="S264" s="104"/>
      <c r="T264" s="105"/>
      <c r="U264" s="104"/>
      <c r="V264" s="99"/>
      <c r="W264" s="99"/>
      <c r="X264" s="99"/>
      <c r="Y264" s="99"/>
      <c r="Z264" s="99"/>
      <c r="AA264" s="99"/>
      <c r="AB264" s="99"/>
      <c r="AC264" s="99"/>
      <c r="AD264" s="99"/>
      <c r="AE264" s="99" t="s">
        <v>133</v>
      </c>
      <c r="AF264" s="99">
        <v>0</v>
      </c>
      <c r="AG264" s="99"/>
      <c r="AH264" s="99"/>
      <c r="AI264" s="99"/>
      <c r="AJ264" s="99"/>
      <c r="AK264" s="99"/>
      <c r="AL264" s="99"/>
      <c r="AM264" s="99"/>
      <c r="AN264" s="99"/>
      <c r="AO264" s="99"/>
      <c r="AP264" s="99"/>
      <c r="AQ264" s="99"/>
      <c r="AR264" s="99"/>
      <c r="AS264" s="99"/>
      <c r="AT264" s="99"/>
      <c r="AU264" s="99"/>
      <c r="AV264" s="99"/>
      <c r="AW264" s="99"/>
      <c r="AX264" s="99"/>
      <c r="AY264" s="99"/>
      <c r="AZ264" s="99"/>
      <c r="BA264" s="99"/>
      <c r="BB264" s="99"/>
      <c r="BC264" s="99"/>
      <c r="BD264" s="99"/>
      <c r="BE264" s="99"/>
      <c r="BF264" s="99"/>
      <c r="BG264" s="99"/>
      <c r="BH264" s="99"/>
    </row>
    <row r="265" spans="1:60" outlineLevel="1">
      <c r="A265" s="100"/>
      <c r="B265" s="100"/>
      <c r="C265" s="181" t="s">
        <v>394</v>
      </c>
      <c r="D265" s="180"/>
      <c r="E265" s="179">
        <v>233.1</v>
      </c>
      <c r="F265" s="106"/>
      <c r="G265" s="106"/>
      <c r="H265" s="106"/>
      <c r="I265" s="106"/>
      <c r="J265" s="106"/>
      <c r="K265" s="106"/>
      <c r="L265" s="106"/>
      <c r="M265" s="106"/>
      <c r="N265" s="104"/>
      <c r="O265" s="104"/>
      <c r="P265" s="104"/>
      <c r="Q265" s="104"/>
      <c r="R265" s="104"/>
      <c r="S265" s="104"/>
      <c r="T265" s="105"/>
      <c r="U265" s="104"/>
      <c r="V265" s="99"/>
      <c r="W265" s="99"/>
      <c r="X265" s="99"/>
      <c r="Y265" s="99"/>
      <c r="Z265" s="99"/>
      <c r="AA265" s="99"/>
      <c r="AB265" s="99"/>
      <c r="AC265" s="99"/>
      <c r="AD265" s="99"/>
      <c r="AE265" s="99" t="s">
        <v>133</v>
      </c>
      <c r="AF265" s="99">
        <v>0</v>
      </c>
      <c r="AG265" s="99"/>
      <c r="AH265" s="99"/>
      <c r="AI265" s="99"/>
      <c r="AJ265" s="99"/>
      <c r="AK265" s="99"/>
      <c r="AL265" s="99"/>
      <c r="AM265" s="99"/>
      <c r="AN265" s="99"/>
      <c r="AO265" s="99"/>
      <c r="AP265" s="99"/>
      <c r="AQ265" s="99"/>
      <c r="AR265" s="99"/>
      <c r="AS265" s="99"/>
      <c r="AT265" s="99"/>
      <c r="AU265" s="99"/>
      <c r="AV265" s="99"/>
      <c r="AW265" s="99"/>
      <c r="AX265" s="99"/>
      <c r="AY265" s="99"/>
      <c r="AZ265" s="99"/>
      <c r="BA265" s="99"/>
      <c r="BB265" s="99"/>
      <c r="BC265" s="99"/>
      <c r="BD265" s="99"/>
      <c r="BE265" s="99"/>
      <c r="BF265" s="99"/>
      <c r="BG265" s="99"/>
      <c r="BH265" s="99"/>
    </row>
    <row r="266" spans="1:60" outlineLevel="1">
      <c r="A266" s="100"/>
      <c r="B266" s="100"/>
      <c r="C266" s="181" t="s">
        <v>393</v>
      </c>
      <c r="D266" s="180"/>
      <c r="E266" s="179">
        <v>1.35</v>
      </c>
      <c r="F266" s="106"/>
      <c r="G266" s="106"/>
      <c r="H266" s="106"/>
      <c r="I266" s="106"/>
      <c r="J266" s="106"/>
      <c r="K266" s="106"/>
      <c r="L266" s="106"/>
      <c r="M266" s="106"/>
      <c r="N266" s="104"/>
      <c r="O266" s="104"/>
      <c r="P266" s="104"/>
      <c r="Q266" s="104"/>
      <c r="R266" s="104"/>
      <c r="S266" s="104"/>
      <c r="T266" s="105"/>
      <c r="U266" s="104"/>
      <c r="V266" s="99"/>
      <c r="W266" s="99"/>
      <c r="X266" s="99"/>
      <c r="Y266" s="99"/>
      <c r="Z266" s="99"/>
      <c r="AA266" s="99"/>
      <c r="AB266" s="99"/>
      <c r="AC266" s="99"/>
      <c r="AD266" s="99"/>
      <c r="AE266" s="99" t="s">
        <v>133</v>
      </c>
      <c r="AF266" s="99">
        <v>0</v>
      </c>
      <c r="AG266" s="99"/>
      <c r="AH266" s="99"/>
      <c r="AI266" s="99"/>
      <c r="AJ266" s="99"/>
      <c r="AK266" s="99"/>
      <c r="AL266" s="99"/>
      <c r="AM266" s="99"/>
      <c r="AN266" s="99"/>
      <c r="AO266" s="99"/>
      <c r="AP266" s="99"/>
      <c r="AQ266" s="99"/>
      <c r="AR266" s="99"/>
      <c r="AS266" s="99"/>
      <c r="AT266" s="99"/>
      <c r="AU266" s="99"/>
      <c r="AV266" s="99"/>
      <c r="AW266" s="99"/>
      <c r="AX266" s="99"/>
      <c r="AY266" s="99"/>
      <c r="AZ266" s="99"/>
      <c r="BA266" s="99"/>
      <c r="BB266" s="99"/>
      <c r="BC266" s="99"/>
      <c r="BD266" s="99"/>
      <c r="BE266" s="99"/>
      <c r="BF266" s="99"/>
      <c r="BG266" s="99"/>
      <c r="BH266" s="99"/>
    </row>
    <row r="267" spans="1:60" outlineLevel="1">
      <c r="A267" s="100"/>
      <c r="B267" s="100"/>
      <c r="C267" s="181" t="s">
        <v>392</v>
      </c>
      <c r="D267" s="180"/>
      <c r="E267" s="179">
        <v>2</v>
      </c>
      <c r="F267" s="106"/>
      <c r="G267" s="106"/>
      <c r="H267" s="106"/>
      <c r="I267" s="106"/>
      <c r="J267" s="106"/>
      <c r="K267" s="106"/>
      <c r="L267" s="106"/>
      <c r="M267" s="106"/>
      <c r="N267" s="104"/>
      <c r="O267" s="104"/>
      <c r="P267" s="104"/>
      <c r="Q267" s="104"/>
      <c r="R267" s="104"/>
      <c r="S267" s="104"/>
      <c r="T267" s="105"/>
      <c r="U267" s="104"/>
      <c r="V267" s="99"/>
      <c r="W267" s="99"/>
      <c r="X267" s="99"/>
      <c r="Y267" s="99"/>
      <c r="Z267" s="99"/>
      <c r="AA267" s="99"/>
      <c r="AB267" s="99"/>
      <c r="AC267" s="99"/>
      <c r="AD267" s="99"/>
      <c r="AE267" s="99" t="s">
        <v>133</v>
      </c>
      <c r="AF267" s="99">
        <v>0</v>
      </c>
      <c r="AG267" s="99"/>
      <c r="AH267" s="99"/>
      <c r="AI267" s="99"/>
      <c r="AJ267" s="99"/>
      <c r="AK267" s="99"/>
      <c r="AL267" s="99"/>
      <c r="AM267" s="99"/>
      <c r="AN267" s="99"/>
      <c r="AO267" s="99"/>
      <c r="AP267" s="99"/>
      <c r="AQ267" s="99"/>
      <c r="AR267" s="99"/>
      <c r="AS267" s="99"/>
      <c r="AT267" s="99"/>
      <c r="AU267" s="99"/>
      <c r="AV267" s="99"/>
      <c r="AW267" s="99"/>
      <c r="AX267" s="99"/>
      <c r="AY267" s="99"/>
      <c r="AZ267" s="99"/>
      <c r="BA267" s="99"/>
      <c r="BB267" s="99"/>
      <c r="BC267" s="99"/>
      <c r="BD267" s="99"/>
      <c r="BE267" s="99"/>
      <c r="BF267" s="99"/>
      <c r="BG267" s="99"/>
      <c r="BH267" s="99"/>
    </row>
    <row r="268" spans="1:60" outlineLevel="1">
      <c r="A268" s="100"/>
      <c r="B268" s="100"/>
      <c r="C268" s="181" t="s">
        <v>391</v>
      </c>
      <c r="D268" s="180"/>
      <c r="E268" s="179">
        <v>1</v>
      </c>
      <c r="F268" s="106"/>
      <c r="G268" s="106"/>
      <c r="H268" s="106"/>
      <c r="I268" s="106"/>
      <c r="J268" s="106"/>
      <c r="K268" s="106"/>
      <c r="L268" s="106"/>
      <c r="M268" s="106"/>
      <c r="N268" s="104"/>
      <c r="O268" s="104"/>
      <c r="P268" s="104"/>
      <c r="Q268" s="104"/>
      <c r="R268" s="104"/>
      <c r="S268" s="104"/>
      <c r="T268" s="105"/>
      <c r="U268" s="104"/>
      <c r="V268" s="99"/>
      <c r="W268" s="99"/>
      <c r="X268" s="99"/>
      <c r="Y268" s="99"/>
      <c r="Z268" s="99"/>
      <c r="AA268" s="99"/>
      <c r="AB268" s="99"/>
      <c r="AC268" s="99"/>
      <c r="AD268" s="99"/>
      <c r="AE268" s="99" t="s">
        <v>133</v>
      </c>
      <c r="AF268" s="99">
        <v>0</v>
      </c>
      <c r="AG268" s="99"/>
      <c r="AH268" s="99"/>
      <c r="AI268" s="99"/>
      <c r="AJ268" s="99"/>
      <c r="AK268" s="99"/>
      <c r="AL268" s="99"/>
      <c r="AM268" s="99"/>
      <c r="AN268" s="99"/>
      <c r="AO268" s="99"/>
      <c r="AP268" s="99"/>
      <c r="AQ268" s="99"/>
      <c r="AR268" s="99"/>
      <c r="AS268" s="99"/>
      <c r="AT268" s="99"/>
      <c r="AU268" s="99"/>
      <c r="AV268" s="99"/>
      <c r="AW268" s="99"/>
      <c r="AX268" s="99"/>
      <c r="AY268" s="99"/>
      <c r="AZ268" s="99"/>
      <c r="BA268" s="99"/>
      <c r="BB268" s="99"/>
      <c r="BC268" s="99"/>
      <c r="BD268" s="99"/>
      <c r="BE268" s="99"/>
      <c r="BF268" s="99"/>
      <c r="BG268" s="99"/>
      <c r="BH268" s="99"/>
    </row>
    <row r="269" spans="1:60" outlineLevel="1">
      <c r="A269" s="100"/>
      <c r="B269" s="100"/>
      <c r="C269" s="181" t="s">
        <v>390</v>
      </c>
      <c r="D269" s="180"/>
      <c r="E269" s="179">
        <v>39.200000000000003</v>
      </c>
      <c r="F269" s="106"/>
      <c r="G269" s="106"/>
      <c r="H269" s="106"/>
      <c r="I269" s="106"/>
      <c r="J269" s="106"/>
      <c r="K269" s="106"/>
      <c r="L269" s="106"/>
      <c r="M269" s="106"/>
      <c r="N269" s="104"/>
      <c r="O269" s="104"/>
      <c r="P269" s="104"/>
      <c r="Q269" s="104"/>
      <c r="R269" s="104"/>
      <c r="S269" s="104"/>
      <c r="T269" s="105"/>
      <c r="U269" s="104"/>
      <c r="V269" s="99"/>
      <c r="W269" s="99"/>
      <c r="X269" s="99"/>
      <c r="Y269" s="99"/>
      <c r="Z269" s="99"/>
      <c r="AA269" s="99"/>
      <c r="AB269" s="99"/>
      <c r="AC269" s="99"/>
      <c r="AD269" s="99"/>
      <c r="AE269" s="99" t="s">
        <v>133</v>
      </c>
      <c r="AF269" s="99">
        <v>0</v>
      </c>
      <c r="AG269" s="99"/>
      <c r="AH269" s="99"/>
      <c r="AI269" s="99"/>
      <c r="AJ269" s="99"/>
      <c r="AK269" s="99"/>
      <c r="AL269" s="99"/>
      <c r="AM269" s="99"/>
      <c r="AN269" s="99"/>
      <c r="AO269" s="99"/>
      <c r="AP269" s="99"/>
      <c r="AQ269" s="99"/>
      <c r="AR269" s="99"/>
      <c r="AS269" s="99"/>
      <c r="AT269" s="99"/>
      <c r="AU269" s="99"/>
      <c r="AV269" s="99"/>
      <c r="AW269" s="99"/>
      <c r="AX269" s="99"/>
      <c r="AY269" s="99"/>
      <c r="AZ269" s="99"/>
      <c r="BA269" s="99"/>
      <c r="BB269" s="99"/>
      <c r="BC269" s="99"/>
      <c r="BD269" s="99"/>
      <c r="BE269" s="99"/>
      <c r="BF269" s="99"/>
      <c r="BG269" s="99"/>
      <c r="BH269" s="99"/>
    </row>
    <row r="270" spans="1:60" outlineLevel="1">
      <c r="A270" s="100"/>
      <c r="B270" s="100"/>
      <c r="C270" s="181" t="s">
        <v>389</v>
      </c>
      <c r="D270" s="180"/>
      <c r="E270" s="179">
        <v>98</v>
      </c>
      <c r="F270" s="106"/>
      <c r="G270" s="106"/>
      <c r="H270" s="106"/>
      <c r="I270" s="106"/>
      <c r="J270" s="106"/>
      <c r="K270" s="106"/>
      <c r="L270" s="106"/>
      <c r="M270" s="106"/>
      <c r="N270" s="104"/>
      <c r="O270" s="104"/>
      <c r="P270" s="104"/>
      <c r="Q270" s="104"/>
      <c r="R270" s="104"/>
      <c r="S270" s="104"/>
      <c r="T270" s="105"/>
      <c r="U270" s="104"/>
      <c r="V270" s="99"/>
      <c r="W270" s="99"/>
      <c r="X270" s="99"/>
      <c r="Y270" s="99"/>
      <c r="Z270" s="99"/>
      <c r="AA270" s="99"/>
      <c r="AB270" s="99"/>
      <c r="AC270" s="99"/>
      <c r="AD270" s="99"/>
      <c r="AE270" s="99" t="s">
        <v>133</v>
      </c>
      <c r="AF270" s="99">
        <v>0</v>
      </c>
      <c r="AG270" s="99"/>
      <c r="AH270" s="99"/>
      <c r="AI270" s="99"/>
      <c r="AJ270" s="99"/>
      <c r="AK270" s="99"/>
      <c r="AL270" s="99"/>
      <c r="AM270" s="99"/>
      <c r="AN270" s="99"/>
      <c r="AO270" s="99"/>
      <c r="AP270" s="99"/>
      <c r="AQ270" s="99"/>
      <c r="AR270" s="99"/>
      <c r="AS270" s="99"/>
      <c r="AT270" s="99"/>
      <c r="AU270" s="99"/>
      <c r="AV270" s="99"/>
      <c r="AW270" s="99"/>
      <c r="AX270" s="99"/>
      <c r="AY270" s="99"/>
      <c r="AZ270" s="99"/>
      <c r="BA270" s="99"/>
      <c r="BB270" s="99"/>
      <c r="BC270" s="99"/>
      <c r="BD270" s="99"/>
      <c r="BE270" s="99"/>
      <c r="BF270" s="99"/>
      <c r="BG270" s="99"/>
      <c r="BH270" s="99"/>
    </row>
    <row r="271" spans="1:60" outlineLevel="1">
      <c r="A271" s="100">
        <v>65</v>
      </c>
      <c r="B271" s="100" t="s">
        <v>388</v>
      </c>
      <c r="C271" s="114" t="s">
        <v>387</v>
      </c>
      <c r="D271" s="104" t="s">
        <v>258</v>
      </c>
      <c r="E271" s="178">
        <v>58.751999999999995</v>
      </c>
      <c r="F271" s="177">
        <f>H271+J271</f>
        <v>0</v>
      </c>
      <c r="G271" s="106">
        <f>ROUND(E271*F271,2)</f>
        <v>0</v>
      </c>
      <c r="H271" s="106"/>
      <c r="I271" s="106">
        <f>ROUND(E271*H271,2)</f>
        <v>0</v>
      </c>
      <c r="J271" s="106"/>
      <c r="K271" s="106">
        <f>ROUND(E271*J271,2)</f>
        <v>0</v>
      </c>
      <c r="L271" s="106">
        <v>21</v>
      </c>
      <c r="M271" s="106">
        <f>G271*(1+L271/100)</f>
        <v>0</v>
      </c>
      <c r="N271" s="104">
        <v>0.1</v>
      </c>
      <c r="O271" s="104">
        <f>ROUND(E271*N271,5)</f>
        <v>5.8752000000000004</v>
      </c>
      <c r="P271" s="104">
        <v>0</v>
      </c>
      <c r="Q271" s="104">
        <f>ROUND(E271*P271,5)</f>
        <v>0</v>
      </c>
      <c r="R271" s="104"/>
      <c r="S271" s="104"/>
      <c r="T271" s="105">
        <v>0</v>
      </c>
      <c r="U271" s="104">
        <f>ROUND(E271*T271,2)</f>
        <v>0</v>
      </c>
      <c r="V271" s="99"/>
      <c r="W271" s="99"/>
      <c r="X271" s="99"/>
      <c r="Y271" s="99"/>
      <c r="Z271" s="99"/>
      <c r="AA271" s="99"/>
      <c r="AB271" s="99"/>
      <c r="AC271" s="99"/>
      <c r="AD271" s="99"/>
      <c r="AE271" s="99" t="s">
        <v>298</v>
      </c>
      <c r="AF271" s="99"/>
      <c r="AG271" s="99"/>
      <c r="AH271" s="99"/>
      <c r="AI271" s="99"/>
      <c r="AJ271" s="99"/>
      <c r="AK271" s="99"/>
      <c r="AL271" s="99"/>
      <c r="AM271" s="99"/>
      <c r="AN271" s="99"/>
      <c r="AO271" s="99"/>
      <c r="AP271" s="99"/>
      <c r="AQ271" s="99"/>
      <c r="AR271" s="99"/>
      <c r="AS271" s="99"/>
      <c r="AT271" s="99"/>
      <c r="AU271" s="99"/>
      <c r="AV271" s="99"/>
      <c r="AW271" s="99"/>
      <c r="AX271" s="99"/>
      <c r="AY271" s="99"/>
      <c r="AZ271" s="99"/>
      <c r="BA271" s="99"/>
      <c r="BB271" s="99"/>
      <c r="BC271" s="99"/>
      <c r="BD271" s="99"/>
      <c r="BE271" s="99"/>
      <c r="BF271" s="99"/>
      <c r="BG271" s="99"/>
      <c r="BH271" s="99"/>
    </row>
    <row r="272" spans="1:60" outlineLevel="1">
      <c r="A272" s="100"/>
      <c r="B272" s="100"/>
      <c r="C272" s="181" t="s">
        <v>386</v>
      </c>
      <c r="D272" s="180"/>
      <c r="E272" s="179">
        <v>58.752000000000002</v>
      </c>
      <c r="F272" s="106"/>
      <c r="G272" s="106"/>
      <c r="H272" s="106"/>
      <c r="I272" s="106"/>
      <c r="J272" s="106"/>
      <c r="K272" s="106"/>
      <c r="L272" s="106"/>
      <c r="M272" s="106"/>
      <c r="N272" s="104"/>
      <c r="O272" s="104"/>
      <c r="P272" s="104"/>
      <c r="Q272" s="104"/>
      <c r="R272" s="104"/>
      <c r="S272" s="104"/>
      <c r="T272" s="105"/>
      <c r="U272" s="104"/>
      <c r="V272" s="99"/>
      <c r="W272" s="99"/>
      <c r="X272" s="99"/>
      <c r="Y272" s="99"/>
      <c r="Z272" s="99"/>
      <c r="AA272" s="99"/>
      <c r="AB272" s="99"/>
      <c r="AC272" s="99"/>
      <c r="AD272" s="99"/>
      <c r="AE272" s="99" t="s">
        <v>133</v>
      </c>
      <c r="AF272" s="99">
        <v>0</v>
      </c>
      <c r="AG272" s="99"/>
      <c r="AH272" s="99"/>
      <c r="AI272" s="99"/>
      <c r="AJ272" s="99"/>
      <c r="AK272" s="99"/>
      <c r="AL272" s="99"/>
      <c r="AM272" s="99"/>
      <c r="AN272" s="99"/>
      <c r="AO272" s="99"/>
      <c r="AP272" s="99"/>
      <c r="AQ272" s="99"/>
      <c r="AR272" s="99"/>
      <c r="AS272" s="99"/>
      <c r="AT272" s="99"/>
      <c r="AU272" s="99"/>
      <c r="AV272" s="99"/>
      <c r="AW272" s="99"/>
      <c r="AX272" s="99"/>
      <c r="AY272" s="99"/>
      <c r="AZ272" s="99"/>
      <c r="BA272" s="99"/>
      <c r="BB272" s="99"/>
      <c r="BC272" s="99"/>
      <c r="BD272" s="99"/>
      <c r="BE272" s="99"/>
      <c r="BF272" s="99"/>
      <c r="BG272" s="99"/>
      <c r="BH272" s="99"/>
    </row>
    <row r="273" spans="1:60" ht="22.5" outlineLevel="1">
      <c r="A273" s="100">
        <v>66</v>
      </c>
      <c r="B273" s="100" t="s">
        <v>385</v>
      </c>
      <c r="C273" s="114" t="s">
        <v>384</v>
      </c>
      <c r="D273" s="104" t="s">
        <v>258</v>
      </c>
      <c r="E273" s="178">
        <v>2</v>
      </c>
      <c r="F273" s="177">
        <f>H273+J273</f>
        <v>0</v>
      </c>
      <c r="G273" s="106">
        <f>ROUND(E273*F273,2)</f>
        <v>0</v>
      </c>
      <c r="H273" s="106"/>
      <c r="I273" s="106">
        <f>ROUND(E273*H273,2)</f>
        <v>0</v>
      </c>
      <c r="J273" s="106"/>
      <c r="K273" s="106">
        <f>ROUND(E273*J273,2)</f>
        <v>0</v>
      </c>
      <c r="L273" s="106">
        <v>21</v>
      </c>
      <c r="M273" s="106">
        <f>G273*(1+L273/100)</f>
        <v>0</v>
      </c>
      <c r="N273" s="104">
        <v>0.1</v>
      </c>
      <c r="O273" s="104">
        <f>ROUND(E273*N273,5)</f>
        <v>0.2</v>
      </c>
      <c r="P273" s="104">
        <v>0</v>
      </c>
      <c r="Q273" s="104">
        <f>ROUND(E273*P273,5)</f>
        <v>0</v>
      </c>
      <c r="R273" s="104"/>
      <c r="S273" s="104"/>
      <c r="T273" s="105">
        <v>0</v>
      </c>
      <c r="U273" s="104">
        <f>ROUND(E273*T273,2)</f>
        <v>0</v>
      </c>
      <c r="V273" s="99"/>
      <c r="W273" s="99"/>
      <c r="X273" s="99"/>
      <c r="Y273" s="99"/>
      <c r="Z273" s="99"/>
      <c r="AA273" s="99"/>
      <c r="AB273" s="99"/>
      <c r="AC273" s="99"/>
      <c r="AD273" s="99"/>
      <c r="AE273" s="99" t="s">
        <v>298</v>
      </c>
      <c r="AF273" s="99"/>
      <c r="AG273" s="99"/>
      <c r="AH273" s="99"/>
      <c r="AI273" s="99"/>
      <c r="AJ273" s="99"/>
      <c r="AK273" s="99"/>
      <c r="AL273" s="99"/>
      <c r="AM273" s="99"/>
      <c r="AN273" s="99"/>
      <c r="AO273" s="99"/>
      <c r="AP273" s="99"/>
      <c r="AQ273" s="99"/>
      <c r="AR273" s="99"/>
      <c r="AS273" s="99"/>
      <c r="AT273" s="99"/>
      <c r="AU273" s="99"/>
      <c r="AV273" s="99"/>
      <c r="AW273" s="99"/>
      <c r="AX273" s="99"/>
      <c r="AY273" s="99"/>
      <c r="AZ273" s="99"/>
      <c r="BA273" s="99"/>
      <c r="BB273" s="99"/>
      <c r="BC273" s="99"/>
      <c r="BD273" s="99"/>
      <c r="BE273" s="99"/>
      <c r="BF273" s="99"/>
      <c r="BG273" s="99"/>
      <c r="BH273" s="99"/>
    </row>
    <row r="274" spans="1:60" outlineLevel="1">
      <c r="A274" s="100"/>
      <c r="B274" s="100"/>
      <c r="C274" s="383" t="s">
        <v>367</v>
      </c>
      <c r="D274" s="384"/>
      <c r="E274" s="385"/>
      <c r="F274" s="386"/>
      <c r="G274" s="387"/>
      <c r="H274" s="106"/>
      <c r="I274" s="106"/>
      <c r="J274" s="106"/>
      <c r="K274" s="106"/>
      <c r="L274" s="106"/>
      <c r="M274" s="106"/>
      <c r="N274" s="104"/>
      <c r="O274" s="104"/>
      <c r="P274" s="104"/>
      <c r="Q274" s="104"/>
      <c r="R274" s="104"/>
      <c r="S274" s="104"/>
      <c r="T274" s="105"/>
      <c r="U274" s="104"/>
      <c r="V274" s="99"/>
      <c r="W274" s="99"/>
      <c r="X274" s="99"/>
      <c r="Y274" s="99"/>
      <c r="Z274" s="99"/>
      <c r="AA274" s="99"/>
      <c r="AB274" s="99"/>
      <c r="AC274" s="99"/>
      <c r="AD274" s="99"/>
      <c r="AE274" s="99" t="s">
        <v>81</v>
      </c>
      <c r="AF274" s="99"/>
      <c r="AG274" s="99"/>
      <c r="AH274" s="99"/>
      <c r="AI274" s="99"/>
      <c r="AJ274" s="99"/>
      <c r="AK274" s="99"/>
      <c r="AL274" s="99"/>
      <c r="AM274" s="99"/>
      <c r="AN274" s="99"/>
      <c r="AO274" s="99"/>
      <c r="AP274" s="99"/>
      <c r="AQ274" s="99"/>
      <c r="AR274" s="99"/>
      <c r="AS274" s="99"/>
      <c r="AT274" s="99"/>
      <c r="AU274" s="99"/>
      <c r="AV274" s="99"/>
      <c r="AW274" s="99"/>
      <c r="AX274" s="99"/>
      <c r="AY274" s="99"/>
      <c r="AZ274" s="99"/>
      <c r="BA274" s="101" t="str">
        <f>C274</f>
        <v>Přirážka 55% k ceně přímé obruby.</v>
      </c>
      <c r="BB274" s="99"/>
      <c r="BC274" s="99"/>
      <c r="BD274" s="99"/>
      <c r="BE274" s="99"/>
      <c r="BF274" s="99"/>
      <c r="BG274" s="99"/>
      <c r="BH274" s="99"/>
    </row>
    <row r="275" spans="1:60" ht="22.5" outlineLevel="1">
      <c r="A275" s="100">
        <v>67</v>
      </c>
      <c r="B275" s="100" t="s">
        <v>383</v>
      </c>
      <c r="C275" s="114" t="s">
        <v>382</v>
      </c>
      <c r="D275" s="104" t="s">
        <v>258</v>
      </c>
      <c r="E275" s="178">
        <v>6.2839999999999998</v>
      </c>
      <c r="F275" s="177">
        <f>H275+J275</f>
        <v>0</v>
      </c>
      <c r="G275" s="106">
        <f>ROUND(E275*F275,2)</f>
        <v>0</v>
      </c>
      <c r="H275" s="106"/>
      <c r="I275" s="106">
        <f>ROUND(E275*H275,2)</f>
        <v>0</v>
      </c>
      <c r="J275" s="106"/>
      <c r="K275" s="106">
        <f>ROUND(E275*J275,2)</f>
        <v>0</v>
      </c>
      <c r="L275" s="106">
        <v>21</v>
      </c>
      <c r="M275" s="106">
        <f>G275*(1+L275/100)</f>
        <v>0</v>
      </c>
      <c r="N275" s="104">
        <v>0.1</v>
      </c>
      <c r="O275" s="104">
        <f>ROUND(E275*N275,5)</f>
        <v>0.62839999999999996</v>
      </c>
      <c r="P275" s="104">
        <v>0</v>
      </c>
      <c r="Q275" s="104">
        <f>ROUND(E275*P275,5)</f>
        <v>0</v>
      </c>
      <c r="R275" s="104"/>
      <c r="S275" s="104"/>
      <c r="T275" s="105">
        <v>0</v>
      </c>
      <c r="U275" s="104">
        <f>ROUND(E275*T275,2)</f>
        <v>0</v>
      </c>
      <c r="V275" s="99"/>
      <c r="W275" s="99"/>
      <c r="X275" s="99"/>
      <c r="Y275" s="99"/>
      <c r="Z275" s="99"/>
      <c r="AA275" s="99"/>
      <c r="AB275" s="99"/>
      <c r="AC275" s="99"/>
      <c r="AD275" s="99"/>
      <c r="AE275" s="99" t="s">
        <v>298</v>
      </c>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c r="BC275" s="99"/>
      <c r="BD275" s="99"/>
      <c r="BE275" s="99"/>
      <c r="BF275" s="99"/>
      <c r="BG275" s="99"/>
      <c r="BH275" s="99"/>
    </row>
    <row r="276" spans="1:60" outlineLevel="1">
      <c r="A276" s="100"/>
      <c r="B276" s="100"/>
      <c r="C276" s="383" t="s">
        <v>381</v>
      </c>
      <c r="D276" s="384"/>
      <c r="E276" s="385"/>
      <c r="F276" s="386"/>
      <c r="G276" s="387"/>
      <c r="H276" s="106"/>
      <c r="I276" s="106"/>
      <c r="J276" s="106"/>
      <c r="K276" s="106"/>
      <c r="L276" s="106"/>
      <c r="M276" s="106"/>
      <c r="N276" s="104"/>
      <c r="O276" s="104"/>
      <c r="P276" s="104"/>
      <c r="Q276" s="104"/>
      <c r="R276" s="104"/>
      <c r="S276" s="104"/>
      <c r="T276" s="105"/>
      <c r="U276" s="104"/>
      <c r="V276" s="99"/>
      <c r="W276" s="99"/>
      <c r="X276" s="99"/>
      <c r="Y276" s="99"/>
      <c r="Z276" s="99"/>
      <c r="AA276" s="99"/>
      <c r="AB276" s="99"/>
      <c r="AC276" s="99"/>
      <c r="AD276" s="99"/>
      <c r="AE276" s="99" t="s">
        <v>81</v>
      </c>
      <c r="AF276" s="99"/>
      <c r="AG276" s="99"/>
      <c r="AH276" s="99"/>
      <c r="AI276" s="99"/>
      <c r="AJ276" s="99"/>
      <c r="AK276" s="99"/>
      <c r="AL276" s="99"/>
      <c r="AM276" s="99"/>
      <c r="AN276" s="99"/>
      <c r="AO276" s="99"/>
      <c r="AP276" s="99"/>
      <c r="AQ276" s="99"/>
      <c r="AR276" s="99"/>
      <c r="AS276" s="99"/>
      <c r="AT276" s="99"/>
      <c r="AU276" s="99"/>
      <c r="AV276" s="99"/>
      <c r="AW276" s="99"/>
      <c r="AX276" s="99"/>
      <c r="AY276" s="99"/>
      <c r="AZ276" s="99"/>
      <c r="BA276" s="101" t="str">
        <f>C276</f>
        <v>Přirážka 100% k ceně přímé obruby.</v>
      </c>
      <c r="BB276" s="99"/>
      <c r="BC276" s="99"/>
      <c r="BD276" s="99"/>
      <c r="BE276" s="99"/>
      <c r="BF276" s="99"/>
      <c r="BG276" s="99"/>
      <c r="BH276" s="99"/>
    </row>
    <row r="277" spans="1:60" outlineLevel="1">
      <c r="A277" s="100">
        <v>68</v>
      </c>
      <c r="B277" s="100" t="s">
        <v>380</v>
      </c>
      <c r="C277" s="114" t="s">
        <v>379</v>
      </c>
      <c r="D277" s="104" t="s">
        <v>258</v>
      </c>
      <c r="E277" s="178">
        <v>237.762</v>
      </c>
      <c r="F277" s="177">
        <f>H277+J277</f>
        <v>0</v>
      </c>
      <c r="G277" s="106">
        <f>ROUND(E277*F277,2)</f>
        <v>0</v>
      </c>
      <c r="H277" s="106"/>
      <c r="I277" s="106">
        <f>ROUND(E277*H277,2)</f>
        <v>0</v>
      </c>
      <c r="J277" s="106"/>
      <c r="K277" s="106">
        <f>ROUND(E277*J277,2)</f>
        <v>0</v>
      </c>
      <c r="L277" s="106">
        <v>21</v>
      </c>
      <c r="M277" s="106">
        <f>G277*(1+L277/100)</f>
        <v>0</v>
      </c>
      <c r="N277" s="104">
        <v>0.08</v>
      </c>
      <c r="O277" s="104">
        <f>ROUND(E277*N277,5)</f>
        <v>19.020959999999999</v>
      </c>
      <c r="P277" s="104">
        <v>0</v>
      </c>
      <c r="Q277" s="104">
        <f>ROUND(E277*P277,5)</f>
        <v>0</v>
      </c>
      <c r="R277" s="104"/>
      <c r="S277" s="104"/>
      <c r="T277" s="105">
        <v>0</v>
      </c>
      <c r="U277" s="104">
        <f>ROUND(E277*T277,2)</f>
        <v>0</v>
      </c>
      <c r="V277" s="99"/>
      <c r="W277" s="99"/>
      <c r="X277" s="99"/>
      <c r="Y277" s="99"/>
      <c r="Z277" s="99"/>
      <c r="AA277" s="99"/>
      <c r="AB277" s="99"/>
      <c r="AC277" s="99"/>
      <c r="AD277" s="99"/>
      <c r="AE277" s="99" t="s">
        <v>298</v>
      </c>
      <c r="AF277" s="99"/>
      <c r="AG277" s="99"/>
      <c r="AH277" s="99"/>
      <c r="AI277" s="99"/>
      <c r="AJ277" s="99"/>
      <c r="AK277" s="99"/>
      <c r="AL277" s="99"/>
      <c r="AM277" s="99"/>
      <c r="AN277" s="99"/>
      <c r="AO277" s="99"/>
      <c r="AP277" s="99"/>
      <c r="AQ277" s="99"/>
      <c r="AR277" s="99"/>
      <c r="AS277" s="99"/>
      <c r="AT277" s="99"/>
      <c r="AU277" s="99"/>
      <c r="AV277" s="99"/>
      <c r="AW277" s="99"/>
      <c r="AX277" s="99"/>
      <c r="AY277" s="99"/>
      <c r="AZ277" s="99"/>
      <c r="BA277" s="99"/>
      <c r="BB277" s="99"/>
      <c r="BC277" s="99"/>
      <c r="BD277" s="99"/>
      <c r="BE277" s="99"/>
      <c r="BF277" s="99"/>
      <c r="BG277" s="99"/>
      <c r="BH277" s="99"/>
    </row>
    <row r="278" spans="1:60" outlineLevel="1">
      <c r="A278" s="100"/>
      <c r="B278" s="100"/>
      <c r="C278" s="181" t="s">
        <v>378</v>
      </c>
      <c r="D278" s="180"/>
      <c r="E278" s="179">
        <v>237.762</v>
      </c>
      <c r="F278" s="106"/>
      <c r="G278" s="106"/>
      <c r="H278" s="106"/>
      <c r="I278" s="106"/>
      <c r="J278" s="106"/>
      <c r="K278" s="106"/>
      <c r="L278" s="106"/>
      <c r="M278" s="106"/>
      <c r="N278" s="104"/>
      <c r="O278" s="104"/>
      <c r="P278" s="104"/>
      <c r="Q278" s="104"/>
      <c r="R278" s="104"/>
      <c r="S278" s="104"/>
      <c r="T278" s="105"/>
      <c r="U278" s="104"/>
      <c r="V278" s="99"/>
      <c r="W278" s="99"/>
      <c r="X278" s="99"/>
      <c r="Y278" s="99"/>
      <c r="Z278" s="99"/>
      <c r="AA278" s="99"/>
      <c r="AB278" s="99"/>
      <c r="AC278" s="99"/>
      <c r="AD278" s="99"/>
      <c r="AE278" s="99" t="s">
        <v>133</v>
      </c>
      <c r="AF278" s="99">
        <v>0</v>
      </c>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c r="BC278" s="99"/>
      <c r="BD278" s="99"/>
      <c r="BE278" s="99"/>
      <c r="BF278" s="99"/>
      <c r="BG278" s="99"/>
      <c r="BH278" s="99"/>
    </row>
    <row r="279" spans="1:60" ht="22.5" outlineLevel="1">
      <c r="A279" s="100">
        <v>69</v>
      </c>
      <c r="B279" s="100" t="s">
        <v>377</v>
      </c>
      <c r="C279" s="114" t="s">
        <v>376</v>
      </c>
      <c r="D279" s="104" t="s">
        <v>258</v>
      </c>
      <c r="E279" s="178">
        <v>1.35</v>
      </c>
      <c r="F279" s="177">
        <f>H279+J279</f>
        <v>0</v>
      </c>
      <c r="G279" s="106">
        <f>ROUND(E279*F279,2)</f>
        <v>0</v>
      </c>
      <c r="H279" s="106"/>
      <c r="I279" s="106">
        <f>ROUND(E279*H279,2)</f>
        <v>0</v>
      </c>
      <c r="J279" s="106"/>
      <c r="K279" s="106">
        <f>ROUND(E279*J279,2)</f>
        <v>0</v>
      </c>
      <c r="L279" s="106">
        <v>21</v>
      </c>
      <c r="M279" s="106">
        <f>G279*(1+L279/100)</f>
        <v>0</v>
      </c>
      <c r="N279" s="104">
        <v>0.08</v>
      </c>
      <c r="O279" s="104">
        <f>ROUND(E279*N279,5)</f>
        <v>0.108</v>
      </c>
      <c r="P279" s="104">
        <v>0</v>
      </c>
      <c r="Q279" s="104">
        <f>ROUND(E279*P279,5)</f>
        <v>0</v>
      </c>
      <c r="R279" s="104"/>
      <c r="S279" s="104"/>
      <c r="T279" s="105">
        <v>0</v>
      </c>
      <c r="U279" s="104">
        <f>ROUND(E279*T279,2)</f>
        <v>0</v>
      </c>
      <c r="V279" s="99"/>
      <c r="W279" s="99"/>
      <c r="X279" s="99"/>
      <c r="Y279" s="99"/>
      <c r="Z279" s="99"/>
      <c r="AA279" s="99"/>
      <c r="AB279" s="99"/>
      <c r="AC279" s="99"/>
      <c r="AD279" s="99"/>
      <c r="AE279" s="99" t="s">
        <v>298</v>
      </c>
      <c r="AF279" s="99"/>
      <c r="AG279" s="99"/>
      <c r="AH279" s="99"/>
      <c r="AI279" s="99"/>
      <c r="AJ279" s="99"/>
      <c r="AK279" s="99"/>
      <c r="AL279" s="99"/>
      <c r="AM279" s="99"/>
      <c r="AN279" s="99"/>
      <c r="AO279" s="99"/>
      <c r="AP279" s="99"/>
      <c r="AQ279" s="99"/>
      <c r="AR279" s="99"/>
      <c r="AS279" s="99"/>
      <c r="AT279" s="99"/>
      <c r="AU279" s="99"/>
      <c r="AV279" s="99"/>
      <c r="AW279" s="99"/>
      <c r="AX279" s="99"/>
      <c r="AY279" s="99"/>
      <c r="AZ279" s="99"/>
      <c r="BA279" s="99"/>
      <c r="BB279" s="99"/>
      <c r="BC279" s="99"/>
      <c r="BD279" s="99"/>
      <c r="BE279" s="99"/>
      <c r="BF279" s="99"/>
      <c r="BG279" s="99"/>
      <c r="BH279" s="99"/>
    </row>
    <row r="280" spans="1:60" outlineLevel="1">
      <c r="A280" s="100"/>
      <c r="B280" s="100"/>
      <c r="C280" s="383" t="s">
        <v>375</v>
      </c>
      <c r="D280" s="384"/>
      <c r="E280" s="385"/>
      <c r="F280" s="386"/>
      <c r="G280" s="387"/>
      <c r="H280" s="106"/>
      <c r="I280" s="106"/>
      <c r="J280" s="106"/>
      <c r="K280" s="106"/>
      <c r="L280" s="106"/>
      <c r="M280" s="106"/>
      <c r="N280" s="104"/>
      <c r="O280" s="104"/>
      <c r="P280" s="104"/>
      <c r="Q280" s="104"/>
      <c r="R280" s="104"/>
      <c r="S280" s="104"/>
      <c r="T280" s="105"/>
      <c r="U280" s="104"/>
      <c r="V280" s="99"/>
      <c r="W280" s="99"/>
      <c r="X280" s="99"/>
      <c r="Y280" s="99"/>
      <c r="Z280" s="99"/>
      <c r="AA280" s="99"/>
      <c r="AB280" s="99"/>
      <c r="AC280" s="99"/>
      <c r="AD280" s="99"/>
      <c r="AE280" s="99" t="s">
        <v>81</v>
      </c>
      <c r="AF280" s="99"/>
      <c r="AG280" s="99"/>
      <c r="AH280" s="99"/>
      <c r="AI280" s="99"/>
      <c r="AJ280" s="99"/>
      <c r="AK280" s="99"/>
      <c r="AL280" s="99"/>
      <c r="AM280" s="99"/>
      <c r="AN280" s="99"/>
      <c r="AO280" s="99"/>
      <c r="AP280" s="99"/>
      <c r="AQ280" s="99"/>
      <c r="AR280" s="99"/>
      <c r="AS280" s="99"/>
      <c r="AT280" s="99"/>
      <c r="AU280" s="99"/>
      <c r="AV280" s="99"/>
      <c r="AW280" s="99"/>
      <c r="AX280" s="99"/>
      <c r="AY280" s="99"/>
      <c r="AZ280" s="99"/>
      <c r="BA280" s="101" t="str">
        <f>C280</f>
        <v>Přirážka 135% k ceně přímé obruby.</v>
      </c>
      <c r="BB280" s="99"/>
      <c r="BC280" s="99"/>
      <c r="BD280" s="99"/>
      <c r="BE280" s="99"/>
      <c r="BF280" s="99"/>
      <c r="BG280" s="99"/>
      <c r="BH280" s="99"/>
    </row>
    <row r="281" spans="1:60" ht="22.5" outlineLevel="1">
      <c r="A281" s="100">
        <v>70</v>
      </c>
      <c r="B281" s="100" t="s">
        <v>374</v>
      </c>
      <c r="C281" s="114" t="s">
        <v>373</v>
      </c>
      <c r="D281" s="104" t="s">
        <v>258</v>
      </c>
      <c r="E281" s="178">
        <v>2</v>
      </c>
      <c r="F281" s="177">
        <f>H281+J281</f>
        <v>0</v>
      </c>
      <c r="G281" s="106">
        <f>ROUND(E281*F281,2)</f>
        <v>0</v>
      </c>
      <c r="H281" s="106"/>
      <c r="I281" s="106">
        <f>ROUND(E281*H281,2)</f>
        <v>0</v>
      </c>
      <c r="J281" s="106"/>
      <c r="K281" s="106">
        <f>ROUND(E281*J281,2)</f>
        <v>0</v>
      </c>
      <c r="L281" s="106">
        <v>21</v>
      </c>
      <c r="M281" s="106">
        <f>G281*(1+L281/100)</f>
        <v>0</v>
      </c>
      <c r="N281" s="104">
        <v>0.08</v>
      </c>
      <c r="O281" s="104">
        <f>ROUND(E281*N281,5)</f>
        <v>0.16</v>
      </c>
      <c r="P281" s="104">
        <v>0</v>
      </c>
      <c r="Q281" s="104">
        <f>ROUND(E281*P281,5)</f>
        <v>0</v>
      </c>
      <c r="R281" s="104"/>
      <c r="S281" s="104"/>
      <c r="T281" s="105">
        <v>0</v>
      </c>
      <c r="U281" s="104">
        <f>ROUND(E281*T281,2)</f>
        <v>0</v>
      </c>
      <c r="V281" s="99"/>
      <c r="W281" s="99"/>
      <c r="X281" s="99"/>
      <c r="Y281" s="99"/>
      <c r="Z281" s="99"/>
      <c r="AA281" s="99"/>
      <c r="AB281" s="99"/>
      <c r="AC281" s="99"/>
      <c r="AD281" s="99"/>
      <c r="AE281" s="99" t="s">
        <v>298</v>
      </c>
      <c r="AF281" s="99"/>
      <c r="AG281" s="99"/>
      <c r="AH281" s="99"/>
      <c r="AI281" s="99"/>
      <c r="AJ281" s="99"/>
      <c r="AK281" s="99"/>
      <c r="AL281" s="99"/>
      <c r="AM281" s="99"/>
      <c r="AN281" s="99"/>
      <c r="AO281" s="99"/>
      <c r="AP281" s="99"/>
      <c r="AQ281" s="99"/>
      <c r="AR281" s="99"/>
      <c r="AS281" s="99"/>
      <c r="AT281" s="99"/>
      <c r="AU281" s="99"/>
      <c r="AV281" s="99"/>
      <c r="AW281" s="99"/>
      <c r="AX281" s="99"/>
      <c r="AY281" s="99"/>
      <c r="AZ281" s="99"/>
      <c r="BA281" s="99"/>
      <c r="BB281" s="99"/>
      <c r="BC281" s="99"/>
      <c r="BD281" s="99"/>
      <c r="BE281" s="99"/>
      <c r="BF281" s="99"/>
      <c r="BG281" s="99"/>
      <c r="BH281" s="99"/>
    </row>
    <row r="282" spans="1:60" outlineLevel="1">
      <c r="A282" s="100"/>
      <c r="B282" s="100"/>
      <c r="C282" s="383" t="s">
        <v>367</v>
      </c>
      <c r="D282" s="384"/>
      <c r="E282" s="385"/>
      <c r="F282" s="386"/>
      <c r="G282" s="387"/>
      <c r="H282" s="106"/>
      <c r="I282" s="106"/>
      <c r="J282" s="106"/>
      <c r="K282" s="106"/>
      <c r="L282" s="106"/>
      <c r="M282" s="106"/>
      <c r="N282" s="104"/>
      <c r="O282" s="104"/>
      <c r="P282" s="104"/>
      <c r="Q282" s="104"/>
      <c r="R282" s="104"/>
      <c r="S282" s="104"/>
      <c r="T282" s="105"/>
      <c r="U282" s="104"/>
      <c r="V282" s="99"/>
      <c r="W282" s="99"/>
      <c r="X282" s="99"/>
      <c r="Y282" s="99"/>
      <c r="Z282" s="99"/>
      <c r="AA282" s="99"/>
      <c r="AB282" s="99"/>
      <c r="AC282" s="99"/>
      <c r="AD282" s="99"/>
      <c r="AE282" s="99" t="s">
        <v>81</v>
      </c>
      <c r="AF282" s="99"/>
      <c r="AG282" s="99"/>
      <c r="AH282" s="99"/>
      <c r="AI282" s="99"/>
      <c r="AJ282" s="99"/>
      <c r="AK282" s="99"/>
      <c r="AL282" s="99"/>
      <c r="AM282" s="99"/>
      <c r="AN282" s="99"/>
      <c r="AO282" s="99"/>
      <c r="AP282" s="99"/>
      <c r="AQ282" s="99"/>
      <c r="AR282" s="99"/>
      <c r="AS282" s="99"/>
      <c r="AT282" s="99"/>
      <c r="AU282" s="99"/>
      <c r="AV282" s="99"/>
      <c r="AW282" s="99"/>
      <c r="AX282" s="99"/>
      <c r="AY282" s="99"/>
      <c r="AZ282" s="99"/>
      <c r="BA282" s="101" t="str">
        <f>C282</f>
        <v>Přirážka 55% k ceně přímé obruby.</v>
      </c>
      <c r="BB282" s="99"/>
      <c r="BC282" s="99"/>
      <c r="BD282" s="99"/>
      <c r="BE282" s="99"/>
      <c r="BF282" s="99"/>
      <c r="BG282" s="99"/>
      <c r="BH282" s="99"/>
    </row>
    <row r="283" spans="1:60" outlineLevel="1">
      <c r="A283" s="100"/>
      <c r="B283" s="100"/>
      <c r="C283" s="181" t="s">
        <v>372</v>
      </c>
      <c r="D283" s="180"/>
      <c r="E283" s="179">
        <v>2</v>
      </c>
      <c r="F283" s="106"/>
      <c r="G283" s="106"/>
      <c r="H283" s="106"/>
      <c r="I283" s="106"/>
      <c r="J283" s="106"/>
      <c r="K283" s="106"/>
      <c r="L283" s="106"/>
      <c r="M283" s="106"/>
      <c r="N283" s="104"/>
      <c r="O283" s="104"/>
      <c r="P283" s="104"/>
      <c r="Q283" s="104"/>
      <c r="R283" s="104"/>
      <c r="S283" s="104"/>
      <c r="T283" s="105"/>
      <c r="U283" s="104"/>
      <c r="V283" s="99"/>
      <c r="W283" s="99"/>
      <c r="X283" s="99"/>
      <c r="Y283" s="99"/>
      <c r="Z283" s="99"/>
      <c r="AA283" s="99"/>
      <c r="AB283" s="99"/>
      <c r="AC283" s="99"/>
      <c r="AD283" s="99"/>
      <c r="AE283" s="99" t="s">
        <v>133</v>
      </c>
      <c r="AF283" s="99">
        <v>0</v>
      </c>
      <c r="AG283" s="99"/>
      <c r="AH283" s="99"/>
      <c r="AI283" s="99"/>
      <c r="AJ283" s="99"/>
      <c r="AK283" s="99"/>
      <c r="AL283" s="99"/>
      <c r="AM283" s="99"/>
      <c r="AN283" s="99"/>
      <c r="AO283" s="99"/>
      <c r="AP283" s="99"/>
      <c r="AQ283" s="99"/>
      <c r="AR283" s="99"/>
      <c r="AS283" s="99"/>
      <c r="AT283" s="99"/>
      <c r="AU283" s="99"/>
      <c r="AV283" s="99"/>
      <c r="AW283" s="99"/>
      <c r="AX283" s="99"/>
      <c r="AY283" s="99"/>
      <c r="AZ283" s="99"/>
      <c r="BA283" s="99"/>
      <c r="BB283" s="99"/>
      <c r="BC283" s="99"/>
      <c r="BD283" s="99"/>
      <c r="BE283" s="99"/>
      <c r="BF283" s="99"/>
      <c r="BG283" s="99"/>
      <c r="BH283" s="99"/>
    </row>
    <row r="284" spans="1:60" ht="22.5" outlineLevel="1">
      <c r="A284" s="100">
        <v>71</v>
      </c>
      <c r="B284" s="100" t="s">
        <v>371</v>
      </c>
      <c r="C284" s="114" t="s">
        <v>370</v>
      </c>
      <c r="D284" s="104" t="s">
        <v>258</v>
      </c>
      <c r="E284" s="178">
        <v>1</v>
      </c>
      <c r="F284" s="177">
        <f>H284+J284</f>
        <v>0</v>
      </c>
      <c r="G284" s="106">
        <f>ROUND(E284*F284,2)</f>
        <v>0</v>
      </c>
      <c r="H284" s="106"/>
      <c r="I284" s="106">
        <f>ROUND(E284*H284,2)</f>
        <v>0</v>
      </c>
      <c r="J284" s="106"/>
      <c r="K284" s="106">
        <f>ROUND(E284*J284,2)</f>
        <v>0</v>
      </c>
      <c r="L284" s="106">
        <v>21</v>
      </c>
      <c r="M284" s="106">
        <f>G284*(1+L284/100)</f>
        <v>0</v>
      </c>
      <c r="N284" s="104">
        <v>0.08</v>
      </c>
      <c r="O284" s="104">
        <f>ROUND(E284*N284,5)</f>
        <v>0.08</v>
      </c>
      <c r="P284" s="104">
        <v>0</v>
      </c>
      <c r="Q284" s="104">
        <f>ROUND(E284*P284,5)</f>
        <v>0</v>
      </c>
      <c r="R284" s="104"/>
      <c r="S284" s="104"/>
      <c r="T284" s="105">
        <v>0</v>
      </c>
      <c r="U284" s="104">
        <f>ROUND(E284*T284,2)</f>
        <v>0</v>
      </c>
      <c r="V284" s="99"/>
      <c r="W284" s="99"/>
      <c r="X284" s="99"/>
      <c r="Y284" s="99"/>
      <c r="Z284" s="99"/>
      <c r="AA284" s="99"/>
      <c r="AB284" s="99"/>
      <c r="AC284" s="99"/>
      <c r="AD284" s="99"/>
      <c r="AE284" s="99" t="s">
        <v>298</v>
      </c>
      <c r="AF284" s="99"/>
      <c r="AG284" s="99"/>
      <c r="AH284" s="99"/>
      <c r="AI284" s="99"/>
      <c r="AJ284" s="99"/>
      <c r="AK284" s="99"/>
      <c r="AL284" s="99"/>
      <c r="AM284" s="99"/>
      <c r="AN284" s="99"/>
      <c r="AO284" s="99"/>
      <c r="AP284" s="99"/>
      <c r="AQ284" s="99"/>
      <c r="AR284" s="99"/>
      <c r="AS284" s="99"/>
      <c r="AT284" s="99"/>
      <c r="AU284" s="99"/>
      <c r="AV284" s="99"/>
      <c r="AW284" s="99"/>
      <c r="AX284" s="99"/>
      <c r="AY284" s="99"/>
      <c r="AZ284" s="99"/>
      <c r="BA284" s="99"/>
      <c r="BB284" s="99"/>
      <c r="BC284" s="99"/>
      <c r="BD284" s="99"/>
      <c r="BE284" s="99"/>
      <c r="BF284" s="99"/>
      <c r="BG284" s="99"/>
      <c r="BH284" s="99"/>
    </row>
    <row r="285" spans="1:60" outlineLevel="1">
      <c r="A285" s="100"/>
      <c r="B285" s="100"/>
      <c r="C285" s="383" t="s">
        <v>367</v>
      </c>
      <c r="D285" s="384"/>
      <c r="E285" s="385"/>
      <c r="F285" s="386"/>
      <c r="G285" s="387"/>
      <c r="H285" s="106"/>
      <c r="I285" s="106"/>
      <c r="J285" s="106"/>
      <c r="K285" s="106"/>
      <c r="L285" s="106"/>
      <c r="M285" s="106"/>
      <c r="N285" s="104"/>
      <c r="O285" s="104"/>
      <c r="P285" s="104"/>
      <c r="Q285" s="104"/>
      <c r="R285" s="104"/>
      <c r="S285" s="104"/>
      <c r="T285" s="105"/>
      <c r="U285" s="104"/>
      <c r="V285" s="99"/>
      <c r="W285" s="99"/>
      <c r="X285" s="99"/>
      <c r="Y285" s="99"/>
      <c r="Z285" s="99"/>
      <c r="AA285" s="99"/>
      <c r="AB285" s="99"/>
      <c r="AC285" s="99"/>
      <c r="AD285" s="99"/>
      <c r="AE285" s="99" t="s">
        <v>81</v>
      </c>
      <c r="AF285" s="99"/>
      <c r="AG285" s="99"/>
      <c r="AH285" s="99"/>
      <c r="AI285" s="99"/>
      <c r="AJ285" s="99"/>
      <c r="AK285" s="99"/>
      <c r="AL285" s="99"/>
      <c r="AM285" s="99"/>
      <c r="AN285" s="99"/>
      <c r="AO285" s="99"/>
      <c r="AP285" s="99"/>
      <c r="AQ285" s="99"/>
      <c r="AR285" s="99"/>
      <c r="AS285" s="99"/>
      <c r="AT285" s="99"/>
      <c r="AU285" s="99"/>
      <c r="AV285" s="99"/>
      <c r="AW285" s="99"/>
      <c r="AX285" s="99"/>
      <c r="AY285" s="99"/>
      <c r="AZ285" s="99"/>
      <c r="BA285" s="101" t="str">
        <f>C285</f>
        <v>Přirážka 55% k ceně přímé obruby.</v>
      </c>
      <c r="BB285" s="99"/>
      <c r="BC285" s="99"/>
      <c r="BD285" s="99"/>
      <c r="BE285" s="99"/>
      <c r="BF285" s="99"/>
      <c r="BG285" s="99"/>
      <c r="BH285" s="99"/>
    </row>
    <row r="286" spans="1:60" ht="22.5" outlineLevel="1">
      <c r="A286" s="100">
        <v>72</v>
      </c>
      <c r="B286" s="100" t="s">
        <v>369</v>
      </c>
      <c r="C286" s="114" t="s">
        <v>368</v>
      </c>
      <c r="D286" s="104" t="s">
        <v>258</v>
      </c>
      <c r="E286" s="178">
        <v>39.984000000000002</v>
      </c>
      <c r="F286" s="177">
        <f>H286+J286</f>
        <v>0</v>
      </c>
      <c r="G286" s="106">
        <f>ROUND(E286*F286,2)</f>
        <v>0</v>
      </c>
      <c r="H286" s="106"/>
      <c r="I286" s="106">
        <f>ROUND(E286*H286,2)</f>
        <v>0</v>
      </c>
      <c r="J286" s="106"/>
      <c r="K286" s="106">
        <f>ROUND(E286*J286,2)</f>
        <v>0</v>
      </c>
      <c r="L286" s="106">
        <v>21</v>
      </c>
      <c r="M286" s="106">
        <f>G286*(1+L286/100)</f>
        <v>0</v>
      </c>
      <c r="N286" s="104">
        <v>0.08</v>
      </c>
      <c r="O286" s="104">
        <f>ROUND(E286*N286,5)</f>
        <v>3.1987199999999998</v>
      </c>
      <c r="P286" s="104">
        <v>0</v>
      </c>
      <c r="Q286" s="104">
        <f>ROUND(E286*P286,5)</f>
        <v>0</v>
      </c>
      <c r="R286" s="104"/>
      <c r="S286" s="104"/>
      <c r="T286" s="105">
        <v>0</v>
      </c>
      <c r="U286" s="104">
        <f>ROUND(E286*T286,2)</f>
        <v>0</v>
      </c>
      <c r="V286" s="99"/>
      <c r="W286" s="99"/>
      <c r="X286" s="99"/>
      <c r="Y286" s="99"/>
      <c r="Z286" s="99"/>
      <c r="AA286" s="99"/>
      <c r="AB286" s="99"/>
      <c r="AC286" s="99"/>
      <c r="AD286" s="99"/>
      <c r="AE286" s="99" t="s">
        <v>298</v>
      </c>
      <c r="AF286" s="99"/>
      <c r="AG286" s="99"/>
      <c r="AH286" s="99"/>
      <c r="AI286" s="99"/>
      <c r="AJ286" s="99"/>
      <c r="AK286" s="99"/>
      <c r="AL286" s="99"/>
      <c r="AM286" s="99"/>
      <c r="AN286" s="99"/>
      <c r="AO286" s="99"/>
      <c r="AP286" s="99"/>
      <c r="AQ286" s="99"/>
      <c r="AR286" s="99"/>
      <c r="AS286" s="99"/>
      <c r="AT286" s="99"/>
      <c r="AU286" s="99"/>
      <c r="AV286" s="99"/>
      <c r="AW286" s="99"/>
      <c r="AX286" s="99"/>
      <c r="AY286" s="99"/>
      <c r="AZ286" s="99"/>
      <c r="BA286" s="99"/>
      <c r="BB286" s="99"/>
      <c r="BC286" s="99"/>
      <c r="BD286" s="99"/>
      <c r="BE286" s="99"/>
      <c r="BF286" s="99"/>
      <c r="BG286" s="99"/>
      <c r="BH286" s="99"/>
    </row>
    <row r="287" spans="1:60" outlineLevel="1">
      <c r="A287" s="100"/>
      <c r="B287" s="100"/>
      <c r="C287" s="383" t="s">
        <v>367</v>
      </c>
      <c r="D287" s="384"/>
      <c r="E287" s="385"/>
      <c r="F287" s="386"/>
      <c r="G287" s="387"/>
      <c r="H287" s="106"/>
      <c r="I287" s="106"/>
      <c r="J287" s="106"/>
      <c r="K287" s="106"/>
      <c r="L287" s="106"/>
      <c r="M287" s="106"/>
      <c r="N287" s="104"/>
      <c r="O287" s="104"/>
      <c r="P287" s="104"/>
      <c r="Q287" s="104"/>
      <c r="R287" s="104"/>
      <c r="S287" s="104"/>
      <c r="T287" s="105"/>
      <c r="U287" s="104"/>
      <c r="V287" s="99"/>
      <c r="W287" s="99"/>
      <c r="X287" s="99"/>
      <c r="Y287" s="99"/>
      <c r="Z287" s="99"/>
      <c r="AA287" s="99"/>
      <c r="AB287" s="99"/>
      <c r="AC287" s="99"/>
      <c r="AD287" s="99"/>
      <c r="AE287" s="99" t="s">
        <v>81</v>
      </c>
      <c r="AF287" s="99"/>
      <c r="AG287" s="99"/>
      <c r="AH287" s="99"/>
      <c r="AI287" s="99"/>
      <c r="AJ287" s="99"/>
      <c r="AK287" s="99"/>
      <c r="AL287" s="99"/>
      <c r="AM287" s="99"/>
      <c r="AN287" s="99"/>
      <c r="AO287" s="99"/>
      <c r="AP287" s="99"/>
      <c r="AQ287" s="99"/>
      <c r="AR287" s="99"/>
      <c r="AS287" s="99"/>
      <c r="AT287" s="99"/>
      <c r="AU287" s="99"/>
      <c r="AV287" s="99"/>
      <c r="AW287" s="99"/>
      <c r="AX287" s="99"/>
      <c r="AY287" s="99"/>
      <c r="AZ287" s="99"/>
      <c r="BA287" s="101" t="str">
        <f>C287</f>
        <v>Přirážka 55% k ceně přímé obruby.</v>
      </c>
      <c r="BB287" s="99"/>
      <c r="BC287" s="99"/>
      <c r="BD287" s="99"/>
      <c r="BE287" s="99"/>
      <c r="BF287" s="99"/>
      <c r="BG287" s="99"/>
      <c r="BH287" s="99"/>
    </row>
    <row r="288" spans="1:60" outlineLevel="1">
      <c r="A288" s="100"/>
      <c r="B288" s="100"/>
      <c r="C288" s="181" t="s">
        <v>366</v>
      </c>
      <c r="D288" s="180"/>
      <c r="E288" s="179">
        <v>39.984000000000002</v>
      </c>
      <c r="F288" s="106"/>
      <c r="G288" s="106"/>
      <c r="H288" s="106"/>
      <c r="I288" s="106"/>
      <c r="J288" s="106"/>
      <c r="K288" s="106"/>
      <c r="L288" s="106"/>
      <c r="M288" s="106"/>
      <c r="N288" s="104"/>
      <c r="O288" s="104"/>
      <c r="P288" s="104"/>
      <c r="Q288" s="104"/>
      <c r="R288" s="104"/>
      <c r="S288" s="104"/>
      <c r="T288" s="105"/>
      <c r="U288" s="104"/>
      <c r="V288" s="99"/>
      <c r="W288" s="99"/>
      <c r="X288" s="99"/>
      <c r="Y288" s="99"/>
      <c r="Z288" s="99"/>
      <c r="AA288" s="99"/>
      <c r="AB288" s="99"/>
      <c r="AC288" s="99"/>
      <c r="AD288" s="99"/>
      <c r="AE288" s="99" t="s">
        <v>133</v>
      </c>
      <c r="AF288" s="99">
        <v>0</v>
      </c>
      <c r="AG288" s="99"/>
      <c r="AH288" s="99"/>
      <c r="AI288" s="99"/>
      <c r="AJ288" s="99"/>
      <c r="AK288" s="99"/>
      <c r="AL288" s="99"/>
      <c r="AM288" s="99"/>
      <c r="AN288" s="99"/>
      <c r="AO288" s="99"/>
      <c r="AP288" s="99"/>
      <c r="AQ288" s="99"/>
      <c r="AR288" s="99"/>
      <c r="AS288" s="99"/>
      <c r="AT288" s="99"/>
      <c r="AU288" s="99"/>
      <c r="AV288" s="99"/>
      <c r="AW288" s="99"/>
      <c r="AX288" s="99"/>
      <c r="AY288" s="99"/>
      <c r="AZ288" s="99"/>
      <c r="BA288" s="99"/>
      <c r="BB288" s="99"/>
      <c r="BC288" s="99"/>
      <c r="BD288" s="99"/>
      <c r="BE288" s="99"/>
      <c r="BF288" s="99"/>
      <c r="BG288" s="99"/>
      <c r="BH288" s="99"/>
    </row>
    <row r="289" spans="1:60" ht="22.5" outlineLevel="1">
      <c r="A289" s="100">
        <v>73</v>
      </c>
      <c r="B289" s="100" t="s">
        <v>365</v>
      </c>
      <c r="C289" s="114" t="s">
        <v>364</v>
      </c>
      <c r="D289" s="104" t="s">
        <v>258</v>
      </c>
      <c r="E289" s="178">
        <v>703.6</v>
      </c>
      <c r="F289" s="177">
        <f>H289+J289</f>
        <v>0</v>
      </c>
      <c r="G289" s="106">
        <f>ROUND(E289*F289,2)</f>
        <v>0</v>
      </c>
      <c r="H289" s="106"/>
      <c r="I289" s="106">
        <f>ROUND(E289*H289,2)</f>
        <v>0</v>
      </c>
      <c r="J289" s="106"/>
      <c r="K289" s="106">
        <f>ROUND(E289*J289,2)</f>
        <v>0</v>
      </c>
      <c r="L289" s="106">
        <v>21</v>
      </c>
      <c r="M289" s="106">
        <f>G289*(1+L289/100)</f>
        <v>0</v>
      </c>
      <c r="N289" s="104">
        <v>0.12471</v>
      </c>
      <c r="O289" s="104">
        <f>ROUND(E289*N289,5)</f>
        <v>87.745959999999997</v>
      </c>
      <c r="P289" s="104">
        <v>0</v>
      </c>
      <c r="Q289" s="104">
        <f>ROUND(E289*P289,5)</f>
        <v>0</v>
      </c>
      <c r="R289" s="104"/>
      <c r="S289" s="104"/>
      <c r="T289" s="105">
        <v>0.11899999999999999</v>
      </c>
      <c r="U289" s="104">
        <f>ROUND(E289*T289,2)</f>
        <v>83.73</v>
      </c>
      <c r="V289" s="99"/>
      <c r="W289" s="99"/>
      <c r="X289" s="99"/>
      <c r="Y289" s="99"/>
      <c r="Z289" s="99"/>
      <c r="AA289" s="99"/>
      <c r="AB289" s="99"/>
      <c r="AC289" s="99"/>
      <c r="AD289" s="99"/>
      <c r="AE289" s="99" t="s">
        <v>80</v>
      </c>
      <c r="AF289" s="99"/>
      <c r="AG289" s="99"/>
      <c r="AH289" s="99"/>
      <c r="AI289" s="99"/>
      <c r="AJ289" s="99"/>
      <c r="AK289" s="99"/>
      <c r="AL289" s="99"/>
      <c r="AM289" s="99"/>
      <c r="AN289" s="99"/>
      <c r="AO289" s="99"/>
      <c r="AP289" s="99"/>
      <c r="AQ289" s="99"/>
      <c r="AR289" s="99"/>
      <c r="AS289" s="99"/>
      <c r="AT289" s="99"/>
      <c r="AU289" s="99"/>
      <c r="AV289" s="99"/>
      <c r="AW289" s="99"/>
      <c r="AX289" s="99"/>
      <c r="AY289" s="99"/>
      <c r="AZ289" s="99"/>
      <c r="BA289" s="99"/>
      <c r="BB289" s="99"/>
      <c r="BC289" s="99"/>
      <c r="BD289" s="99"/>
      <c r="BE289" s="99"/>
      <c r="BF289" s="99"/>
      <c r="BG289" s="99"/>
      <c r="BH289" s="99"/>
    </row>
    <row r="290" spans="1:60" outlineLevel="1">
      <c r="A290" s="100"/>
      <c r="B290" s="100"/>
      <c r="C290" s="383" t="s">
        <v>363</v>
      </c>
      <c r="D290" s="384"/>
      <c r="E290" s="385"/>
      <c r="F290" s="386"/>
      <c r="G290" s="387"/>
      <c r="H290" s="106"/>
      <c r="I290" s="106"/>
      <c r="J290" s="106"/>
      <c r="K290" s="106"/>
      <c r="L290" s="106"/>
      <c r="M290" s="106"/>
      <c r="N290" s="104"/>
      <c r="O290" s="104"/>
      <c r="P290" s="104"/>
      <c r="Q290" s="104"/>
      <c r="R290" s="104"/>
      <c r="S290" s="104"/>
      <c r="T290" s="105"/>
      <c r="U290" s="104"/>
      <c r="V290" s="99"/>
      <c r="W290" s="99"/>
      <c r="X290" s="99"/>
      <c r="Y290" s="99"/>
      <c r="Z290" s="99"/>
      <c r="AA290" s="99"/>
      <c r="AB290" s="99"/>
      <c r="AC290" s="99"/>
      <c r="AD290" s="99"/>
      <c r="AE290" s="99" t="s">
        <v>81</v>
      </c>
      <c r="AF290" s="99"/>
      <c r="AG290" s="99"/>
      <c r="AH290" s="99"/>
      <c r="AI290" s="99"/>
      <c r="AJ290" s="99"/>
      <c r="AK290" s="99"/>
      <c r="AL290" s="99"/>
      <c r="AM290" s="99"/>
      <c r="AN290" s="99"/>
      <c r="AO290" s="99"/>
      <c r="AP290" s="99"/>
      <c r="AQ290" s="99"/>
      <c r="AR290" s="99"/>
      <c r="AS290" s="99"/>
      <c r="AT290" s="99"/>
      <c r="AU290" s="99"/>
      <c r="AV290" s="99"/>
      <c r="AW290" s="99"/>
      <c r="AX290" s="99"/>
      <c r="AY290" s="99"/>
      <c r="AZ290" s="99"/>
      <c r="BA290" s="101" t="str">
        <f>C290</f>
        <v>V jedné řadě, se zřízením lože tl. 5 až 10 cm, s vyplněním a zatřením spár cementovou maltou.</v>
      </c>
      <c r="BB290" s="99"/>
      <c r="BC290" s="99"/>
      <c r="BD290" s="99"/>
      <c r="BE290" s="99"/>
      <c r="BF290" s="99"/>
      <c r="BG290" s="99"/>
      <c r="BH290" s="99"/>
    </row>
    <row r="291" spans="1:60" outlineLevel="1">
      <c r="A291" s="100"/>
      <c r="B291" s="100"/>
      <c r="C291" s="181" t="s">
        <v>362</v>
      </c>
      <c r="D291" s="180"/>
      <c r="E291" s="179">
        <v>25</v>
      </c>
      <c r="F291" s="106"/>
      <c r="G291" s="106"/>
      <c r="H291" s="106"/>
      <c r="I291" s="106"/>
      <c r="J291" s="106"/>
      <c r="K291" s="106"/>
      <c r="L291" s="106"/>
      <c r="M291" s="106"/>
      <c r="N291" s="104"/>
      <c r="O291" s="104"/>
      <c r="P291" s="104"/>
      <c r="Q291" s="104"/>
      <c r="R291" s="104"/>
      <c r="S291" s="104"/>
      <c r="T291" s="105"/>
      <c r="U291" s="104"/>
      <c r="V291" s="99"/>
      <c r="W291" s="99"/>
      <c r="X291" s="99"/>
      <c r="Y291" s="99"/>
      <c r="Z291" s="99"/>
      <c r="AA291" s="99"/>
      <c r="AB291" s="99"/>
      <c r="AC291" s="99"/>
      <c r="AD291" s="99"/>
      <c r="AE291" s="99" t="s">
        <v>133</v>
      </c>
      <c r="AF291" s="99">
        <v>0</v>
      </c>
      <c r="AG291" s="99"/>
      <c r="AH291" s="99"/>
      <c r="AI291" s="99"/>
      <c r="AJ291" s="99"/>
      <c r="AK291" s="99"/>
      <c r="AL291" s="99"/>
      <c r="AM291" s="99"/>
      <c r="AN291" s="99"/>
      <c r="AO291" s="99"/>
      <c r="AP291" s="99"/>
      <c r="AQ291" s="99"/>
      <c r="AR291" s="99"/>
      <c r="AS291" s="99"/>
      <c r="AT291" s="99"/>
      <c r="AU291" s="99"/>
      <c r="AV291" s="99"/>
      <c r="AW291" s="99"/>
      <c r="AX291" s="99"/>
      <c r="AY291" s="99"/>
      <c r="AZ291" s="99"/>
      <c r="BA291" s="99"/>
      <c r="BB291" s="99"/>
      <c r="BC291" s="99"/>
      <c r="BD291" s="99"/>
      <c r="BE291" s="99"/>
      <c r="BF291" s="99"/>
      <c r="BG291" s="99"/>
      <c r="BH291" s="99"/>
    </row>
    <row r="292" spans="1:60" outlineLevel="1">
      <c r="A292" s="100"/>
      <c r="B292" s="100"/>
      <c r="C292" s="181" t="s">
        <v>361</v>
      </c>
      <c r="D292" s="180"/>
      <c r="E292" s="179">
        <v>678.6</v>
      </c>
      <c r="F292" s="106"/>
      <c r="G292" s="106"/>
      <c r="H292" s="106"/>
      <c r="I292" s="106"/>
      <c r="J292" s="106"/>
      <c r="K292" s="106"/>
      <c r="L292" s="106"/>
      <c r="M292" s="106"/>
      <c r="N292" s="104"/>
      <c r="O292" s="104"/>
      <c r="P292" s="104"/>
      <c r="Q292" s="104"/>
      <c r="R292" s="104"/>
      <c r="S292" s="104"/>
      <c r="T292" s="105"/>
      <c r="U292" s="104"/>
      <c r="V292" s="99"/>
      <c r="W292" s="99"/>
      <c r="X292" s="99"/>
      <c r="Y292" s="99"/>
      <c r="Z292" s="99"/>
      <c r="AA292" s="99"/>
      <c r="AB292" s="99"/>
      <c r="AC292" s="99"/>
      <c r="AD292" s="99"/>
      <c r="AE292" s="99" t="s">
        <v>133</v>
      </c>
      <c r="AF292" s="99">
        <v>0</v>
      </c>
      <c r="AG292" s="99"/>
      <c r="AH292" s="99"/>
      <c r="AI292" s="99"/>
      <c r="AJ292" s="99"/>
      <c r="AK292" s="99"/>
      <c r="AL292" s="99"/>
      <c r="AM292" s="99"/>
      <c r="AN292" s="99"/>
      <c r="AO292" s="99"/>
      <c r="AP292" s="99"/>
      <c r="AQ292" s="99"/>
      <c r="AR292" s="99"/>
      <c r="AS292" s="99"/>
      <c r="AT292" s="99"/>
      <c r="AU292" s="99"/>
      <c r="AV292" s="99"/>
      <c r="AW292" s="99"/>
      <c r="AX292" s="99"/>
      <c r="AY292" s="99"/>
      <c r="AZ292" s="99"/>
      <c r="BA292" s="99"/>
      <c r="BB292" s="99"/>
      <c r="BC292" s="99"/>
      <c r="BD292" s="99"/>
      <c r="BE292" s="99"/>
      <c r="BF292" s="99"/>
      <c r="BG292" s="99"/>
      <c r="BH292" s="99"/>
    </row>
    <row r="293" spans="1:60" outlineLevel="1">
      <c r="A293" s="100">
        <v>74</v>
      </c>
      <c r="B293" s="100" t="s">
        <v>360</v>
      </c>
      <c r="C293" s="114" t="s">
        <v>359</v>
      </c>
      <c r="D293" s="104" t="s">
        <v>213</v>
      </c>
      <c r="E293" s="178">
        <v>5.4880000000000004</v>
      </c>
      <c r="F293" s="177">
        <f>H293+J293</f>
        <v>0</v>
      </c>
      <c r="G293" s="106">
        <f>ROUND(E293*F293,2)</f>
        <v>0</v>
      </c>
      <c r="H293" s="106"/>
      <c r="I293" s="106">
        <f>ROUND(E293*H293,2)</f>
        <v>0</v>
      </c>
      <c r="J293" s="106"/>
      <c r="K293" s="106">
        <f>ROUND(E293*J293,2)</f>
        <v>0</v>
      </c>
      <c r="L293" s="106">
        <v>21</v>
      </c>
      <c r="M293" s="106">
        <f>G293*(1+L293/100)</f>
        <v>0</v>
      </c>
      <c r="N293" s="104">
        <v>2.5249999999999999</v>
      </c>
      <c r="O293" s="104">
        <f>ROUND(E293*N293,5)</f>
        <v>13.857200000000001</v>
      </c>
      <c r="P293" s="104">
        <v>0</v>
      </c>
      <c r="Q293" s="104">
        <f>ROUND(E293*P293,5)</f>
        <v>0</v>
      </c>
      <c r="R293" s="104"/>
      <c r="S293" s="104"/>
      <c r="T293" s="105">
        <v>1.4419999999999999</v>
      </c>
      <c r="U293" s="104">
        <f>ROUND(E293*T293,2)</f>
        <v>7.91</v>
      </c>
      <c r="V293" s="99"/>
      <c r="W293" s="99"/>
      <c r="X293" s="99"/>
      <c r="Y293" s="99"/>
      <c r="Z293" s="99"/>
      <c r="AA293" s="99"/>
      <c r="AB293" s="99"/>
      <c r="AC293" s="99"/>
      <c r="AD293" s="99"/>
      <c r="AE293" s="99" t="s">
        <v>80</v>
      </c>
      <c r="AF293" s="99"/>
      <c r="AG293" s="99"/>
      <c r="AH293" s="99"/>
      <c r="AI293" s="99"/>
      <c r="AJ293" s="99"/>
      <c r="AK293" s="99"/>
      <c r="AL293" s="99"/>
      <c r="AM293" s="99"/>
      <c r="AN293" s="99"/>
      <c r="AO293" s="99"/>
      <c r="AP293" s="99"/>
      <c r="AQ293" s="99"/>
      <c r="AR293" s="99"/>
      <c r="AS293" s="99"/>
      <c r="AT293" s="99"/>
      <c r="AU293" s="99"/>
      <c r="AV293" s="99"/>
      <c r="AW293" s="99"/>
      <c r="AX293" s="99"/>
      <c r="AY293" s="99"/>
      <c r="AZ293" s="99"/>
      <c r="BA293" s="99"/>
      <c r="BB293" s="99"/>
      <c r="BC293" s="99"/>
      <c r="BD293" s="99"/>
      <c r="BE293" s="99"/>
      <c r="BF293" s="99"/>
      <c r="BG293" s="99"/>
      <c r="BH293" s="99"/>
    </row>
    <row r="294" spans="1:60" outlineLevel="1">
      <c r="A294" s="100"/>
      <c r="B294" s="100"/>
      <c r="C294" s="383" t="s">
        <v>358</v>
      </c>
      <c r="D294" s="384"/>
      <c r="E294" s="385"/>
      <c r="F294" s="386"/>
      <c r="G294" s="387"/>
      <c r="H294" s="106"/>
      <c r="I294" s="106"/>
      <c r="J294" s="106"/>
      <c r="K294" s="106"/>
      <c r="L294" s="106"/>
      <c r="M294" s="106"/>
      <c r="N294" s="104"/>
      <c r="O294" s="104"/>
      <c r="P294" s="104"/>
      <c r="Q294" s="104"/>
      <c r="R294" s="104"/>
      <c r="S294" s="104"/>
      <c r="T294" s="105"/>
      <c r="U294" s="104"/>
      <c r="V294" s="99"/>
      <c r="W294" s="99"/>
      <c r="X294" s="99"/>
      <c r="Y294" s="99"/>
      <c r="Z294" s="99"/>
      <c r="AA294" s="99"/>
      <c r="AB294" s="99"/>
      <c r="AC294" s="99"/>
      <c r="AD294" s="99"/>
      <c r="AE294" s="99" t="s">
        <v>81</v>
      </c>
      <c r="AF294" s="99"/>
      <c r="AG294" s="99"/>
      <c r="AH294" s="99"/>
      <c r="AI294" s="99"/>
      <c r="AJ294" s="99"/>
      <c r="AK294" s="99"/>
      <c r="AL294" s="99"/>
      <c r="AM294" s="99"/>
      <c r="AN294" s="99"/>
      <c r="AO294" s="99"/>
      <c r="AP294" s="99"/>
      <c r="AQ294" s="99"/>
      <c r="AR294" s="99"/>
      <c r="AS294" s="99"/>
      <c r="AT294" s="99"/>
      <c r="AU294" s="99"/>
      <c r="AV294" s="99"/>
      <c r="AW294" s="99"/>
      <c r="AX294" s="99"/>
      <c r="AY294" s="99"/>
      <c r="AZ294" s="99"/>
      <c r="BA294" s="101" t="str">
        <f>C294</f>
        <v>Navýšení lože pro obruby u schodiště.</v>
      </c>
      <c r="BB294" s="99"/>
      <c r="BC294" s="99"/>
      <c r="BD294" s="99"/>
      <c r="BE294" s="99"/>
      <c r="BF294" s="99"/>
      <c r="BG294" s="99"/>
      <c r="BH294" s="99"/>
    </row>
    <row r="295" spans="1:60" outlineLevel="1">
      <c r="A295" s="100"/>
      <c r="B295" s="100"/>
      <c r="C295" s="181" t="s">
        <v>357</v>
      </c>
      <c r="D295" s="180"/>
      <c r="E295" s="179">
        <v>1.5680000000000001</v>
      </c>
      <c r="F295" s="106"/>
      <c r="G295" s="106"/>
      <c r="H295" s="106"/>
      <c r="I295" s="106"/>
      <c r="J295" s="106"/>
      <c r="K295" s="106"/>
      <c r="L295" s="106"/>
      <c r="M295" s="106"/>
      <c r="N295" s="104"/>
      <c r="O295" s="104"/>
      <c r="P295" s="104"/>
      <c r="Q295" s="104"/>
      <c r="R295" s="104"/>
      <c r="S295" s="104"/>
      <c r="T295" s="105"/>
      <c r="U295" s="104"/>
      <c r="V295" s="99"/>
      <c r="W295" s="99"/>
      <c r="X295" s="99"/>
      <c r="Y295" s="99"/>
      <c r="Z295" s="99"/>
      <c r="AA295" s="99"/>
      <c r="AB295" s="99"/>
      <c r="AC295" s="99"/>
      <c r="AD295" s="99"/>
      <c r="AE295" s="99" t="s">
        <v>133</v>
      </c>
      <c r="AF295" s="99">
        <v>0</v>
      </c>
      <c r="AG295" s="99"/>
      <c r="AH295" s="99"/>
      <c r="AI295" s="99"/>
      <c r="AJ295" s="99"/>
      <c r="AK295" s="99"/>
      <c r="AL295" s="99"/>
      <c r="AM295" s="99"/>
      <c r="AN295" s="99"/>
      <c r="AO295" s="99"/>
      <c r="AP295" s="99"/>
      <c r="AQ295" s="99"/>
      <c r="AR295" s="99"/>
      <c r="AS295" s="99"/>
      <c r="AT295" s="99"/>
      <c r="AU295" s="99"/>
      <c r="AV295" s="99"/>
      <c r="AW295" s="99"/>
      <c r="AX295" s="99"/>
      <c r="AY295" s="99"/>
      <c r="AZ295" s="99"/>
      <c r="BA295" s="99"/>
      <c r="BB295" s="99"/>
      <c r="BC295" s="99"/>
      <c r="BD295" s="99"/>
      <c r="BE295" s="99"/>
      <c r="BF295" s="99"/>
      <c r="BG295" s="99"/>
      <c r="BH295" s="99"/>
    </row>
    <row r="296" spans="1:60" ht="22.5" outlineLevel="1">
      <c r="A296" s="100"/>
      <c r="B296" s="100"/>
      <c r="C296" s="181" t="s">
        <v>356</v>
      </c>
      <c r="D296" s="180"/>
      <c r="E296" s="179">
        <v>3.92</v>
      </c>
      <c r="F296" s="106"/>
      <c r="G296" s="106"/>
      <c r="H296" s="106"/>
      <c r="I296" s="106"/>
      <c r="J296" s="106"/>
      <c r="K296" s="106"/>
      <c r="L296" s="106"/>
      <c r="M296" s="106"/>
      <c r="N296" s="104"/>
      <c r="O296" s="104"/>
      <c r="P296" s="104"/>
      <c r="Q296" s="104"/>
      <c r="R296" s="104"/>
      <c r="S296" s="104"/>
      <c r="T296" s="105"/>
      <c r="U296" s="104"/>
      <c r="V296" s="99"/>
      <c r="W296" s="99"/>
      <c r="X296" s="99"/>
      <c r="Y296" s="99"/>
      <c r="Z296" s="99"/>
      <c r="AA296" s="99"/>
      <c r="AB296" s="99"/>
      <c r="AC296" s="99"/>
      <c r="AD296" s="99"/>
      <c r="AE296" s="99" t="s">
        <v>133</v>
      </c>
      <c r="AF296" s="99">
        <v>0</v>
      </c>
      <c r="AG296" s="99"/>
      <c r="AH296" s="99"/>
      <c r="AI296" s="99"/>
      <c r="AJ296" s="99"/>
      <c r="AK296" s="99"/>
      <c r="AL296" s="99"/>
      <c r="AM296" s="99"/>
      <c r="AN296" s="99"/>
      <c r="AO296" s="99"/>
      <c r="AP296" s="99"/>
      <c r="AQ296" s="99"/>
      <c r="AR296" s="99"/>
      <c r="AS296" s="99"/>
      <c r="AT296" s="99"/>
      <c r="AU296" s="99"/>
      <c r="AV296" s="99"/>
      <c r="AW296" s="99"/>
      <c r="AX296" s="99"/>
      <c r="AY296" s="99"/>
      <c r="AZ296" s="99"/>
      <c r="BA296" s="99"/>
      <c r="BB296" s="99"/>
      <c r="BC296" s="99"/>
      <c r="BD296" s="99"/>
      <c r="BE296" s="99"/>
      <c r="BF296" s="99"/>
      <c r="BG296" s="99"/>
      <c r="BH296" s="99"/>
    </row>
    <row r="297" spans="1:60" ht="22.5" outlineLevel="1">
      <c r="A297" s="100">
        <v>75</v>
      </c>
      <c r="B297" s="100" t="s">
        <v>355</v>
      </c>
      <c r="C297" s="114" t="s">
        <v>354</v>
      </c>
      <c r="D297" s="104" t="s">
        <v>226</v>
      </c>
      <c r="E297" s="178">
        <v>14</v>
      </c>
      <c r="F297" s="177">
        <f>H297+J297</f>
        <v>0</v>
      </c>
      <c r="G297" s="106">
        <f>ROUND(E297*F297,2)</f>
        <v>0</v>
      </c>
      <c r="H297" s="106"/>
      <c r="I297" s="106">
        <f>ROUND(E297*H297,2)</f>
        <v>0</v>
      </c>
      <c r="J297" s="106"/>
      <c r="K297" s="106">
        <f>ROUND(E297*J297,2)</f>
        <v>0</v>
      </c>
      <c r="L297" s="106">
        <v>21</v>
      </c>
      <c r="M297" s="106">
        <f>G297*(1+L297/100)</f>
        <v>0</v>
      </c>
      <c r="N297" s="104">
        <v>6.0000000000000002E-5</v>
      </c>
      <c r="O297" s="104">
        <f>ROUND(E297*N297,5)</f>
        <v>8.4000000000000003E-4</v>
      </c>
      <c r="P297" s="104">
        <v>0</v>
      </c>
      <c r="Q297" s="104">
        <f>ROUND(E297*P297,5)</f>
        <v>0</v>
      </c>
      <c r="R297" s="104"/>
      <c r="S297" s="104"/>
      <c r="T297" s="105">
        <v>0.311</v>
      </c>
      <c r="U297" s="104">
        <f>ROUND(E297*T297,2)</f>
        <v>4.3499999999999996</v>
      </c>
      <c r="V297" s="99"/>
      <c r="W297" s="99"/>
      <c r="X297" s="99"/>
      <c r="Y297" s="99"/>
      <c r="Z297" s="99"/>
      <c r="AA297" s="99"/>
      <c r="AB297" s="99"/>
      <c r="AC297" s="99"/>
      <c r="AD297" s="99"/>
      <c r="AE297" s="99" t="s">
        <v>80</v>
      </c>
      <c r="AF297" s="99"/>
      <c r="AG297" s="99"/>
      <c r="AH297" s="99"/>
      <c r="AI297" s="99"/>
      <c r="AJ297" s="99"/>
      <c r="AK297" s="99"/>
      <c r="AL297" s="99"/>
      <c r="AM297" s="99"/>
      <c r="AN297" s="99"/>
      <c r="AO297" s="99"/>
      <c r="AP297" s="99"/>
      <c r="AQ297" s="99"/>
      <c r="AR297" s="99"/>
      <c r="AS297" s="99"/>
      <c r="AT297" s="99"/>
      <c r="AU297" s="99"/>
      <c r="AV297" s="99"/>
      <c r="AW297" s="99"/>
      <c r="AX297" s="99"/>
      <c r="AY297" s="99"/>
      <c r="AZ297" s="99"/>
      <c r="BA297" s="99"/>
      <c r="BB297" s="99"/>
      <c r="BC297" s="99"/>
      <c r="BD297" s="99"/>
      <c r="BE297" s="99"/>
      <c r="BF297" s="99"/>
      <c r="BG297" s="99"/>
      <c r="BH297" s="99"/>
    </row>
    <row r="298" spans="1:60" outlineLevel="1">
      <c r="A298" s="100"/>
      <c r="B298" s="100"/>
      <c r="C298" s="181" t="s">
        <v>353</v>
      </c>
      <c r="D298" s="180"/>
      <c r="E298" s="179">
        <v>14</v>
      </c>
      <c r="F298" s="106"/>
      <c r="G298" s="106"/>
      <c r="H298" s="106"/>
      <c r="I298" s="106"/>
      <c r="J298" s="106"/>
      <c r="K298" s="106"/>
      <c r="L298" s="106"/>
      <c r="M298" s="106"/>
      <c r="N298" s="104"/>
      <c r="O298" s="104"/>
      <c r="P298" s="104"/>
      <c r="Q298" s="104"/>
      <c r="R298" s="104"/>
      <c r="S298" s="104"/>
      <c r="T298" s="105"/>
      <c r="U298" s="104"/>
      <c r="V298" s="99"/>
      <c r="W298" s="99"/>
      <c r="X298" s="99"/>
      <c r="Y298" s="99"/>
      <c r="Z298" s="99"/>
      <c r="AA298" s="99"/>
      <c r="AB298" s="99"/>
      <c r="AC298" s="99"/>
      <c r="AD298" s="99"/>
      <c r="AE298" s="99" t="s">
        <v>133</v>
      </c>
      <c r="AF298" s="99">
        <v>0</v>
      </c>
      <c r="AG298" s="99"/>
      <c r="AH298" s="99"/>
      <c r="AI298" s="99"/>
      <c r="AJ298" s="99"/>
      <c r="AK298" s="99"/>
      <c r="AL298" s="99"/>
      <c r="AM298" s="99"/>
      <c r="AN298" s="99"/>
      <c r="AO298" s="99"/>
      <c r="AP298" s="99"/>
      <c r="AQ298" s="99"/>
      <c r="AR298" s="99"/>
      <c r="AS298" s="99"/>
      <c r="AT298" s="99"/>
      <c r="AU298" s="99"/>
      <c r="AV298" s="99"/>
      <c r="AW298" s="99"/>
      <c r="AX298" s="99"/>
      <c r="AY298" s="99"/>
      <c r="AZ298" s="99"/>
      <c r="BA298" s="99"/>
      <c r="BB298" s="99"/>
      <c r="BC298" s="99"/>
      <c r="BD298" s="99"/>
      <c r="BE298" s="99"/>
      <c r="BF298" s="99"/>
      <c r="BG298" s="99"/>
      <c r="BH298" s="99"/>
    </row>
    <row r="299" spans="1:60" ht="22.5" outlineLevel="1">
      <c r="A299" s="100">
        <v>76</v>
      </c>
      <c r="B299" s="100" t="s">
        <v>352</v>
      </c>
      <c r="C299" s="114" t="s">
        <v>351</v>
      </c>
      <c r="D299" s="104" t="s">
        <v>267</v>
      </c>
      <c r="E299" s="178">
        <v>1</v>
      </c>
      <c r="F299" s="177">
        <f>H299+J299</f>
        <v>0</v>
      </c>
      <c r="G299" s="106">
        <f>ROUND(E299*F299,2)</f>
        <v>0</v>
      </c>
      <c r="H299" s="106"/>
      <c r="I299" s="106">
        <f>ROUND(E299*H299,2)</f>
        <v>0</v>
      </c>
      <c r="J299" s="106"/>
      <c r="K299" s="106">
        <f>ROUND(E299*J299,2)</f>
        <v>0</v>
      </c>
      <c r="L299" s="106">
        <v>21</v>
      </c>
      <c r="M299" s="106">
        <f>G299*(1+L299/100)</f>
        <v>0</v>
      </c>
      <c r="N299" s="104">
        <v>0.11840000000000001</v>
      </c>
      <c r="O299" s="104">
        <f>ROUND(E299*N299,5)</f>
        <v>0.11840000000000001</v>
      </c>
      <c r="P299" s="104">
        <v>0</v>
      </c>
      <c r="Q299" s="104">
        <f>ROUND(E299*P299,5)</f>
        <v>0</v>
      </c>
      <c r="R299" s="104"/>
      <c r="S299" s="104"/>
      <c r="T299" s="105">
        <v>0.91800000000000004</v>
      </c>
      <c r="U299" s="104">
        <f>ROUND(E299*T299,2)</f>
        <v>0.92</v>
      </c>
      <c r="V299" s="99"/>
      <c r="W299" s="99"/>
      <c r="X299" s="99"/>
      <c r="Y299" s="99"/>
      <c r="Z299" s="99"/>
      <c r="AA299" s="99"/>
      <c r="AB299" s="99"/>
      <c r="AC299" s="99"/>
      <c r="AD299" s="99"/>
      <c r="AE299" s="99" t="s">
        <v>80</v>
      </c>
      <c r="AF299" s="99"/>
      <c r="AG299" s="99"/>
      <c r="AH299" s="99"/>
      <c r="AI299" s="99"/>
      <c r="AJ299" s="99"/>
      <c r="AK299" s="99"/>
      <c r="AL299" s="99"/>
      <c r="AM299" s="99"/>
      <c r="AN299" s="99"/>
      <c r="AO299" s="99"/>
      <c r="AP299" s="99"/>
      <c r="AQ299" s="99"/>
      <c r="AR299" s="99"/>
      <c r="AS299" s="99"/>
      <c r="AT299" s="99"/>
      <c r="AU299" s="99"/>
      <c r="AV299" s="99"/>
      <c r="AW299" s="99"/>
      <c r="AX299" s="99"/>
      <c r="AY299" s="99"/>
      <c r="AZ299" s="99"/>
      <c r="BA299" s="99"/>
      <c r="BB299" s="99"/>
      <c r="BC299" s="99"/>
      <c r="BD299" s="99"/>
      <c r="BE299" s="99"/>
      <c r="BF299" s="99"/>
      <c r="BG299" s="99"/>
      <c r="BH299" s="99"/>
    </row>
    <row r="300" spans="1:60" outlineLevel="1">
      <c r="A300" s="100"/>
      <c r="B300" s="100"/>
      <c r="C300" s="181" t="s">
        <v>350</v>
      </c>
      <c r="D300" s="180"/>
      <c r="E300" s="179">
        <v>1</v>
      </c>
      <c r="F300" s="106"/>
      <c r="G300" s="106"/>
      <c r="H300" s="106"/>
      <c r="I300" s="106"/>
      <c r="J300" s="106"/>
      <c r="K300" s="106"/>
      <c r="L300" s="106"/>
      <c r="M300" s="106"/>
      <c r="N300" s="104"/>
      <c r="O300" s="104"/>
      <c r="P300" s="104"/>
      <c r="Q300" s="104"/>
      <c r="R300" s="104"/>
      <c r="S300" s="104"/>
      <c r="T300" s="105"/>
      <c r="U300" s="104"/>
      <c r="V300" s="99"/>
      <c r="W300" s="99"/>
      <c r="X300" s="99"/>
      <c r="Y300" s="99"/>
      <c r="Z300" s="99"/>
      <c r="AA300" s="99"/>
      <c r="AB300" s="99"/>
      <c r="AC300" s="99"/>
      <c r="AD300" s="99"/>
      <c r="AE300" s="99" t="s">
        <v>133</v>
      </c>
      <c r="AF300" s="99">
        <v>0</v>
      </c>
      <c r="AG300" s="99"/>
      <c r="AH300" s="99"/>
      <c r="AI300" s="99"/>
      <c r="AJ300" s="99"/>
      <c r="AK300" s="99"/>
      <c r="AL300" s="99"/>
      <c r="AM300" s="99"/>
      <c r="AN300" s="99"/>
      <c r="AO300" s="99"/>
      <c r="AP300" s="99"/>
      <c r="AQ300" s="99"/>
      <c r="AR300" s="99"/>
      <c r="AS300" s="99"/>
      <c r="AT300" s="99"/>
      <c r="AU300" s="99"/>
      <c r="AV300" s="99"/>
      <c r="AW300" s="99"/>
      <c r="AX300" s="99"/>
      <c r="AY300" s="99"/>
      <c r="AZ300" s="99"/>
      <c r="BA300" s="99"/>
      <c r="BB300" s="99"/>
      <c r="BC300" s="99"/>
      <c r="BD300" s="99"/>
      <c r="BE300" s="99"/>
      <c r="BF300" s="99"/>
      <c r="BG300" s="99"/>
      <c r="BH300" s="99"/>
    </row>
    <row r="301" spans="1:60" ht="22.5" outlineLevel="1">
      <c r="A301" s="100">
        <v>77</v>
      </c>
      <c r="B301" s="100" t="s">
        <v>349</v>
      </c>
      <c r="C301" s="114" t="s">
        <v>348</v>
      </c>
      <c r="D301" s="104" t="s">
        <v>258</v>
      </c>
      <c r="E301" s="178">
        <v>9.5</v>
      </c>
      <c r="F301" s="177">
        <f>H301+J301</f>
        <v>0</v>
      </c>
      <c r="G301" s="106">
        <f>ROUND(E301*F301,2)</f>
        <v>0</v>
      </c>
      <c r="H301" s="106"/>
      <c r="I301" s="106">
        <f>ROUND(E301*H301,2)</f>
        <v>0</v>
      </c>
      <c r="J301" s="106"/>
      <c r="K301" s="106">
        <f>ROUND(E301*J301,2)</f>
        <v>0</v>
      </c>
      <c r="L301" s="106">
        <v>21</v>
      </c>
      <c r="M301" s="106">
        <f>G301*(1+L301/100)</f>
        <v>0</v>
      </c>
      <c r="N301" s="104">
        <v>0</v>
      </c>
      <c r="O301" s="104">
        <f>ROUND(E301*N301,5)</f>
        <v>0</v>
      </c>
      <c r="P301" s="104">
        <v>0</v>
      </c>
      <c r="Q301" s="104">
        <f>ROUND(E301*P301,5)</f>
        <v>0</v>
      </c>
      <c r="R301" s="104"/>
      <c r="S301" s="104"/>
      <c r="T301" s="105">
        <v>5.5E-2</v>
      </c>
      <c r="U301" s="104">
        <f>ROUND(E301*T301,2)</f>
        <v>0.52</v>
      </c>
      <c r="V301" s="99"/>
      <c r="W301" s="99"/>
      <c r="X301" s="99"/>
      <c r="Y301" s="99"/>
      <c r="Z301" s="99"/>
      <c r="AA301" s="99"/>
      <c r="AB301" s="99"/>
      <c r="AC301" s="99"/>
      <c r="AD301" s="99"/>
      <c r="AE301" s="99" t="s">
        <v>80</v>
      </c>
      <c r="AF301" s="99"/>
      <c r="AG301" s="99"/>
      <c r="AH301" s="99"/>
      <c r="AI301" s="99"/>
      <c r="AJ301" s="99"/>
      <c r="AK301" s="99"/>
      <c r="AL301" s="99"/>
      <c r="AM301" s="99"/>
      <c r="AN301" s="99"/>
      <c r="AO301" s="99"/>
      <c r="AP301" s="99"/>
      <c r="AQ301" s="99"/>
      <c r="AR301" s="99"/>
      <c r="AS301" s="99"/>
      <c r="AT301" s="99"/>
      <c r="AU301" s="99"/>
      <c r="AV301" s="99"/>
      <c r="AW301" s="99"/>
      <c r="AX301" s="99"/>
      <c r="AY301" s="99"/>
      <c r="AZ301" s="99"/>
      <c r="BA301" s="99"/>
      <c r="BB301" s="99"/>
      <c r="BC301" s="99"/>
      <c r="BD301" s="99"/>
      <c r="BE301" s="99"/>
      <c r="BF301" s="99"/>
      <c r="BG301" s="99"/>
      <c r="BH301" s="99"/>
    </row>
    <row r="302" spans="1:60">
      <c r="A302" s="200" t="s">
        <v>188</v>
      </c>
      <c r="B302" s="200" t="s">
        <v>347</v>
      </c>
      <c r="C302" s="199" t="s">
        <v>346</v>
      </c>
      <c r="D302" s="195"/>
      <c r="E302" s="198"/>
      <c r="F302" s="197"/>
      <c r="G302" s="197">
        <f>SUMIF(AE303:AE306,"&lt;&gt;NOR",G303:G306)</f>
        <v>0</v>
      </c>
      <c r="H302" s="197"/>
      <c r="I302" s="197">
        <f>SUM(I303:I306)</f>
        <v>0</v>
      </c>
      <c r="J302" s="197"/>
      <c r="K302" s="197">
        <f>SUM(K303:K306)</f>
        <v>0</v>
      </c>
      <c r="L302" s="197"/>
      <c r="M302" s="197">
        <f>SUM(M303:M306)</f>
        <v>0</v>
      </c>
      <c r="N302" s="195"/>
      <c r="O302" s="195">
        <f>SUM(O303:O306)</f>
        <v>0</v>
      </c>
      <c r="P302" s="195"/>
      <c r="Q302" s="195">
        <f>SUM(Q303:Q306)</f>
        <v>0</v>
      </c>
      <c r="R302" s="195"/>
      <c r="S302" s="195"/>
      <c r="T302" s="196"/>
      <c r="U302" s="195">
        <f>SUM(U303:U306)</f>
        <v>34.44</v>
      </c>
      <c r="AE302" t="s">
        <v>79</v>
      </c>
    </row>
    <row r="303" spans="1:60" outlineLevel="1">
      <c r="A303" s="100">
        <v>78</v>
      </c>
      <c r="B303" s="100" t="s">
        <v>345</v>
      </c>
      <c r="C303" s="114" t="s">
        <v>344</v>
      </c>
      <c r="D303" s="104" t="s">
        <v>267</v>
      </c>
      <c r="E303" s="178">
        <v>218</v>
      </c>
      <c r="F303" s="177">
        <f>H303+J303</f>
        <v>0</v>
      </c>
      <c r="G303" s="106">
        <f>ROUND(E303*F303,2)</f>
        <v>0</v>
      </c>
      <c r="H303" s="106"/>
      <c r="I303" s="106">
        <f>ROUND(E303*H303,2)</f>
        <v>0</v>
      </c>
      <c r="J303" s="106"/>
      <c r="K303" s="106">
        <f>ROUND(E303*J303,2)</f>
        <v>0</v>
      </c>
      <c r="L303" s="106">
        <v>21</v>
      </c>
      <c r="M303" s="106">
        <f>G303*(1+L303/100)</f>
        <v>0</v>
      </c>
      <c r="N303" s="104">
        <v>0</v>
      </c>
      <c r="O303" s="104">
        <f>ROUND(E303*N303,5)</f>
        <v>0</v>
      </c>
      <c r="P303" s="104">
        <v>0</v>
      </c>
      <c r="Q303" s="104">
        <f>ROUND(E303*P303,5)</f>
        <v>0</v>
      </c>
      <c r="R303" s="104"/>
      <c r="S303" s="104"/>
      <c r="T303" s="105">
        <v>0.158</v>
      </c>
      <c r="U303" s="104">
        <f>ROUND(E303*T303,2)</f>
        <v>34.44</v>
      </c>
      <c r="V303" s="99"/>
      <c r="W303" s="99"/>
      <c r="X303" s="99"/>
      <c r="Y303" s="99"/>
      <c r="Z303" s="99"/>
      <c r="AA303" s="99"/>
      <c r="AB303" s="99"/>
      <c r="AC303" s="99"/>
      <c r="AD303" s="99"/>
      <c r="AE303" s="99" t="s">
        <v>80</v>
      </c>
      <c r="AF303" s="99"/>
      <c r="AG303" s="99"/>
      <c r="AH303" s="99"/>
      <c r="AI303" s="99"/>
      <c r="AJ303" s="99"/>
      <c r="AK303" s="99"/>
      <c r="AL303" s="99"/>
      <c r="AM303" s="99"/>
      <c r="AN303" s="99"/>
      <c r="AO303" s="99"/>
      <c r="AP303" s="99"/>
      <c r="AQ303" s="99"/>
      <c r="AR303" s="99"/>
      <c r="AS303" s="99"/>
      <c r="AT303" s="99"/>
      <c r="AU303" s="99"/>
      <c r="AV303" s="99"/>
      <c r="AW303" s="99"/>
      <c r="AX303" s="99"/>
      <c r="AY303" s="99"/>
      <c r="AZ303" s="99"/>
      <c r="BA303" s="99"/>
      <c r="BB303" s="99"/>
      <c r="BC303" s="99"/>
      <c r="BD303" s="99"/>
      <c r="BE303" s="99"/>
      <c r="BF303" s="99"/>
      <c r="BG303" s="99"/>
      <c r="BH303" s="99"/>
    </row>
    <row r="304" spans="1:60" ht="22.5" outlineLevel="1">
      <c r="A304" s="100"/>
      <c r="B304" s="100"/>
      <c r="C304" s="383" t="s">
        <v>343</v>
      </c>
      <c r="D304" s="384"/>
      <c r="E304" s="385"/>
      <c r="F304" s="386"/>
      <c r="G304" s="387"/>
      <c r="H304" s="106"/>
      <c r="I304" s="106"/>
      <c r="J304" s="106"/>
      <c r="K304" s="106"/>
      <c r="L304" s="106"/>
      <c r="M304" s="106"/>
      <c r="N304" s="104"/>
      <c r="O304" s="104"/>
      <c r="P304" s="104"/>
      <c r="Q304" s="104"/>
      <c r="R304" s="104"/>
      <c r="S304" s="104"/>
      <c r="T304" s="105"/>
      <c r="U304" s="104"/>
      <c r="V304" s="99"/>
      <c r="W304" s="99"/>
      <c r="X304" s="99"/>
      <c r="Y304" s="99"/>
      <c r="Z304" s="99"/>
      <c r="AA304" s="99"/>
      <c r="AB304" s="99"/>
      <c r="AC304" s="99"/>
      <c r="AD304" s="99"/>
      <c r="AE304" s="99" t="s">
        <v>81</v>
      </c>
      <c r="AF304" s="99"/>
      <c r="AG304" s="99"/>
      <c r="AH304" s="99"/>
      <c r="AI304" s="99"/>
      <c r="AJ304" s="99"/>
      <c r="AK304" s="99"/>
      <c r="AL304" s="99"/>
      <c r="AM304" s="99"/>
      <c r="AN304" s="99"/>
      <c r="AO304" s="99"/>
      <c r="AP304" s="99"/>
      <c r="AQ304" s="99"/>
      <c r="AR304" s="99"/>
      <c r="AS304" s="99"/>
      <c r="AT304" s="99"/>
      <c r="AU304" s="99"/>
      <c r="AV304" s="99"/>
      <c r="AW304" s="99"/>
      <c r="AX304" s="99"/>
      <c r="AY304" s="99"/>
      <c r="AZ304" s="99"/>
      <c r="BA304" s="101" t="str">
        <f>C304</f>
        <v>Vyvrtání a vyčištění otvoru, aplikace dvousložkové kotevní hmoty (v ampuli, nebo vytlačením z kartuše) a zasunutí svorníku pro chemické kotvení.</v>
      </c>
      <c r="BB304" s="99"/>
      <c r="BC304" s="99"/>
      <c r="BD304" s="99"/>
      <c r="BE304" s="99"/>
      <c r="BF304" s="99"/>
      <c r="BG304" s="99"/>
      <c r="BH304" s="99"/>
    </row>
    <row r="305" spans="1:60" outlineLevel="1">
      <c r="A305" s="100"/>
      <c r="B305" s="100"/>
      <c r="C305" s="181" t="s">
        <v>342</v>
      </c>
      <c r="D305" s="180"/>
      <c r="E305" s="179">
        <v>62</v>
      </c>
      <c r="F305" s="106"/>
      <c r="G305" s="106"/>
      <c r="H305" s="106"/>
      <c r="I305" s="106"/>
      <c r="J305" s="106"/>
      <c r="K305" s="106"/>
      <c r="L305" s="106"/>
      <c r="M305" s="106"/>
      <c r="N305" s="104"/>
      <c r="O305" s="104"/>
      <c r="P305" s="104"/>
      <c r="Q305" s="104"/>
      <c r="R305" s="104"/>
      <c r="S305" s="104"/>
      <c r="T305" s="105"/>
      <c r="U305" s="104"/>
      <c r="V305" s="99"/>
      <c r="W305" s="99"/>
      <c r="X305" s="99"/>
      <c r="Y305" s="99"/>
      <c r="Z305" s="99"/>
      <c r="AA305" s="99"/>
      <c r="AB305" s="99"/>
      <c r="AC305" s="99"/>
      <c r="AD305" s="99"/>
      <c r="AE305" s="99" t="s">
        <v>133</v>
      </c>
      <c r="AF305" s="99">
        <v>0</v>
      </c>
      <c r="AG305" s="99"/>
      <c r="AH305" s="99"/>
      <c r="AI305" s="99"/>
      <c r="AJ305" s="99"/>
      <c r="AK305" s="99"/>
      <c r="AL305" s="99"/>
      <c r="AM305" s="99"/>
      <c r="AN305" s="99"/>
      <c r="AO305" s="99"/>
      <c r="AP305" s="99"/>
      <c r="AQ305" s="99"/>
      <c r="AR305" s="99"/>
      <c r="AS305" s="99"/>
      <c r="AT305" s="99"/>
      <c r="AU305" s="99"/>
      <c r="AV305" s="99"/>
      <c r="AW305" s="99"/>
      <c r="AX305" s="99"/>
      <c r="AY305" s="99"/>
      <c r="AZ305" s="99"/>
      <c r="BA305" s="99"/>
      <c r="BB305" s="99"/>
      <c r="BC305" s="99"/>
      <c r="BD305" s="99"/>
      <c r="BE305" s="99"/>
      <c r="BF305" s="99"/>
      <c r="BG305" s="99"/>
      <c r="BH305" s="99"/>
    </row>
    <row r="306" spans="1:60" outlineLevel="1">
      <c r="A306" s="100"/>
      <c r="B306" s="100"/>
      <c r="C306" s="181" t="s">
        <v>341</v>
      </c>
      <c r="D306" s="180"/>
      <c r="E306" s="179">
        <v>156</v>
      </c>
      <c r="F306" s="106"/>
      <c r="G306" s="106"/>
      <c r="H306" s="106"/>
      <c r="I306" s="106"/>
      <c r="J306" s="106"/>
      <c r="K306" s="106"/>
      <c r="L306" s="106"/>
      <c r="M306" s="106"/>
      <c r="N306" s="104"/>
      <c r="O306" s="104"/>
      <c r="P306" s="104"/>
      <c r="Q306" s="104"/>
      <c r="R306" s="104"/>
      <c r="S306" s="104"/>
      <c r="T306" s="105"/>
      <c r="U306" s="104"/>
      <c r="V306" s="99"/>
      <c r="W306" s="99"/>
      <c r="X306" s="99"/>
      <c r="Y306" s="99"/>
      <c r="Z306" s="99"/>
      <c r="AA306" s="99"/>
      <c r="AB306" s="99"/>
      <c r="AC306" s="99"/>
      <c r="AD306" s="99"/>
      <c r="AE306" s="99" t="s">
        <v>133</v>
      </c>
      <c r="AF306" s="99">
        <v>0</v>
      </c>
      <c r="AG306" s="99"/>
      <c r="AH306" s="99"/>
      <c r="AI306" s="99"/>
      <c r="AJ306" s="99"/>
      <c r="AK306" s="99"/>
      <c r="AL306" s="99"/>
      <c r="AM306" s="99"/>
      <c r="AN306" s="99"/>
      <c r="AO306" s="99"/>
      <c r="AP306" s="99"/>
      <c r="AQ306" s="99"/>
      <c r="AR306" s="99"/>
      <c r="AS306" s="99"/>
      <c r="AT306" s="99"/>
      <c r="AU306" s="99"/>
      <c r="AV306" s="99"/>
      <c r="AW306" s="99"/>
      <c r="AX306" s="99"/>
      <c r="AY306" s="99"/>
      <c r="AZ306" s="99"/>
      <c r="BA306" s="99"/>
      <c r="BB306" s="99"/>
      <c r="BC306" s="99"/>
      <c r="BD306" s="99"/>
      <c r="BE306" s="99"/>
      <c r="BF306" s="99"/>
      <c r="BG306" s="99"/>
      <c r="BH306" s="99"/>
    </row>
    <row r="307" spans="1:60">
      <c r="A307" s="200" t="s">
        <v>188</v>
      </c>
      <c r="B307" s="200" t="s">
        <v>340</v>
      </c>
      <c r="C307" s="199" t="s">
        <v>339</v>
      </c>
      <c r="D307" s="195"/>
      <c r="E307" s="198"/>
      <c r="F307" s="197"/>
      <c r="G307" s="197">
        <f>SUMIF(AE308:AE322,"&lt;&gt;NOR",G308:G322)</f>
        <v>0</v>
      </c>
      <c r="H307" s="197"/>
      <c r="I307" s="197">
        <f>SUM(I308:I322)</f>
        <v>0</v>
      </c>
      <c r="J307" s="197"/>
      <c r="K307" s="197">
        <f>SUM(K308:K322)</f>
        <v>0</v>
      </c>
      <c r="L307" s="197"/>
      <c r="M307" s="197">
        <f>SUM(M308:M322)</f>
        <v>0</v>
      </c>
      <c r="N307" s="195"/>
      <c r="O307" s="195">
        <f>SUM(O308:O322)</f>
        <v>1.1199999999999999E-3</v>
      </c>
      <c r="P307" s="195"/>
      <c r="Q307" s="195">
        <f>SUM(Q308:Q322)</f>
        <v>12.8232</v>
      </c>
      <c r="R307" s="195"/>
      <c r="S307" s="195"/>
      <c r="T307" s="196"/>
      <c r="U307" s="195">
        <f>SUM(U308:U322)</f>
        <v>89.88</v>
      </c>
      <c r="AE307" t="s">
        <v>79</v>
      </c>
    </row>
    <row r="308" spans="1:60" outlineLevel="1">
      <c r="A308" s="100">
        <v>79</v>
      </c>
      <c r="B308" s="100" t="s">
        <v>338</v>
      </c>
      <c r="C308" s="114" t="s">
        <v>337</v>
      </c>
      <c r="D308" s="104" t="s">
        <v>213</v>
      </c>
      <c r="E308" s="178">
        <v>0.76</v>
      </c>
      <c r="F308" s="177">
        <f>H308+J308</f>
        <v>0</v>
      </c>
      <c r="G308" s="106">
        <f>ROUND(E308*F308,2)</f>
        <v>0</v>
      </c>
      <c r="H308" s="106"/>
      <c r="I308" s="106">
        <f>ROUND(E308*H308,2)</f>
        <v>0</v>
      </c>
      <c r="J308" s="106"/>
      <c r="K308" s="106">
        <f>ROUND(E308*J308,2)</f>
        <v>0</v>
      </c>
      <c r="L308" s="106">
        <v>21</v>
      </c>
      <c r="M308" s="106">
        <f>G308*(1+L308/100)</f>
        <v>0</v>
      </c>
      <c r="N308" s="104">
        <v>1.47E-3</v>
      </c>
      <c r="O308" s="104">
        <f>ROUND(E308*N308,5)</f>
        <v>1.1199999999999999E-3</v>
      </c>
      <c r="P308" s="104">
        <v>2.4</v>
      </c>
      <c r="Q308" s="104">
        <f>ROUND(E308*P308,5)</f>
        <v>1.8240000000000001</v>
      </c>
      <c r="R308" s="104"/>
      <c r="S308" s="104"/>
      <c r="T308" s="105">
        <v>8.5</v>
      </c>
      <c r="U308" s="104">
        <f>ROUND(E308*T308,2)</f>
        <v>6.46</v>
      </c>
      <c r="V308" s="99"/>
      <c r="W308" s="99"/>
      <c r="X308" s="99"/>
      <c r="Y308" s="99"/>
      <c r="Z308" s="99"/>
      <c r="AA308" s="99"/>
      <c r="AB308" s="99"/>
      <c r="AC308" s="99"/>
      <c r="AD308" s="99"/>
      <c r="AE308" s="99" t="s">
        <v>80</v>
      </c>
      <c r="AF308" s="99"/>
      <c r="AG308" s="99"/>
      <c r="AH308" s="99"/>
      <c r="AI308" s="99"/>
      <c r="AJ308" s="99"/>
      <c r="AK308" s="99"/>
      <c r="AL308" s="99"/>
      <c r="AM308" s="99"/>
      <c r="AN308" s="99"/>
      <c r="AO308" s="99"/>
      <c r="AP308" s="99"/>
      <c r="AQ308" s="99"/>
      <c r="AR308" s="99"/>
      <c r="AS308" s="99"/>
      <c r="AT308" s="99"/>
      <c r="AU308" s="99"/>
      <c r="AV308" s="99"/>
      <c r="AW308" s="99"/>
      <c r="AX308" s="99"/>
      <c r="AY308" s="99"/>
      <c r="AZ308" s="99"/>
      <c r="BA308" s="99"/>
      <c r="BB308" s="99"/>
      <c r="BC308" s="99"/>
      <c r="BD308" s="99"/>
      <c r="BE308" s="99"/>
      <c r="BF308" s="99"/>
      <c r="BG308" s="99"/>
      <c r="BH308" s="99"/>
    </row>
    <row r="309" spans="1:60" outlineLevel="1">
      <c r="A309" s="100"/>
      <c r="B309" s="100"/>
      <c r="C309" s="383" t="s">
        <v>336</v>
      </c>
      <c r="D309" s="384"/>
      <c r="E309" s="385"/>
      <c r="F309" s="386"/>
      <c r="G309" s="387"/>
      <c r="H309" s="106"/>
      <c r="I309" s="106"/>
      <c r="J309" s="106"/>
      <c r="K309" s="106"/>
      <c r="L309" s="106"/>
      <c r="M309" s="106"/>
      <c r="N309" s="104"/>
      <c r="O309" s="104"/>
      <c r="P309" s="104"/>
      <c r="Q309" s="104"/>
      <c r="R309" s="104"/>
      <c r="S309" s="104"/>
      <c r="T309" s="105"/>
      <c r="U309" s="104"/>
      <c r="V309" s="99"/>
      <c r="W309" s="99"/>
      <c r="X309" s="99"/>
      <c r="Y309" s="99"/>
      <c r="Z309" s="99"/>
      <c r="AA309" s="99"/>
      <c r="AB309" s="99"/>
      <c r="AC309" s="99"/>
      <c r="AD309" s="99"/>
      <c r="AE309" s="99" t="s">
        <v>81</v>
      </c>
      <c r="AF309" s="99"/>
      <c r="AG309" s="99"/>
      <c r="AH309" s="99"/>
      <c r="AI309" s="99"/>
      <c r="AJ309" s="99"/>
      <c r="AK309" s="99"/>
      <c r="AL309" s="99"/>
      <c r="AM309" s="99"/>
      <c r="AN309" s="99"/>
      <c r="AO309" s="99"/>
      <c r="AP309" s="99"/>
      <c r="AQ309" s="99"/>
      <c r="AR309" s="99"/>
      <c r="AS309" s="99"/>
      <c r="AT309" s="99"/>
      <c r="AU309" s="99"/>
      <c r="AV309" s="99"/>
      <c r="AW309" s="99"/>
      <c r="AX309" s="99"/>
      <c r="AY309" s="99"/>
      <c r="AZ309" s="99"/>
      <c r="BA309" s="101" t="str">
        <f>C309</f>
        <v>Zídky u vstupu do ZŠ.</v>
      </c>
      <c r="BB309" s="99"/>
      <c r="BC309" s="99"/>
      <c r="BD309" s="99"/>
      <c r="BE309" s="99"/>
      <c r="BF309" s="99"/>
      <c r="BG309" s="99"/>
      <c r="BH309" s="99"/>
    </row>
    <row r="310" spans="1:60" outlineLevel="1">
      <c r="A310" s="100"/>
      <c r="B310" s="100"/>
      <c r="C310" s="181" t="s">
        <v>335</v>
      </c>
      <c r="D310" s="180"/>
      <c r="E310" s="179">
        <v>0.76</v>
      </c>
      <c r="F310" s="106"/>
      <c r="G310" s="106"/>
      <c r="H310" s="106"/>
      <c r="I310" s="106"/>
      <c r="J310" s="106"/>
      <c r="K310" s="106"/>
      <c r="L310" s="106"/>
      <c r="M310" s="106"/>
      <c r="N310" s="104"/>
      <c r="O310" s="104"/>
      <c r="P310" s="104"/>
      <c r="Q310" s="104"/>
      <c r="R310" s="104"/>
      <c r="S310" s="104"/>
      <c r="T310" s="105"/>
      <c r="U310" s="104"/>
      <c r="V310" s="99"/>
      <c r="W310" s="99"/>
      <c r="X310" s="99"/>
      <c r="Y310" s="99"/>
      <c r="Z310" s="99"/>
      <c r="AA310" s="99"/>
      <c r="AB310" s="99"/>
      <c r="AC310" s="99"/>
      <c r="AD310" s="99"/>
      <c r="AE310" s="99" t="s">
        <v>133</v>
      </c>
      <c r="AF310" s="99">
        <v>0</v>
      </c>
      <c r="AG310" s="99"/>
      <c r="AH310" s="99"/>
      <c r="AI310" s="99"/>
      <c r="AJ310" s="99"/>
      <c r="AK310" s="99"/>
      <c r="AL310" s="99"/>
      <c r="AM310" s="99"/>
      <c r="AN310" s="99"/>
      <c r="AO310" s="99"/>
      <c r="AP310" s="99"/>
      <c r="AQ310" s="99"/>
      <c r="AR310" s="99"/>
      <c r="AS310" s="99"/>
      <c r="AT310" s="99"/>
      <c r="AU310" s="99"/>
      <c r="AV310" s="99"/>
      <c r="AW310" s="99"/>
      <c r="AX310" s="99"/>
      <c r="AY310" s="99"/>
      <c r="AZ310" s="99"/>
      <c r="BA310" s="99"/>
      <c r="BB310" s="99"/>
      <c r="BC310" s="99"/>
      <c r="BD310" s="99"/>
      <c r="BE310" s="99"/>
      <c r="BF310" s="99"/>
      <c r="BG310" s="99"/>
      <c r="BH310" s="99"/>
    </row>
    <row r="311" spans="1:60" ht="22.5" outlineLevel="1">
      <c r="A311" s="100">
        <v>80</v>
      </c>
      <c r="B311" s="100" t="s">
        <v>334</v>
      </c>
      <c r="C311" s="114" t="s">
        <v>333</v>
      </c>
      <c r="D311" s="104" t="s">
        <v>213</v>
      </c>
      <c r="E311" s="178">
        <v>0.75</v>
      </c>
      <c r="F311" s="177">
        <f>H311+J311</f>
        <v>0</v>
      </c>
      <c r="G311" s="106">
        <f>ROUND(E311*F311,2)</f>
        <v>0</v>
      </c>
      <c r="H311" s="106"/>
      <c r="I311" s="106">
        <f>ROUND(E311*H311,2)</f>
        <v>0</v>
      </c>
      <c r="J311" s="106"/>
      <c r="K311" s="106">
        <f>ROUND(E311*J311,2)</f>
        <v>0</v>
      </c>
      <c r="L311" s="106">
        <v>21</v>
      </c>
      <c r="M311" s="106">
        <f>G311*(1+L311/100)</f>
        <v>0</v>
      </c>
      <c r="N311" s="104">
        <v>0</v>
      </c>
      <c r="O311" s="104">
        <f>ROUND(E311*N311,5)</f>
        <v>0</v>
      </c>
      <c r="P311" s="104">
        <v>2.2000000000000002</v>
      </c>
      <c r="Q311" s="104">
        <f>ROUND(E311*P311,5)</f>
        <v>1.65</v>
      </c>
      <c r="R311" s="104"/>
      <c r="S311" s="104"/>
      <c r="T311" s="105">
        <v>11.32</v>
      </c>
      <c r="U311" s="104">
        <f>ROUND(E311*T311,2)</f>
        <v>8.49</v>
      </c>
      <c r="V311" s="99"/>
      <c r="W311" s="99"/>
      <c r="X311" s="99"/>
      <c r="Y311" s="99"/>
      <c r="Z311" s="99"/>
      <c r="AA311" s="99"/>
      <c r="AB311" s="99"/>
      <c r="AC311" s="99"/>
      <c r="AD311" s="99"/>
      <c r="AE311" s="99" t="s">
        <v>80</v>
      </c>
      <c r="AF311" s="99"/>
      <c r="AG311" s="99"/>
      <c r="AH311" s="99"/>
      <c r="AI311" s="99"/>
      <c r="AJ311" s="99"/>
      <c r="AK311" s="99"/>
      <c r="AL311" s="99"/>
      <c r="AM311" s="99"/>
      <c r="AN311" s="99"/>
      <c r="AO311" s="99"/>
      <c r="AP311" s="99"/>
      <c r="AQ311" s="99"/>
      <c r="AR311" s="99"/>
      <c r="AS311" s="99"/>
      <c r="AT311" s="99"/>
      <c r="AU311" s="99"/>
      <c r="AV311" s="99"/>
      <c r="AW311" s="99"/>
      <c r="AX311" s="99"/>
      <c r="AY311" s="99"/>
      <c r="AZ311" s="99"/>
      <c r="BA311" s="99"/>
      <c r="BB311" s="99"/>
      <c r="BC311" s="99"/>
      <c r="BD311" s="99"/>
      <c r="BE311" s="99"/>
      <c r="BF311" s="99"/>
      <c r="BG311" s="99"/>
      <c r="BH311" s="99"/>
    </row>
    <row r="312" spans="1:60" outlineLevel="1">
      <c r="A312" s="100"/>
      <c r="B312" s="100"/>
      <c r="C312" s="383" t="s">
        <v>332</v>
      </c>
      <c r="D312" s="384"/>
      <c r="E312" s="385"/>
      <c r="F312" s="386"/>
      <c r="G312" s="387"/>
      <c r="H312" s="106"/>
      <c r="I312" s="106"/>
      <c r="J312" s="106"/>
      <c r="K312" s="106"/>
      <c r="L312" s="106"/>
      <c r="M312" s="106"/>
      <c r="N312" s="104"/>
      <c r="O312" s="104"/>
      <c r="P312" s="104"/>
      <c r="Q312" s="104"/>
      <c r="R312" s="104"/>
      <c r="S312" s="104"/>
      <c r="T312" s="105"/>
      <c r="U312" s="104"/>
      <c r="V312" s="99"/>
      <c r="W312" s="99"/>
      <c r="X312" s="99"/>
      <c r="Y312" s="99"/>
      <c r="Z312" s="99"/>
      <c r="AA312" s="99"/>
      <c r="AB312" s="99"/>
      <c r="AC312" s="99"/>
      <c r="AD312" s="99"/>
      <c r="AE312" s="99" t="s">
        <v>81</v>
      </c>
      <c r="AF312" s="99"/>
      <c r="AG312" s="99"/>
      <c r="AH312" s="99"/>
      <c r="AI312" s="99"/>
      <c r="AJ312" s="99"/>
      <c r="AK312" s="99"/>
      <c r="AL312" s="99"/>
      <c r="AM312" s="99"/>
      <c r="AN312" s="99"/>
      <c r="AO312" s="99"/>
      <c r="AP312" s="99"/>
      <c r="AQ312" s="99"/>
      <c r="AR312" s="99"/>
      <c r="AS312" s="99"/>
      <c r="AT312" s="99"/>
      <c r="AU312" s="99"/>
      <c r="AV312" s="99"/>
      <c r="AW312" s="99"/>
      <c r="AX312" s="99"/>
      <c r="AY312" s="99"/>
      <c r="AZ312" s="99"/>
      <c r="BA312" s="101" t="str">
        <f>C312</f>
        <v>Dobetonávka podél vstupu do ZŠ.</v>
      </c>
      <c r="BB312" s="99"/>
      <c r="BC312" s="99"/>
      <c r="BD312" s="99"/>
      <c r="BE312" s="99"/>
      <c r="BF312" s="99"/>
      <c r="BG312" s="99"/>
      <c r="BH312" s="99"/>
    </row>
    <row r="313" spans="1:60" ht="22.5" outlineLevel="1">
      <c r="A313" s="100">
        <v>81</v>
      </c>
      <c r="B313" s="100" t="s">
        <v>331</v>
      </c>
      <c r="C313" s="114" t="s">
        <v>330</v>
      </c>
      <c r="D313" s="104" t="s">
        <v>267</v>
      </c>
      <c r="E313" s="178">
        <v>3</v>
      </c>
      <c r="F313" s="177">
        <f>H313+J313</f>
        <v>0</v>
      </c>
      <c r="G313" s="106">
        <f>ROUND(E313*F313,2)</f>
        <v>0</v>
      </c>
      <c r="H313" s="106"/>
      <c r="I313" s="106">
        <f>ROUND(E313*H313,2)</f>
        <v>0</v>
      </c>
      <c r="J313" s="106"/>
      <c r="K313" s="106">
        <f>ROUND(E313*J313,2)</f>
        <v>0</v>
      </c>
      <c r="L313" s="106">
        <v>21</v>
      </c>
      <c r="M313" s="106">
        <f>G313*(1+L313/100)</f>
        <v>0</v>
      </c>
      <c r="N313" s="104">
        <v>0</v>
      </c>
      <c r="O313" s="104">
        <f>ROUND(E313*N313,5)</f>
        <v>0</v>
      </c>
      <c r="P313" s="104">
        <v>0.01</v>
      </c>
      <c r="Q313" s="104">
        <f>ROUND(E313*P313,5)</f>
        <v>0.03</v>
      </c>
      <c r="R313" s="104"/>
      <c r="S313" s="104"/>
      <c r="T313" s="105">
        <v>0.27700000000000002</v>
      </c>
      <c r="U313" s="104">
        <f>ROUND(E313*T313,2)</f>
        <v>0.83</v>
      </c>
      <c r="V313" s="99"/>
      <c r="W313" s="99"/>
      <c r="X313" s="99"/>
      <c r="Y313" s="99"/>
      <c r="Z313" s="99"/>
      <c r="AA313" s="99"/>
      <c r="AB313" s="99"/>
      <c r="AC313" s="99"/>
      <c r="AD313" s="99"/>
      <c r="AE313" s="99" t="s">
        <v>80</v>
      </c>
      <c r="AF313" s="99"/>
      <c r="AG313" s="99"/>
      <c r="AH313" s="99"/>
      <c r="AI313" s="99"/>
      <c r="AJ313" s="99"/>
      <c r="AK313" s="99"/>
      <c r="AL313" s="99"/>
      <c r="AM313" s="99"/>
      <c r="AN313" s="99"/>
      <c r="AO313" s="99"/>
      <c r="AP313" s="99"/>
      <c r="AQ313" s="99"/>
      <c r="AR313" s="99"/>
      <c r="AS313" s="99"/>
      <c r="AT313" s="99"/>
      <c r="AU313" s="99"/>
      <c r="AV313" s="99"/>
      <c r="AW313" s="99"/>
      <c r="AX313" s="99"/>
      <c r="AY313" s="99"/>
      <c r="AZ313" s="99"/>
      <c r="BA313" s="99"/>
      <c r="BB313" s="99"/>
      <c r="BC313" s="99"/>
      <c r="BD313" s="99"/>
      <c r="BE313" s="99"/>
      <c r="BF313" s="99"/>
      <c r="BG313" s="99"/>
      <c r="BH313" s="99"/>
    </row>
    <row r="314" spans="1:60" outlineLevel="1">
      <c r="A314" s="100"/>
      <c r="B314" s="100"/>
      <c r="C314" s="383" t="s">
        <v>329</v>
      </c>
      <c r="D314" s="384"/>
      <c r="E314" s="385"/>
      <c r="F314" s="386"/>
      <c r="G314" s="387"/>
      <c r="H314" s="106"/>
      <c r="I314" s="106"/>
      <c r="J314" s="106"/>
      <c r="K314" s="106"/>
      <c r="L314" s="106"/>
      <c r="M314" s="106"/>
      <c r="N314" s="104"/>
      <c r="O314" s="104"/>
      <c r="P314" s="104"/>
      <c r="Q314" s="104"/>
      <c r="R314" s="104"/>
      <c r="S314" s="104"/>
      <c r="T314" s="105"/>
      <c r="U314" s="104"/>
      <c r="V314" s="99"/>
      <c r="W314" s="99"/>
      <c r="X314" s="99"/>
      <c r="Y314" s="99"/>
      <c r="Z314" s="99"/>
      <c r="AA314" s="99"/>
      <c r="AB314" s="99"/>
      <c r="AC314" s="99"/>
      <c r="AD314" s="99"/>
      <c r="AE314" s="99" t="s">
        <v>81</v>
      </c>
      <c r="AF314" s="99"/>
      <c r="AG314" s="99"/>
      <c r="AH314" s="99"/>
      <c r="AI314" s="99"/>
      <c r="AJ314" s="99"/>
      <c r="AK314" s="99"/>
      <c r="AL314" s="99"/>
      <c r="AM314" s="99"/>
      <c r="AN314" s="99"/>
      <c r="AO314" s="99"/>
      <c r="AP314" s="99"/>
      <c r="AQ314" s="99"/>
      <c r="AR314" s="99"/>
      <c r="AS314" s="99"/>
      <c r="AT314" s="99"/>
      <c r="AU314" s="99"/>
      <c r="AV314" s="99"/>
      <c r="AW314" s="99"/>
      <c r="AX314" s="99"/>
      <c r="AY314" s="99"/>
      <c r="AZ314" s="99"/>
      <c r="BA314" s="101" t="str">
        <f>C314</f>
        <v>U vstupu do MŠ opětovně použita.</v>
      </c>
      <c r="BB314" s="99"/>
      <c r="BC314" s="99"/>
      <c r="BD314" s="99"/>
      <c r="BE314" s="99"/>
      <c r="BF314" s="99"/>
      <c r="BG314" s="99"/>
      <c r="BH314" s="99"/>
    </row>
    <row r="315" spans="1:60" outlineLevel="1">
      <c r="A315" s="100"/>
      <c r="B315" s="100"/>
      <c r="C315" s="181" t="s">
        <v>328</v>
      </c>
      <c r="D315" s="180"/>
      <c r="E315" s="179">
        <v>3</v>
      </c>
      <c r="F315" s="106"/>
      <c r="G315" s="106"/>
      <c r="H315" s="106"/>
      <c r="I315" s="106"/>
      <c r="J315" s="106"/>
      <c r="K315" s="106"/>
      <c r="L315" s="106"/>
      <c r="M315" s="106"/>
      <c r="N315" s="104"/>
      <c r="O315" s="104"/>
      <c r="P315" s="104"/>
      <c r="Q315" s="104"/>
      <c r="R315" s="104"/>
      <c r="S315" s="104"/>
      <c r="T315" s="105"/>
      <c r="U315" s="104"/>
      <c r="V315" s="99"/>
      <c r="W315" s="99"/>
      <c r="X315" s="99"/>
      <c r="Y315" s="99"/>
      <c r="Z315" s="99"/>
      <c r="AA315" s="99"/>
      <c r="AB315" s="99"/>
      <c r="AC315" s="99"/>
      <c r="AD315" s="99"/>
      <c r="AE315" s="99" t="s">
        <v>133</v>
      </c>
      <c r="AF315" s="99">
        <v>0</v>
      </c>
      <c r="AG315" s="99"/>
      <c r="AH315" s="99"/>
      <c r="AI315" s="99"/>
      <c r="AJ315" s="99"/>
      <c r="AK315" s="99"/>
      <c r="AL315" s="99"/>
      <c r="AM315" s="99"/>
      <c r="AN315" s="99"/>
      <c r="AO315" s="99"/>
      <c r="AP315" s="99"/>
      <c r="AQ315" s="99"/>
      <c r="AR315" s="99"/>
      <c r="AS315" s="99"/>
      <c r="AT315" s="99"/>
      <c r="AU315" s="99"/>
      <c r="AV315" s="99"/>
      <c r="AW315" s="99"/>
      <c r="AX315" s="99"/>
      <c r="AY315" s="99"/>
      <c r="AZ315" s="99"/>
      <c r="BA315" s="99"/>
      <c r="BB315" s="99"/>
      <c r="BC315" s="99"/>
      <c r="BD315" s="99"/>
      <c r="BE315" s="99"/>
      <c r="BF315" s="99"/>
      <c r="BG315" s="99"/>
      <c r="BH315" s="99"/>
    </row>
    <row r="316" spans="1:60" outlineLevel="1">
      <c r="A316" s="100">
        <v>82</v>
      </c>
      <c r="B316" s="100" t="s">
        <v>327</v>
      </c>
      <c r="C316" s="114" t="s">
        <v>326</v>
      </c>
      <c r="D316" s="104" t="s">
        <v>258</v>
      </c>
      <c r="E316" s="178">
        <v>101.6</v>
      </c>
      <c r="F316" s="177">
        <f>H316+J316</f>
        <v>0</v>
      </c>
      <c r="G316" s="106">
        <f>ROUND(E316*F316,2)</f>
        <v>0</v>
      </c>
      <c r="H316" s="106"/>
      <c r="I316" s="106">
        <f>ROUND(E316*H316,2)</f>
        <v>0</v>
      </c>
      <c r="J316" s="106"/>
      <c r="K316" s="106">
        <f>ROUND(E316*J316,2)</f>
        <v>0</v>
      </c>
      <c r="L316" s="106">
        <v>21</v>
      </c>
      <c r="M316" s="106">
        <f>G316*(1+L316/100)</f>
        <v>0</v>
      </c>
      <c r="N316" s="104">
        <v>0</v>
      </c>
      <c r="O316" s="104">
        <f>ROUND(E316*N316,5)</f>
        <v>0</v>
      </c>
      <c r="P316" s="104">
        <v>3.6999999999999998E-2</v>
      </c>
      <c r="Q316" s="104">
        <f>ROUND(E316*P316,5)</f>
        <v>3.7591999999999999</v>
      </c>
      <c r="R316" s="104"/>
      <c r="S316" s="104"/>
      <c r="T316" s="105">
        <v>0.55000000000000004</v>
      </c>
      <c r="U316" s="104">
        <f>ROUND(E316*T316,2)</f>
        <v>55.88</v>
      </c>
      <c r="V316" s="99"/>
      <c r="W316" s="99"/>
      <c r="X316" s="99"/>
      <c r="Y316" s="99"/>
      <c r="Z316" s="99"/>
      <c r="AA316" s="99"/>
      <c r="AB316" s="99"/>
      <c r="AC316" s="99"/>
      <c r="AD316" s="99"/>
      <c r="AE316" s="99" t="s">
        <v>80</v>
      </c>
      <c r="AF316" s="99"/>
      <c r="AG316" s="99"/>
      <c r="AH316" s="99"/>
      <c r="AI316" s="99"/>
      <c r="AJ316" s="99"/>
      <c r="AK316" s="99"/>
      <c r="AL316" s="99"/>
      <c r="AM316" s="99"/>
      <c r="AN316" s="99"/>
      <c r="AO316" s="99"/>
      <c r="AP316" s="99"/>
      <c r="AQ316" s="99"/>
      <c r="AR316" s="99"/>
      <c r="AS316" s="99"/>
      <c r="AT316" s="99"/>
      <c r="AU316" s="99"/>
      <c r="AV316" s="99"/>
      <c r="AW316" s="99"/>
      <c r="AX316" s="99"/>
      <c r="AY316" s="99"/>
      <c r="AZ316" s="99"/>
      <c r="BA316" s="99"/>
      <c r="BB316" s="99"/>
      <c r="BC316" s="99"/>
      <c r="BD316" s="99"/>
      <c r="BE316" s="99"/>
      <c r="BF316" s="99"/>
      <c r="BG316" s="99"/>
      <c r="BH316" s="99"/>
    </row>
    <row r="317" spans="1:60" outlineLevel="1">
      <c r="A317" s="100"/>
      <c r="B317" s="100"/>
      <c r="C317" s="181" t="s">
        <v>325</v>
      </c>
      <c r="D317" s="180"/>
      <c r="E317" s="179">
        <v>26</v>
      </c>
      <c r="F317" s="106"/>
      <c r="G317" s="106"/>
      <c r="H317" s="106"/>
      <c r="I317" s="106"/>
      <c r="J317" s="106"/>
      <c r="K317" s="106"/>
      <c r="L317" s="106"/>
      <c r="M317" s="106"/>
      <c r="N317" s="104"/>
      <c r="O317" s="104"/>
      <c r="P317" s="104"/>
      <c r="Q317" s="104"/>
      <c r="R317" s="104"/>
      <c r="S317" s="104"/>
      <c r="T317" s="105"/>
      <c r="U317" s="104"/>
      <c r="V317" s="99"/>
      <c r="W317" s="99"/>
      <c r="X317" s="99"/>
      <c r="Y317" s="99"/>
      <c r="Z317" s="99"/>
      <c r="AA317" s="99"/>
      <c r="AB317" s="99"/>
      <c r="AC317" s="99"/>
      <c r="AD317" s="99"/>
      <c r="AE317" s="99" t="s">
        <v>133</v>
      </c>
      <c r="AF317" s="99">
        <v>0</v>
      </c>
      <c r="AG317" s="99"/>
      <c r="AH317" s="99"/>
      <c r="AI317" s="99"/>
      <c r="AJ317" s="99"/>
      <c r="AK317" s="99"/>
      <c r="AL317" s="99"/>
      <c r="AM317" s="99"/>
      <c r="AN317" s="99"/>
      <c r="AO317" s="99"/>
      <c r="AP317" s="99"/>
      <c r="AQ317" s="99"/>
      <c r="AR317" s="99"/>
      <c r="AS317" s="99"/>
      <c r="AT317" s="99"/>
      <c r="AU317" s="99"/>
      <c r="AV317" s="99"/>
      <c r="AW317" s="99"/>
      <c r="AX317" s="99"/>
      <c r="AY317" s="99"/>
      <c r="AZ317" s="99"/>
      <c r="BA317" s="99"/>
      <c r="BB317" s="99"/>
      <c r="BC317" s="99"/>
      <c r="BD317" s="99"/>
      <c r="BE317" s="99"/>
      <c r="BF317" s="99"/>
      <c r="BG317" s="99"/>
      <c r="BH317" s="99"/>
    </row>
    <row r="318" spans="1:60" outlineLevel="1">
      <c r="A318" s="100"/>
      <c r="B318" s="100"/>
      <c r="C318" s="181" t="s">
        <v>324</v>
      </c>
      <c r="D318" s="180"/>
      <c r="E318" s="179">
        <v>75.599999999999994</v>
      </c>
      <c r="F318" s="106"/>
      <c r="G318" s="106"/>
      <c r="H318" s="106"/>
      <c r="I318" s="106"/>
      <c r="J318" s="106"/>
      <c r="K318" s="106"/>
      <c r="L318" s="106"/>
      <c r="M318" s="106"/>
      <c r="N318" s="104"/>
      <c r="O318" s="104"/>
      <c r="P318" s="104"/>
      <c r="Q318" s="104"/>
      <c r="R318" s="104"/>
      <c r="S318" s="104"/>
      <c r="T318" s="105"/>
      <c r="U318" s="104"/>
      <c r="V318" s="99"/>
      <c r="W318" s="99"/>
      <c r="X318" s="99"/>
      <c r="Y318" s="99"/>
      <c r="Z318" s="99"/>
      <c r="AA318" s="99"/>
      <c r="AB318" s="99"/>
      <c r="AC318" s="99"/>
      <c r="AD318" s="99"/>
      <c r="AE318" s="99" t="s">
        <v>133</v>
      </c>
      <c r="AF318" s="99">
        <v>0</v>
      </c>
      <c r="AG318" s="99"/>
      <c r="AH318" s="99"/>
      <c r="AI318" s="99"/>
      <c r="AJ318" s="99"/>
      <c r="AK318" s="99"/>
      <c r="AL318" s="99"/>
      <c r="AM318" s="99"/>
      <c r="AN318" s="99"/>
      <c r="AO318" s="99"/>
      <c r="AP318" s="99"/>
      <c r="AQ318" s="99"/>
      <c r="AR318" s="99"/>
      <c r="AS318" s="99"/>
      <c r="AT318" s="99"/>
      <c r="AU318" s="99"/>
      <c r="AV318" s="99"/>
      <c r="AW318" s="99"/>
      <c r="AX318" s="99"/>
      <c r="AY318" s="99"/>
      <c r="AZ318" s="99"/>
      <c r="BA318" s="99"/>
      <c r="BB318" s="99"/>
      <c r="BC318" s="99"/>
      <c r="BD318" s="99"/>
      <c r="BE318" s="99"/>
      <c r="BF318" s="99"/>
      <c r="BG318" s="99"/>
      <c r="BH318" s="99"/>
    </row>
    <row r="319" spans="1:60" outlineLevel="1">
      <c r="A319" s="100">
        <v>83</v>
      </c>
      <c r="B319" s="100" t="s">
        <v>323</v>
      </c>
      <c r="C319" s="114" t="s">
        <v>322</v>
      </c>
      <c r="D319" s="104" t="s">
        <v>213</v>
      </c>
      <c r="E319" s="178">
        <v>2.754</v>
      </c>
      <c r="F319" s="177">
        <f>H319+J319</f>
        <v>0</v>
      </c>
      <c r="G319" s="106">
        <f>ROUND(E319*F319,2)</f>
        <v>0</v>
      </c>
      <c r="H319" s="106"/>
      <c r="I319" s="106">
        <f>ROUND(E319*H319,2)</f>
        <v>0</v>
      </c>
      <c r="J319" s="106"/>
      <c r="K319" s="106">
        <f>ROUND(E319*J319,2)</f>
        <v>0</v>
      </c>
      <c r="L319" s="106">
        <v>21</v>
      </c>
      <c r="M319" s="106">
        <f>G319*(1+L319/100)</f>
        <v>0</v>
      </c>
      <c r="N319" s="104">
        <v>0</v>
      </c>
      <c r="O319" s="104">
        <f>ROUND(E319*N319,5)</f>
        <v>0</v>
      </c>
      <c r="P319" s="104">
        <v>2</v>
      </c>
      <c r="Q319" s="104">
        <f>ROUND(E319*P319,5)</f>
        <v>5.508</v>
      </c>
      <c r="R319" s="104"/>
      <c r="S319" s="104"/>
      <c r="T319" s="105">
        <v>6.4359999999999999</v>
      </c>
      <c r="U319" s="104">
        <f>ROUND(E319*T319,2)</f>
        <v>17.72</v>
      </c>
      <c r="V319" s="99"/>
      <c r="W319" s="99"/>
      <c r="X319" s="99"/>
      <c r="Y319" s="99"/>
      <c r="Z319" s="99"/>
      <c r="AA319" s="99"/>
      <c r="AB319" s="99"/>
      <c r="AC319" s="99"/>
      <c r="AD319" s="99"/>
      <c r="AE319" s="99" t="s">
        <v>80</v>
      </c>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99"/>
      <c r="BB319" s="99"/>
      <c r="BC319" s="99"/>
      <c r="BD319" s="99"/>
      <c r="BE319" s="99"/>
      <c r="BF319" s="99"/>
      <c r="BG319" s="99"/>
      <c r="BH319" s="99"/>
    </row>
    <row r="320" spans="1:60" outlineLevel="1">
      <c r="A320" s="100"/>
      <c r="B320" s="100"/>
      <c r="C320" s="181" t="s">
        <v>321</v>
      </c>
      <c r="D320" s="180"/>
      <c r="E320" s="179">
        <v>1.4039999999999999</v>
      </c>
      <c r="F320" s="106"/>
      <c r="G320" s="106"/>
      <c r="H320" s="106"/>
      <c r="I320" s="106"/>
      <c r="J320" s="106"/>
      <c r="K320" s="106"/>
      <c r="L320" s="106"/>
      <c r="M320" s="106"/>
      <c r="N320" s="104"/>
      <c r="O320" s="104"/>
      <c r="P320" s="104"/>
      <c r="Q320" s="104"/>
      <c r="R320" s="104"/>
      <c r="S320" s="104"/>
      <c r="T320" s="105"/>
      <c r="U320" s="104"/>
      <c r="V320" s="99"/>
      <c r="W320" s="99"/>
      <c r="X320" s="99"/>
      <c r="Y320" s="99"/>
      <c r="Z320" s="99"/>
      <c r="AA320" s="99"/>
      <c r="AB320" s="99"/>
      <c r="AC320" s="99"/>
      <c r="AD320" s="99"/>
      <c r="AE320" s="99" t="s">
        <v>133</v>
      </c>
      <c r="AF320" s="99">
        <v>0</v>
      </c>
      <c r="AG320" s="99"/>
      <c r="AH320" s="99"/>
      <c r="AI320" s="99"/>
      <c r="AJ320" s="99"/>
      <c r="AK320" s="99"/>
      <c r="AL320" s="99"/>
      <c r="AM320" s="99"/>
      <c r="AN320" s="99"/>
      <c r="AO320" s="99"/>
      <c r="AP320" s="99"/>
      <c r="AQ320" s="99"/>
      <c r="AR320" s="99"/>
      <c r="AS320" s="99"/>
      <c r="AT320" s="99"/>
      <c r="AU320" s="99"/>
      <c r="AV320" s="99"/>
      <c r="AW320" s="99"/>
      <c r="AX320" s="99"/>
      <c r="AY320" s="99"/>
      <c r="AZ320" s="99"/>
      <c r="BA320" s="99"/>
      <c r="BB320" s="99"/>
      <c r="BC320" s="99"/>
      <c r="BD320" s="99"/>
      <c r="BE320" s="99"/>
      <c r="BF320" s="99"/>
      <c r="BG320" s="99"/>
      <c r="BH320" s="99"/>
    </row>
    <row r="321" spans="1:60" outlineLevel="1">
      <c r="A321" s="100"/>
      <c r="B321" s="100"/>
      <c r="C321" s="181" t="s">
        <v>320</v>
      </c>
      <c r="D321" s="180"/>
      <c r="E321" s="179">
        <v>1.35</v>
      </c>
      <c r="F321" s="106"/>
      <c r="G321" s="106"/>
      <c r="H321" s="106"/>
      <c r="I321" s="106"/>
      <c r="J321" s="106"/>
      <c r="K321" s="106"/>
      <c r="L321" s="106"/>
      <c r="M321" s="106"/>
      <c r="N321" s="104"/>
      <c r="O321" s="104"/>
      <c r="P321" s="104"/>
      <c r="Q321" s="104"/>
      <c r="R321" s="104"/>
      <c r="S321" s="104"/>
      <c r="T321" s="105"/>
      <c r="U321" s="104"/>
      <c r="V321" s="99"/>
      <c r="W321" s="99"/>
      <c r="X321" s="99"/>
      <c r="Y321" s="99"/>
      <c r="Z321" s="99"/>
      <c r="AA321" s="99"/>
      <c r="AB321" s="99"/>
      <c r="AC321" s="99"/>
      <c r="AD321" s="99"/>
      <c r="AE321" s="99" t="s">
        <v>133</v>
      </c>
      <c r="AF321" s="99">
        <v>0</v>
      </c>
      <c r="AG321" s="99"/>
      <c r="AH321" s="99"/>
      <c r="AI321" s="99"/>
      <c r="AJ321" s="99"/>
      <c r="AK321" s="99"/>
      <c r="AL321" s="99"/>
      <c r="AM321" s="99"/>
      <c r="AN321" s="99"/>
      <c r="AO321" s="99"/>
      <c r="AP321" s="99"/>
      <c r="AQ321" s="99"/>
      <c r="AR321" s="99"/>
      <c r="AS321" s="99"/>
      <c r="AT321" s="99"/>
      <c r="AU321" s="99"/>
      <c r="AV321" s="99"/>
      <c r="AW321" s="99"/>
      <c r="AX321" s="99"/>
      <c r="AY321" s="99"/>
      <c r="AZ321" s="99"/>
      <c r="BA321" s="99"/>
      <c r="BB321" s="99"/>
      <c r="BC321" s="99"/>
      <c r="BD321" s="99"/>
      <c r="BE321" s="99"/>
      <c r="BF321" s="99"/>
      <c r="BG321" s="99"/>
      <c r="BH321" s="99"/>
    </row>
    <row r="322" spans="1:60" outlineLevel="1">
      <c r="A322" s="100">
        <v>84</v>
      </c>
      <c r="B322" s="100" t="s">
        <v>319</v>
      </c>
      <c r="C322" s="114" t="s">
        <v>318</v>
      </c>
      <c r="D322" s="104" t="s">
        <v>267</v>
      </c>
      <c r="E322" s="178">
        <v>1</v>
      </c>
      <c r="F322" s="177">
        <f>H322+J322</f>
        <v>0</v>
      </c>
      <c r="G322" s="106">
        <f>ROUND(E322*F322,2)</f>
        <v>0</v>
      </c>
      <c r="H322" s="106"/>
      <c r="I322" s="106">
        <f>ROUND(E322*H322,2)</f>
        <v>0</v>
      </c>
      <c r="J322" s="106"/>
      <c r="K322" s="106">
        <f>ROUND(E322*J322,2)</f>
        <v>0</v>
      </c>
      <c r="L322" s="106">
        <v>21</v>
      </c>
      <c r="M322" s="106">
        <f>G322*(1+L322/100)</f>
        <v>0</v>
      </c>
      <c r="N322" s="104">
        <v>0</v>
      </c>
      <c r="O322" s="104">
        <f>ROUND(E322*N322,5)</f>
        <v>0</v>
      </c>
      <c r="P322" s="104">
        <v>5.1999999999999998E-2</v>
      </c>
      <c r="Q322" s="104">
        <f>ROUND(E322*P322,5)</f>
        <v>5.1999999999999998E-2</v>
      </c>
      <c r="R322" s="104"/>
      <c r="S322" s="104"/>
      <c r="T322" s="105">
        <v>0.495</v>
      </c>
      <c r="U322" s="104">
        <f>ROUND(E322*T322,2)</f>
        <v>0.5</v>
      </c>
      <c r="V322" s="99"/>
      <c r="W322" s="99"/>
      <c r="X322" s="99"/>
      <c r="Y322" s="99"/>
      <c r="Z322" s="99"/>
      <c r="AA322" s="99"/>
      <c r="AB322" s="99"/>
      <c r="AC322" s="99"/>
      <c r="AD322" s="99"/>
      <c r="AE322" s="99" t="s">
        <v>80</v>
      </c>
      <c r="AF322" s="99"/>
      <c r="AG322" s="99"/>
      <c r="AH322" s="99"/>
      <c r="AI322" s="99"/>
      <c r="AJ322" s="99"/>
      <c r="AK322" s="99"/>
      <c r="AL322" s="99"/>
      <c r="AM322" s="99"/>
      <c r="AN322" s="99"/>
      <c r="AO322" s="99"/>
      <c r="AP322" s="99"/>
      <c r="AQ322" s="99"/>
      <c r="AR322" s="99"/>
      <c r="AS322" s="99"/>
      <c r="AT322" s="99"/>
      <c r="AU322" s="99"/>
      <c r="AV322" s="99"/>
      <c r="AW322" s="99"/>
      <c r="AX322" s="99"/>
      <c r="AY322" s="99"/>
      <c r="AZ322" s="99"/>
      <c r="BA322" s="99"/>
      <c r="BB322" s="99"/>
      <c r="BC322" s="99"/>
      <c r="BD322" s="99"/>
      <c r="BE322" s="99"/>
      <c r="BF322" s="99"/>
      <c r="BG322" s="99"/>
      <c r="BH322" s="99"/>
    </row>
    <row r="323" spans="1:60">
      <c r="A323" s="200" t="s">
        <v>188</v>
      </c>
      <c r="B323" s="200" t="s">
        <v>317</v>
      </c>
      <c r="C323" s="199" t="s">
        <v>316</v>
      </c>
      <c r="D323" s="195"/>
      <c r="E323" s="198"/>
      <c r="F323" s="197"/>
      <c r="G323" s="197">
        <f>SUMIF(AE324:AE324,"&lt;&gt;NOR",G324:G324)</f>
        <v>0</v>
      </c>
      <c r="H323" s="197"/>
      <c r="I323" s="197">
        <f>SUM(I324:I324)</f>
        <v>0</v>
      </c>
      <c r="J323" s="197"/>
      <c r="K323" s="197">
        <f>SUM(K324:K324)</f>
        <v>0</v>
      </c>
      <c r="L323" s="197"/>
      <c r="M323" s="197">
        <f>SUM(M324:M324)</f>
        <v>0</v>
      </c>
      <c r="N323" s="195"/>
      <c r="O323" s="195">
        <f>SUM(O324:O324)</f>
        <v>0</v>
      </c>
      <c r="P323" s="195"/>
      <c r="Q323" s="195">
        <f>SUM(Q324:Q324)</f>
        <v>0</v>
      </c>
      <c r="R323" s="195"/>
      <c r="S323" s="195"/>
      <c r="T323" s="196"/>
      <c r="U323" s="195">
        <f>SUM(U324:U324)</f>
        <v>366.85</v>
      </c>
      <c r="AE323" t="s">
        <v>79</v>
      </c>
    </row>
    <row r="324" spans="1:60" outlineLevel="1">
      <c r="A324" s="100">
        <v>85</v>
      </c>
      <c r="B324" s="100" t="s">
        <v>315</v>
      </c>
      <c r="C324" s="114" t="s">
        <v>314</v>
      </c>
      <c r="D324" s="104" t="s">
        <v>197</v>
      </c>
      <c r="E324" s="178">
        <v>940.64503000000002</v>
      </c>
      <c r="F324" s="177">
        <f>H324+J324</f>
        <v>0</v>
      </c>
      <c r="G324" s="106">
        <f>ROUND(E324*F324,2)</f>
        <v>0</v>
      </c>
      <c r="H324" s="106"/>
      <c r="I324" s="106">
        <f>ROUND(E324*H324,2)</f>
        <v>0</v>
      </c>
      <c r="J324" s="106"/>
      <c r="K324" s="106">
        <f>ROUND(E324*J324,2)</f>
        <v>0</v>
      </c>
      <c r="L324" s="106">
        <v>21</v>
      </c>
      <c r="M324" s="106">
        <f>G324*(1+L324/100)</f>
        <v>0</v>
      </c>
      <c r="N324" s="104">
        <v>0</v>
      </c>
      <c r="O324" s="104">
        <f>ROUND(E324*N324,5)</f>
        <v>0</v>
      </c>
      <c r="P324" s="104">
        <v>0</v>
      </c>
      <c r="Q324" s="104">
        <f>ROUND(E324*P324,5)</f>
        <v>0</v>
      </c>
      <c r="R324" s="104"/>
      <c r="S324" s="104"/>
      <c r="T324" s="105">
        <v>0.39</v>
      </c>
      <c r="U324" s="104">
        <f>ROUND(E324*T324,2)</f>
        <v>366.85</v>
      </c>
      <c r="V324" s="99"/>
      <c r="W324" s="99"/>
      <c r="X324" s="99"/>
      <c r="Y324" s="99"/>
      <c r="Z324" s="99"/>
      <c r="AA324" s="99"/>
      <c r="AB324" s="99"/>
      <c r="AC324" s="99"/>
      <c r="AD324" s="99"/>
      <c r="AE324" s="99" t="s">
        <v>80</v>
      </c>
      <c r="AF324" s="99"/>
      <c r="AG324" s="99"/>
      <c r="AH324" s="99"/>
      <c r="AI324" s="99"/>
      <c r="AJ324" s="99"/>
      <c r="AK324" s="99"/>
      <c r="AL324" s="99"/>
      <c r="AM324" s="99"/>
      <c r="AN324" s="99"/>
      <c r="AO324" s="99"/>
      <c r="AP324" s="99"/>
      <c r="AQ324" s="99"/>
      <c r="AR324" s="99"/>
      <c r="AS324" s="99"/>
      <c r="AT324" s="99"/>
      <c r="AU324" s="99"/>
      <c r="AV324" s="99"/>
      <c r="AW324" s="99"/>
      <c r="AX324" s="99"/>
      <c r="AY324" s="99"/>
      <c r="AZ324" s="99"/>
      <c r="BA324" s="99"/>
      <c r="BB324" s="99"/>
      <c r="BC324" s="99"/>
      <c r="BD324" s="99"/>
      <c r="BE324" s="99"/>
      <c r="BF324" s="99"/>
      <c r="BG324" s="99"/>
      <c r="BH324" s="99"/>
    </row>
    <row r="325" spans="1:60">
      <c r="A325" s="200" t="s">
        <v>188</v>
      </c>
      <c r="B325" s="200" t="s">
        <v>313</v>
      </c>
      <c r="C325" s="199" t="s">
        <v>312</v>
      </c>
      <c r="D325" s="195"/>
      <c r="E325" s="198"/>
      <c r="F325" s="197"/>
      <c r="G325" s="197">
        <f>SUMIF(AE326:AE337,"&lt;&gt;NOR",G326:G337)</f>
        <v>0</v>
      </c>
      <c r="H325" s="197"/>
      <c r="I325" s="197">
        <f>SUM(I326:I337)</f>
        <v>0</v>
      </c>
      <c r="J325" s="197"/>
      <c r="K325" s="197">
        <f>SUM(K326:K337)</f>
        <v>0</v>
      </c>
      <c r="L325" s="197"/>
      <c r="M325" s="197">
        <f>SUM(M326:M337)</f>
        <v>0</v>
      </c>
      <c r="N325" s="195"/>
      <c r="O325" s="195">
        <f>SUM(O326:O337)</f>
        <v>1.6535</v>
      </c>
      <c r="P325" s="195"/>
      <c r="Q325" s="195">
        <f>SUM(Q326:Q337)</f>
        <v>0</v>
      </c>
      <c r="R325" s="195"/>
      <c r="S325" s="195"/>
      <c r="T325" s="196"/>
      <c r="U325" s="195">
        <f>SUM(U326:U337)</f>
        <v>196.92999999999998</v>
      </c>
      <c r="AE325" t="s">
        <v>79</v>
      </c>
    </row>
    <row r="326" spans="1:60" ht="22.5" outlineLevel="1">
      <c r="A326" s="100">
        <v>86</v>
      </c>
      <c r="B326" s="100" t="s">
        <v>311</v>
      </c>
      <c r="C326" s="114" t="s">
        <v>310</v>
      </c>
      <c r="D326" s="104" t="s">
        <v>307</v>
      </c>
      <c r="E326" s="178">
        <v>1568.91</v>
      </c>
      <c r="F326" s="177">
        <f>H326+J326</f>
        <v>0</v>
      </c>
      <c r="G326" s="106">
        <f>ROUND(E326*F326,2)</f>
        <v>0</v>
      </c>
      <c r="H326" s="106"/>
      <c r="I326" s="106">
        <f>ROUND(E326*H326,2)</f>
        <v>0</v>
      </c>
      <c r="J326" s="106"/>
      <c r="K326" s="106">
        <f>ROUND(E326*J326,2)</f>
        <v>0</v>
      </c>
      <c r="L326" s="106">
        <v>21</v>
      </c>
      <c r="M326" s="106">
        <f>G326*(1+L326/100)</f>
        <v>0</v>
      </c>
      <c r="N326" s="104">
        <v>5.0000000000000002E-5</v>
      </c>
      <c r="O326" s="104">
        <f>ROUND(E326*N326,5)</f>
        <v>7.8450000000000006E-2</v>
      </c>
      <c r="P326" s="104">
        <v>0</v>
      </c>
      <c r="Q326" s="104">
        <f>ROUND(E326*P326,5)</f>
        <v>0</v>
      </c>
      <c r="R326" s="104"/>
      <c r="S326" s="104"/>
      <c r="T326" s="105">
        <v>0.1</v>
      </c>
      <c r="U326" s="104">
        <f>ROUND(E326*T326,2)</f>
        <v>156.88999999999999</v>
      </c>
      <c r="V326" s="99"/>
      <c r="W326" s="99"/>
      <c r="X326" s="99"/>
      <c r="Y326" s="99"/>
      <c r="Z326" s="99"/>
      <c r="AA326" s="99"/>
      <c r="AB326" s="99"/>
      <c r="AC326" s="99"/>
      <c r="AD326" s="99"/>
      <c r="AE326" s="99" t="s">
        <v>80</v>
      </c>
      <c r="AF326" s="99"/>
      <c r="AG326" s="99"/>
      <c r="AH326" s="99"/>
      <c r="AI326" s="99"/>
      <c r="AJ326" s="99"/>
      <c r="AK326" s="99"/>
      <c r="AL326" s="99"/>
      <c r="AM326" s="99"/>
      <c r="AN326" s="99"/>
      <c r="AO326" s="99"/>
      <c r="AP326" s="99"/>
      <c r="AQ326" s="99"/>
      <c r="AR326" s="99"/>
      <c r="AS326" s="99"/>
      <c r="AT326" s="99"/>
      <c r="AU326" s="99"/>
      <c r="AV326" s="99"/>
      <c r="AW326" s="99"/>
      <c r="AX326" s="99"/>
      <c r="AY326" s="99"/>
      <c r="AZ326" s="99"/>
      <c r="BA326" s="99"/>
      <c r="BB326" s="99"/>
      <c r="BC326" s="99"/>
      <c r="BD326" s="99"/>
      <c r="BE326" s="99"/>
      <c r="BF326" s="99"/>
      <c r="BG326" s="99"/>
      <c r="BH326" s="99"/>
    </row>
    <row r="327" spans="1:60" outlineLevel="1">
      <c r="A327" s="100"/>
      <c r="B327" s="100"/>
      <c r="C327" s="181" t="s">
        <v>306</v>
      </c>
      <c r="D327" s="180"/>
      <c r="E327" s="179">
        <v>494.92</v>
      </c>
      <c r="F327" s="106"/>
      <c r="G327" s="106"/>
      <c r="H327" s="106"/>
      <c r="I327" s="106"/>
      <c r="J327" s="106"/>
      <c r="K327" s="106"/>
      <c r="L327" s="106"/>
      <c r="M327" s="106"/>
      <c r="N327" s="104"/>
      <c r="O327" s="104"/>
      <c r="P327" s="104"/>
      <c r="Q327" s="104"/>
      <c r="R327" s="104"/>
      <c r="S327" s="104"/>
      <c r="T327" s="105"/>
      <c r="U327" s="104"/>
      <c r="V327" s="99"/>
      <c r="W327" s="99"/>
      <c r="X327" s="99"/>
      <c r="Y327" s="99"/>
      <c r="Z327" s="99"/>
      <c r="AA327" s="99"/>
      <c r="AB327" s="99"/>
      <c r="AC327" s="99"/>
      <c r="AD327" s="99"/>
      <c r="AE327" s="99" t="s">
        <v>133</v>
      </c>
      <c r="AF327" s="99">
        <v>0</v>
      </c>
      <c r="AG327" s="99"/>
      <c r="AH327" s="99"/>
      <c r="AI327" s="99"/>
      <c r="AJ327" s="99"/>
      <c r="AK327" s="99"/>
      <c r="AL327" s="99"/>
      <c r="AM327" s="99"/>
      <c r="AN327" s="99"/>
      <c r="AO327" s="99"/>
      <c r="AP327" s="99"/>
      <c r="AQ327" s="99"/>
      <c r="AR327" s="99"/>
      <c r="AS327" s="99"/>
      <c r="AT327" s="99"/>
      <c r="AU327" s="99"/>
      <c r="AV327" s="99"/>
      <c r="AW327" s="99"/>
      <c r="AX327" s="99"/>
      <c r="AY327" s="99"/>
      <c r="AZ327" s="99"/>
      <c r="BA327" s="99"/>
      <c r="BB327" s="99"/>
      <c r="BC327" s="99"/>
      <c r="BD327" s="99"/>
      <c r="BE327" s="99"/>
      <c r="BF327" s="99"/>
      <c r="BG327" s="99"/>
      <c r="BH327" s="99"/>
    </row>
    <row r="328" spans="1:60" outlineLevel="1">
      <c r="A328" s="100"/>
      <c r="B328" s="100"/>
      <c r="C328" s="181" t="s">
        <v>305</v>
      </c>
      <c r="D328" s="180"/>
      <c r="E328" s="179">
        <v>1073.99</v>
      </c>
      <c r="F328" s="106"/>
      <c r="G328" s="106"/>
      <c r="H328" s="106"/>
      <c r="I328" s="106"/>
      <c r="J328" s="106"/>
      <c r="K328" s="106"/>
      <c r="L328" s="106"/>
      <c r="M328" s="106"/>
      <c r="N328" s="104"/>
      <c r="O328" s="104"/>
      <c r="P328" s="104"/>
      <c r="Q328" s="104"/>
      <c r="R328" s="104"/>
      <c r="S328" s="104"/>
      <c r="T328" s="105"/>
      <c r="U328" s="104"/>
      <c r="V328" s="99"/>
      <c r="W328" s="99"/>
      <c r="X328" s="99"/>
      <c r="Y328" s="99"/>
      <c r="Z328" s="99"/>
      <c r="AA328" s="99"/>
      <c r="AB328" s="99"/>
      <c r="AC328" s="99"/>
      <c r="AD328" s="99"/>
      <c r="AE328" s="99" t="s">
        <v>133</v>
      </c>
      <c r="AF328" s="99">
        <v>0</v>
      </c>
      <c r="AG328" s="99"/>
      <c r="AH328" s="99"/>
      <c r="AI328" s="99"/>
      <c r="AJ328" s="99"/>
      <c r="AK328" s="99"/>
      <c r="AL328" s="99"/>
      <c r="AM328" s="99"/>
      <c r="AN328" s="99"/>
      <c r="AO328" s="99"/>
      <c r="AP328" s="99"/>
      <c r="AQ328" s="99"/>
      <c r="AR328" s="99"/>
      <c r="AS328" s="99"/>
      <c r="AT328" s="99"/>
      <c r="AU328" s="99"/>
      <c r="AV328" s="99"/>
      <c r="AW328" s="99"/>
      <c r="AX328" s="99"/>
      <c r="AY328" s="99"/>
      <c r="AZ328" s="99"/>
      <c r="BA328" s="99"/>
      <c r="BB328" s="99"/>
      <c r="BC328" s="99"/>
      <c r="BD328" s="99"/>
      <c r="BE328" s="99"/>
      <c r="BF328" s="99"/>
      <c r="BG328" s="99"/>
      <c r="BH328" s="99"/>
    </row>
    <row r="329" spans="1:60" ht="22.5" outlineLevel="1">
      <c r="A329" s="100">
        <v>87</v>
      </c>
      <c r="B329" s="100" t="s">
        <v>309</v>
      </c>
      <c r="C329" s="114" t="s">
        <v>308</v>
      </c>
      <c r="D329" s="104" t="s">
        <v>307</v>
      </c>
      <c r="E329" s="178">
        <v>1568.91</v>
      </c>
      <c r="F329" s="177">
        <f>H329+J329</f>
        <v>0</v>
      </c>
      <c r="G329" s="106">
        <f>ROUND(E329*F329,2)</f>
        <v>0</v>
      </c>
      <c r="H329" s="106"/>
      <c r="I329" s="106">
        <f>ROUND(E329*H329,2)</f>
        <v>0</v>
      </c>
      <c r="J329" s="106"/>
      <c r="K329" s="106">
        <f>ROUND(E329*J329,2)</f>
        <v>0</v>
      </c>
      <c r="L329" s="106">
        <v>21</v>
      </c>
      <c r="M329" s="106">
        <f>G329*(1+L329/100)</f>
        <v>0</v>
      </c>
      <c r="N329" s="104">
        <v>0</v>
      </c>
      <c r="O329" s="104">
        <f>ROUND(E329*N329,5)</f>
        <v>0</v>
      </c>
      <c r="P329" s="104">
        <v>0</v>
      </c>
      <c r="Q329" s="104">
        <f>ROUND(E329*P329,5)</f>
        <v>0</v>
      </c>
      <c r="R329" s="104"/>
      <c r="S329" s="104"/>
      <c r="T329" s="105">
        <v>0</v>
      </c>
      <c r="U329" s="104">
        <f>ROUND(E329*T329,2)</f>
        <v>0</v>
      </c>
      <c r="V329" s="99"/>
      <c r="W329" s="99"/>
      <c r="X329" s="99"/>
      <c r="Y329" s="99"/>
      <c r="Z329" s="99"/>
      <c r="AA329" s="99"/>
      <c r="AB329" s="99"/>
      <c r="AC329" s="99"/>
      <c r="AD329" s="99"/>
      <c r="AE329" s="99" t="s">
        <v>80</v>
      </c>
      <c r="AF329" s="99"/>
      <c r="AG329" s="99"/>
      <c r="AH329" s="99"/>
      <c r="AI329" s="99"/>
      <c r="AJ329" s="99"/>
      <c r="AK329" s="99"/>
      <c r="AL329" s="99"/>
      <c r="AM329" s="99"/>
      <c r="AN329" s="99"/>
      <c r="AO329" s="99"/>
      <c r="AP329" s="99"/>
      <c r="AQ329" s="99"/>
      <c r="AR329" s="99"/>
      <c r="AS329" s="99"/>
      <c r="AT329" s="99"/>
      <c r="AU329" s="99"/>
      <c r="AV329" s="99"/>
      <c r="AW329" s="99"/>
      <c r="AX329" s="99"/>
      <c r="AY329" s="99"/>
      <c r="AZ329" s="99"/>
      <c r="BA329" s="99"/>
      <c r="BB329" s="99"/>
      <c r="BC329" s="99"/>
      <c r="BD329" s="99"/>
      <c r="BE329" s="99"/>
      <c r="BF329" s="99"/>
      <c r="BG329" s="99"/>
      <c r="BH329" s="99"/>
    </row>
    <row r="330" spans="1:60" outlineLevel="1">
      <c r="A330" s="100"/>
      <c r="B330" s="100"/>
      <c r="C330" s="181" t="s">
        <v>306</v>
      </c>
      <c r="D330" s="180"/>
      <c r="E330" s="179">
        <v>494.92</v>
      </c>
      <c r="F330" s="106"/>
      <c r="G330" s="106"/>
      <c r="H330" s="106"/>
      <c r="I330" s="106"/>
      <c r="J330" s="106"/>
      <c r="K330" s="106"/>
      <c r="L330" s="106"/>
      <c r="M330" s="106"/>
      <c r="N330" s="104"/>
      <c r="O330" s="104"/>
      <c r="P330" s="104"/>
      <c r="Q330" s="104"/>
      <c r="R330" s="104"/>
      <c r="S330" s="104"/>
      <c r="T330" s="105"/>
      <c r="U330" s="104"/>
      <c r="V330" s="99"/>
      <c r="W330" s="99"/>
      <c r="X330" s="99"/>
      <c r="Y330" s="99"/>
      <c r="Z330" s="99"/>
      <c r="AA330" s="99"/>
      <c r="AB330" s="99"/>
      <c r="AC330" s="99"/>
      <c r="AD330" s="99"/>
      <c r="AE330" s="99" t="s">
        <v>133</v>
      </c>
      <c r="AF330" s="99">
        <v>0</v>
      </c>
      <c r="AG330" s="99"/>
      <c r="AH330" s="99"/>
      <c r="AI330" s="99"/>
      <c r="AJ330" s="99"/>
      <c r="AK330" s="99"/>
      <c r="AL330" s="99"/>
      <c r="AM330" s="99"/>
      <c r="AN330" s="99"/>
      <c r="AO330" s="99"/>
      <c r="AP330" s="99"/>
      <c r="AQ330" s="99"/>
      <c r="AR330" s="99"/>
      <c r="AS330" s="99"/>
      <c r="AT330" s="99"/>
      <c r="AU330" s="99"/>
      <c r="AV330" s="99"/>
      <c r="AW330" s="99"/>
      <c r="AX330" s="99"/>
      <c r="AY330" s="99"/>
      <c r="AZ330" s="99"/>
      <c r="BA330" s="99"/>
      <c r="BB330" s="99"/>
      <c r="BC330" s="99"/>
      <c r="BD330" s="99"/>
      <c r="BE330" s="99"/>
      <c r="BF330" s="99"/>
      <c r="BG330" s="99"/>
      <c r="BH330" s="99"/>
    </row>
    <row r="331" spans="1:60" outlineLevel="1">
      <c r="A331" s="100"/>
      <c r="B331" s="100"/>
      <c r="C331" s="181" t="s">
        <v>305</v>
      </c>
      <c r="D331" s="180"/>
      <c r="E331" s="179">
        <v>1073.99</v>
      </c>
      <c r="F331" s="106"/>
      <c r="G331" s="106"/>
      <c r="H331" s="106"/>
      <c r="I331" s="106"/>
      <c r="J331" s="106"/>
      <c r="K331" s="106"/>
      <c r="L331" s="106"/>
      <c r="M331" s="106"/>
      <c r="N331" s="104"/>
      <c r="O331" s="104"/>
      <c r="P331" s="104"/>
      <c r="Q331" s="104"/>
      <c r="R331" s="104"/>
      <c r="S331" s="104"/>
      <c r="T331" s="105"/>
      <c r="U331" s="104"/>
      <c r="V331" s="99"/>
      <c r="W331" s="99"/>
      <c r="X331" s="99"/>
      <c r="Y331" s="99"/>
      <c r="Z331" s="99"/>
      <c r="AA331" s="99"/>
      <c r="AB331" s="99"/>
      <c r="AC331" s="99"/>
      <c r="AD331" s="99"/>
      <c r="AE331" s="99" t="s">
        <v>133</v>
      </c>
      <c r="AF331" s="99">
        <v>0</v>
      </c>
      <c r="AG331" s="99"/>
      <c r="AH331" s="99"/>
      <c r="AI331" s="99"/>
      <c r="AJ331" s="99"/>
      <c r="AK331" s="99"/>
      <c r="AL331" s="99"/>
      <c r="AM331" s="99"/>
      <c r="AN331" s="99"/>
      <c r="AO331" s="99"/>
      <c r="AP331" s="99"/>
      <c r="AQ331" s="99"/>
      <c r="AR331" s="99"/>
      <c r="AS331" s="99"/>
      <c r="AT331" s="99"/>
      <c r="AU331" s="99"/>
      <c r="AV331" s="99"/>
      <c r="AW331" s="99"/>
      <c r="AX331" s="99"/>
      <c r="AY331" s="99"/>
      <c r="AZ331" s="99"/>
      <c r="BA331" s="99"/>
      <c r="BB331" s="99"/>
      <c r="BC331" s="99"/>
      <c r="BD331" s="99"/>
      <c r="BE331" s="99"/>
      <c r="BF331" s="99"/>
      <c r="BG331" s="99"/>
      <c r="BH331" s="99"/>
    </row>
    <row r="332" spans="1:60" ht="22.5" outlineLevel="1">
      <c r="A332" s="100">
        <v>88</v>
      </c>
      <c r="B332" s="100" t="s">
        <v>304</v>
      </c>
      <c r="C332" s="114" t="s">
        <v>303</v>
      </c>
      <c r="D332" s="104" t="s">
        <v>258</v>
      </c>
      <c r="E332" s="178">
        <v>22.5</v>
      </c>
      <c r="F332" s="177">
        <f>H332+J332</f>
        <v>0</v>
      </c>
      <c r="G332" s="106">
        <f>ROUND(E332*F332,2)</f>
        <v>0</v>
      </c>
      <c r="H332" s="106"/>
      <c r="I332" s="106">
        <f>ROUND(E332*H332,2)</f>
        <v>0</v>
      </c>
      <c r="J332" s="106"/>
      <c r="K332" s="106">
        <f>ROUND(E332*J332,2)</f>
        <v>0</v>
      </c>
      <c r="L332" s="106">
        <v>21</v>
      </c>
      <c r="M332" s="106">
        <f>G332*(1+L332/100)</f>
        <v>0</v>
      </c>
      <c r="N332" s="104">
        <v>6.0000000000000002E-5</v>
      </c>
      <c r="O332" s="104">
        <f>ROUND(E332*N332,5)</f>
        <v>1.3500000000000001E-3</v>
      </c>
      <c r="P332" s="104">
        <v>0</v>
      </c>
      <c r="Q332" s="104">
        <f>ROUND(E332*P332,5)</f>
        <v>0</v>
      </c>
      <c r="R332" s="104"/>
      <c r="S332" s="104"/>
      <c r="T332" s="105">
        <v>0.4</v>
      </c>
      <c r="U332" s="104">
        <f>ROUND(E332*T332,2)</f>
        <v>9</v>
      </c>
      <c r="V332" s="99"/>
      <c r="W332" s="99"/>
      <c r="X332" s="99"/>
      <c r="Y332" s="99"/>
      <c r="Z332" s="99"/>
      <c r="AA332" s="99"/>
      <c r="AB332" s="99"/>
      <c r="AC332" s="99"/>
      <c r="AD332" s="99"/>
      <c r="AE332" s="99" t="s">
        <v>80</v>
      </c>
      <c r="AF332" s="99"/>
      <c r="AG332" s="99"/>
      <c r="AH332" s="99"/>
      <c r="AI332" s="99"/>
      <c r="AJ332" s="99"/>
      <c r="AK332" s="99"/>
      <c r="AL332" s="99"/>
      <c r="AM332" s="99"/>
      <c r="AN332" s="99"/>
      <c r="AO332" s="99"/>
      <c r="AP332" s="99"/>
      <c r="AQ332" s="99"/>
      <c r="AR332" s="99"/>
      <c r="AS332" s="99"/>
      <c r="AT332" s="99"/>
      <c r="AU332" s="99"/>
      <c r="AV332" s="99"/>
      <c r="AW332" s="99"/>
      <c r="AX332" s="99"/>
      <c r="AY332" s="99"/>
      <c r="AZ332" s="99"/>
      <c r="BA332" s="99"/>
      <c r="BB332" s="99"/>
      <c r="BC332" s="99"/>
      <c r="BD332" s="99"/>
      <c r="BE332" s="99"/>
      <c r="BF332" s="99"/>
      <c r="BG332" s="99"/>
      <c r="BH332" s="99"/>
    </row>
    <row r="333" spans="1:60" outlineLevel="1">
      <c r="A333" s="100">
        <v>89</v>
      </c>
      <c r="B333" s="100" t="s">
        <v>302</v>
      </c>
      <c r="C333" s="114" t="s">
        <v>301</v>
      </c>
      <c r="D333" s="104" t="s">
        <v>258</v>
      </c>
      <c r="E333" s="178">
        <v>79.8</v>
      </c>
      <c r="F333" s="177">
        <f>H333+J333</f>
        <v>0</v>
      </c>
      <c r="G333" s="106">
        <f>ROUND(E333*F333,2)</f>
        <v>0</v>
      </c>
      <c r="H333" s="106"/>
      <c r="I333" s="106">
        <f>ROUND(E333*H333,2)</f>
        <v>0</v>
      </c>
      <c r="J333" s="106"/>
      <c r="K333" s="106">
        <f>ROUND(E333*J333,2)</f>
        <v>0</v>
      </c>
      <c r="L333" s="106">
        <v>21</v>
      </c>
      <c r="M333" s="106">
        <f>G333*(1+L333/100)</f>
        <v>0</v>
      </c>
      <c r="N333" s="104">
        <v>6.0000000000000002E-5</v>
      </c>
      <c r="O333" s="104">
        <f>ROUND(E333*N333,5)</f>
        <v>4.79E-3</v>
      </c>
      <c r="P333" s="104">
        <v>0</v>
      </c>
      <c r="Q333" s="104">
        <f>ROUND(E333*P333,5)</f>
        <v>0</v>
      </c>
      <c r="R333" s="104"/>
      <c r="S333" s="104"/>
      <c r="T333" s="105">
        <v>0.32</v>
      </c>
      <c r="U333" s="104">
        <f>ROUND(E333*T333,2)</f>
        <v>25.54</v>
      </c>
      <c r="V333" s="99"/>
      <c r="W333" s="99"/>
      <c r="X333" s="99"/>
      <c r="Y333" s="99"/>
      <c r="Z333" s="99"/>
      <c r="AA333" s="99"/>
      <c r="AB333" s="99"/>
      <c r="AC333" s="99"/>
      <c r="AD333" s="99"/>
      <c r="AE333" s="99" t="s">
        <v>80</v>
      </c>
      <c r="AF333" s="99"/>
      <c r="AG333" s="99"/>
      <c r="AH333" s="99"/>
      <c r="AI333" s="99"/>
      <c r="AJ333" s="99"/>
      <c r="AK333" s="99"/>
      <c r="AL333" s="99"/>
      <c r="AM333" s="99"/>
      <c r="AN333" s="99"/>
      <c r="AO333" s="99"/>
      <c r="AP333" s="99"/>
      <c r="AQ333" s="99"/>
      <c r="AR333" s="99"/>
      <c r="AS333" s="99"/>
      <c r="AT333" s="99"/>
      <c r="AU333" s="99"/>
      <c r="AV333" s="99"/>
      <c r="AW333" s="99"/>
      <c r="AX333" s="99"/>
      <c r="AY333" s="99"/>
      <c r="AZ333" s="99"/>
      <c r="BA333" s="99"/>
      <c r="BB333" s="99"/>
      <c r="BC333" s="99"/>
      <c r="BD333" s="99"/>
      <c r="BE333" s="99"/>
      <c r="BF333" s="99"/>
      <c r="BG333" s="99"/>
      <c r="BH333" s="99"/>
    </row>
    <row r="334" spans="1:60" outlineLevel="1">
      <c r="A334" s="100">
        <v>90</v>
      </c>
      <c r="B334" s="100" t="s">
        <v>300</v>
      </c>
      <c r="C334" s="114" t="s">
        <v>299</v>
      </c>
      <c r="D334" s="104" t="s">
        <v>197</v>
      </c>
      <c r="E334" s="178">
        <v>1.56891</v>
      </c>
      <c r="F334" s="177">
        <f>H334+J334</f>
        <v>0</v>
      </c>
      <c r="G334" s="106">
        <f>ROUND(E334*F334,2)</f>
        <v>0</v>
      </c>
      <c r="H334" s="106"/>
      <c r="I334" s="106">
        <f>ROUND(E334*H334,2)</f>
        <v>0</v>
      </c>
      <c r="J334" s="106"/>
      <c r="K334" s="106">
        <f>ROUND(E334*J334,2)</f>
        <v>0</v>
      </c>
      <c r="L334" s="106">
        <v>21</v>
      </c>
      <c r="M334" s="106">
        <f>G334*(1+L334/100)</f>
        <v>0</v>
      </c>
      <c r="N334" s="104">
        <v>1</v>
      </c>
      <c r="O334" s="104">
        <f>ROUND(E334*N334,5)</f>
        <v>1.56891</v>
      </c>
      <c r="P334" s="104">
        <v>0</v>
      </c>
      <c r="Q334" s="104">
        <f>ROUND(E334*P334,5)</f>
        <v>0</v>
      </c>
      <c r="R334" s="104"/>
      <c r="S334" s="104"/>
      <c r="T334" s="105">
        <v>0</v>
      </c>
      <c r="U334" s="104">
        <f>ROUND(E334*T334,2)</f>
        <v>0</v>
      </c>
      <c r="V334" s="99"/>
      <c r="W334" s="99"/>
      <c r="X334" s="99"/>
      <c r="Y334" s="99"/>
      <c r="Z334" s="99"/>
      <c r="AA334" s="99"/>
      <c r="AB334" s="99"/>
      <c r="AC334" s="99"/>
      <c r="AD334" s="99"/>
      <c r="AE334" s="99" t="s">
        <v>298</v>
      </c>
      <c r="AF334" s="99"/>
      <c r="AG334" s="99"/>
      <c r="AH334" s="99"/>
      <c r="AI334" s="99"/>
      <c r="AJ334" s="99"/>
      <c r="AK334" s="99"/>
      <c r="AL334" s="99"/>
      <c r="AM334" s="99"/>
      <c r="AN334" s="99"/>
      <c r="AO334" s="99"/>
      <c r="AP334" s="99"/>
      <c r="AQ334" s="99"/>
      <c r="AR334" s="99"/>
      <c r="AS334" s="99"/>
      <c r="AT334" s="99"/>
      <c r="AU334" s="99"/>
      <c r="AV334" s="99"/>
      <c r="AW334" s="99"/>
      <c r="AX334" s="99"/>
      <c r="AY334" s="99"/>
      <c r="AZ334" s="99"/>
      <c r="BA334" s="99"/>
      <c r="BB334" s="99"/>
      <c r="BC334" s="99"/>
      <c r="BD334" s="99"/>
      <c r="BE334" s="99"/>
      <c r="BF334" s="99"/>
      <c r="BG334" s="99"/>
      <c r="BH334" s="99"/>
    </row>
    <row r="335" spans="1:60" outlineLevel="1">
      <c r="A335" s="100"/>
      <c r="B335" s="100"/>
      <c r="C335" s="181" t="s">
        <v>297</v>
      </c>
      <c r="D335" s="180"/>
      <c r="E335" s="179">
        <v>0.49492000000000003</v>
      </c>
      <c r="F335" s="106"/>
      <c r="G335" s="106"/>
      <c r="H335" s="106"/>
      <c r="I335" s="106"/>
      <c r="J335" s="106"/>
      <c r="K335" s="106"/>
      <c r="L335" s="106"/>
      <c r="M335" s="106"/>
      <c r="N335" s="104"/>
      <c r="O335" s="104"/>
      <c r="P335" s="104"/>
      <c r="Q335" s="104"/>
      <c r="R335" s="104"/>
      <c r="S335" s="104"/>
      <c r="T335" s="105"/>
      <c r="U335" s="104"/>
      <c r="V335" s="99"/>
      <c r="W335" s="99"/>
      <c r="X335" s="99"/>
      <c r="Y335" s="99"/>
      <c r="Z335" s="99"/>
      <c r="AA335" s="99"/>
      <c r="AB335" s="99"/>
      <c r="AC335" s="99"/>
      <c r="AD335" s="99"/>
      <c r="AE335" s="99" t="s">
        <v>133</v>
      </c>
      <c r="AF335" s="99">
        <v>0</v>
      </c>
      <c r="AG335" s="99"/>
      <c r="AH335" s="99"/>
      <c r="AI335" s="99"/>
      <c r="AJ335" s="99"/>
      <c r="AK335" s="99"/>
      <c r="AL335" s="99"/>
      <c r="AM335" s="99"/>
      <c r="AN335" s="99"/>
      <c r="AO335" s="99"/>
      <c r="AP335" s="99"/>
      <c r="AQ335" s="99"/>
      <c r="AR335" s="99"/>
      <c r="AS335" s="99"/>
      <c r="AT335" s="99"/>
      <c r="AU335" s="99"/>
      <c r="AV335" s="99"/>
      <c r="AW335" s="99"/>
      <c r="AX335" s="99"/>
      <c r="AY335" s="99"/>
      <c r="AZ335" s="99"/>
      <c r="BA335" s="99"/>
      <c r="BB335" s="99"/>
      <c r="BC335" s="99"/>
      <c r="BD335" s="99"/>
      <c r="BE335" s="99"/>
      <c r="BF335" s="99"/>
      <c r="BG335" s="99"/>
      <c r="BH335" s="99"/>
    </row>
    <row r="336" spans="1:60" outlineLevel="1">
      <c r="A336" s="100"/>
      <c r="B336" s="100"/>
      <c r="C336" s="181" t="s">
        <v>296</v>
      </c>
      <c r="D336" s="180"/>
      <c r="E336" s="179">
        <v>1.07399</v>
      </c>
      <c r="F336" s="106"/>
      <c r="G336" s="106"/>
      <c r="H336" s="106"/>
      <c r="I336" s="106"/>
      <c r="J336" s="106"/>
      <c r="K336" s="106"/>
      <c r="L336" s="106"/>
      <c r="M336" s="106"/>
      <c r="N336" s="104"/>
      <c r="O336" s="104"/>
      <c r="P336" s="104"/>
      <c r="Q336" s="104"/>
      <c r="R336" s="104"/>
      <c r="S336" s="104"/>
      <c r="T336" s="105"/>
      <c r="U336" s="104"/>
      <c r="V336" s="99"/>
      <c r="W336" s="99"/>
      <c r="X336" s="99"/>
      <c r="Y336" s="99"/>
      <c r="Z336" s="99"/>
      <c r="AA336" s="99"/>
      <c r="AB336" s="99"/>
      <c r="AC336" s="99"/>
      <c r="AD336" s="99"/>
      <c r="AE336" s="99" t="s">
        <v>133</v>
      </c>
      <c r="AF336" s="99">
        <v>0</v>
      </c>
      <c r="AG336" s="99"/>
      <c r="AH336" s="99"/>
      <c r="AI336" s="99"/>
      <c r="AJ336" s="99"/>
      <c r="AK336" s="99"/>
      <c r="AL336" s="99"/>
      <c r="AM336" s="99"/>
      <c r="AN336" s="99"/>
      <c r="AO336" s="99"/>
      <c r="AP336" s="99"/>
      <c r="AQ336" s="99"/>
      <c r="AR336" s="99"/>
      <c r="AS336" s="99"/>
      <c r="AT336" s="99"/>
      <c r="AU336" s="99"/>
      <c r="AV336" s="99"/>
      <c r="AW336" s="99"/>
      <c r="AX336" s="99"/>
      <c r="AY336" s="99"/>
      <c r="AZ336" s="99"/>
      <c r="BA336" s="99"/>
      <c r="BB336" s="99"/>
      <c r="BC336" s="99"/>
      <c r="BD336" s="99"/>
      <c r="BE336" s="99"/>
      <c r="BF336" s="99"/>
      <c r="BG336" s="99"/>
      <c r="BH336" s="99"/>
    </row>
    <row r="337" spans="1:60" outlineLevel="1">
      <c r="A337" s="100">
        <v>91</v>
      </c>
      <c r="B337" s="100" t="s">
        <v>295</v>
      </c>
      <c r="C337" s="114" t="s">
        <v>294</v>
      </c>
      <c r="D337" s="104" t="s">
        <v>197</v>
      </c>
      <c r="E337" s="178">
        <v>1.6535</v>
      </c>
      <c r="F337" s="177">
        <f>H337+J337</f>
        <v>0</v>
      </c>
      <c r="G337" s="106">
        <f>ROUND(E337*F337,2)</f>
        <v>0</v>
      </c>
      <c r="H337" s="106"/>
      <c r="I337" s="106">
        <f>ROUND(E337*H337,2)</f>
        <v>0</v>
      </c>
      <c r="J337" s="106"/>
      <c r="K337" s="106">
        <f>ROUND(E337*J337,2)</f>
        <v>0</v>
      </c>
      <c r="L337" s="106">
        <v>21</v>
      </c>
      <c r="M337" s="106">
        <f>G337*(1+L337/100)</f>
        <v>0</v>
      </c>
      <c r="N337" s="104">
        <v>0</v>
      </c>
      <c r="O337" s="104">
        <f>ROUND(E337*N337,5)</f>
        <v>0</v>
      </c>
      <c r="P337" s="104">
        <v>0</v>
      </c>
      <c r="Q337" s="104">
        <f>ROUND(E337*P337,5)</f>
        <v>0</v>
      </c>
      <c r="R337" s="104"/>
      <c r="S337" s="104"/>
      <c r="T337" s="105">
        <v>3.327</v>
      </c>
      <c r="U337" s="104">
        <f>ROUND(E337*T337,2)</f>
        <v>5.5</v>
      </c>
      <c r="V337" s="99"/>
      <c r="W337" s="99"/>
      <c r="X337" s="99"/>
      <c r="Y337" s="99"/>
      <c r="Z337" s="99"/>
      <c r="AA337" s="99"/>
      <c r="AB337" s="99"/>
      <c r="AC337" s="99"/>
      <c r="AD337" s="99"/>
      <c r="AE337" s="99" t="s">
        <v>80</v>
      </c>
      <c r="AF337" s="99"/>
      <c r="AG337" s="99"/>
      <c r="AH337" s="99"/>
      <c r="AI337" s="99"/>
      <c r="AJ337" s="99"/>
      <c r="AK337" s="99"/>
      <c r="AL337" s="99"/>
      <c r="AM337" s="99"/>
      <c r="AN337" s="99"/>
      <c r="AO337" s="99"/>
      <c r="AP337" s="99"/>
      <c r="AQ337" s="99"/>
      <c r="AR337" s="99"/>
      <c r="AS337" s="99"/>
      <c r="AT337" s="99"/>
      <c r="AU337" s="99"/>
      <c r="AV337" s="99"/>
      <c r="AW337" s="99"/>
      <c r="AX337" s="99"/>
      <c r="AY337" s="99"/>
      <c r="AZ337" s="99"/>
      <c r="BA337" s="99"/>
      <c r="BB337" s="99"/>
      <c r="BC337" s="99"/>
      <c r="BD337" s="99"/>
      <c r="BE337" s="99"/>
      <c r="BF337" s="99"/>
      <c r="BG337" s="99"/>
      <c r="BH337" s="99"/>
    </row>
    <row r="338" spans="1:60">
      <c r="A338" s="200" t="s">
        <v>188</v>
      </c>
      <c r="B338" s="200" t="s">
        <v>293</v>
      </c>
      <c r="C338" s="199" t="s">
        <v>292</v>
      </c>
      <c r="D338" s="195"/>
      <c r="E338" s="198"/>
      <c r="F338" s="197"/>
      <c r="G338" s="197">
        <f>SUMIF(AE339:AE340,"&lt;&gt;NOR",G339:G340)</f>
        <v>0</v>
      </c>
      <c r="H338" s="197"/>
      <c r="I338" s="197">
        <f>SUM(I339:I340)</f>
        <v>0</v>
      </c>
      <c r="J338" s="197"/>
      <c r="K338" s="197">
        <f>SUM(K339:K340)</f>
        <v>0</v>
      </c>
      <c r="L338" s="197"/>
      <c r="M338" s="197">
        <f>SUM(M339:M340)</f>
        <v>0</v>
      </c>
      <c r="N338" s="195"/>
      <c r="O338" s="195">
        <f>SUM(O339:O340)</f>
        <v>0.02</v>
      </c>
      <c r="P338" s="195"/>
      <c r="Q338" s="195">
        <f>SUM(Q339:Q340)</f>
        <v>0</v>
      </c>
      <c r="R338" s="195"/>
      <c r="S338" s="195"/>
      <c r="T338" s="196"/>
      <c r="U338" s="195">
        <f>SUM(U339:U340)</f>
        <v>0.5</v>
      </c>
      <c r="AE338" t="s">
        <v>79</v>
      </c>
    </row>
    <row r="339" spans="1:60" ht="22.5" outlineLevel="1">
      <c r="A339" s="100">
        <v>92</v>
      </c>
      <c r="B339" s="100" t="s">
        <v>291</v>
      </c>
      <c r="C339" s="114" t="s">
        <v>290</v>
      </c>
      <c r="D339" s="104" t="s">
        <v>267</v>
      </c>
      <c r="E339" s="178">
        <v>3</v>
      </c>
      <c r="F339" s="177">
        <f>H339+J339</f>
        <v>0</v>
      </c>
      <c r="G339" s="106">
        <f>ROUND(E339*F339,2)</f>
        <v>0</v>
      </c>
      <c r="H339" s="106"/>
      <c r="I339" s="106">
        <f>ROUND(E339*H339,2)</f>
        <v>0</v>
      </c>
      <c r="J339" s="106"/>
      <c r="K339" s="106">
        <f>ROUND(E339*J339,2)</f>
        <v>0</v>
      </c>
      <c r="L339" s="106">
        <v>21</v>
      </c>
      <c r="M339" s="106">
        <f>G339*(1+L339/100)</f>
        <v>0</v>
      </c>
      <c r="N339" s="104">
        <v>0</v>
      </c>
      <c r="O339" s="104">
        <f>ROUND(E339*N339,5)</f>
        <v>0</v>
      </c>
      <c r="P339" s="104">
        <v>0</v>
      </c>
      <c r="Q339" s="104">
        <f>ROUND(E339*P339,5)</f>
        <v>0</v>
      </c>
      <c r="R339" s="104"/>
      <c r="S339" s="104"/>
      <c r="T339" s="105">
        <v>0.1</v>
      </c>
      <c r="U339" s="104">
        <f>ROUND(E339*T339,2)</f>
        <v>0.3</v>
      </c>
      <c r="V339" s="99"/>
      <c r="W339" s="99"/>
      <c r="X339" s="99"/>
      <c r="Y339" s="99"/>
      <c r="Z339" s="99"/>
      <c r="AA339" s="99"/>
      <c r="AB339" s="99"/>
      <c r="AC339" s="99"/>
      <c r="AD339" s="99"/>
      <c r="AE339" s="99" t="s">
        <v>80</v>
      </c>
      <c r="AF339" s="99"/>
      <c r="AG339" s="99"/>
      <c r="AH339" s="99"/>
      <c r="AI339" s="99"/>
      <c r="AJ339" s="99"/>
      <c r="AK339" s="99"/>
      <c r="AL339" s="99"/>
      <c r="AM339" s="99"/>
      <c r="AN339" s="99"/>
      <c r="AO339" s="99"/>
      <c r="AP339" s="99"/>
      <c r="AQ339" s="99"/>
      <c r="AR339" s="99"/>
      <c r="AS339" s="99"/>
      <c r="AT339" s="99"/>
      <c r="AU339" s="99"/>
      <c r="AV339" s="99"/>
      <c r="AW339" s="99"/>
      <c r="AX339" s="99"/>
      <c r="AY339" s="99"/>
      <c r="AZ339" s="99"/>
      <c r="BA339" s="99"/>
      <c r="BB339" s="99"/>
      <c r="BC339" s="99"/>
      <c r="BD339" s="99"/>
      <c r="BE339" s="99"/>
      <c r="BF339" s="99"/>
      <c r="BG339" s="99"/>
      <c r="BH339" s="99"/>
    </row>
    <row r="340" spans="1:60" outlineLevel="1">
      <c r="A340" s="100">
        <v>93</v>
      </c>
      <c r="B340" s="100" t="s">
        <v>289</v>
      </c>
      <c r="C340" s="114" t="s">
        <v>288</v>
      </c>
      <c r="D340" s="104" t="s">
        <v>267</v>
      </c>
      <c r="E340" s="178">
        <v>2</v>
      </c>
      <c r="F340" s="177">
        <f>H340+J340</f>
        <v>0</v>
      </c>
      <c r="G340" s="106">
        <f>ROUND(E340*F340,2)</f>
        <v>0</v>
      </c>
      <c r="H340" s="106"/>
      <c r="I340" s="106">
        <f>ROUND(E340*H340,2)</f>
        <v>0</v>
      </c>
      <c r="J340" s="106"/>
      <c r="K340" s="106">
        <f>ROUND(E340*J340,2)</f>
        <v>0</v>
      </c>
      <c r="L340" s="106">
        <v>21</v>
      </c>
      <c r="M340" s="106">
        <f>G340*(1+L340/100)</f>
        <v>0</v>
      </c>
      <c r="N340" s="104">
        <v>0.01</v>
      </c>
      <c r="O340" s="104">
        <f>ROUND(E340*N340,5)</f>
        <v>0.02</v>
      </c>
      <c r="P340" s="104">
        <v>0</v>
      </c>
      <c r="Q340" s="104">
        <f>ROUND(E340*P340,5)</f>
        <v>0</v>
      </c>
      <c r="R340" s="104"/>
      <c r="S340" s="104"/>
      <c r="T340" s="105">
        <v>0.1</v>
      </c>
      <c r="U340" s="104">
        <f>ROUND(E340*T340,2)</f>
        <v>0.2</v>
      </c>
      <c r="V340" s="99"/>
      <c r="W340" s="99"/>
      <c r="X340" s="99"/>
      <c r="Y340" s="99"/>
      <c r="Z340" s="99"/>
      <c r="AA340" s="99"/>
      <c r="AB340" s="99"/>
      <c r="AC340" s="99"/>
      <c r="AD340" s="99"/>
      <c r="AE340" s="99" t="s">
        <v>80</v>
      </c>
      <c r="AF340" s="99"/>
      <c r="AG340" s="99"/>
      <c r="AH340" s="99"/>
      <c r="AI340" s="99"/>
      <c r="AJ340" s="99"/>
      <c r="AK340" s="99"/>
      <c r="AL340" s="99"/>
      <c r="AM340" s="99"/>
      <c r="AN340" s="99"/>
      <c r="AO340" s="99"/>
      <c r="AP340" s="99"/>
      <c r="AQ340" s="99"/>
      <c r="AR340" s="99"/>
      <c r="AS340" s="99"/>
      <c r="AT340" s="99"/>
      <c r="AU340" s="99"/>
      <c r="AV340" s="99"/>
      <c r="AW340" s="99"/>
      <c r="AX340" s="99"/>
      <c r="AY340" s="99"/>
      <c r="AZ340" s="99"/>
      <c r="BA340" s="99"/>
      <c r="BB340" s="99"/>
      <c r="BC340" s="99"/>
      <c r="BD340" s="99"/>
      <c r="BE340" s="99"/>
      <c r="BF340" s="99"/>
      <c r="BG340" s="99"/>
      <c r="BH340" s="99"/>
    </row>
    <row r="341" spans="1:60">
      <c r="A341" s="200" t="s">
        <v>188</v>
      </c>
      <c r="B341" s="200" t="s">
        <v>287</v>
      </c>
      <c r="C341" s="199" t="s">
        <v>286</v>
      </c>
      <c r="D341" s="195"/>
      <c r="E341" s="198"/>
      <c r="F341" s="197"/>
      <c r="G341" s="197">
        <f>SUMIF(AE342:AE354,"&lt;&gt;NOR",G342:G354)</f>
        <v>0</v>
      </c>
      <c r="H341" s="197"/>
      <c r="I341" s="197">
        <f>SUM(I342:I354)</f>
        <v>0</v>
      </c>
      <c r="J341" s="197"/>
      <c r="K341" s="197">
        <f>SUM(K342:K354)</f>
        <v>0</v>
      </c>
      <c r="L341" s="197"/>
      <c r="M341" s="197">
        <f>SUM(M342:M354)</f>
        <v>0</v>
      </c>
      <c r="N341" s="195"/>
      <c r="O341" s="195">
        <f>SUM(O342:O354)</f>
        <v>4.947E-2</v>
      </c>
      <c r="P341" s="195"/>
      <c r="Q341" s="195">
        <f>SUM(Q342:Q354)</f>
        <v>0</v>
      </c>
      <c r="R341" s="195"/>
      <c r="S341" s="195"/>
      <c r="T341" s="196"/>
      <c r="U341" s="195">
        <f>SUM(U342:U354)</f>
        <v>16.600000000000001</v>
      </c>
      <c r="AE341" t="s">
        <v>79</v>
      </c>
    </row>
    <row r="342" spans="1:60" ht="22.5" outlineLevel="1">
      <c r="A342" s="100">
        <v>94</v>
      </c>
      <c r="B342" s="100" t="s">
        <v>285</v>
      </c>
      <c r="C342" s="114" t="s">
        <v>284</v>
      </c>
      <c r="D342" s="104" t="s">
        <v>226</v>
      </c>
      <c r="E342" s="178">
        <v>56.859200000000001</v>
      </c>
      <c r="F342" s="177">
        <f>H342+J342</f>
        <v>0</v>
      </c>
      <c r="G342" s="106">
        <f>ROUND(E342*F342,2)</f>
        <v>0</v>
      </c>
      <c r="H342" s="106"/>
      <c r="I342" s="106">
        <f>ROUND(E342*H342,2)</f>
        <v>0</v>
      </c>
      <c r="J342" s="106"/>
      <c r="K342" s="106">
        <f>ROUND(E342*J342,2)</f>
        <v>0</v>
      </c>
      <c r="L342" s="106">
        <v>21</v>
      </c>
      <c r="M342" s="106">
        <f>G342*(1+L342/100)</f>
        <v>0</v>
      </c>
      <c r="N342" s="104">
        <v>8.7000000000000001E-4</v>
      </c>
      <c r="O342" s="104">
        <f>ROUND(E342*N342,5)</f>
        <v>4.947E-2</v>
      </c>
      <c r="P342" s="104">
        <v>0</v>
      </c>
      <c r="Q342" s="104">
        <f>ROUND(E342*P342,5)</f>
        <v>0</v>
      </c>
      <c r="R342" s="104"/>
      <c r="S342" s="104"/>
      <c r="T342" s="105">
        <v>0.29199999999999998</v>
      </c>
      <c r="U342" s="104">
        <f>ROUND(E342*T342,2)</f>
        <v>16.600000000000001</v>
      </c>
      <c r="V342" s="99"/>
      <c r="W342" s="99"/>
      <c r="X342" s="99"/>
      <c r="Y342" s="99"/>
      <c r="Z342" s="99"/>
      <c r="AA342" s="99"/>
      <c r="AB342" s="99"/>
      <c r="AC342" s="99"/>
      <c r="AD342" s="99"/>
      <c r="AE342" s="99" t="s">
        <v>80</v>
      </c>
      <c r="AF342" s="99"/>
      <c r="AG342" s="99"/>
      <c r="AH342" s="99"/>
      <c r="AI342" s="99"/>
      <c r="AJ342" s="99"/>
      <c r="AK342" s="99"/>
      <c r="AL342" s="99"/>
      <c r="AM342" s="99"/>
      <c r="AN342" s="99"/>
      <c r="AO342" s="99"/>
      <c r="AP342" s="99"/>
      <c r="AQ342" s="99"/>
      <c r="AR342" s="99"/>
      <c r="AS342" s="99"/>
      <c r="AT342" s="99"/>
      <c r="AU342" s="99"/>
      <c r="AV342" s="99"/>
      <c r="AW342" s="99"/>
      <c r="AX342" s="99"/>
      <c r="AY342" s="99"/>
      <c r="AZ342" s="99"/>
      <c r="BA342" s="99"/>
      <c r="BB342" s="99"/>
      <c r="BC342" s="99"/>
      <c r="BD342" s="99"/>
      <c r="BE342" s="99"/>
      <c r="BF342" s="99"/>
      <c r="BG342" s="99"/>
      <c r="BH342" s="99"/>
    </row>
    <row r="343" spans="1:60" outlineLevel="1">
      <c r="A343" s="100"/>
      <c r="B343" s="100"/>
      <c r="C343" s="383" t="s">
        <v>283</v>
      </c>
      <c r="D343" s="384"/>
      <c r="E343" s="385"/>
      <c r="F343" s="386"/>
      <c r="G343" s="387"/>
      <c r="H343" s="106"/>
      <c r="I343" s="106"/>
      <c r="J343" s="106"/>
      <c r="K343" s="106"/>
      <c r="L343" s="106"/>
      <c r="M343" s="106"/>
      <c r="N343" s="104"/>
      <c r="O343" s="104"/>
      <c r="P343" s="104"/>
      <c r="Q343" s="104"/>
      <c r="R343" s="104"/>
      <c r="S343" s="104"/>
      <c r="T343" s="105"/>
      <c r="U343" s="104"/>
      <c r="V343" s="99"/>
      <c r="W343" s="99"/>
      <c r="X343" s="99"/>
      <c r="Y343" s="99"/>
      <c r="Z343" s="99"/>
      <c r="AA343" s="99"/>
      <c r="AB343" s="99"/>
      <c r="AC343" s="99"/>
      <c r="AD343" s="99"/>
      <c r="AE343" s="99" t="s">
        <v>81</v>
      </c>
      <c r="AF343" s="99"/>
      <c r="AG343" s="99"/>
      <c r="AH343" s="99"/>
      <c r="AI343" s="99"/>
      <c r="AJ343" s="99"/>
      <c r="AK343" s="99"/>
      <c r="AL343" s="99"/>
      <c r="AM343" s="99"/>
      <c r="AN343" s="99"/>
      <c r="AO343" s="99"/>
      <c r="AP343" s="99"/>
      <c r="AQ343" s="99"/>
      <c r="AR343" s="99"/>
      <c r="AS343" s="99"/>
      <c r="AT343" s="99"/>
      <c r="AU343" s="99"/>
      <c r="AV343" s="99"/>
      <c r="AW343" s="99"/>
      <c r="AX343" s="99"/>
      <c r="AY343" s="99"/>
      <c r="AZ343" s="99"/>
      <c r="BA343" s="101" t="str">
        <f>C343</f>
        <v>odstín RAL 7043</v>
      </c>
      <c r="BB343" s="99"/>
      <c r="BC343" s="99"/>
      <c r="BD343" s="99"/>
      <c r="BE343" s="99"/>
      <c r="BF343" s="99"/>
      <c r="BG343" s="99"/>
      <c r="BH343" s="99"/>
    </row>
    <row r="344" spans="1:60" outlineLevel="1">
      <c r="A344" s="100"/>
      <c r="B344" s="100"/>
      <c r="C344" s="181" t="s">
        <v>282</v>
      </c>
      <c r="D344" s="180"/>
      <c r="E344" s="179"/>
      <c r="F344" s="106"/>
      <c r="G344" s="106"/>
      <c r="H344" s="106"/>
      <c r="I344" s="106"/>
      <c r="J344" s="106"/>
      <c r="K344" s="106"/>
      <c r="L344" s="106"/>
      <c r="M344" s="106"/>
      <c r="N344" s="104"/>
      <c r="O344" s="104"/>
      <c r="P344" s="104"/>
      <c r="Q344" s="104"/>
      <c r="R344" s="104"/>
      <c r="S344" s="104"/>
      <c r="T344" s="105"/>
      <c r="U344" s="104"/>
      <c r="V344" s="99"/>
      <c r="W344" s="99"/>
      <c r="X344" s="99"/>
      <c r="Y344" s="99"/>
      <c r="Z344" s="99"/>
      <c r="AA344" s="99"/>
      <c r="AB344" s="99"/>
      <c r="AC344" s="99"/>
      <c r="AD344" s="99"/>
      <c r="AE344" s="99" t="s">
        <v>133</v>
      </c>
      <c r="AF344" s="99">
        <v>0</v>
      </c>
      <c r="AG344" s="99"/>
      <c r="AH344" s="99"/>
      <c r="AI344" s="99"/>
      <c r="AJ344" s="99"/>
      <c r="AK344" s="99"/>
      <c r="AL344" s="99"/>
      <c r="AM344" s="99"/>
      <c r="AN344" s="99"/>
      <c r="AO344" s="99"/>
      <c r="AP344" s="99"/>
      <c r="AQ344" s="99"/>
      <c r="AR344" s="99"/>
      <c r="AS344" s="99"/>
      <c r="AT344" s="99"/>
      <c r="AU344" s="99"/>
      <c r="AV344" s="99"/>
      <c r="AW344" s="99"/>
      <c r="AX344" s="99"/>
      <c r="AY344" s="99"/>
      <c r="AZ344" s="99"/>
      <c r="BA344" s="99"/>
      <c r="BB344" s="99"/>
      <c r="BC344" s="99"/>
      <c r="BD344" s="99"/>
      <c r="BE344" s="99"/>
      <c r="BF344" s="99"/>
      <c r="BG344" s="99"/>
      <c r="BH344" s="99"/>
    </row>
    <row r="345" spans="1:60" outlineLevel="1">
      <c r="A345" s="100"/>
      <c r="B345" s="100"/>
      <c r="C345" s="181" t="s">
        <v>281</v>
      </c>
      <c r="D345" s="180"/>
      <c r="E345" s="179">
        <v>0.26040000000000002</v>
      </c>
      <c r="F345" s="106"/>
      <c r="G345" s="106"/>
      <c r="H345" s="106"/>
      <c r="I345" s="106"/>
      <c r="J345" s="106"/>
      <c r="K345" s="106"/>
      <c r="L345" s="106"/>
      <c r="M345" s="106"/>
      <c r="N345" s="104"/>
      <c r="O345" s="104"/>
      <c r="P345" s="104"/>
      <c r="Q345" s="104"/>
      <c r="R345" s="104"/>
      <c r="S345" s="104"/>
      <c r="T345" s="105"/>
      <c r="U345" s="104"/>
      <c r="V345" s="99"/>
      <c r="W345" s="99"/>
      <c r="X345" s="99"/>
      <c r="Y345" s="99"/>
      <c r="Z345" s="99"/>
      <c r="AA345" s="99"/>
      <c r="AB345" s="99"/>
      <c r="AC345" s="99"/>
      <c r="AD345" s="99"/>
      <c r="AE345" s="99" t="s">
        <v>133</v>
      </c>
      <c r="AF345" s="99">
        <v>0</v>
      </c>
      <c r="AG345" s="99"/>
      <c r="AH345" s="99"/>
      <c r="AI345" s="99"/>
      <c r="AJ345" s="99"/>
      <c r="AK345" s="99"/>
      <c r="AL345" s="99"/>
      <c r="AM345" s="99"/>
      <c r="AN345" s="99"/>
      <c r="AO345" s="99"/>
      <c r="AP345" s="99"/>
      <c r="AQ345" s="99"/>
      <c r="AR345" s="99"/>
      <c r="AS345" s="99"/>
      <c r="AT345" s="99"/>
      <c r="AU345" s="99"/>
      <c r="AV345" s="99"/>
      <c r="AW345" s="99"/>
      <c r="AX345" s="99"/>
      <c r="AY345" s="99"/>
      <c r="AZ345" s="99"/>
      <c r="BA345" s="99"/>
      <c r="BB345" s="99"/>
      <c r="BC345" s="99"/>
      <c r="BD345" s="99"/>
      <c r="BE345" s="99"/>
      <c r="BF345" s="99"/>
      <c r="BG345" s="99"/>
      <c r="BH345" s="99"/>
    </row>
    <row r="346" spans="1:60" outlineLevel="1">
      <c r="A346" s="100"/>
      <c r="B346" s="100"/>
      <c r="C346" s="181" t="s">
        <v>280</v>
      </c>
      <c r="D346" s="180"/>
      <c r="E346" s="179">
        <v>12.764480000000001</v>
      </c>
      <c r="F346" s="106"/>
      <c r="G346" s="106"/>
      <c r="H346" s="106"/>
      <c r="I346" s="106"/>
      <c r="J346" s="106"/>
      <c r="K346" s="106"/>
      <c r="L346" s="106"/>
      <c r="M346" s="106"/>
      <c r="N346" s="104"/>
      <c r="O346" s="104"/>
      <c r="P346" s="104"/>
      <c r="Q346" s="104"/>
      <c r="R346" s="104"/>
      <c r="S346" s="104"/>
      <c r="T346" s="105"/>
      <c r="U346" s="104"/>
      <c r="V346" s="99"/>
      <c r="W346" s="99"/>
      <c r="X346" s="99"/>
      <c r="Y346" s="99"/>
      <c r="Z346" s="99"/>
      <c r="AA346" s="99"/>
      <c r="AB346" s="99"/>
      <c r="AC346" s="99"/>
      <c r="AD346" s="99"/>
      <c r="AE346" s="99" t="s">
        <v>133</v>
      </c>
      <c r="AF346" s="99">
        <v>0</v>
      </c>
      <c r="AG346" s="99"/>
      <c r="AH346" s="99"/>
      <c r="AI346" s="99"/>
      <c r="AJ346" s="99"/>
      <c r="AK346" s="99"/>
      <c r="AL346" s="99"/>
      <c r="AM346" s="99"/>
      <c r="AN346" s="99"/>
      <c r="AO346" s="99"/>
      <c r="AP346" s="99"/>
      <c r="AQ346" s="99"/>
      <c r="AR346" s="99"/>
      <c r="AS346" s="99"/>
      <c r="AT346" s="99"/>
      <c r="AU346" s="99"/>
      <c r="AV346" s="99"/>
      <c r="AW346" s="99"/>
      <c r="AX346" s="99"/>
      <c r="AY346" s="99"/>
      <c r="AZ346" s="99"/>
      <c r="BA346" s="99"/>
      <c r="BB346" s="99"/>
      <c r="BC346" s="99"/>
      <c r="BD346" s="99"/>
      <c r="BE346" s="99"/>
      <c r="BF346" s="99"/>
      <c r="BG346" s="99"/>
      <c r="BH346" s="99"/>
    </row>
    <row r="347" spans="1:60" outlineLevel="1">
      <c r="A347" s="100"/>
      <c r="B347" s="100"/>
      <c r="C347" s="181" t="s">
        <v>279</v>
      </c>
      <c r="D347" s="180"/>
      <c r="E347" s="179">
        <v>6.1199999999999997E-2</v>
      </c>
      <c r="F347" s="106"/>
      <c r="G347" s="106"/>
      <c r="H347" s="106"/>
      <c r="I347" s="106"/>
      <c r="J347" s="106"/>
      <c r="K347" s="106"/>
      <c r="L347" s="106"/>
      <c r="M347" s="106"/>
      <c r="N347" s="104"/>
      <c r="O347" s="104"/>
      <c r="P347" s="104"/>
      <c r="Q347" s="104"/>
      <c r="R347" s="104"/>
      <c r="S347" s="104"/>
      <c r="T347" s="105"/>
      <c r="U347" s="104"/>
      <c r="V347" s="99"/>
      <c r="W347" s="99"/>
      <c r="X347" s="99"/>
      <c r="Y347" s="99"/>
      <c r="Z347" s="99"/>
      <c r="AA347" s="99"/>
      <c r="AB347" s="99"/>
      <c r="AC347" s="99"/>
      <c r="AD347" s="99"/>
      <c r="AE347" s="99" t="s">
        <v>133</v>
      </c>
      <c r="AF347" s="99">
        <v>0</v>
      </c>
      <c r="AG347" s="99"/>
      <c r="AH347" s="99"/>
      <c r="AI347" s="99"/>
      <c r="AJ347" s="99"/>
      <c r="AK347" s="99"/>
      <c r="AL347" s="99"/>
      <c r="AM347" s="99"/>
      <c r="AN347" s="99"/>
      <c r="AO347" s="99"/>
      <c r="AP347" s="99"/>
      <c r="AQ347" s="99"/>
      <c r="AR347" s="99"/>
      <c r="AS347" s="99"/>
      <c r="AT347" s="99"/>
      <c r="AU347" s="99"/>
      <c r="AV347" s="99"/>
      <c r="AW347" s="99"/>
      <c r="AX347" s="99"/>
      <c r="AY347" s="99"/>
      <c r="AZ347" s="99"/>
      <c r="BA347" s="99"/>
      <c r="BB347" s="99"/>
      <c r="BC347" s="99"/>
      <c r="BD347" s="99"/>
      <c r="BE347" s="99"/>
      <c r="BF347" s="99"/>
      <c r="BG347" s="99"/>
      <c r="BH347" s="99"/>
    </row>
    <row r="348" spans="1:60" outlineLevel="1">
      <c r="A348" s="100"/>
      <c r="B348" s="100"/>
      <c r="C348" s="181" t="s">
        <v>278</v>
      </c>
      <c r="D348" s="180"/>
      <c r="E348" s="179">
        <v>6.65672</v>
      </c>
      <c r="F348" s="106"/>
      <c r="G348" s="106"/>
      <c r="H348" s="106"/>
      <c r="I348" s="106"/>
      <c r="J348" s="106"/>
      <c r="K348" s="106"/>
      <c r="L348" s="106"/>
      <c r="M348" s="106"/>
      <c r="N348" s="104"/>
      <c r="O348" s="104"/>
      <c r="P348" s="104"/>
      <c r="Q348" s="104"/>
      <c r="R348" s="104"/>
      <c r="S348" s="104"/>
      <c r="T348" s="105"/>
      <c r="U348" s="104"/>
      <c r="V348" s="99"/>
      <c r="W348" s="99"/>
      <c r="X348" s="99"/>
      <c r="Y348" s="99"/>
      <c r="Z348" s="99"/>
      <c r="AA348" s="99"/>
      <c r="AB348" s="99"/>
      <c r="AC348" s="99"/>
      <c r="AD348" s="99"/>
      <c r="AE348" s="99" t="s">
        <v>133</v>
      </c>
      <c r="AF348" s="99">
        <v>0</v>
      </c>
      <c r="AG348" s="99"/>
      <c r="AH348" s="99"/>
      <c r="AI348" s="99"/>
      <c r="AJ348" s="99"/>
      <c r="AK348" s="99"/>
      <c r="AL348" s="99"/>
      <c r="AM348" s="99"/>
      <c r="AN348" s="99"/>
      <c r="AO348" s="99"/>
      <c r="AP348" s="99"/>
      <c r="AQ348" s="99"/>
      <c r="AR348" s="99"/>
      <c r="AS348" s="99"/>
      <c r="AT348" s="99"/>
      <c r="AU348" s="99"/>
      <c r="AV348" s="99"/>
      <c r="AW348" s="99"/>
      <c r="AX348" s="99"/>
      <c r="AY348" s="99"/>
      <c r="AZ348" s="99"/>
      <c r="BA348" s="99"/>
      <c r="BB348" s="99"/>
      <c r="BC348" s="99"/>
      <c r="BD348" s="99"/>
      <c r="BE348" s="99"/>
      <c r="BF348" s="99"/>
      <c r="BG348" s="99"/>
      <c r="BH348" s="99"/>
    </row>
    <row r="349" spans="1:60" outlineLevel="1">
      <c r="A349" s="100"/>
      <c r="B349" s="100"/>
      <c r="C349" s="181" t="s">
        <v>277</v>
      </c>
      <c r="D349" s="180"/>
      <c r="E349" s="179">
        <v>0.89600000000000002</v>
      </c>
      <c r="F349" s="106"/>
      <c r="G349" s="106"/>
      <c r="H349" s="106"/>
      <c r="I349" s="106"/>
      <c r="J349" s="106"/>
      <c r="K349" s="106"/>
      <c r="L349" s="106"/>
      <c r="M349" s="106"/>
      <c r="N349" s="104"/>
      <c r="O349" s="104"/>
      <c r="P349" s="104"/>
      <c r="Q349" s="104"/>
      <c r="R349" s="104"/>
      <c r="S349" s="104"/>
      <c r="T349" s="105"/>
      <c r="U349" s="104"/>
      <c r="V349" s="99"/>
      <c r="W349" s="99"/>
      <c r="X349" s="99"/>
      <c r="Y349" s="99"/>
      <c r="Z349" s="99"/>
      <c r="AA349" s="99"/>
      <c r="AB349" s="99"/>
      <c r="AC349" s="99"/>
      <c r="AD349" s="99"/>
      <c r="AE349" s="99" t="s">
        <v>133</v>
      </c>
      <c r="AF349" s="99">
        <v>0</v>
      </c>
      <c r="AG349" s="99"/>
      <c r="AH349" s="99"/>
      <c r="AI349" s="99"/>
      <c r="AJ349" s="99"/>
      <c r="AK349" s="99"/>
      <c r="AL349" s="99"/>
      <c r="AM349" s="99"/>
      <c r="AN349" s="99"/>
      <c r="AO349" s="99"/>
      <c r="AP349" s="99"/>
      <c r="AQ349" s="99"/>
      <c r="AR349" s="99"/>
      <c r="AS349" s="99"/>
      <c r="AT349" s="99"/>
      <c r="AU349" s="99"/>
      <c r="AV349" s="99"/>
      <c r="AW349" s="99"/>
      <c r="AX349" s="99"/>
      <c r="AY349" s="99"/>
      <c r="AZ349" s="99"/>
      <c r="BA349" s="99"/>
      <c r="BB349" s="99"/>
      <c r="BC349" s="99"/>
      <c r="BD349" s="99"/>
      <c r="BE349" s="99"/>
      <c r="BF349" s="99"/>
      <c r="BG349" s="99"/>
      <c r="BH349" s="99"/>
    </row>
    <row r="350" spans="1:60" outlineLevel="1">
      <c r="A350" s="100"/>
      <c r="B350" s="100"/>
      <c r="C350" s="181" t="s">
        <v>276</v>
      </c>
      <c r="D350" s="180"/>
      <c r="E350" s="179">
        <v>5.1200000000000002E-2</v>
      </c>
      <c r="F350" s="106"/>
      <c r="G350" s="106"/>
      <c r="H350" s="106"/>
      <c r="I350" s="106"/>
      <c r="J350" s="106"/>
      <c r="K350" s="106"/>
      <c r="L350" s="106"/>
      <c r="M350" s="106"/>
      <c r="N350" s="104"/>
      <c r="O350" s="104"/>
      <c r="P350" s="104"/>
      <c r="Q350" s="104"/>
      <c r="R350" s="104"/>
      <c r="S350" s="104"/>
      <c r="T350" s="105"/>
      <c r="U350" s="104"/>
      <c r="V350" s="99"/>
      <c r="W350" s="99"/>
      <c r="X350" s="99"/>
      <c r="Y350" s="99"/>
      <c r="Z350" s="99"/>
      <c r="AA350" s="99"/>
      <c r="AB350" s="99"/>
      <c r="AC350" s="99"/>
      <c r="AD350" s="99"/>
      <c r="AE350" s="99" t="s">
        <v>133</v>
      </c>
      <c r="AF350" s="99">
        <v>0</v>
      </c>
      <c r="AG350" s="99"/>
      <c r="AH350" s="99"/>
      <c r="AI350" s="99"/>
      <c r="AJ350" s="99"/>
      <c r="AK350" s="99"/>
      <c r="AL350" s="99"/>
      <c r="AM350" s="99"/>
      <c r="AN350" s="99"/>
      <c r="AO350" s="99"/>
      <c r="AP350" s="99"/>
      <c r="AQ350" s="99"/>
      <c r="AR350" s="99"/>
      <c r="AS350" s="99"/>
      <c r="AT350" s="99"/>
      <c r="AU350" s="99"/>
      <c r="AV350" s="99"/>
      <c r="AW350" s="99"/>
      <c r="AX350" s="99"/>
      <c r="AY350" s="99"/>
      <c r="AZ350" s="99"/>
      <c r="BA350" s="99"/>
      <c r="BB350" s="99"/>
      <c r="BC350" s="99"/>
      <c r="BD350" s="99"/>
      <c r="BE350" s="99"/>
      <c r="BF350" s="99"/>
      <c r="BG350" s="99"/>
      <c r="BH350" s="99"/>
    </row>
    <row r="351" spans="1:60" outlineLevel="1">
      <c r="A351" s="100"/>
      <c r="B351" s="100"/>
      <c r="C351" s="181" t="s">
        <v>275</v>
      </c>
      <c r="D351" s="180"/>
      <c r="E351" s="179"/>
      <c r="F351" s="106"/>
      <c r="G351" s="106"/>
      <c r="H351" s="106"/>
      <c r="I351" s="106"/>
      <c r="J351" s="106"/>
      <c r="K351" s="106"/>
      <c r="L351" s="106"/>
      <c r="M351" s="106"/>
      <c r="N351" s="104"/>
      <c r="O351" s="104"/>
      <c r="P351" s="104"/>
      <c r="Q351" s="104"/>
      <c r="R351" s="104"/>
      <c r="S351" s="104"/>
      <c r="T351" s="105"/>
      <c r="U351" s="104"/>
      <c r="V351" s="99"/>
      <c r="W351" s="99"/>
      <c r="X351" s="99"/>
      <c r="Y351" s="99"/>
      <c r="Z351" s="99"/>
      <c r="AA351" s="99"/>
      <c r="AB351" s="99"/>
      <c r="AC351" s="99"/>
      <c r="AD351" s="99"/>
      <c r="AE351" s="99" t="s">
        <v>133</v>
      </c>
      <c r="AF351" s="99">
        <v>0</v>
      </c>
      <c r="AG351" s="99"/>
      <c r="AH351" s="99"/>
      <c r="AI351" s="99"/>
      <c r="AJ351" s="99"/>
      <c r="AK351" s="99"/>
      <c r="AL351" s="99"/>
      <c r="AM351" s="99"/>
      <c r="AN351" s="99"/>
      <c r="AO351" s="99"/>
      <c r="AP351" s="99"/>
      <c r="AQ351" s="99"/>
      <c r="AR351" s="99"/>
      <c r="AS351" s="99"/>
      <c r="AT351" s="99"/>
      <c r="AU351" s="99"/>
      <c r="AV351" s="99"/>
      <c r="AW351" s="99"/>
      <c r="AX351" s="99"/>
      <c r="AY351" s="99"/>
      <c r="AZ351" s="99"/>
      <c r="BA351" s="99"/>
      <c r="BB351" s="99"/>
      <c r="BC351" s="99"/>
      <c r="BD351" s="99"/>
      <c r="BE351" s="99"/>
      <c r="BF351" s="99"/>
      <c r="BG351" s="99"/>
      <c r="BH351" s="99"/>
    </row>
    <row r="352" spans="1:60" outlineLevel="1">
      <c r="A352" s="100"/>
      <c r="B352" s="100"/>
      <c r="C352" s="181" t="s">
        <v>274</v>
      </c>
      <c r="D352" s="180"/>
      <c r="E352" s="179">
        <v>33.5364</v>
      </c>
      <c r="F352" s="106"/>
      <c r="G352" s="106"/>
      <c r="H352" s="106"/>
      <c r="I352" s="106"/>
      <c r="J352" s="106"/>
      <c r="K352" s="106"/>
      <c r="L352" s="106"/>
      <c r="M352" s="106"/>
      <c r="N352" s="104"/>
      <c r="O352" s="104"/>
      <c r="P352" s="104"/>
      <c r="Q352" s="104"/>
      <c r="R352" s="104"/>
      <c r="S352" s="104"/>
      <c r="T352" s="105"/>
      <c r="U352" s="104"/>
      <c r="V352" s="99"/>
      <c r="W352" s="99"/>
      <c r="X352" s="99"/>
      <c r="Y352" s="99"/>
      <c r="Z352" s="99"/>
      <c r="AA352" s="99"/>
      <c r="AB352" s="99"/>
      <c r="AC352" s="99"/>
      <c r="AD352" s="99"/>
      <c r="AE352" s="99" t="s">
        <v>133</v>
      </c>
      <c r="AF352" s="99">
        <v>0</v>
      </c>
      <c r="AG352" s="99"/>
      <c r="AH352" s="99"/>
      <c r="AI352" s="99"/>
      <c r="AJ352" s="99"/>
      <c r="AK352" s="99"/>
      <c r="AL352" s="99"/>
      <c r="AM352" s="99"/>
      <c r="AN352" s="99"/>
      <c r="AO352" s="99"/>
      <c r="AP352" s="99"/>
      <c r="AQ352" s="99"/>
      <c r="AR352" s="99"/>
      <c r="AS352" s="99"/>
      <c r="AT352" s="99"/>
      <c r="AU352" s="99"/>
      <c r="AV352" s="99"/>
      <c r="AW352" s="99"/>
      <c r="AX352" s="99"/>
      <c r="AY352" s="99"/>
      <c r="AZ352" s="99"/>
      <c r="BA352" s="99"/>
      <c r="BB352" s="99"/>
      <c r="BC352" s="99"/>
      <c r="BD352" s="99"/>
      <c r="BE352" s="99"/>
      <c r="BF352" s="99"/>
      <c r="BG352" s="99"/>
      <c r="BH352" s="99"/>
    </row>
    <row r="353" spans="1:60" outlineLevel="1">
      <c r="A353" s="100"/>
      <c r="B353" s="100"/>
      <c r="C353" s="181" t="s">
        <v>273</v>
      </c>
      <c r="D353" s="180"/>
      <c r="E353" s="179">
        <v>0.1368</v>
      </c>
      <c r="F353" s="106"/>
      <c r="G353" s="106"/>
      <c r="H353" s="106"/>
      <c r="I353" s="106"/>
      <c r="J353" s="106"/>
      <c r="K353" s="106"/>
      <c r="L353" s="106"/>
      <c r="M353" s="106"/>
      <c r="N353" s="104"/>
      <c r="O353" s="104"/>
      <c r="P353" s="104"/>
      <c r="Q353" s="104"/>
      <c r="R353" s="104"/>
      <c r="S353" s="104"/>
      <c r="T353" s="105"/>
      <c r="U353" s="104"/>
      <c r="V353" s="99"/>
      <c r="W353" s="99"/>
      <c r="X353" s="99"/>
      <c r="Y353" s="99"/>
      <c r="Z353" s="99"/>
      <c r="AA353" s="99"/>
      <c r="AB353" s="99"/>
      <c r="AC353" s="99"/>
      <c r="AD353" s="99"/>
      <c r="AE353" s="99" t="s">
        <v>133</v>
      </c>
      <c r="AF353" s="99">
        <v>0</v>
      </c>
      <c r="AG353" s="99"/>
      <c r="AH353" s="99"/>
      <c r="AI353" s="99"/>
      <c r="AJ353" s="99"/>
      <c r="AK353" s="99"/>
      <c r="AL353" s="99"/>
      <c r="AM353" s="99"/>
      <c r="AN353" s="99"/>
      <c r="AO353" s="99"/>
      <c r="AP353" s="99"/>
      <c r="AQ353" s="99"/>
      <c r="AR353" s="99"/>
      <c r="AS353" s="99"/>
      <c r="AT353" s="99"/>
      <c r="AU353" s="99"/>
      <c r="AV353" s="99"/>
      <c r="AW353" s="99"/>
      <c r="AX353" s="99"/>
      <c r="AY353" s="99"/>
      <c r="AZ353" s="99"/>
      <c r="BA353" s="99"/>
      <c r="BB353" s="99"/>
      <c r="BC353" s="99"/>
      <c r="BD353" s="99"/>
      <c r="BE353" s="99"/>
      <c r="BF353" s="99"/>
      <c r="BG353" s="99"/>
      <c r="BH353" s="99"/>
    </row>
    <row r="354" spans="1:60" outlineLevel="1">
      <c r="A354" s="100"/>
      <c r="B354" s="100"/>
      <c r="C354" s="181" t="s">
        <v>272</v>
      </c>
      <c r="D354" s="180"/>
      <c r="E354" s="179">
        <v>2.496</v>
      </c>
      <c r="F354" s="106"/>
      <c r="G354" s="106"/>
      <c r="H354" s="106"/>
      <c r="I354" s="106"/>
      <c r="J354" s="106"/>
      <c r="K354" s="106"/>
      <c r="L354" s="106"/>
      <c r="M354" s="106"/>
      <c r="N354" s="104"/>
      <c r="O354" s="104"/>
      <c r="P354" s="104"/>
      <c r="Q354" s="104"/>
      <c r="R354" s="104"/>
      <c r="S354" s="104"/>
      <c r="T354" s="105"/>
      <c r="U354" s="104"/>
      <c r="V354" s="99"/>
      <c r="W354" s="99"/>
      <c r="X354" s="99"/>
      <c r="Y354" s="99"/>
      <c r="Z354" s="99"/>
      <c r="AA354" s="99"/>
      <c r="AB354" s="99"/>
      <c r="AC354" s="99"/>
      <c r="AD354" s="99"/>
      <c r="AE354" s="99" t="s">
        <v>133</v>
      </c>
      <c r="AF354" s="99">
        <v>0</v>
      </c>
      <c r="AG354" s="99"/>
      <c r="AH354" s="99"/>
      <c r="AI354" s="99"/>
      <c r="AJ354" s="99"/>
      <c r="AK354" s="99"/>
      <c r="AL354" s="99"/>
      <c r="AM354" s="99"/>
      <c r="AN354" s="99"/>
      <c r="AO354" s="99"/>
      <c r="AP354" s="99"/>
      <c r="AQ354" s="99"/>
      <c r="AR354" s="99"/>
      <c r="AS354" s="99"/>
      <c r="AT354" s="99"/>
      <c r="AU354" s="99"/>
      <c r="AV354" s="99"/>
      <c r="AW354" s="99"/>
      <c r="AX354" s="99"/>
      <c r="AY354" s="99"/>
      <c r="AZ354" s="99"/>
      <c r="BA354" s="99"/>
      <c r="BB354" s="99"/>
      <c r="BC354" s="99"/>
      <c r="BD354" s="99"/>
      <c r="BE354" s="99"/>
      <c r="BF354" s="99"/>
      <c r="BG354" s="99"/>
      <c r="BH354" s="99"/>
    </row>
    <row r="355" spans="1:60">
      <c r="A355" s="200" t="s">
        <v>188</v>
      </c>
      <c r="B355" s="200" t="s">
        <v>271</v>
      </c>
      <c r="C355" s="199" t="s">
        <v>270</v>
      </c>
      <c r="D355" s="195"/>
      <c r="E355" s="198"/>
      <c r="F355" s="197"/>
      <c r="G355" s="197">
        <f>SUMIF(AE356:AE358,"&lt;&gt;NOR",G356:G358)</f>
        <v>0</v>
      </c>
      <c r="H355" s="197"/>
      <c r="I355" s="197">
        <f>SUM(I356:I358)</f>
        <v>0</v>
      </c>
      <c r="J355" s="197"/>
      <c r="K355" s="197">
        <f>SUM(K356:K358)</f>
        <v>0</v>
      </c>
      <c r="L355" s="197"/>
      <c r="M355" s="197">
        <f>SUM(M356:M358)</f>
        <v>0</v>
      </c>
      <c r="N355" s="195"/>
      <c r="O355" s="195">
        <f>SUM(O356:O358)</f>
        <v>0</v>
      </c>
      <c r="P355" s="195"/>
      <c r="Q355" s="195">
        <f>SUM(Q356:Q358)</f>
        <v>0</v>
      </c>
      <c r="R355" s="195"/>
      <c r="S355" s="195"/>
      <c r="T355" s="196"/>
      <c r="U355" s="195">
        <f>SUM(U356:U358)</f>
        <v>0.56000000000000005</v>
      </c>
      <c r="AE355" t="s">
        <v>79</v>
      </c>
    </row>
    <row r="356" spans="1:60" outlineLevel="1">
      <c r="A356" s="100">
        <v>95</v>
      </c>
      <c r="B356" s="100" t="s">
        <v>269</v>
      </c>
      <c r="C356" s="114" t="s">
        <v>268</v>
      </c>
      <c r="D356" s="104" t="s">
        <v>267</v>
      </c>
      <c r="E356" s="178">
        <v>4</v>
      </c>
      <c r="F356" s="177">
        <f>H356+J356</f>
        <v>0</v>
      </c>
      <c r="G356" s="106">
        <f>ROUND(E356*F356,2)</f>
        <v>0</v>
      </c>
      <c r="H356" s="106"/>
      <c r="I356" s="106">
        <f>ROUND(E356*H356,2)</f>
        <v>0</v>
      </c>
      <c r="J356" s="106"/>
      <c r="K356" s="106">
        <f>ROUND(E356*J356,2)</f>
        <v>0</v>
      </c>
      <c r="L356" s="106">
        <v>21</v>
      </c>
      <c r="M356" s="106">
        <f>G356*(1+L356/100)</f>
        <v>0</v>
      </c>
      <c r="N356" s="104">
        <v>0</v>
      </c>
      <c r="O356" s="104">
        <f>ROUND(E356*N356,5)</f>
        <v>0</v>
      </c>
      <c r="P356" s="104">
        <v>0</v>
      </c>
      <c r="Q356" s="104">
        <f>ROUND(E356*P356,5)</f>
        <v>0</v>
      </c>
      <c r="R356" s="104"/>
      <c r="S356" s="104"/>
      <c r="T356" s="105">
        <v>0.14000000000000001</v>
      </c>
      <c r="U356" s="104">
        <f>ROUND(E356*T356,2)</f>
        <v>0.56000000000000005</v>
      </c>
      <c r="V356" s="99"/>
      <c r="W356" s="99"/>
      <c r="X356" s="99"/>
      <c r="Y356" s="99"/>
      <c r="Z356" s="99"/>
      <c r="AA356" s="99"/>
      <c r="AB356" s="99"/>
      <c r="AC356" s="99"/>
      <c r="AD356" s="99"/>
      <c r="AE356" s="99" t="s">
        <v>80</v>
      </c>
      <c r="AF356" s="99"/>
      <c r="AG356" s="99"/>
      <c r="AH356" s="99"/>
      <c r="AI356" s="99"/>
      <c r="AJ356" s="99"/>
      <c r="AK356" s="99"/>
      <c r="AL356" s="99"/>
      <c r="AM356" s="99"/>
      <c r="AN356" s="99"/>
      <c r="AO356" s="99"/>
      <c r="AP356" s="99"/>
      <c r="AQ356" s="99"/>
      <c r="AR356" s="99"/>
      <c r="AS356" s="99"/>
      <c r="AT356" s="99"/>
      <c r="AU356" s="99"/>
      <c r="AV356" s="99"/>
      <c r="AW356" s="99"/>
      <c r="AX356" s="99"/>
      <c r="AY356" s="99"/>
      <c r="AZ356" s="99"/>
      <c r="BA356" s="99"/>
      <c r="BB356" s="99"/>
      <c r="BC356" s="99"/>
      <c r="BD356" s="99"/>
      <c r="BE356" s="99"/>
      <c r="BF356" s="99"/>
      <c r="BG356" s="99"/>
      <c r="BH356" s="99"/>
    </row>
    <row r="357" spans="1:60" outlineLevel="1">
      <c r="A357" s="100"/>
      <c r="B357" s="100"/>
      <c r="C357" s="181" t="s">
        <v>266</v>
      </c>
      <c r="D357" s="180"/>
      <c r="E357" s="179">
        <v>2</v>
      </c>
      <c r="F357" s="106"/>
      <c r="G357" s="106"/>
      <c r="H357" s="106"/>
      <c r="I357" s="106"/>
      <c r="J357" s="106"/>
      <c r="K357" s="106"/>
      <c r="L357" s="106"/>
      <c r="M357" s="106"/>
      <c r="N357" s="104"/>
      <c r="O357" s="104"/>
      <c r="P357" s="104"/>
      <c r="Q357" s="104"/>
      <c r="R357" s="104"/>
      <c r="S357" s="104"/>
      <c r="T357" s="105"/>
      <c r="U357" s="104"/>
      <c r="V357" s="99"/>
      <c r="W357" s="99"/>
      <c r="X357" s="99"/>
      <c r="Y357" s="99"/>
      <c r="Z357" s="99"/>
      <c r="AA357" s="99"/>
      <c r="AB357" s="99"/>
      <c r="AC357" s="99"/>
      <c r="AD357" s="99"/>
      <c r="AE357" s="99" t="s">
        <v>133</v>
      </c>
      <c r="AF357" s="99">
        <v>0</v>
      </c>
      <c r="AG357" s="99"/>
      <c r="AH357" s="99"/>
      <c r="AI357" s="99"/>
      <c r="AJ357" s="99"/>
      <c r="AK357" s="99"/>
      <c r="AL357" s="99"/>
      <c r="AM357" s="99"/>
      <c r="AN357" s="99"/>
      <c r="AO357" s="99"/>
      <c r="AP357" s="99"/>
      <c r="AQ357" s="99"/>
      <c r="AR357" s="99"/>
      <c r="AS357" s="99"/>
      <c r="AT357" s="99"/>
      <c r="AU357" s="99"/>
      <c r="AV357" s="99"/>
      <c r="AW357" s="99"/>
      <c r="AX357" s="99"/>
      <c r="AY357" s="99"/>
      <c r="AZ357" s="99"/>
      <c r="BA357" s="99"/>
      <c r="BB357" s="99"/>
      <c r="BC357" s="99"/>
      <c r="BD357" s="99"/>
      <c r="BE357" s="99"/>
      <c r="BF357" s="99"/>
      <c r="BG357" s="99"/>
      <c r="BH357" s="99"/>
    </row>
    <row r="358" spans="1:60" outlineLevel="1">
      <c r="A358" s="100"/>
      <c r="B358" s="100"/>
      <c r="C358" s="181" t="s">
        <v>265</v>
      </c>
      <c r="D358" s="180"/>
      <c r="E358" s="179">
        <v>2</v>
      </c>
      <c r="F358" s="106"/>
      <c r="G358" s="106"/>
      <c r="H358" s="106"/>
      <c r="I358" s="106"/>
      <c r="J358" s="106"/>
      <c r="K358" s="106"/>
      <c r="L358" s="106"/>
      <c r="M358" s="106"/>
      <c r="N358" s="104"/>
      <c r="O358" s="104"/>
      <c r="P358" s="104"/>
      <c r="Q358" s="104"/>
      <c r="R358" s="104"/>
      <c r="S358" s="104"/>
      <c r="T358" s="105"/>
      <c r="U358" s="104"/>
      <c r="V358" s="99"/>
      <c r="W358" s="99"/>
      <c r="X358" s="99"/>
      <c r="Y358" s="99"/>
      <c r="Z358" s="99"/>
      <c r="AA358" s="99"/>
      <c r="AB358" s="99"/>
      <c r="AC358" s="99"/>
      <c r="AD358" s="99"/>
      <c r="AE358" s="99" t="s">
        <v>133</v>
      </c>
      <c r="AF358" s="99">
        <v>0</v>
      </c>
      <c r="AG358" s="99"/>
      <c r="AH358" s="99"/>
      <c r="AI358" s="99"/>
      <c r="AJ358" s="99"/>
      <c r="AK358" s="99"/>
      <c r="AL358" s="99"/>
      <c r="AM358" s="99"/>
      <c r="AN358" s="99"/>
      <c r="AO358" s="99"/>
      <c r="AP358" s="99"/>
      <c r="AQ358" s="99"/>
      <c r="AR358" s="99"/>
      <c r="AS358" s="99"/>
      <c r="AT358" s="99"/>
      <c r="AU358" s="99"/>
      <c r="AV358" s="99"/>
      <c r="AW358" s="99"/>
      <c r="AX358" s="99"/>
      <c r="AY358" s="99"/>
      <c r="AZ358" s="99"/>
      <c r="BA358" s="99"/>
      <c r="BB358" s="99"/>
      <c r="BC358" s="99"/>
      <c r="BD358" s="99"/>
      <c r="BE358" s="99"/>
      <c r="BF358" s="99"/>
      <c r="BG358" s="99"/>
      <c r="BH358" s="99"/>
    </row>
    <row r="359" spans="1:60">
      <c r="A359" s="200" t="s">
        <v>188</v>
      </c>
      <c r="B359" s="200" t="s">
        <v>264</v>
      </c>
      <c r="C359" s="199" t="s">
        <v>263</v>
      </c>
      <c r="D359" s="195"/>
      <c r="E359" s="198"/>
      <c r="F359" s="197"/>
      <c r="G359" s="197">
        <f>SUMIF(AE360:AE365,"&lt;&gt;NOR",G360:G365)</f>
        <v>0</v>
      </c>
      <c r="H359" s="197"/>
      <c r="I359" s="197">
        <f>SUM(I360:I365)</f>
        <v>0</v>
      </c>
      <c r="J359" s="197"/>
      <c r="K359" s="197">
        <f>SUM(K360:K365)</f>
        <v>0</v>
      </c>
      <c r="L359" s="197"/>
      <c r="M359" s="197">
        <f>SUM(M360:M365)</f>
        <v>0</v>
      </c>
      <c r="N359" s="195"/>
      <c r="O359" s="195">
        <f>SUM(O360:O365)</f>
        <v>9.1759999999999994E-2</v>
      </c>
      <c r="P359" s="195"/>
      <c r="Q359" s="195">
        <f>SUM(Q360:Q365)</f>
        <v>0</v>
      </c>
      <c r="R359" s="195"/>
      <c r="S359" s="195"/>
      <c r="T359" s="196"/>
      <c r="U359" s="195">
        <f>SUM(U360:U365)</f>
        <v>2.81</v>
      </c>
      <c r="AE359" t="s">
        <v>79</v>
      </c>
    </row>
    <row r="360" spans="1:60" outlineLevel="1">
      <c r="A360" s="100">
        <v>96</v>
      </c>
      <c r="B360" s="100" t="s">
        <v>262</v>
      </c>
      <c r="C360" s="114" t="s">
        <v>261</v>
      </c>
      <c r="D360" s="104" t="s">
        <v>258</v>
      </c>
      <c r="E360" s="178">
        <v>37</v>
      </c>
      <c r="F360" s="177">
        <f>H360+J360</f>
        <v>0</v>
      </c>
      <c r="G360" s="106">
        <f>ROUND(E360*F360,2)</f>
        <v>0</v>
      </c>
      <c r="H360" s="106"/>
      <c r="I360" s="106">
        <f>ROUND(E360*H360,2)</f>
        <v>0</v>
      </c>
      <c r="J360" s="106"/>
      <c r="K360" s="106">
        <f>ROUND(E360*J360,2)</f>
        <v>0</v>
      </c>
      <c r="L360" s="106">
        <v>21</v>
      </c>
      <c r="M360" s="106">
        <f>G360*(1+L360/100)</f>
        <v>0</v>
      </c>
      <c r="N360" s="104">
        <v>2.4199999999999998E-3</v>
      </c>
      <c r="O360" s="104">
        <f>ROUND(E360*N360,5)</f>
        <v>8.9539999999999995E-2</v>
      </c>
      <c r="P360" s="104">
        <v>0</v>
      </c>
      <c r="Q360" s="104">
        <f>ROUND(E360*P360,5)</f>
        <v>0</v>
      </c>
      <c r="R360" s="104"/>
      <c r="S360" s="104"/>
      <c r="T360" s="105">
        <v>0.05</v>
      </c>
      <c r="U360" s="104">
        <f>ROUND(E360*T360,2)</f>
        <v>1.85</v>
      </c>
      <c r="V360" s="99"/>
      <c r="W360" s="99"/>
      <c r="X360" s="99"/>
      <c r="Y360" s="99"/>
      <c r="Z360" s="99"/>
      <c r="AA360" s="99"/>
      <c r="AB360" s="99"/>
      <c r="AC360" s="99"/>
      <c r="AD360" s="99"/>
      <c r="AE360" s="99" t="s">
        <v>80</v>
      </c>
      <c r="AF360" s="99"/>
      <c r="AG360" s="99"/>
      <c r="AH360" s="99"/>
      <c r="AI360" s="99"/>
      <c r="AJ360" s="99"/>
      <c r="AK360" s="99"/>
      <c r="AL360" s="99"/>
      <c r="AM360" s="99"/>
      <c r="AN360" s="99"/>
      <c r="AO360" s="99"/>
      <c r="AP360" s="99"/>
      <c r="AQ360" s="99"/>
      <c r="AR360" s="99"/>
      <c r="AS360" s="99"/>
      <c r="AT360" s="99"/>
      <c r="AU360" s="99"/>
      <c r="AV360" s="99"/>
      <c r="AW360" s="99"/>
      <c r="AX360" s="99"/>
      <c r="AY360" s="99"/>
      <c r="AZ360" s="99"/>
      <c r="BA360" s="99"/>
      <c r="BB360" s="99"/>
      <c r="BC360" s="99"/>
      <c r="BD360" s="99"/>
      <c r="BE360" s="99"/>
      <c r="BF360" s="99"/>
      <c r="BG360" s="99"/>
      <c r="BH360" s="99"/>
    </row>
    <row r="361" spans="1:60" outlineLevel="1">
      <c r="A361" s="100"/>
      <c r="B361" s="100"/>
      <c r="C361" s="181" t="s">
        <v>257</v>
      </c>
      <c r="D361" s="180"/>
      <c r="E361" s="179">
        <v>13</v>
      </c>
      <c r="F361" s="106"/>
      <c r="G361" s="106"/>
      <c r="H361" s="106"/>
      <c r="I361" s="106"/>
      <c r="J361" s="106"/>
      <c r="K361" s="106"/>
      <c r="L361" s="106"/>
      <c r="M361" s="106"/>
      <c r="N361" s="104"/>
      <c r="O361" s="104"/>
      <c r="P361" s="104"/>
      <c r="Q361" s="104"/>
      <c r="R361" s="104"/>
      <c r="S361" s="104"/>
      <c r="T361" s="105"/>
      <c r="U361" s="104"/>
      <c r="V361" s="99"/>
      <c r="W361" s="99"/>
      <c r="X361" s="99"/>
      <c r="Y361" s="99"/>
      <c r="Z361" s="99"/>
      <c r="AA361" s="99"/>
      <c r="AB361" s="99"/>
      <c r="AC361" s="99"/>
      <c r="AD361" s="99"/>
      <c r="AE361" s="99" t="s">
        <v>133</v>
      </c>
      <c r="AF361" s="99">
        <v>0</v>
      </c>
      <c r="AG361" s="99"/>
      <c r="AH361" s="99"/>
      <c r="AI361" s="99"/>
      <c r="AJ361" s="99"/>
      <c r="AK361" s="99"/>
      <c r="AL361" s="99"/>
      <c r="AM361" s="99"/>
      <c r="AN361" s="99"/>
      <c r="AO361" s="99"/>
      <c r="AP361" s="99"/>
      <c r="AQ361" s="99"/>
      <c r="AR361" s="99"/>
      <c r="AS361" s="99"/>
      <c r="AT361" s="99"/>
      <c r="AU361" s="99"/>
      <c r="AV361" s="99"/>
      <c r="AW361" s="99"/>
      <c r="AX361" s="99"/>
      <c r="AY361" s="99"/>
      <c r="AZ361" s="99"/>
      <c r="BA361" s="99"/>
      <c r="BB361" s="99"/>
      <c r="BC361" s="99"/>
      <c r="BD361" s="99"/>
      <c r="BE361" s="99"/>
      <c r="BF361" s="99"/>
      <c r="BG361" s="99"/>
      <c r="BH361" s="99"/>
    </row>
    <row r="362" spans="1:60" outlineLevel="1">
      <c r="A362" s="100"/>
      <c r="B362" s="100"/>
      <c r="C362" s="181" t="s">
        <v>256</v>
      </c>
      <c r="D362" s="180"/>
      <c r="E362" s="179">
        <v>24</v>
      </c>
      <c r="F362" s="106"/>
      <c r="G362" s="106"/>
      <c r="H362" s="106"/>
      <c r="I362" s="106"/>
      <c r="J362" s="106"/>
      <c r="K362" s="106"/>
      <c r="L362" s="106"/>
      <c r="M362" s="106"/>
      <c r="N362" s="104"/>
      <c r="O362" s="104"/>
      <c r="P362" s="104"/>
      <c r="Q362" s="104"/>
      <c r="R362" s="104"/>
      <c r="S362" s="104"/>
      <c r="T362" s="105"/>
      <c r="U362" s="104"/>
      <c r="V362" s="99"/>
      <c r="W362" s="99"/>
      <c r="X362" s="99"/>
      <c r="Y362" s="99"/>
      <c r="Z362" s="99"/>
      <c r="AA362" s="99"/>
      <c r="AB362" s="99"/>
      <c r="AC362" s="99"/>
      <c r="AD362" s="99"/>
      <c r="AE362" s="99" t="s">
        <v>133</v>
      </c>
      <c r="AF362" s="99">
        <v>0</v>
      </c>
      <c r="AG362" s="99"/>
      <c r="AH362" s="99"/>
      <c r="AI362" s="99"/>
      <c r="AJ362" s="99"/>
      <c r="AK362" s="99"/>
      <c r="AL362" s="99"/>
      <c r="AM362" s="99"/>
      <c r="AN362" s="99"/>
      <c r="AO362" s="99"/>
      <c r="AP362" s="99"/>
      <c r="AQ362" s="99"/>
      <c r="AR362" s="99"/>
      <c r="AS362" s="99"/>
      <c r="AT362" s="99"/>
      <c r="AU362" s="99"/>
      <c r="AV362" s="99"/>
      <c r="AW362" s="99"/>
      <c r="AX362" s="99"/>
      <c r="AY362" s="99"/>
      <c r="AZ362" s="99"/>
      <c r="BA362" s="99"/>
      <c r="BB362" s="99"/>
      <c r="BC362" s="99"/>
      <c r="BD362" s="99"/>
      <c r="BE362" s="99"/>
      <c r="BF362" s="99"/>
      <c r="BG362" s="99"/>
      <c r="BH362" s="99"/>
    </row>
    <row r="363" spans="1:60" outlineLevel="1">
      <c r="A363" s="100">
        <v>97</v>
      </c>
      <c r="B363" s="100" t="s">
        <v>260</v>
      </c>
      <c r="C363" s="114" t="s">
        <v>259</v>
      </c>
      <c r="D363" s="104" t="s">
        <v>258</v>
      </c>
      <c r="E363" s="178">
        <v>37</v>
      </c>
      <c r="F363" s="177">
        <f>H363+J363</f>
        <v>0</v>
      </c>
      <c r="G363" s="106">
        <f>ROUND(E363*F363,2)</f>
        <v>0</v>
      </c>
      <c r="H363" s="106"/>
      <c r="I363" s="106">
        <f>ROUND(E363*H363,2)</f>
        <v>0</v>
      </c>
      <c r="J363" s="106"/>
      <c r="K363" s="106">
        <f>ROUND(E363*J363,2)</f>
        <v>0</v>
      </c>
      <c r="L363" s="106">
        <v>21</v>
      </c>
      <c r="M363" s="106">
        <f>G363*(1+L363/100)</f>
        <v>0</v>
      </c>
      <c r="N363" s="104">
        <v>6.0000000000000002E-5</v>
      </c>
      <c r="O363" s="104">
        <f>ROUND(E363*N363,5)</f>
        <v>2.2200000000000002E-3</v>
      </c>
      <c r="P363" s="104">
        <v>0</v>
      </c>
      <c r="Q363" s="104">
        <f>ROUND(E363*P363,5)</f>
        <v>0</v>
      </c>
      <c r="R363" s="104"/>
      <c r="S363" s="104"/>
      <c r="T363" s="105">
        <v>2.5999999999999999E-2</v>
      </c>
      <c r="U363" s="104">
        <f>ROUND(E363*T363,2)</f>
        <v>0.96</v>
      </c>
      <c r="V363" s="99"/>
      <c r="W363" s="99"/>
      <c r="X363" s="99"/>
      <c r="Y363" s="99"/>
      <c r="Z363" s="99"/>
      <c r="AA363" s="99"/>
      <c r="AB363" s="99"/>
      <c r="AC363" s="99"/>
      <c r="AD363" s="99"/>
      <c r="AE363" s="99" t="s">
        <v>80</v>
      </c>
      <c r="AF363" s="99"/>
      <c r="AG363" s="99"/>
      <c r="AH363" s="99"/>
      <c r="AI363" s="99"/>
      <c r="AJ363" s="99"/>
      <c r="AK363" s="99"/>
      <c r="AL363" s="99"/>
      <c r="AM363" s="99"/>
      <c r="AN363" s="99"/>
      <c r="AO363" s="99"/>
      <c r="AP363" s="99"/>
      <c r="AQ363" s="99"/>
      <c r="AR363" s="99"/>
      <c r="AS363" s="99"/>
      <c r="AT363" s="99"/>
      <c r="AU363" s="99"/>
      <c r="AV363" s="99"/>
      <c r="AW363" s="99"/>
      <c r="AX363" s="99"/>
      <c r="AY363" s="99"/>
      <c r="AZ363" s="99"/>
      <c r="BA363" s="99"/>
      <c r="BB363" s="99"/>
      <c r="BC363" s="99"/>
      <c r="BD363" s="99"/>
      <c r="BE363" s="99"/>
      <c r="BF363" s="99"/>
      <c r="BG363" s="99"/>
      <c r="BH363" s="99"/>
    </row>
    <row r="364" spans="1:60" outlineLevel="1">
      <c r="A364" s="100"/>
      <c r="B364" s="100"/>
      <c r="C364" s="181" t="s">
        <v>257</v>
      </c>
      <c r="D364" s="180"/>
      <c r="E364" s="179">
        <v>13</v>
      </c>
      <c r="F364" s="106"/>
      <c r="G364" s="106"/>
      <c r="H364" s="106"/>
      <c r="I364" s="106"/>
      <c r="J364" s="106"/>
      <c r="K364" s="106"/>
      <c r="L364" s="106"/>
      <c r="M364" s="106"/>
      <c r="N364" s="104"/>
      <c r="O364" s="104"/>
      <c r="P364" s="104"/>
      <c r="Q364" s="104"/>
      <c r="R364" s="104"/>
      <c r="S364" s="104"/>
      <c r="T364" s="105"/>
      <c r="U364" s="104"/>
      <c r="V364" s="99"/>
      <c r="W364" s="99"/>
      <c r="X364" s="99"/>
      <c r="Y364" s="99"/>
      <c r="Z364" s="99"/>
      <c r="AA364" s="99"/>
      <c r="AB364" s="99"/>
      <c r="AC364" s="99"/>
      <c r="AD364" s="99"/>
      <c r="AE364" s="99" t="s">
        <v>133</v>
      </c>
      <c r="AF364" s="99">
        <v>0</v>
      </c>
      <c r="AG364" s="99"/>
      <c r="AH364" s="99"/>
      <c r="AI364" s="99"/>
      <c r="AJ364" s="99"/>
      <c r="AK364" s="99"/>
      <c r="AL364" s="99"/>
      <c r="AM364" s="99"/>
      <c r="AN364" s="99"/>
      <c r="AO364" s="99"/>
      <c r="AP364" s="99"/>
      <c r="AQ364" s="99"/>
      <c r="AR364" s="99"/>
      <c r="AS364" s="99"/>
      <c r="AT364" s="99"/>
      <c r="AU364" s="99"/>
      <c r="AV364" s="99"/>
      <c r="AW364" s="99"/>
      <c r="AX364" s="99"/>
      <c r="AY364" s="99"/>
      <c r="AZ364" s="99"/>
      <c r="BA364" s="99"/>
      <c r="BB364" s="99"/>
      <c r="BC364" s="99"/>
      <c r="BD364" s="99"/>
      <c r="BE364" s="99"/>
      <c r="BF364" s="99"/>
      <c r="BG364" s="99"/>
      <c r="BH364" s="99"/>
    </row>
    <row r="365" spans="1:60" outlineLevel="1">
      <c r="A365" s="100"/>
      <c r="B365" s="100"/>
      <c r="C365" s="181" t="s">
        <v>256</v>
      </c>
      <c r="D365" s="180"/>
      <c r="E365" s="179">
        <v>24</v>
      </c>
      <c r="F365" s="106"/>
      <c r="G365" s="106"/>
      <c r="H365" s="106"/>
      <c r="I365" s="106"/>
      <c r="J365" s="106"/>
      <c r="K365" s="106"/>
      <c r="L365" s="106"/>
      <c r="M365" s="106"/>
      <c r="N365" s="104"/>
      <c r="O365" s="104"/>
      <c r="P365" s="104"/>
      <c r="Q365" s="104"/>
      <c r="R365" s="104"/>
      <c r="S365" s="104"/>
      <c r="T365" s="105"/>
      <c r="U365" s="104"/>
      <c r="V365" s="99"/>
      <c r="W365" s="99"/>
      <c r="X365" s="99"/>
      <c r="Y365" s="99"/>
      <c r="Z365" s="99"/>
      <c r="AA365" s="99"/>
      <c r="AB365" s="99"/>
      <c r="AC365" s="99"/>
      <c r="AD365" s="99"/>
      <c r="AE365" s="99" t="s">
        <v>133</v>
      </c>
      <c r="AF365" s="99">
        <v>0</v>
      </c>
      <c r="AG365" s="99"/>
      <c r="AH365" s="99"/>
      <c r="AI365" s="99"/>
      <c r="AJ365" s="99"/>
      <c r="AK365" s="99"/>
      <c r="AL365" s="99"/>
      <c r="AM365" s="99"/>
      <c r="AN365" s="99"/>
      <c r="AO365" s="99"/>
      <c r="AP365" s="99"/>
      <c r="AQ365" s="99"/>
      <c r="AR365" s="99"/>
      <c r="AS365" s="99"/>
      <c r="AT365" s="99"/>
      <c r="AU365" s="99"/>
      <c r="AV365" s="99"/>
      <c r="AW365" s="99"/>
      <c r="AX365" s="99"/>
      <c r="AY365" s="99"/>
      <c r="AZ365" s="99"/>
      <c r="BA365" s="99"/>
      <c r="BB365" s="99"/>
      <c r="BC365" s="99"/>
      <c r="BD365" s="99"/>
      <c r="BE365" s="99"/>
      <c r="BF365" s="99"/>
      <c r="BG365" s="99"/>
      <c r="BH365" s="99"/>
    </row>
    <row r="366" spans="1:60">
      <c r="A366" s="200" t="s">
        <v>188</v>
      </c>
      <c r="B366" s="200" t="s">
        <v>210</v>
      </c>
      <c r="C366" s="199" t="s">
        <v>209</v>
      </c>
      <c r="D366" s="195"/>
      <c r="E366" s="198"/>
      <c r="F366" s="197"/>
      <c r="G366" s="197">
        <f>SUMIF(AE367:AE390,"&lt;&gt;NOR",G367:G390)</f>
        <v>0</v>
      </c>
      <c r="H366" s="197"/>
      <c r="I366" s="197">
        <f>SUM(I367:I390)</f>
        <v>0</v>
      </c>
      <c r="J366" s="197"/>
      <c r="K366" s="197">
        <f>SUM(K367:K390)</f>
        <v>0</v>
      </c>
      <c r="L366" s="197"/>
      <c r="M366" s="197">
        <f>SUM(M367:M390)</f>
        <v>0</v>
      </c>
      <c r="N366" s="195"/>
      <c r="O366" s="195">
        <f>SUM(O367:O390)</f>
        <v>0</v>
      </c>
      <c r="P366" s="195"/>
      <c r="Q366" s="195">
        <f>SUM(Q367:Q390)</f>
        <v>0</v>
      </c>
      <c r="R366" s="195"/>
      <c r="S366" s="195"/>
      <c r="T366" s="196"/>
      <c r="U366" s="195">
        <f>SUM(U367:U390)</f>
        <v>369.43</v>
      </c>
      <c r="AE366" t="s">
        <v>79</v>
      </c>
    </row>
    <row r="367" spans="1:60" outlineLevel="1">
      <c r="A367" s="100">
        <v>98</v>
      </c>
      <c r="B367" s="100" t="s">
        <v>255</v>
      </c>
      <c r="C367" s="114" t="s">
        <v>254</v>
      </c>
      <c r="D367" s="104" t="s">
        <v>197</v>
      </c>
      <c r="E367" s="178">
        <v>1161.864</v>
      </c>
      <c r="F367" s="177">
        <f>H367+J367</f>
        <v>0</v>
      </c>
      <c r="G367" s="106">
        <f>ROUND(E367*F367,2)</f>
        <v>0</v>
      </c>
      <c r="H367" s="106"/>
      <c r="I367" s="106">
        <f>ROUND(E367*H367,2)</f>
        <v>0</v>
      </c>
      <c r="J367" s="106"/>
      <c r="K367" s="106">
        <f>ROUND(E367*J367,2)</f>
        <v>0</v>
      </c>
      <c r="L367" s="106">
        <v>21</v>
      </c>
      <c r="M367" s="106">
        <f>G367*(1+L367/100)</f>
        <v>0</v>
      </c>
      <c r="N367" s="104">
        <v>0</v>
      </c>
      <c r="O367" s="104">
        <f>ROUND(E367*N367,5)</f>
        <v>0</v>
      </c>
      <c r="P367" s="104">
        <v>0</v>
      </c>
      <c r="Q367" s="104">
        <f>ROUND(E367*P367,5)</f>
        <v>0</v>
      </c>
      <c r="R367" s="104"/>
      <c r="S367" s="104"/>
      <c r="T367" s="105">
        <v>0.01</v>
      </c>
      <c r="U367" s="104">
        <f>ROUND(E367*T367,2)</f>
        <v>11.62</v>
      </c>
      <c r="V367" s="99"/>
      <c r="W367" s="99"/>
      <c r="X367" s="99"/>
      <c r="Y367" s="99"/>
      <c r="Z367" s="99"/>
      <c r="AA367" s="99"/>
      <c r="AB367" s="99"/>
      <c r="AC367" s="99"/>
      <c r="AD367" s="99"/>
      <c r="AE367" s="99" t="s">
        <v>80</v>
      </c>
      <c r="AF367" s="99"/>
      <c r="AG367" s="99"/>
      <c r="AH367" s="99"/>
      <c r="AI367" s="99"/>
      <c r="AJ367" s="99"/>
      <c r="AK367" s="99"/>
      <c r="AL367" s="99"/>
      <c r="AM367" s="99"/>
      <c r="AN367" s="99"/>
      <c r="AO367" s="99"/>
      <c r="AP367" s="99"/>
      <c r="AQ367" s="99"/>
      <c r="AR367" s="99"/>
      <c r="AS367" s="99"/>
      <c r="AT367" s="99"/>
      <c r="AU367" s="99"/>
      <c r="AV367" s="99"/>
      <c r="AW367" s="99"/>
      <c r="AX367" s="99"/>
      <c r="AY367" s="99"/>
      <c r="AZ367" s="99"/>
      <c r="BA367" s="99"/>
      <c r="BB367" s="99"/>
      <c r="BC367" s="99"/>
      <c r="BD367" s="99"/>
      <c r="BE367" s="99"/>
      <c r="BF367" s="99"/>
      <c r="BG367" s="99"/>
      <c r="BH367" s="99"/>
    </row>
    <row r="368" spans="1:60" ht="33.75" outlineLevel="1">
      <c r="A368" s="100"/>
      <c r="B368" s="100"/>
      <c r="C368" s="383" t="s">
        <v>253</v>
      </c>
      <c r="D368" s="384"/>
      <c r="E368" s="385"/>
      <c r="F368" s="386"/>
      <c r="G368" s="387"/>
      <c r="H368" s="106"/>
      <c r="I368" s="106"/>
      <c r="J368" s="106"/>
      <c r="K368" s="106"/>
      <c r="L368" s="106"/>
      <c r="M368" s="106"/>
      <c r="N368" s="104"/>
      <c r="O368" s="104"/>
      <c r="P368" s="104"/>
      <c r="Q368" s="104"/>
      <c r="R368" s="104"/>
      <c r="S368" s="104"/>
      <c r="T368" s="105"/>
      <c r="U368" s="104"/>
      <c r="V368" s="99"/>
      <c r="W368" s="99"/>
      <c r="X368" s="99"/>
      <c r="Y368" s="99"/>
      <c r="Z368" s="99"/>
      <c r="AA368" s="99"/>
      <c r="AB368" s="99"/>
      <c r="AC368" s="99"/>
      <c r="AD368" s="99"/>
      <c r="AE368" s="99" t="s">
        <v>81</v>
      </c>
      <c r="AF368" s="99"/>
      <c r="AG368" s="99"/>
      <c r="AH368" s="99"/>
      <c r="AI368" s="99"/>
      <c r="AJ368" s="99"/>
      <c r="AK368" s="99"/>
      <c r="AL368" s="99"/>
      <c r="AM368" s="99"/>
      <c r="AN368" s="99"/>
      <c r="AO368" s="99"/>
      <c r="AP368" s="99"/>
      <c r="AQ368" s="99"/>
      <c r="AR368" s="99"/>
      <c r="AS368" s="99"/>
      <c r="AT368" s="99"/>
      <c r="AU368" s="99"/>
      <c r="AV368" s="99"/>
      <c r="AW368" s="99"/>
      <c r="AX368" s="99"/>
      <c r="AY368" s="99"/>
      <c r="AZ368" s="99"/>
      <c r="BA368" s="101" t="str">
        <f>C368</f>
        <v>Odvezení odstraněné vrstvy kameniva tloušťky 150 mm ze stávajících zpevněných ploch na dočasnou skládku a následný dovoz zpět pro opětovné využití a to vč. ploch v rámci hlavních i neuznatelných výdajů.</v>
      </c>
      <c r="BB368" s="99"/>
      <c r="BC368" s="99"/>
      <c r="BD368" s="99"/>
      <c r="BE368" s="99"/>
      <c r="BF368" s="99"/>
      <c r="BG368" s="99"/>
      <c r="BH368" s="99"/>
    </row>
    <row r="369" spans="1:60" outlineLevel="1">
      <c r="A369" s="100"/>
      <c r="B369" s="100"/>
      <c r="C369" s="181" t="s">
        <v>252</v>
      </c>
      <c r="D369" s="180"/>
      <c r="E369" s="179"/>
      <c r="F369" s="106"/>
      <c r="G369" s="106"/>
      <c r="H369" s="106"/>
      <c r="I369" s="106"/>
      <c r="J369" s="106"/>
      <c r="K369" s="106"/>
      <c r="L369" s="106"/>
      <c r="M369" s="106"/>
      <c r="N369" s="104"/>
      <c r="O369" s="104"/>
      <c r="P369" s="104"/>
      <c r="Q369" s="104"/>
      <c r="R369" s="104"/>
      <c r="S369" s="104"/>
      <c r="T369" s="105"/>
      <c r="U369" s="104"/>
      <c r="V369" s="99"/>
      <c r="W369" s="99"/>
      <c r="X369" s="99"/>
      <c r="Y369" s="99"/>
      <c r="Z369" s="99"/>
      <c r="AA369" s="99"/>
      <c r="AB369" s="99"/>
      <c r="AC369" s="99"/>
      <c r="AD369" s="99"/>
      <c r="AE369" s="99" t="s">
        <v>133</v>
      </c>
      <c r="AF369" s="99">
        <v>0</v>
      </c>
      <c r="AG369" s="99"/>
      <c r="AH369" s="99"/>
      <c r="AI369" s="99"/>
      <c r="AJ369" s="99"/>
      <c r="AK369" s="99"/>
      <c r="AL369" s="99"/>
      <c r="AM369" s="99"/>
      <c r="AN369" s="99"/>
      <c r="AO369" s="99"/>
      <c r="AP369" s="99"/>
      <c r="AQ369" s="99"/>
      <c r="AR369" s="99"/>
      <c r="AS369" s="99"/>
      <c r="AT369" s="99"/>
      <c r="AU369" s="99"/>
      <c r="AV369" s="99"/>
      <c r="AW369" s="99"/>
      <c r="AX369" s="99"/>
      <c r="AY369" s="99"/>
      <c r="AZ369" s="99"/>
      <c r="BA369" s="99"/>
      <c r="BB369" s="99"/>
      <c r="BC369" s="99"/>
      <c r="BD369" s="99"/>
      <c r="BE369" s="99"/>
      <c r="BF369" s="99"/>
      <c r="BG369" s="99"/>
      <c r="BH369" s="99"/>
    </row>
    <row r="370" spans="1:60" outlineLevel="1">
      <c r="A370" s="100"/>
      <c r="B370" s="100"/>
      <c r="C370" s="181" t="s">
        <v>247</v>
      </c>
      <c r="D370" s="180"/>
      <c r="E370" s="179">
        <v>443.98200000000003</v>
      </c>
      <c r="F370" s="106"/>
      <c r="G370" s="106"/>
      <c r="H370" s="106"/>
      <c r="I370" s="106"/>
      <c r="J370" s="106"/>
      <c r="K370" s="106"/>
      <c r="L370" s="106"/>
      <c r="M370" s="106"/>
      <c r="N370" s="104"/>
      <c r="O370" s="104"/>
      <c r="P370" s="104"/>
      <c r="Q370" s="104"/>
      <c r="R370" s="104"/>
      <c r="S370" s="104"/>
      <c r="T370" s="105"/>
      <c r="U370" s="104"/>
      <c r="V370" s="99"/>
      <c r="W370" s="99"/>
      <c r="X370" s="99"/>
      <c r="Y370" s="99"/>
      <c r="Z370" s="99"/>
      <c r="AA370" s="99"/>
      <c r="AB370" s="99"/>
      <c r="AC370" s="99"/>
      <c r="AD370" s="99"/>
      <c r="AE370" s="99" t="s">
        <v>133</v>
      </c>
      <c r="AF370" s="99">
        <v>0</v>
      </c>
      <c r="AG370" s="99"/>
      <c r="AH370" s="99"/>
      <c r="AI370" s="99"/>
      <c r="AJ370" s="99"/>
      <c r="AK370" s="99"/>
      <c r="AL370" s="99"/>
      <c r="AM370" s="99"/>
      <c r="AN370" s="99"/>
      <c r="AO370" s="99"/>
      <c r="AP370" s="99"/>
      <c r="AQ370" s="99"/>
      <c r="AR370" s="99"/>
      <c r="AS370" s="99"/>
      <c r="AT370" s="99"/>
      <c r="AU370" s="99"/>
      <c r="AV370" s="99"/>
      <c r="AW370" s="99"/>
      <c r="AX370" s="99"/>
      <c r="AY370" s="99"/>
      <c r="AZ370" s="99"/>
      <c r="BA370" s="99"/>
      <c r="BB370" s="99"/>
      <c r="BC370" s="99"/>
      <c r="BD370" s="99"/>
      <c r="BE370" s="99"/>
      <c r="BF370" s="99"/>
      <c r="BG370" s="99"/>
      <c r="BH370" s="99"/>
    </row>
    <row r="371" spans="1:60" outlineLevel="1">
      <c r="A371" s="100"/>
      <c r="B371" s="100"/>
      <c r="C371" s="181" t="s">
        <v>246</v>
      </c>
      <c r="D371" s="180"/>
      <c r="E371" s="179">
        <v>101.673</v>
      </c>
      <c r="F371" s="106"/>
      <c r="G371" s="106"/>
      <c r="H371" s="106"/>
      <c r="I371" s="106"/>
      <c r="J371" s="106"/>
      <c r="K371" s="106"/>
      <c r="L371" s="106"/>
      <c r="M371" s="106"/>
      <c r="N371" s="104"/>
      <c r="O371" s="104"/>
      <c r="P371" s="104"/>
      <c r="Q371" s="104"/>
      <c r="R371" s="104"/>
      <c r="S371" s="104"/>
      <c r="T371" s="105"/>
      <c r="U371" s="104"/>
      <c r="V371" s="99"/>
      <c r="W371" s="99"/>
      <c r="X371" s="99"/>
      <c r="Y371" s="99"/>
      <c r="Z371" s="99"/>
      <c r="AA371" s="99"/>
      <c r="AB371" s="99"/>
      <c r="AC371" s="99"/>
      <c r="AD371" s="99"/>
      <c r="AE371" s="99" t="s">
        <v>133</v>
      </c>
      <c r="AF371" s="99">
        <v>0</v>
      </c>
      <c r="AG371" s="99"/>
      <c r="AH371" s="99"/>
      <c r="AI371" s="99"/>
      <c r="AJ371" s="99"/>
      <c r="AK371" s="99"/>
      <c r="AL371" s="99"/>
      <c r="AM371" s="99"/>
      <c r="AN371" s="99"/>
      <c r="AO371" s="99"/>
      <c r="AP371" s="99"/>
      <c r="AQ371" s="99"/>
      <c r="AR371" s="99"/>
      <c r="AS371" s="99"/>
      <c r="AT371" s="99"/>
      <c r="AU371" s="99"/>
      <c r="AV371" s="99"/>
      <c r="AW371" s="99"/>
      <c r="AX371" s="99"/>
      <c r="AY371" s="99"/>
      <c r="AZ371" s="99"/>
      <c r="BA371" s="99"/>
      <c r="BB371" s="99"/>
      <c r="BC371" s="99"/>
      <c r="BD371" s="99"/>
      <c r="BE371" s="99"/>
      <c r="BF371" s="99"/>
      <c r="BG371" s="99"/>
      <c r="BH371" s="99"/>
    </row>
    <row r="372" spans="1:60" outlineLevel="1">
      <c r="A372" s="100"/>
      <c r="B372" s="100"/>
      <c r="C372" s="181" t="s">
        <v>245</v>
      </c>
      <c r="D372" s="180"/>
      <c r="E372" s="179">
        <v>35.277000000000001</v>
      </c>
      <c r="F372" s="106"/>
      <c r="G372" s="106"/>
      <c r="H372" s="106"/>
      <c r="I372" s="106"/>
      <c r="J372" s="106"/>
      <c r="K372" s="106"/>
      <c r="L372" s="106"/>
      <c r="M372" s="106"/>
      <c r="N372" s="104"/>
      <c r="O372" s="104"/>
      <c r="P372" s="104"/>
      <c r="Q372" s="104"/>
      <c r="R372" s="104"/>
      <c r="S372" s="104"/>
      <c r="T372" s="105"/>
      <c r="U372" s="104"/>
      <c r="V372" s="99"/>
      <c r="W372" s="99"/>
      <c r="X372" s="99"/>
      <c r="Y372" s="99"/>
      <c r="Z372" s="99"/>
      <c r="AA372" s="99"/>
      <c r="AB372" s="99"/>
      <c r="AC372" s="99"/>
      <c r="AD372" s="99"/>
      <c r="AE372" s="99" t="s">
        <v>133</v>
      </c>
      <c r="AF372" s="99">
        <v>0</v>
      </c>
      <c r="AG372" s="99"/>
      <c r="AH372" s="99"/>
      <c r="AI372" s="99"/>
      <c r="AJ372" s="99"/>
      <c r="AK372" s="99"/>
      <c r="AL372" s="99"/>
      <c r="AM372" s="99"/>
      <c r="AN372" s="99"/>
      <c r="AO372" s="99"/>
      <c r="AP372" s="99"/>
      <c r="AQ372" s="99"/>
      <c r="AR372" s="99"/>
      <c r="AS372" s="99"/>
      <c r="AT372" s="99"/>
      <c r="AU372" s="99"/>
      <c r="AV372" s="99"/>
      <c r="AW372" s="99"/>
      <c r="AX372" s="99"/>
      <c r="AY372" s="99"/>
      <c r="AZ372" s="99"/>
      <c r="BA372" s="99"/>
      <c r="BB372" s="99"/>
      <c r="BC372" s="99"/>
      <c r="BD372" s="99"/>
      <c r="BE372" s="99"/>
      <c r="BF372" s="99"/>
      <c r="BG372" s="99"/>
      <c r="BH372" s="99"/>
    </row>
    <row r="373" spans="1:60" outlineLevel="1">
      <c r="A373" s="100"/>
      <c r="B373" s="100"/>
      <c r="C373" s="181" t="s">
        <v>251</v>
      </c>
      <c r="D373" s="180"/>
      <c r="E373" s="179"/>
      <c r="F373" s="106"/>
      <c r="G373" s="106"/>
      <c r="H373" s="106"/>
      <c r="I373" s="106"/>
      <c r="J373" s="106"/>
      <c r="K373" s="106"/>
      <c r="L373" s="106"/>
      <c r="M373" s="106"/>
      <c r="N373" s="104"/>
      <c r="O373" s="104"/>
      <c r="P373" s="104"/>
      <c r="Q373" s="104"/>
      <c r="R373" s="104"/>
      <c r="S373" s="104"/>
      <c r="T373" s="105"/>
      <c r="U373" s="104"/>
      <c r="V373" s="99"/>
      <c r="W373" s="99"/>
      <c r="X373" s="99"/>
      <c r="Y373" s="99"/>
      <c r="Z373" s="99"/>
      <c r="AA373" s="99"/>
      <c r="AB373" s="99"/>
      <c r="AC373" s="99"/>
      <c r="AD373" s="99"/>
      <c r="AE373" s="99" t="s">
        <v>133</v>
      </c>
      <c r="AF373" s="99">
        <v>0</v>
      </c>
      <c r="AG373" s="99"/>
      <c r="AH373" s="99"/>
      <c r="AI373" s="99"/>
      <c r="AJ373" s="99"/>
      <c r="AK373" s="99"/>
      <c r="AL373" s="99"/>
      <c r="AM373" s="99"/>
      <c r="AN373" s="99"/>
      <c r="AO373" s="99"/>
      <c r="AP373" s="99"/>
      <c r="AQ373" s="99"/>
      <c r="AR373" s="99"/>
      <c r="AS373" s="99"/>
      <c r="AT373" s="99"/>
      <c r="AU373" s="99"/>
      <c r="AV373" s="99"/>
      <c r="AW373" s="99"/>
      <c r="AX373" s="99"/>
      <c r="AY373" s="99"/>
      <c r="AZ373" s="99"/>
      <c r="BA373" s="99"/>
      <c r="BB373" s="99"/>
      <c r="BC373" s="99"/>
      <c r="BD373" s="99"/>
      <c r="BE373" s="99"/>
      <c r="BF373" s="99"/>
      <c r="BG373" s="99"/>
      <c r="BH373" s="99"/>
    </row>
    <row r="374" spans="1:60" outlineLevel="1">
      <c r="A374" s="100"/>
      <c r="B374" s="100"/>
      <c r="C374" s="181" t="s">
        <v>247</v>
      </c>
      <c r="D374" s="180"/>
      <c r="E374" s="179">
        <v>443.98200000000003</v>
      </c>
      <c r="F374" s="106"/>
      <c r="G374" s="106"/>
      <c r="H374" s="106"/>
      <c r="I374" s="106"/>
      <c r="J374" s="106"/>
      <c r="K374" s="106"/>
      <c r="L374" s="106"/>
      <c r="M374" s="106"/>
      <c r="N374" s="104"/>
      <c r="O374" s="104"/>
      <c r="P374" s="104"/>
      <c r="Q374" s="104"/>
      <c r="R374" s="104"/>
      <c r="S374" s="104"/>
      <c r="T374" s="105"/>
      <c r="U374" s="104"/>
      <c r="V374" s="99"/>
      <c r="W374" s="99"/>
      <c r="X374" s="99"/>
      <c r="Y374" s="99"/>
      <c r="Z374" s="99"/>
      <c r="AA374" s="99"/>
      <c r="AB374" s="99"/>
      <c r="AC374" s="99"/>
      <c r="AD374" s="99"/>
      <c r="AE374" s="99" t="s">
        <v>133</v>
      </c>
      <c r="AF374" s="99">
        <v>0</v>
      </c>
      <c r="AG374" s="99"/>
      <c r="AH374" s="99"/>
      <c r="AI374" s="99"/>
      <c r="AJ374" s="99"/>
      <c r="AK374" s="99"/>
      <c r="AL374" s="99"/>
      <c r="AM374" s="99"/>
      <c r="AN374" s="99"/>
      <c r="AO374" s="99"/>
      <c r="AP374" s="99"/>
      <c r="AQ374" s="99"/>
      <c r="AR374" s="99"/>
      <c r="AS374" s="99"/>
      <c r="AT374" s="99"/>
      <c r="AU374" s="99"/>
      <c r="AV374" s="99"/>
      <c r="AW374" s="99"/>
      <c r="AX374" s="99"/>
      <c r="AY374" s="99"/>
      <c r="AZ374" s="99"/>
      <c r="BA374" s="99"/>
      <c r="BB374" s="99"/>
      <c r="BC374" s="99"/>
      <c r="BD374" s="99"/>
      <c r="BE374" s="99"/>
      <c r="BF374" s="99"/>
      <c r="BG374" s="99"/>
      <c r="BH374" s="99"/>
    </row>
    <row r="375" spans="1:60" outlineLevel="1">
      <c r="A375" s="100"/>
      <c r="B375" s="100"/>
      <c r="C375" s="181" t="s">
        <v>246</v>
      </c>
      <c r="D375" s="180"/>
      <c r="E375" s="179">
        <v>101.673</v>
      </c>
      <c r="F375" s="106"/>
      <c r="G375" s="106"/>
      <c r="H375" s="106"/>
      <c r="I375" s="106"/>
      <c r="J375" s="106"/>
      <c r="K375" s="106"/>
      <c r="L375" s="106"/>
      <c r="M375" s="106"/>
      <c r="N375" s="104"/>
      <c r="O375" s="104"/>
      <c r="P375" s="104"/>
      <c r="Q375" s="104"/>
      <c r="R375" s="104"/>
      <c r="S375" s="104"/>
      <c r="T375" s="105"/>
      <c r="U375" s="104"/>
      <c r="V375" s="99"/>
      <c r="W375" s="99"/>
      <c r="X375" s="99"/>
      <c r="Y375" s="99"/>
      <c r="Z375" s="99"/>
      <c r="AA375" s="99"/>
      <c r="AB375" s="99"/>
      <c r="AC375" s="99"/>
      <c r="AD375" s="99"/>
      <c r="AE375" s="99" t="s">
        <v>133</v>
      </c>
      <c r="AF375" s="99">
        <v>0</v>
      </c>
      <c r="AG375" s="99"/>
      <c r="AH375" s="99"/>
      <c r="AI375" s="99"/>
      <c r="AJ375" s="99"/>
      <c r="AK375" s="99"/>
      <c r="AL375" s="99"/>
      <c r="AM375" s="99"/>
      <c r="AN375" s="99"/>
      <c r="AO375" s="99"/>
      <c r="AP375" s="99"/>
      <c r="AQ375" s="99"/>
      <c r="AR375" s="99"/>
      <c r="AS375" s="99"/>
      <c r="AT375" s="99"/>
      <c r="AU375" s="99"/>
      <c r="AV375" s="99"/>
      <c r="AW375" s="99"/>
      <c r="AX375" s="99"/>
      <c r="AY375" s="99"/>
      <c r="AZ375" s="99"/>
      <c r="BA375" s="99"/>
      <c r="BB375" s="99"/>
      <c r="BC375" s="99"/>
      <c r="BD375" s="99"/>
      <c r="BE375" s="99"/>
      <c r="BF375" s="99"/>
      <c r="BG375" s="99"/>
      <c r="BH375" s="99"/>
    </row>
    <row r="376" spans="1:60" outlineLevel="1">
      <c r="A376" s="100"/>
      <c r="B376" s="100"/>
      <c r="C376" s="181" t="s">
        <v>245</v>
      </c>
      <c r="D376" s="180"/>
      <c r="E376" s="179">
        <v>35.277000000000001</v>
      </c>
      <c r="F376" s="106"/>
      <c r="G376" s="106"/>
      <c r="H376" s="106"/>
      <c r="I376" s="106"/>
      <c r="J376" s="106"/>
      <c r="K376" s="106"/>
      <c r="L376" s="106"/>
      <c r="M376" s="106"/>
      <c r="N376" s="104"/>
      <c r="O376" s="104"/>
      <c r="P376" s="104"/>
      <c r="Q376" s="104"/>
      <c r="R376" s="104"/>
      <c r="S376" s="104"/>
      <c r="T376" s="105"/>
      <c r="U376" s="104"/>
      <c r="V376" s="99"/>
      <c r="W376" s="99"/>
      <c r="X376" s="99"/>
      <c r="Y376" s="99"/>
      <c r="Z376" s="99"/>
      <c r="AA376" s="99"/>
      <c r="AB376" s="99"/>
      <c r="AC376" s="99"/>
      <c r="AD376" s="99"/>
      <c r="AE376" s="99" t="s">
        <v>133</v>
      </c>
      <c r="AF376" s="99">
        <v>0</v>
      </c>
      <c r="AG376" s="99"/>
      <c r="AH376" s="99"/>
      <c r="AI376" s="99"/>
      <c r="AJ376" s="99"/>
      <c r="AK376" s="99"/>
      <c r="AL376" s="99"/>
      <c r="AM376" s="99"/>
      <c r="AN376" s="99"/>
      <c r="AO376" s="99"/>
      <c r="AP376" s="99"/>
      <c r="AQ376" s="99"/>
      <c r="AR376" s="99"/>
      <c r="AS376" s="99"/>
      <c r="AT376" s="99"/>
      <c r="AU376" s="99"/>
      <c r="AV376" s="99"/>
      <c r="AW376" s="99"/>
      <c r="AX376" s="99"/>
      <c r="AY376" s="99"/>
      <c r="AZ376" s="99"/>
      <c r="BA376" s="99"/>
      <c r="BB376" s="99"/>
      <c r="BC376" s="99"/>
      <c r="BD376" s="99"/>
      <c r="BE376" s="99"/>
      <c r="BF376" s="99"/>
      <c r="BG376" s="99"/>
      <c r="BH376" s="99"/>
    </row>
    <row r="377" spans="1:60" outlineLevel="1">
      <c r="A377" s="100">
        <v>99</v>
      </c>
      <c r="B377" s="100" t="s">
        <v>250</v>
      </c>
      <c r="C377" s="114" t="s">
        <v>249</v>
      </c>
      <c r="D377" s="104" t="s">
        <v>197</v>
      </c>
      <c r="E377" s="178">
        <v>580.93200000000002</v>
      </c>
      <c r="F377" s="177">
        <f>H377+J377</f>
        <v>0</v>
      </c>
      <c r="G377" s="106">
        <f>ROUND(E377*F377,2)</f>
        <v>0</v>
      </c>
      <c r="H377" s="106"/>
      <c r="I377" s="106">
        <f>ROUND(E377*H377,2)</f>
        <v>0</v>
      </c>
      <c r="J377" s="106"/>
      <c r="K377" s="106">
        <f>ROUND(E377*J377,2)</f>
        <v>0</v>
      </c>
      <c r="L377" s="106">
        <v>21</v>
      </c>
      <c r="M377" s="106">
        <f>G377*(1+L377/100)</f>
        <v>0</v>
      </c>
      <c r="N377" s="104">
        <v>0</v>
      </c>
      <c r="O377" s="104">
        <f>ROUND(E377*N377,5)</f>
        <v>0</v>
      </c>
      <c r="P377" s="104">
        <v>0</v>
      </c>
      <c r="Q377" s="104">
        <f>ROUND(E377*P377,5)</f>
        <v>0</v>
      </c>
      <c r="R377" s="104"/>
      <c r="S377" s="104"/>
      <c r="T377" s="105">
        <v>9.9000000000000005E-2</v>
      </c>
      <c r="U377" s="104">
        <f>ROUND(E377*T377,2)</f>
        <v>57.51</v>
      </c>
      <c r="V377" s="99"/>
      <c r="W377" s="99"/>
      <c r="X377" s="99"/>
      <c r="Y377" s="99"/>
      <c r="Z377" s="99"/>
      <c r="AA377" s="99"/>
      <c r="AB377" s="99"/>
      <c r="AC377" s="99"/>
      <c r="AD377" s="99"/>
      <c r="AE377" s="99" t="s">
        <v>80</v>
      </c>
      <c r="AF377" s="99"/>
      <c r="AG377" s="99"/>
      <c r="AH377" s="99"/>
      <c r="AI377" s="99"/>
      <c r="AJ377" s="99"/>
      <c r="AK377" s="99"/>
      <c r="AL377" s="99"/>
      <c r="AM377" s="99"/>
      <c r="AN377" s="99"/>
      <c r="AO377" s="99"/>
      <c r="AP377" s="99"/>
      <c r="AQ377" s="99"/>
      <c r="AR377" s="99"/>
      <c r="AS377" s="99"/>
      <c r="AT377" s="99"/>
      <c r="AU377" s="99"/>
      <c r="AV377" s="99"/>
      <c r="AW377" s="99"/>
      <c r="AX377" s="99"/>
      <c r="AY377" s="99"/>
      <c r="AZ377" s="99"/>
      <c r="BA377" s="99"/>
      <c r="BB377" s="99"/>
      <c r="BC377" s="99"/>
      <c r="BD377" s="99"/>
      <c r="BE377" s="99"/>
      <c r="BF377" s="99"/>
      <c r="BG377" s="99"/>
      <c r="BH377" s="99"/>
    </row>
    <row r="378" spans="1:60" ht="22.5" outlineLevel="1">
      <c r="A378" s="100"/>
      <c r="B378" s="100"/>
      <c r="C378" s="383" t="s">
        <v>248</v>
      </c>
      <c r="D378" s="384"/>
      <c r="E378" s="385"/>
      <c r="F378" s="386"/>
      <c r="G378" s="387"/>
      <c r="H378" s="106"/>
      <c r="I378" s="106"/>
      <c r="J378" s="106"/>
      <c r="K378" s="106"/>
      <c r="L378" s="106"/>
      <c r="M378" s="106"/>
      <c r="N378" s="104"/>
      <c r="O378" s="104"/>
      <c r="P378" s="104"/>
      <c r="Q378" s="104"/>
      <c r="R378" s="104"/>
      <c r="S378" s="104"/>
      <c r="T378" s="105"/>
      <c r="U378" s="104"/>
      <c r="V378" s="99"/>
      <c r="W378" s="99"/>
      <c r="X378" s="99"/>
      <c r="Y378" s="99"/>
      <c r="Z378" s="99"/>
      <c r="AA378" s="99"/>
      <c r="AB378" s="99"/>
      <c r="AC378" s="99"/>
      <c r="AD378" s="99"/>
      <c r="AE378" s="99" t="s">
        <v>81</v>
      </c>
      <c r="AF378" s="99"/>
      <c r="AG378" s="99"/>
      <c r="AH378" s="99"/>
      <c r="AI378" s="99"/>
      <c r="AJ378" s="99"/>
      <c r="AK378" s="99"/>
      <c r="AL378" s="99"/>
      <c r="AM378" s="99"/>
      <c r="AN378" s="99"/>
      <c r="AO378" s="99"/>
      <c r="AP378" s="99"/>
      <c r="AQ378" s="99"/>
      <c r="AR378" s="99"/>
      <c r="AS378" s="99"/>
      <c r="AT378" s="99"/>
      <c r="AU378" s="99"/>
      <c r="AV378" s="99"/>
      <c r="AW378" s="99"/>
      <c r="AX378" s="99"/>
      <c r="AY378" s="99"/>
      <c r="AZ378" s="99"/>
      <c r="BA378" s="101" t="str">
        <f>C378</f>
        <v>Nakládání kameniva ze stávajících zpevněných ploch na dočasné skládce a dovoz zpět pro opětovné využití.</v>
      </c>
      <c r="BB378" s="99"/>
      <c r="BC378" s="99"/>
      <c r="BD378" s="99"/>
      <c r="BE378" s="99"/>
      <c r="BF378" s="99"/>
      <c r="BG378" s="99"/>
      <c r="BH378" s="99"/>
    </row>
    <row r="379" spans="1:60" outlineLevel="1">
      <c r="A379" s="100"/>
      <c r="B379" s="100"/>
      <c r="C379" s="181" t="s">
        <v>247</v>
      </c>
      <c r="D379" s="180"/>
      <c r="E379" s="179">
        <v>443.98200000000003</v>
      </c>
      <c r="F379" s="106"/>
      <c r="G379" s="106"/>
      <c r="H379" s="106"/>
      <c r="I379" s="106"/>
      <c r="J379" s="106"/>
      <c r="K379" s="106"/>
      <c r="L379" s="106"/>
      <c r="M379" s="106"/>
      <c r="N379" s="104"/>
      <c r="O379" s="104"/>
      <c r="P379" s="104"/>
      <c r="Q379" s="104"/>
      <c r="R379" s="104"/>
      <c r="S379" s="104"/>
      <c r="T379" s="105"/>
      <c r="U379" s="104"/>
      <c r="V379" s="99"/>
      <c r="W379" s="99"/>
      <c r="X379" s="99"/>
      <c r="Y379" s="99"/>
      <c r="Z379" s="99"/>
      <c r="AA379" s="99"/>
      <c r="AB379" s="99"/>
      <c r="AC379" s="99"/>
      <c r="AD379" s="99"/>
      <c r="AE379" s="99" t="s">
        <v>133</v>
      </c>
      <c r="AF379" s="99">
        <v>0</v>
      </c>
      <c r="AG379" s="99"/>
      <c r="AH379" s="99"/>
      <c r="AI379" s="99"/>
      <c r="AJ379" s="99"/>
      <c r="AK379" s="99"/>
      <c r="AL379" s="99"/>
      <c r="AM379" s="99"/>
      <c r="AN379" s="99"/>
      <c r="AO379" s="99"/>
      <c r="AP379" s="99"/>
      <c r="AQ379" s="99"/>
      <c r="AR379" s="99"/>
      <c r="AS379" s="99"/>
      <c r="AT379" s="99"/>
      <c r="AU379" s="99"/>
      <c r="AV379" s="99"/>
      <c r="AW379" s="99"/>
      <c r="AX379" s="99"/>
      <c r="AY379" s="99"/>
      <c r="AZ379" s="99"/>
      <c r="BA379" s="99"/>
      <c r="BB379" s="99"/>
      <c r="BC379" s="99"/>
      <c r="BD379" s="99"/>
      <c r="BE379" s="99"/>
      <c r="BF379" s="99"/>
      <c r="BG379" s="99"/>
      <c r="BH379" s="99"/>
    </row>
    <row r="380" spans="1:60" outlineLevel="1">
      <c r="A380" s="100"/>
      <c r="B380" s="100"/>
      <c r="C380" s="181" t="s">
        <v>246</v>
      </c>
      <c r="D380" s="180"/>
      <c r="E380" s="179">
        <v>101.673</v>
      </c>
      <c r="F380" s="106"/>
      <c r="G380" s="106"/>
      <c r="H380" s="106"/>
      <c r="I380" s="106"/>
      <c r="J380" s="106"/>
      <c r="K380" s="106"/>
      <c r="L380" s="106"/>
      <c r="M380" s="106"/>
      <c r="N380" s="104"/>
      <c r="O380" s="104"/>
      <c r="P380" s="104"/>
      <c r="Q380" s="104"/>
      <c r="R380" s="104"/>
      <c r="S380" s="104"/>
      <c r="T380" s="105"/>
      <c r="U380" s="104"/>
      <c r="V380" s="99"/>
      <c r="W380" s="99"/>
      <c r="X380" s="99"/>
      <c r="Y380" s="99"/>
      <c r="Z380" s="99"/>
      <c r="AA380" s="99"/>
      <c r="AB380" s="99"/>
      <c r="AC380" s="99"/>
      <c r="AD380" s="99"/>
      <c r="AE380" s="99" t="s">
        <v>133</v>
      </c>
      <c r="AF380" s="99">
        <v>0</v>
      </c>
      <c r="AG380" s="99"/>
      <c r="AH380" s="99"/>
      <c r="AI380" s="99"/>
      <c r="AJ380" s="99"/>
      <c r="AK380" s="99"/>
      <c r="AL380" s="99"/>
      <c r="AM380" s="99"/>
      <c r="AN380" s="99"/>
      <c r="AO380" s="99"/>
      <c r="AP380" s="99"/>
      <c r="AQ380" s="99"/>
      <c r="AR380" s="99"/>
      <c r="AS380" s="99"/>
      <c r="AT380" s="99"/>
      <c r="AU380" s="99"/>
      <c r="AV380" s="99"/>
      <c r="AW380" s="99"/>
      <c r="AX380" s="99"/>
      <c r="AY380" s="99"/>
      <c r="AZ380" s="99"/>
      <c r="BA380" s="99"/>
      <c r="BB380" s="99"/>
      <c r="BC380" s="99"/>
      <c r="BD380" s="99"/>
      <c r="BE380" s="99"/>
      <c r="BF380" s="99"/>
      <c r="BG380" s="99"/>
      <c r="BH380" s="99"/>
    </row>
    <row r="381" spans="1:60" outlineLevel="1">
      <c r="A381" s="100"/>
      <c r="B381" s="100"/>
      <c r="C381" s="181" t="s">
        <v>245</v>
      </c>
      <c r="D381" s="180"/>
      <c r="E381" s="179">
        <v>35.277000000000001</v>
      </c>
      <c r="F381" s="106"/>
      <c r="G381" s="106"/>
      <c r="H381" s="106"/>
      <c r="I381" s="106"/>
      <c r="J381" s="106"/>
      <c r="K381" s="106"/>
      <c r="L381" s="106"/>
      <c r="M381" s="106"/>
      <c r="N381" s="104"/>
      <c r="O381" s="104"/>
      <c r="P381" s="104"/>
      <c r="Q381" s="104"/>
      <c r="R381" s="104"/>
      <c r="S381" s="104"/>
      <c r="T381" s="105"/>
      <c r="U381" s="104"/>
      <c r="V381" s="99"/>
      <c r="W381" s="99"/>
      <c r="X381" s="99"/>
      <c r="Y381" s="99"/>
      <c r="Z381" s="99"/>
      <c r="AA381" s="99"/>
      <c r="AB381" s="99"/>
      <c r="AC381" s="99"/>
      <c r="AD381" s="99"/>
      <c r="AE381" s="99" t="s">
        <v>133</v>
      </c>
      <c r="AF381" s="99">
        <v>0</v>
      </c>
      <c r="AG381" s="99"/>
      <c r="AH381" s="99"/>
      <c r="AI381" s="99"/>
      <c r="AJ381" s="99"/>
      <c r="AK381" s="99"/>
      <c r="AL381" s="99"/>
      <c r="AM381" s="99"/>
      <c r="AN381" s="99"/>
      <c r="AO381" s="99"/>
      <c r="AP381" s="99"/>
      <c r="AQ381" s="99"/>
      <c r="AR381" s="99"/>
      <c r="AS381" s="99"/>
      <c r="AT381" s="99"/>
      <c r="AU381" s="99"/>
      <c r="AV381" s="99"/>
      <c r="AW381" s="99"/>
      <c r="AX381" s="99"/>
      <c r="AY381" s="99"/>
      <c r="AZ381" s="99"/>
      <c r="BA381" s="99"/>
      <c r="BB381" s="99"/>
      <c r="BC381" s="99"/>
      <c r="BD381" s="99"/>
      <c r="BE381" s="99"/>
      <c r="BF381" s="99"/>
      <c r="BG381" s="99"/>
      <c r="BH381" s="99"/>
    </row>
    <row r="382" spans="1:60" ht="22.5" outlineLevel="1">
      <c r="A382" s="100">
        <v>100</v>
      </c>
      <c r="B382" s="100" t="s">
        <v>208</v>
      </c>
      <c r="C382" s="114" t="s">
        <v>207</v>
      </c>
      <c r="D382" s="104" t="s">
        <v>197</v>
      </c>
      <c r="E382" s="178">
        <v>422.65645000000001</v>
      </c>
      <c r="F382" s="177">
        <f>H382+J382</f>
        <v>0</v>
      </c>
      <c r="G382" s="106">
        <f>ROUND(E382*F382,2)</f>
        <v>0</v>
      </c>
      <c r="H382" s="106"/>
      <c r="I382" s="106">
        <f>ROUND(E382*H382,2)</f>
        <v>0</v>
      </c>
      <c r="J382" s="106"/>
      <c r="K382" s="106">
        <f>ROUND(E382*J382,2)</f>
        <v>0</v>
      </c>
      <c r="L382" s="106">
        <v>21</v>
      </c>
      <c r="M382" s="106">
        <f>G382*(1+L382/100)</f>
        <v>0</v>
      </c>
      <c r="N382" s="104">
        <v>0</v>
      </c>
      <c r="O382" s="104">
        <f>ROUND(E382*N382,5)</f>
        <v>0</v>
      </c>
      <c r="P382" s="104">
        <v>0</v>
      </c>
      <c r="Q382" s="104">
        <f>ROUND(E382*P382,5)</f>
        <v>0</v>
      </c>
      <c r="R382" s="104"/>
      <c r="S382" s="104"/>
      <c r="T382" s="105">
        <v>0.68799999999999994</v>
      </c>
      <c r="U382" s="104">
        <f>ROUND(E382*T382,2)</f>
        <v>290.79000000000002</v>
      </c>
      <c r="V382" s="99"/>
      <c r="W382" s="99"/>
      <c r="X382" s="99"/>
      <c r="Y382" s="99"/>
      <c r="Z382" s="99"/>
      <c r="AA382" s="99"/>
      <c r="AB382" s="99"/>
      <c r="AC382" s="99"/>
      <c r="AD382" s="99"/>
      <c r="AE382" s="99" t="s">
        <v>80</v>
      </c>
      <c r="AF382" s="99"/>
      <c r="AG382" s="99"/>
      <c r="AH382" s="99"/>
      <c r="AI382" s="99"/>
      <c r="AJ382" s="99"/>
      <c r="AK382" s="99"/>
      <c r="AL382" s="99"/>
      <c r="AM382" s="99"/>
      <c r="AN382" s="99"/>
      <c r="AO382" s="99"/>
      <c r="AP382" s="99"/>
      <c r="AQ382" s="99"/>
      <c r="AR382" s="99"/>
      <c r="AS382" s="99"/>
      <c r="AT382" s="99"/>
      <c r="AU382" s="99"/>
      <c r="AV382" s="99"/>
      <c r="AW382" s="99"/>
      <c r="AX382" s="99"/>
      <c r="AY382" s="99"/>
      <c r="AZ382" s="99"/>
      <c r="BA382" s="99"/>
      <c r="BB382" s="99"/>
      <c r="BC382" s="99"/>
      <c r="BD382" s="99"/>
      <c r="BE382" s="99"/>
      <c r="BF382" s="99"/>
      <c r="BG382" s="99"/>
      <c r="BH382" s="99"/>
    </row>
    <row r="383" spans="1:60" ht="22.5" outlineLevel="1">
      <c r="A383" s="100">
        <v>101</v>
      </c>
      <c r="B383" s="100" t="s">
        <v>206</v>
      </c>
      <c r="C383" s="114" t="s">
        <v>205</v>
      </c>
      <c r="D383" s="104" t="s">
        <v>197</v>
      </c>
      <c r="E383" s="178">
        <v>422.65645000000001</v>
      </c>
      <c r="F383" s="177">
        <f>H383+J383</f>
        <v>0</v>
      </c>
      <c r="G383" s="106">
        <f>ROUND(E383*F383,2)</f>
        <v>0</v>
      </c>
      <c r="H383" s="106"/>
      <c r="I383" s="106">
        <f>ROUND(E383*H383,2)</f>
        <v>0</v>
      </c>
      <c r="J383" s="106"/>
      <c r="K383" s="106">
        <f>ROUND(E383*J383,2)</f>
        <v>0</v>
      </c>
      <c r="L383" s="106">
        <v>21</v>
      </c>
      <c r="M383" s="106">
        <f>G383*(1+L383/100)</f>
        <v>0</v>
      </c>
      <c r="N383" s="104">
        <v>0</v>
      </c>
      <c r="O383" s="104">
        <f>ROUND(E383*N383,5)</f>
        <v>0</v>
      </c>
      <c r="P383" s="104">
        <v>0</v>
      </c>
      <c r="Q383" s="104">
        <f>ROUND(E383*P383,5)</f>
        <v>0</v>
      </c>
      <c r="R383" s="104"/>
      <c r="S383" s="104"/>
      <c r="T383" s="105">
        <v>0</v>
      </c>
      <c r="U383" s="104">
        <f>ROUND(E383*T383,2)</f>
        <v>0</v>
      </c>
      <c r="V383" s="99"/>
      <c r="W383" s="99"/>
      <c r="X383" s="99"/>
      <c r="Y383" s="99"/>
      <c r="Z383" s="99"/>
      <c r="AA383" s="99"/>
      <c r="AB383" s="99"/>
      <c r="AC383" s="99"/>
      <c r="AD383" s="99"/>
      <c r="AE383" s="99" t="s">
        <v>80</v>
      </c>
      <c r="AF383" s="99"/>
      <c r="AG383" s="99"/>
      <c r="AH383" s="99"/>
      <c r="AI383" s="99"/>
      <c r="AJ383" s="99"/>
      <c r="AK383" s="99"/>
      <c r="AL383" s="99"/>
      <c r="AM383" s="99"/>
      <c r="AN383" s="99"/>
      <c r="AO383" s="99"/>
      <c r="AP383" s="99"/>
      <c r="AQ383" s="99"/>
      <c r="AR383" s="99"/>
      <c r="AS383" s="99"/>
      <c r="AT383" s="99"/>
      <c r="AU383" s="99"/>
      <c r="AV383" s="99"/>
      <c r="AW383" s="99"/>
      <c r="AX383" s="99"/>
      <c r="AY383" s="99"/>
      <c r="AZ383" s="99"/>
      <c r="BA383" s="99"/>
      <c r="BB383" s="99"/>
      <c r="BC383" s="99"/>
      <c r="BD383" s="99"/>
      <c r="BE383" s="99"/>
      <c r="BF383" s="99"/>
      <c r="BG383" s="99"/>
      <c r="BH383" s="99"/>
    </row>
    <row r="384" spans="1:60" outlineLevel="1">
      <c r="A384" s="100">
        <v>102</v>
      </c>
      <c r="B384" s="100" t="s">
        <v>204</v>
      </c>
      <c r="C384" s="114" t="s">
        <v>203</v>
      </c>
      <c r="D384" s="104" t="s">
        <v>197</v>
      </c>
      <c r="E384" s="178">
        <v>1584.52045</v>
      </c>
      <c r="F384" s="177">
        <f>H384+J384</f>
        <v>0</v>
      </c>
      <c r="G384" s="106">
        <f>ROUND(E384*F384,2)</f>
        <v>0</v>
      </c>
      <c r="H384" s="106"/>
      <c r="I384" s="106">
        <f>ROUND(E384*H384,2)</f>
        <v>0</v>
      </c>
      <c r="J384" s="106"/>
      <c r="K384" s="106">
        <f>ROUND(E384*J384,2)</f>
        <v>0</v>
      </c>
      <c r="L384" s="106">
        <v>21</v>
      </c>
      <c r="M384" s="106">
        <f>G384*(1+L384/100)</f>
        <v>0</v>
      </c>
      <c r="N384" s="104">
        <v>0</v>
      </c>
      <c r="O384" s="104">
        <f>ROUND(E384*N384,5)</f>
        <v>0</v>
      </c>
      <c r="P384" s="104">
        <v>0</v>
      </c>
      <c r="Q384" s="104">
        <f>ROUND(E384*P384,5)</f>
        <v>0</v>
      </c>
      <c r="R384" s="104"/>
      <c r="S384" s="104"/>
      <c r="T384" s="105">
        <v>6.0000000000000001E-3</v>
      </c>
      <c r="U384" s="104">
        <f>ROUND(E384*T384,2)</f>
        <v>9.51</v>
      </c>
      <c r="V384" s="99"/>
      <c r="W384" s="99"/>
      <c r="X384" s="99"/>
      <c r="Y384" s="99"/>
      <c r="Z384" s="99"/>
      <c r="AA384" s="99"/>
      <c r="AB384" s="99"/>
      <c r="AC384" s="99"/>
      <c r="AD384" s="99"/>
      <c r="AE384" s="99" t="s">
        <v>80</v>
      </c>
      <c r="AF384" s="99"/>
      <c r="AG384" s="99"/>
      <c r="AH384" s="99"/>
      <c r="AI384" s="99"/>
      <c r="AJ384" s="99"/>
      <c r="AK384" s="99"/>
      <c r="AL384" s="99"/>
      <c r="AM384" s="99"/>
      <c r="AN384" s="99"/>
      <c r="AO384" s="99"/>
      <c r="AP384" s="99"/>
      <c r="AQ384" s="99"/>
      <c r="AR384" s="99"/>
      <c r="AS384" s="99"/>
      <c r="AT384" s="99"/>
      <c r="AU384" s="99"/>
      <c r="AV384" s="99"/>
      <c r="AW384" s="99"/>
      <c r="AX384" s="99"/>
      <c r="AY384" s="99"/>
      <c r="AZ384" s="99"/>
      <c r="BA384" s="99"/>
      <c r="BB384" s="99"/>
      <c r="BC384" s="99"/>
      <c r="BD384" s="99"/>
      <c r="BE384" s="99"/>
      <c r="BF384" s="99"/>
      <c r="BG384" s="99"/>
      <c r="BH384" s="99"/>
    </row>
    <row r="385" spans="1:60" outlineLevel="1">
      <c r="A385" s="100"/>
      <c r="B385" s="100"/>
      <c r="C385" s="181" t="s">
        <v>244</v>
      </c>
      <c r="D385" s="180"/>
      <c r="E385" s="179">
        <v>1161.864</v>
      </c>
      <c r="F385" s="106"/>
      <c r="G385" s="106"/>
      <c r="H385" s="106"/>
      <c r="I385" s="106"/>
      <c r="J385" s="106"/>
      <c r="K385" s="106"/>
      <c r="L385" s="106"/>
      <c r="M385" s="106"/>
      <c r="N385" s="104"/>
      <c r="O385" s="104"/>
      <c r="P385" s="104"/>
      <c r="Q385" s="104"/>
      <c r="R385" s="104"/>
      <c r="S385" s="104"/>
      <c r="T385" s="105"/>
      <c r="U385" s="104"/>
      <c r="V385" s="99"/>
      <c r="W385" s="99"/>
      <c r="X385" s="99"/>
      <c r="Y385" s="99"/>
      <c r="Z385" s="99"/>
      <c r="AA385" s="99"/>
      <c r="AB385" s="99"/>
      <c r="AC385" s="99"/>
      <c r="AD385" s="99"/>
      <c r="AE385" s="99" t="s">
        <v>133</v>
      </c>
      <c r="AF385" s="99">
        <v>0</v>
      </c>
      <c r="AG385" s="99"/>
      <c r="AH385" s="99"/>
      <c r="AI385" s="99"/>
      <c r="AJ385" s="99"/>
      <c r="AK385" s="99"/>
      <c r="AL385" s="99"/>
      <c r="AM385" s="99"/>
      <c r="AN385" s="99"/>
      <c r="AO385" s="99"/>
      <c r="AP385" s="99"/>
      <c r="AQ385" s="99"/>
      <c r="AR385" s="99"/>
      <c r="AS385" s="99"/>
      <c r="AT385" s="99"/>
      <c r="AU385" s="99"/>
      <c r="AV385" s="99"/>
      <c r="AW385" s="99"/>
      <c r="AX385" s="99"/>
      <c r="AY385" s="99"/>
      <c r="AZ385" s="99"/>
      <c r="BA385" s="99"/>
      <c r="BB385" s="99"/>
      <c r="BC385" s="99"/>
      <c r="BD385" s="99"/>
      <c r="BE385" s="99"/>
      <c r="BF385" s="99"/>
      <c r="BG385" s="99"/>
      <c r="BH385" s="99"/>
    </row>
    <row r="386" spans="1:60" outlineLevel="1">
      <c r="A386" s="100"/>
      <c r="B386" s="100"/>
      <c r="C386" s="181" t="s">
        <v>243</v>
      </c>
      <c r="D386" s="180"/>
      <c r="E386" s="179">
        <v>422.65645000000001</v>
      </c>
      <c r="F386" s="106"/>
      <c r="G386" s="106"/>
      <c r="H386" s="106"/>
      <c r="I386" s="106"/>
      <c r="J386" s="106"/>
      <c r="K386" s="106"/>
      <c r="L386" s="106"/>
      <c r="M386" s="106"/>
      <c r="N386" s="104"/>
      <c r="O386" s="104"/>
      <c r="P386" s="104"/>
      <c r="Q386" s="104"/>
      <c r="R386" s="104"/>
      <c r="S386" s="104"/>
      <c r="T386" s="105"/>
      <c r="U386" s="104"/>
      <c r="V386" s="99"/>
      <c r="W386" s="99"/>
      <c r="X386" s="99"/>
      <c r="Y386" s="99"/>
      <c r="Z386" s="99"/>
      <c r="AA386" s="99"/>
      <c r="AB386" s="99"/>
      <c r="AC386" s="99"/>
      <c r="AD386" s="99"/>
      <c r="AE386" s="99" t="s">
        <v>133</v>
      </c>
      <c r="AF386" s="99">
        <v>0</v>
      </c>
      <c r="AG386" s="99"/>
      <c r="AH386" s="99"/>
      <c r="AI386" s="99"/>
      <c r="AJ386" s="99"/>
      <c r="AK386" s="99"/>
      <c r="AL386" s="99"/>
      <c r="AM386" s="99"/>
      <c r="AN386" s="99"/>
      <c r="AO386" s="99"/>
      <c r="AP386" s="99"/>
      <c r="AQ386" s="99"/>
      <c r="AR386" s="99"/>
      <c r="AS386" s="99"/>
      <c r="AT386" s="99"/>
      <c r="AU386" s="99"/>
      <c r="AV386" s="99"/>
      <c r="AW386" s="99"/>
      <c r="AX386" s="99"/>
      <c r="AY386" s="99"/>
      <c r="AZ386" s="99"/>
      <c r="BA386" s="99"/>
      <c r="BB386" s="99"/>
      <c r="BC386" s="99"/>
      <c r="BD386" s="99"/>
      <c r="BE386" s="99"/>
      <c r="BF386" s="99"/>
      <c r="BG386" s="99"/>
      <c r="BH386" s="99"/>
    </row>
    <row r="387" spans="1:60" ht="22.5" outlineLevel="1">
      <c r="A387" s="100">
        <v>103</v>
      </c>
      <c r="B387" s="100" t="s">
        <v>201</v>
      </c>
      <c r="C387" s="114" t="s">
        <v>200</v>
      </c>
      <c r="D387" s="104" t="s">
        <v>197</v>
      </c>
      <c r="E387" s="178">
        <v>317.75965000000002</v>
      </c>
      <c r="F387" s="177">
        <f>H387+J387</f>
        <v>0</v>
      </c>
      <c r="G387" s="106">
        <f>ROUND(E387*F387,2)</f>
        <v>0</v>
      </c>
      <c r="H387" s="106"/>
      <c r="I387" s="106">
        <f>ROUND(E387*H387,2)</f>
        <v>0</v>
      </c>
      <c r="J387" s="106"/>
      <c r="K387" s="106">
        <f>ROUND(E387*J387,2)</f>
        <v>0</v>
      </c>
      <c r="L387" s="106">
        <v>21</v>
      </c>
      <c r="M387" s="106">
        <f>G387*(1+L387/100)</f>
        <v>0</v>
      </c>
      <c r="N387" s="104">
        <v>0</v>
      </c>
      <c r="O387" s="104">
        <f>ROUND(E387*N387,5)</f>
        <v>0</v>
      </c>
      <c r="P387" s="104">
        <v>0</v>
      </c>
      <c r="Q387" s="104">
        <f>ROUND(E387*P387,5)</f>
        <v>0</v>
      </c>
      <c r="R387" s="104"/>
      <c r="S387" s="104"/>
      <c r="T387" s="105">
        <v>0</v>
      </c>
      <c r="U387" s="104">
        <f>ROUND(E387*T387,2)</f>
        <v>0</v>
      </c>
      <c r="V387" s="99"/>
      <c r="W387" s="99"/>
      <c r="X387" s="99"/>
      <c r="Y387" s="99"/>
      <c r="Z387" s="99"/>
      <c r="AA387" s="99"/>
      <c r="AB387" s="99"/>
      <c r="AC387" s="99"/>
      <c r="AD387" s="99"/>
      <c r="AE387" s="99" t="s">
        <v>80</v>
      </c>
      <c r="AF387" s="99"/>
      <c r="AG387" s="99"/>
      <c r="AH387" s="99"/>
      <c r="AI387" s="99"/>
      <c r="AJ387" s="99"/>
      <c r="AK387" s="99"/>
      <c r="AL387" s="99"/>
      <c r="AM387" s="99"/>
      <c r="AN387" s="99"/>
      <c r="AO387" s="99"/>
      <c r="AP387" s="99"/>
      <c r="AQ387" s="99"/>
      <c r="AR387" s="99"/>
      <c r="AS387" s="99"/>
      <c r="AT387" s="99"/>
      <c r="AU387" s="99"/>
      <c r="AV387" s="99"/>
      <c r="AW387" s="99"/>
      <c r="AX387" s="99"/>
      <c r="AY387" s="99"/>
      <c r="AZ387" s="99"/>
      <c r="BA387" s="99"/>
      <c r="BB387" s="99"/>
      <c r="BC387" s="99"/>
      <c r="BD387" s="99"/>
      <c r="BE387" s="99"/>
      <c r="BF387" s="99"/>
      <c r="BG387" s="99"/>
      <c r="BH387" s="99"/>
    </row>
    <row r="388" spans="1:60" ht="22.5" outlineLevel="1">
      <c r="A388" s="100">
        <v>104</v>
      </c>
      <c r="B388" s="100" t="s">
        <v>199</v>
      </c>
      <c r="C388" s="114" t="s">
        <v>198</v>
      </c>
      <c r="D388" s="104" t="s">
        <v>197</v>
      </c>
      <c r="E388" s="178">
        <v>95.023200000000003</v>
      </c>
      <c r="F388" s="177">
        <f>H388+J388</f>
        <v>0</v>
      </c>
      <c r="G388" s="106">
        <f>ROUND(E388*F388,2)</f>
        <v>0</v>
      </c>
      <c r="H388" s="106"/>
      <c r="I388" s="106">
        <f>ROUND(E388*H388,2)</f>
        <v>0</v>
      </c>
      <c r="J388" s="106"/>
      <c r="K388" s="106">
        <f>ROUND(E388*J388,2)</f>
        <v>0</v>
      </c>
      <c r="L388" s="106">
        <v>21</v>
      </c>
      <c r="M388" s="106">
        <f>G388*(1+L388/100)</f>
        <v>0</v>
      </c>
      <c r="N388" s="104">
        <v>0</v>
      </c>
      <c r="O388" s="104">
        <f>ROUND(E388*N388,5)</f>
        <v>0</v>
      </c>
      <c r="P388" s="104">
        <v>0</v>
      </c>
      <c r="Q388" s="104">
        <f>ROUND(E388*P388,5)</f>
        <v>0</v>
      </c>
      <c r="R388" s="104"/>
      <c r="S388" s="104"/>
      <c r="T388" s="105">
        <v>0</v>
      </c>
      <c r="U388" s="104">
        <f>ROUND(E388*T388,2)</f>
        <v>0</v>
      </c>
      <c r="V388" s="99"/>
      <c r="W388" s="99"/>
      <c r="X388" s="99"/>
      <c r="Y388" s="99"/>
      <c r="Z388" s="99"/>
      <c r="AA388" s="99"/>
      <c r="AB388" s="99"/>
      <c r="AC388" s="99"/>
      <c r="AD388" s="99"/>
      <c r="AE388" s="99" t="s">
        <v>80</v>
      </c>
      <c r="AF388" s="99"/>
      <c r="AG388" s="99"/>
      <c r="AH388" s="99"/>
      <c r="AI388" s="99"/>
      <c r="AJ388" s="99"/>
      <c r="AK388" s="99"/>
      <c r="AL388" s="99"/>
      <c r="AM388" s="99"/>
      <c r="AN388" s="99"/>
      <c r="AO388" s="99"/>
      <c r="AP388" s="99"/>
      <c r="AQ388" s="99"/>
      <c r="AR388" s="99"/>
      <c r="AS388" s="99"/>
      <c r="AT388" s="99"/>
      <c r="AU388" s="99"/>
      <c r="AV388" s="99"/>
      <c r="AW388" s="99"/>
      <c r="AX388" s="99"/>
      <c r="AY388" s="99"/>
      <c r="AZ388" s="99"/>
      <c r="BA388" s="99"/>
      <c r="BB388" s="99"/>
      <c r="BC388" s="99"/>
      <c r="BD388" s="99"/>
      <c r="BE388" s="99"/>
      <c r="BF388" s="99"/>
      <c r="BG388" s="99"/>
      <c r="BH388" s="99"/>
    </row>
    <row r="389" spans="1:60" outlineLevel="1">
      <c r="A389" s="100"/>
      <c r="B389" s="100"/>
      <c r="C389" s="181" t="s">
        <v>242</v>
      </c>
      <c r="D389" s="180"/>
      <c r="E389" s="179">
        <v>95.023200000000003</v>
      </c>
      <c r="F389" s="106"/>
      <c r="G389" s="106"/>
      <c r="H389" s="106"/>
      <c r="I389" s="106"/>
      <c r="J389" s="106"/>
      <c r="K389" s="106"/>
      <c r="L389" s="106"/>
      <c r="M389" s="106"/>
      <c r="N389" s="104"/>
      <c r="O389" s="104"/>
      <c r="P389" s="104"/>
      <c r="Q389" s="104"/>
      <c r="R389" s="104"/>
      <c r="S389" s="104"/>
      <c r="T389" s="105"/>
      <c r="U389" s="104"/>
      <c r="V389" s="99"/>
      <c r="W389" s="99"/>
      <c r="X389" s="99"/>
      <c r="Y389" s="99"/>
      <c r="Z389" s="99"/>
      <c r="AA389" s="99"/>
      <c r="AB389" s="99"/>
      <c r="AC389" s="99"/>
      <c r="AD389" s="99"/>
      <c r="AE389" s="99" t="s">
        <v>133</v>
      </c>
      <c r="AF389" s="99">
        <v>0</v>
      </c>
      <c r="AG389" s="99"/>
      <c r="AH389" s="99"/>
      <c r="AI389" s="99"/>
      <c r="AJ389" s="99"/>
      <c r="AK389" s="99"/>
      <c r="AL389" s="99"/>
      <c r="AM389" s="99"/>
      <c r="AN389" s="99"/>
      <c r="AO389" s="99"/>
      <c r="AP389" s="99"/>
      <c r="AQ389" s="99"/>
      <c r="AR389" s="99"/>
      <c r="AS389" s="99"/>
      <c r="AT389" s="99"/>
      <c r="AU389" s="99"/>
      <c r="AV389" s="99"/>
      <c r="AW389" s="99"/>
      <c r="AX389" s="99"/>
      <c r="AY389" s="99"/>
      <c r="AZ389" s="99"/>
      <c r="BA389" s="99"/>
      <c r="BB389" s="99"/>
      <c r="BC389" s="99"/>
      <c r="BD389" s="99"/>
      <c r="BE389" s="99"/>
      <c r="BF389" s="99"/>
      <c r="BG389" s="99"/>
      <c r="BH389" s="99"/>
    </row>
    <row r="390" spans="1:60" ht="22.5" outlineLevel="1">
      <c r="A390" s="110">
        <v>105</v>
      </c>
      <c r="B390" s="110" t="s">
        <v>241</v>
      </c>
      <c r="C390" s="142" t="s">
        <v>240</v>
      </c>
      <c r="D390" s="112" t="s">
        <v>197</v>
      </c>
      <c r="E390" s="205">
        <v>9.8735999999999997</v>
      </c>
      <c r="F390" s="204">
        <f>H390+J390</f>
        <v>0</v>
      </c>
      <c r="G390" s="111">
        <f>ROUND(E390*F390,2)</f>
        <v>0</v>
      </c>
      <c r="H390" s="111"/>
      <c r="I390" s="111">
        <f>ROUND(E390*H390,2)</f>
        <v>0</v>
      </c>
      <c r="J390" s="111"/>
      <c r="K390" s="111">
        <f>ROUND(E390*J390,2)</f>
        <v>0</v>
      </c>
      <c r="L390" s="111">
        <v>21</v>
      </c>
      <c r="M390" s="111">
        <f>G390*(1+L390/100)</f>
        <v>0</v>
      </c>
      <c r="N390" s="112">
        <v>0</v>
      </c>
      <c r="O390" s="112">
        <f>ROUND(E390*N390,5)</f>
        <v>0</v>
      </c>
      <c r="P390" s="112">
        <v>0</v>
      </c>
      <c r="Q390" s="112">
        <f>ROUND(E390*P390,5)</f>
        <v>0</v>
      </c>
      <c r="R390" s="112"/>
      <c r="S390" s="112"/>
      <c r="T390" s="113">
        <v>0</v>
      </c>
      <c r="U390" s="112">
        <f>ROUND(E390*T390,2)</f>
        <v>0</v>
      </c>
      <c r="V390" s="99"/>
      <c r="W390" s="99"/>
      <c r="X390" s="99"/>
      <c r="Y390" s="99"/>
      <c r="Z390" s="99"/>
      <c r="AA390" s="99"/>
      <c r="AB390" s="99"/>
      <c r="AC390" s="99"/>
      <c r="AD390" s="99"/>
      <c r="AE390" s="99" t="s">
        <v>80</v>
      </c>
      <c r="AF390" s="99"/>
      <c r="AG390" s="99"/>
      <c r="AH390" s="99"/>
      <c r="AI390" s="99"/>
      <c r="AJ390" s="99"/>
      <c r="AK390" s="99"/>
      <c r="AL390" s="99"/>
      <c r="AM390" s="99"/>
      <c r="AN390" s="99"/>
      <c r="AO390" s="99"/>
      <c r="AP390" s="99"/>
      <c r="AQ390" s="99"/>
      <c r="AR390" s="99"/>
      <c r="AS390" s="99"/>
      <c r="AT390" s="99"/>
      <c r="AU390" s="99"/>
      <c r="AV390" s="99"/>
      <c r="AW390" s="99"/>
      <c r="AX390" s="99"/>
      <c r="AY390" s="99"/>
      <c r="AZ390" s="99"/>
      <c r="BA390" s="99"/>
      <c r="BB390" s="99"/>
      <c r="BC390" s="99"/>
      <c r="BD390" s="99"/>
      <c r="BE390" s="99"/>
      <c r="BF390" s="99"/>
      <c r="BG390" s="99"/>
      <c r="BH390" s="99"/>
    </row>
    <row r="391" spans="1:60">
      <c r="A391" s="4"/>
      <c r="B391" s="5" t="s">
        <v>117</v>
      </c>
      <c r="C391" s="171" t="s">
        <v>117</v>
      </c>
      <c r="D391" s="4"/>
      <c r="E391" s="4"/>
      <c r="F391" s="4"/>
      <c r="G391" s="4"/>
      <c r="H391" s="4"/>
      <c r="I391" s="4"/>
      <c r="J391" s="4"/>
      <c r="K391" s="4"/>
      <c r="L391" s="4"/>
      <c r="M391" s="4"/>
      <c r="N391" s="4"/>
      <c r="O391" s="4"/>
      <c r="P391" s="4"/>
      <c r="Q391" s="4"/>
      <c r="R391" s="4"/>
      <c r="S391" s="4"/>
      <c r="T391" s="4"/>
      <c r="U391" s="4"/>
      <c r="AC391">
        <v>12</v>
      </c>
      <c r="AD391">
        <v>21</v>
      </c>
    </row>
    <row r="392" spans="1:60">
      <c r="A392" s="176"/>
      <c r="B392" s="175" t="s">
        <v>27</v>
      </c>
      <c r="C392" s="174" t="s">
        <v>117</v>
      </c>
      <c r="D392" s="173"/>
      <c r="E392" s="173"/>
      <c r="F392" s="173"/>
      <c r="G392" s="172">
        <f>G8+G145+G149+G247+G250+G302+G307+G323+G325+G338+G341+G355+G359+G366</f>
        <v>0</v>
      </c>
      <c r="H392" s="4"/>
      <c r="I392" s="4"/>
      <c r="J392" s="4"/>
      <c r="K392" s="4"/>
      <c r="L392" s="4"/>
      <c r="M392" s="4"/>
      <c r="N392" s="4"/>
      <c r="O392" s="4"/>
      <c r="P392" s="4"/>
      <c r="Q392" s="4"/>
      <c r="R392" s="4"/>
      <c r="S392" s="4"/>
      <c r="T392" s="4"/>
      <c r="U392" s="4"/>
      <c r="AC392">
        <f>SUMIF(L7:L390,AC391,G7:G390)</f>
        <v>0</v>
      </c>
      <c r="AD392">
        <f>SUMIF(L7:L390,AD391,G7:G390)</f>
        <v>0</v>
      </c>
      <c r="AE392" t="s">
        <v>120</v>
      </c>
    </row>
    <row r="393" spans="1:60">
      <c r="A393" s="4"/>
      <c r="B393" s="5" t="s">
        <v>117</v>
      </c>
      <c r="C393" s="171" t="s">
        <v>117</v>
      </c>
      <c r="D393" s="4"/>
      <c r="E393" s="4"/>
      <c r="F393" s="4"/>
      <c r="G393" s="4"/>
      <c r="H393" s="4"/>
      <c r="I393" s="4"/>
      <c r="J393" s="4"/>
      <c r="K393" s="4"/>
      <c r="L393" s="4"/>
      <c r="M393" s="4"/>
      <c r="N393" s="4"/>
      <c r="O393" s="4"/>
      <c r="P393" s="4"/>
      <c r="Q393" s="4"/>
      <c r="R393" s="4"/>
      <c r="S393" s="4"/>
      <c r="T393" s="4"/>
      <c r="U393" s="4"/>
    </row>
    <row r="394" spans="1:60">
      <c r="A394" s="4"/>
      <c r="B394" s="5" t="s">
        <v>117</v>
      </c>
      <c r="C394" s="171" t="s">
        <v>117</v>
      </c>
      <c r="D394" s="4"/>
      <c r="E394" s="4"/>
      <c r="F394" s="4"/>
      <c r="G394" s="4"/>
      <c r="H394" s="4"/>
      <c r="I394" s="4"/>
      <c r="J394" s="4"/>
      <c r="K394" s="4"/>
      <c r="L394" s="4"/>
      <c r="M394" s="4"/>
      <c r="N394" s="4"/>
      <c r="O394" s="4"/>
      <c r="P394" s="4"/>
      <c r="Q394" s="4"/>
      <c r="R394" s="4"/>
      <c r="S394" s="4"/>
      <c r="T394" s="4"/>
      <c r="U394" s="4"/>
    </row>
    <row r="395" spans="1:60">
      <c r="A395" s="405" t="s">
        <v>119</v>
      </c>
      <c r="B395" s="405"/>
      <c r="C395" s="406"/>
      <c r="D395" s="4"/>
      <c r="E395" s="4"/>
      <c r="F395" s="4"/>
      <c r="G395" s="4"/>
      <c r="H395" s="4"/>
      <c r="I395" s="4"/>
      <c r="J395" s="4"/>
      <c r="K395" s="4"/>
      <c r="L395" s="4"/>
      <c r="M395" s="4"/>
      <c r="N395" s="4"/>
      <c r="O395" s="4"/>
      <c r="P395" s="4"/>
      <c r="Q395" s="4"/>
      <c r="R395" s="4"/>
      <c r="S395" s="4"/>
      <c r="T395" s="4"/>
      <c r="U395" s="4"/>
    </row>
    <row r="396" spans="1:60">
      <c r="A396" s="388"/>
      <c r="B396" s="389"/>
      <c r="C396" s="390"/>
      <c r="D396" s="389"/>
      <c r="E396" s="389"/>
      <c r="F396" s="389"/>
      <c r="G396" s="391"/>
      <c r="H396" s="4"/>
      <c r="I396" s="4"/>
      <c r="J396" s="4"/>
      <c r="K396" s="4"/>
      <c r="L396" s="4"/>
      <c r="M396" s="4"/>
      <c r="N396" s="4"/>
      <c r="O396" s="4"/>
      <c r="P396" s="4"/>
      <c r="Q396" s="4"/>
      <c r="R396" s="4"/>
      <c r="S396" s="4"/>
      <c r="T396" s="4"/>
      <c r="U396" s="4"/>
      <c r="AE396" t="s">
        <v>118</v>
      </c>
    </row>
    <row r="397" spans="1:60">
      <c r="A397" s="392"/>
      <c r="B397" s="393"/>
      <c r="C397" s="394"/>
      <c r="D397" s="393"/>
      <c r="E397" s="393"/>
      <c r="F397" s="393"/>
      <c r="G397" s="395"/>
      <c r="H397" s="4"/>
      <c r="I397" s="4"/>
      <c r="J397" s="4"/>
      <c r="K397" s="4"/>
      <c r="L397" s="4"/>
      <c r="M397" s="4"/>
      <c r="N397" s="4"/>
      <c r="O397" s="4"/>
      <c r="P397" s="4"/>
      <c r="Q397" s="4"/>
      <c r="R397" s="4"/>
      <c r="S397" s="4"/>
      <c r="T397" s="4"/>
      <c r="U397" s="4"/>
    </row>
    <row r="398" spans="1:60">
      <c r="A398" s="392"/>
      <c r="B398" s="393"/>
      <c r="C398" s="394"/>
      <c r="D398" s="393"/>
      <c r="E398" s="393"/>
      <c r="F398" s="393"/>
      <c r="G398" s="395"/>
      <c r="H398" s="4"/>
      <c r="I398" s="4"/>
      <c r="J398" s="4"/>
      <c r="K398" s="4"/>
      <c r="L398" s="4"/>
      <c r="M398" s="4"/>
      <c r="N398" s="4"/>
      <c r="O398" s="4"/>
      <c r="P398" s="4"/>
      <c r="Q398" s="4"/>
      <c r="R398" s="4"/>
      <c r="S398" s="4"/>
      <c r="T398" s="4"/>
      <c r="U398" s="4"/>
    </row>
    <row r="399" spans="1:60">
      <c r="A399" s="392"/>
      <c r="B399" s="393"/>
      <c r="C399" s="394"/>
      <c r="D399" s="393"/>
      <c r="E399" s="393"/>
      <c r="F399" s="393"/>
      <c r="G399" s="395"/>
      <c r="H399" s="4"/>
      <c r="I399" s="4"/>
      <c r="J399" s="4"/>
      <c r="K399" s="4"/>
      <c r="L399" s="4"/>
      <c r="M399" s="4"/>
      <c r="N399" s="4"/>
      <c r="O399" s="4"/>
      <c r="P399" s="4"/>
      <c r="Q399" s="4"/>
      <c r="R399" s="4"/>
      <c r="S399" s="4"/>
      <c r="T399" s="4"/>
      <c r="U399" s="4"/>
    </row>
    <row r="400" spans="1:60">
      <c r="A400" s="396"/>
      <c r="B400" s="397"/>
      <c r="C400" s="398"/>
      <c r="D400" s="397"/>
      <c r="E400" s="397"/>
      <c r="F400" s="397"/>
      <c r="G400" s="399"/>
      <c r="H400" s="4"/>
      <c r="I400" s="4"/>
      <c r="J400" s="4"/>
      <c r="K400" s="4"/>
      <c r="L400" s="4"/>
      <c r="M400" s="4"/>
      <c r="N400" s="4"/>
      <c r="O400" s="4"/>
      <c r="P400" s="4"/>
      <c r="Q400" s="4"/>
      <c r="R400" s="4"/>
      <c r="S400" s="4"/>
      <c r="T400" s="4"/>
      <c r="U400" s="4"/>
    </row>
    <row r="401" spans="1:31">
      <c r="A401" s="4"/>
      <c r="B401" s="5" t="s">
        <v>117</v>
      </c>
      <c r="C401" s="171" t="s">
        <v>117</v>
      </c>
      <c r="D401" s="4"/>
      <c r="E401" s="4"/>
      <c r="F401" s="4"/>
      <c r="G401" s="4"/>
      <c r="H401" s="4"/>
      <c r="I401" s="4"/>
      <c r="J401" s="4"/>
      <c r="K401" s="4"/>
      <c r="L401" s="4"/>
      <c r="M401" s="4"/>
      <c r="N401" s="4"/>
      <c r="O401" s="4"/>
      <c r="P401" s="4"/>
      <c r="Q401" s="4"/>
      <c r="R401" s="4"/>
      <c r="S401" s="4"/>
      <c r="T401" s="4"/>
      <c r="U401" s="4"/>
    </row>
    <row r="402" spans="1:31">
      <c r="A402" t="s">
        <v>195</v>
      </c>
      <c r="B402"/>
      <c r="C402"/>
      <c r="AE402" t="s">
        <v>82</v>
      </c>
    </row>
    <row r="403" spans="1:31">
      <c r="A403" s="409" t="s">
        <v>194</v>
      </c>
      <c r="B403" s="409"/>
      <c r="C403" s="409"/>
      <c r="D403" s="409"/>
      <c r="E403" s="409"/>
      <c r="F403" s="409"/>
      <c r="G403" s="409"/>
      <c r="H403" s="409"/>
      <c r="I403" s="409"/>
    </row>
    <row r="404" spans="1:31">
      <c r="A404" t="s">
        <v>193</v>
      </c>
      <c r="B404"/>
      <c r="C404"/>
    </row>
    <row r="405" spans="1:31">
      <c r="B405"/>
      <c r="C405"/>
    </row>
    <row r="406" spans="1:31">
      <c r="A406" s="409" t="s">
        <v>192</v>
      </c>
      <c r="B406" s="409"/>
      <c r="C406" s="409"/>
      <c r="D406" s="409"/>
      <c r="E406" s="409"/>
      <c r="F406" s="409"/>
      <c r="G406" s="409"/>
      <c r="H406" s="409"/>
      <c r="I406" s="409"/>
    </row>
    <row r="407" spans="1:31">
      <c r="A407" t="s">
        <v>191</v>
      </c>
      <c r="B407"/>
      <c r="C407"/>
    </row>
  </sheetData>
  <sheetProtection algorithmName="SHA-512" hashValue="0GEY8jiC+kBQRYgE5IpAZb4QL2EREPfieXEecuaScIEliu4QROUSSGF1MdtyFv8uh1vOkyod55OXhykKhzJIvA==" saltValue="yRV75PLhKuZeeUPXWsIykQ==" spinCount="100000" sheet="1" objects="1" scenarios="1"/>
  <protectedRanges>
    <protectedRange sqref="F339:F340 F342 F356 F360 F363 F367 F377 F382:F384 F387:F388 F390 A396:G400" name="Oblast4"/>
    <protectedRange sqref="F150:F152 F154 F156 F167 F177 F189 F192 F198 F204 F207 F209 F211 F216 F220 F222 F229 F231 F233 F235 F237 F239 F241 F243 F245:F246 F248" name="Oblast2"/>
    <protectedRange sqref="F9 F13 F15 F17 F20 F25 F30 F34 F36 F38 F40 F43 F46 F52 F59 F62 F65 F67 F71 F77 F79 F87 F92 F95 F109 F113 F128 F140 F143 F146" name="Oblast1"/>
    <protectedRange sqref="F251 F253 F255 F257 F259 F261 F271 F273 F275 F277 F279 F281 F284 F286 F289 F293 F297 F299 F301 F303 F308 F311 F313 F316 F319 F322 F324 F326 F329 F332:F334 F337" name="Oblast3"/>
  </protectedRanges>
  <mergeCells count="47">
    <mergeCell ref="A403:I403"/>
    <mergeCell ref="A406:I406"/>
    <mergeCell ref="C60:G60"/>
    <mergeCell ref="A1:G1"/>
    <mergeCell ref="C2:G2"/>
    <mergeCell ref="C3:G3"/>
    <mergeCell ref="C4:G4"/>
    <mergeCell ref="C10:G10"/>
    <mergeCell ref="C16:G16"/>
    <mergeCell ref="C18:G18"/>
    <mergeCell ref="C21:G21"/>
    <mergeCell ref="C26:G26"/>
    <mergeCell ref="C31:G31"/>
    <mergeCell ref="C47:G47"/>
    <mergeCell ref="C212:G212"/>
    <mergeCell ref="C63:G63"/>
    <mergeCell ref="C68:G68"/>
    <mergeCell ref="C72:G72"/>
    <mergeCell ref="C80:G80"/>
    <mergeCell ref="C96:G96"/>
    <mergeCell ref="C276:G276"/>
    <mergeCell ref="C280:G280"/>
    <mergeCell ref="C282:G282"/>
    <mergeCell ref="C285:G285"/>
    <mergeCell ref="C110:G110"/>
    <mergeCell ref="C157:G157"/>
    <mergeCell ref="C178:G178"/>
    <mergeCell ref="C190:G190"/>
    <mergeCell ref="C193:G193"/>
    <mergeCell ref="C199:G199"/>
    <mergeCell ref="C223:G223"/>
    <mergeCell ref="C242:G242"/>
    <mergeCell ref="C244:G244"/>
    <mergeCell ref="C249:G249"/>
    <mergeCell ref="C274:G274"/>
    <mergeCell ref="A396:G400"/>
    <mergeCell ref="C304:G304"/>
    <mergeCell ref="C309:G309"/>
    <mergeCell ref="C312:G312"/>
    <mergeCell ref="C314:G314"/>
    <mergeCell ref="C343:G343"/>
    <mergeCell ref="C368:G368"/>
    <mergeCell ref="C287:G287"/>
    <mergeCell ref="C290:G290"/>
    <mergeCell ref="C378:G378"/>
    <mergeCell ref="A395:C395"/>
    <mergeCell ref="C294:G294"/>
  </mergeCells>
  <pageMargins left="0.39370078740157499" right="0.19685039370078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CC"/>
    <outlinePr summaryBelow="0"/>
  </sheetPr>
  <dimension ref="A1:BH111"/>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643</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SUMIF(AE9:AE56,"&lt;&gt;NOR",G9:G56)</f>
        <v>0</v>
      </c>
      <c r="H8" s="109"/>
      <c r="I8" s="109">
        <f>SUM(I9:I56)</f>
        <v>0</v>
      </c>
      <c r="J8" s="109"/>
      <c r="K8" s="109">
        <f>SUM(K9:K56)</f>
        <v>0</v>
      </c>
      <c r="L8" s="109"/>
      <c r="M8" s="109">
        <f>SUM(M9:M56)</f>
        <v>0</v>
      </c>
      <c r="N8" s="102"/>
      <c r="O8" s="102">
        <f>SUM(O9:O56)</f>
        <v>0</v>
      </c>
      <c r="P8" s="102"/>
      <c r="Q8" s="102">
        <f>SUM(Q9:Q56)</f>
        <v>60.6402</v>
      </c>
      <c r="R8" s="102"/>
      <c r="S8" s="102"/>
      <c r="T8" s="108"/>
      <c r="U8" s="102">
        <f>SUM(U9:U56)</f>
        <v>62.26</v>
      </c>
      <c r="AE8" t="s">
        <v>79</v>
      </c>
    </row>
    <row r="9" spans="1:60" outlineLevel="1">
      <c r="A9" s="100">
        <v>1</v>
      </c>
      <c r="B9" s="100" t="s">
        <v>608</v>
      </c>
      <c r="C9" s="114" t="s">
        <v>607</v>
      </c>
      <c r="D9" s="104" t="s">
        <v>258</v>
      </c>
      <c r="E9" s="178">
        <v>39.299999999999997</v>
      </c>
      <c r="F9" s="177">
        <f>H9+J9</f>
        <v>0</v>
      </c>
      <c r="G9" s="106">
        <f>ROUND(E9*F9,2)</f>
        <v>0</v>
      </c>
      <c r="H9" s="106"/>
      <c r="I9" s="106">
        <f>ROUND(E9*H9,2)</f>
        <v>0</v>
      </c>
      <c r="J9" s="106"/>
      <c r="K9" s="106">
        <f>ROUND(E9*J9,2)</f>
        <v>0</v>
      </c>
      <c r="L9" s="106">
        <v>21</v>
      </c>
      <c r="M9" s="106">
        <f>G9*(1+L9/100)</f>
        <v>0</v>
      </c>
      <c r="N9" s="104">
        <v>0</v>
      </c>
      <c r="O9" s="104">
        <f>ROUND(E9*N9,5)</f>
        <v>0</v>
      </c>
      <c r="P9" s="104">
        <v>0.27</v>
      </c>
      <c r="Q9" s="104">
        <f>ROUND(E9*P9,5)</f>
        <v>10.611000000000001</v>
      </c>
      <c r="R9" s="104"/>
      <c r="S9" s="104"/>
      <c r="T9" s="105">
        <v>0.123</v>
      </c>
      <c r="U9" s="104">
        <f>ROUND(E9*T9,2)</f>
        <v>4.83</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597</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 vybouráním lože, s přemístěním hmot na skládku na vzdálenost do 3 m nebo naložením na dopravní prostředek</v>
      </c>
      <c r="BB10" s="99"/>
      <c r="BC10" s="99"/>
      <c r="BD10" s="99"/>
      <c r="BE10" s="99"/>
      <c r="BF10" s="99"/>
      <c r="BG10" s="99"/>
      <c r="BH10" s="99"/>
    </row>
    <row r="11" spans="1:60" outlineLevel="1">
      <c r="A11" s="100"/>
      <c r="B11" s="100"/>
      <c r="C11" s="181" t="s">
        <v>642</v>
      </c>
      <c r="D11" s="180"/>
      <c r="E11" s="179">
        <v>39.299999999999997</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v>2</v>
      </c>
      <c r="B12" s="100" t="s">
        <v>236</v>
      </c>
      <c r="C12" s="114" t="s">
        <v>235</v>
      </c>
      <c r="D12" s="104" t="s">
        <v>226</v>
      </c>
      <c r="E12" s="178">
        <v>106.9</v>
      </c>
      <c r="F12" s="177">
        <f>H12+J12</f>
        <v>0</v>
      </c>
      <c r="G12" s="106">
        <f>ROUND(E12*F12,2)</f>
        <v>0</v>
      </c>
      <c r="H12" s="106"/>
      <c r="I12" s="106">
        <f>ROUND(E12*H12,2)</f>
        <v>0</v>
      </c>
      <c r="J12" s="106"/>
      <c r="K12" s="106">
        <f>ROUND(E12*J12,2)</f>
        <v>0</v>
      </c>
      <c r="L12" s="106">
        <v>21</v>
      </c>
      <c r="M12" s="106">
        <f>G12*(1+L12/100)</f>
        <v>0</v>
      </c>
      <c r="N12" s="104">
        <v>0</v>
      </c>
      <c r="O12" s="104">
        <f>ROUND(E12*N12,5)</f>
        <v>0</v>
      </c>
      <c r="P12" s="104">
        <v>0.13800000000000001</v>
      </c>
      <c r="Q12" s="104">
        <f>ROUND(E12*P12,5)</f>
        <v>14.7522</v>
      </c>
      <c r="R12" s="104"/>
      <c r="S12" s="104"/>
      <c r="T12" s="105">
        <v>0.16</v>
      </c>
      <c r="U12" s="104">
        <f>ROUND(E12*T12,2)</f>
        <v>17.100000000000001</v>
      </c>
      <c r="V12" s="99"/>
      <c r="W12" s="99"/>
      <c r="X12" s="99"/>
      <c r="Y12" s="99"/>
      <c r="Z12" s="99"/>
      <c r="AA12" s="99"/>
      <c r="AB12" s="99"/>
      <c r="AC12" s="99"/>
      <c r="AD12" s="99"/>
      <c r="AE12" s="99" t="s">
        <v>80</v>
      </c>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c r="B13" s="100"/>
      <c r="C13" s="383" t="s">
        <v>234</v>
      </c>
      <c r="D13" s="384"/>
      <c r="E13" s="385"/>
      <c r="F13" s="386"/>
      <c r="G13" s="387"/>
      <c r="H13" s="106"/>
      <c r="I13" s="106"/>
      <c r="J13" s="106"/>
      <c r="K13" s="106"/>
      <c r="L13" s="106"/>
      <c r="M13" s="106"/>
      <c r="N13" s="104"/>
      <c r="O13" s="104"/>
      <c r="P13" s="104"/>
      <c r="Q13" s="104"/>
      <c r="R13" s="104"/>
      <c r="S13" s="104"/>
      <c r="T13" s="105"/>
      <c r="U13" s="104"/>
      <c r="V13" s="99"/>
      <c r="W13" s="99"/>
      <c r="X13" s="99"/>
      <c r="Y13" s="99"/>
      <c r="Z13" s="99"/>
      <c r="AA13" s="99"/>
      <c r="AB13" s="99"/>
      <c r="AC13" s="99"/>
      <c r="AD13" s="99"/>
      <c r="AE13" s="99" t="s">
        <v>81</v>
      </c>
      <c r="AF13" s="99"/>
      <c r="AG13" s="99"/>
      <c r="AH13" s="99"/>
      <c r="AI13" s="99"/>
      <c r="AJ13" s="99"/>
      <c r="AK13" s="99"/>
      <c r="AL13" s="99"/>
      <c r="AM13" s="99"/>
      <c r="AN13" s="99"/>
      <c r="AO13" s="99"/>
      <c r="AP13" s="99"/>
      <c r="AQ13" s="99"/>
      <c r="AR13" s="99"/>
      <c r="AS13" s="99"/>
      <c r="AT13" s="99"/>
      <c r="AU13" s="99"/>
      <c r="AV13" s="99"/>
      <c r="AW13" s="99"/>
      <c r="AX13" s="99"/>
      <c r="AY13" s="99"/>
      <c r="AZ13" s="99"/>
      <c r="BA13" s="101" t="str">
        <f>C13</f>
        <v>Rozebrání dlažeb, panelů s přemístěním hmot na skládku na vzdálenost do 3 m nebo s naložením na dopravní prostředek</v>
      </c>
      <c r="BB13" s="99"/>
      <c r="BC13" s="99"/>
      <c r="BD13" s="99"/>
      <c r="BE13" s="99"/>
      <c r="BF13" s="99"/>
      <c r="BG13" s="99"/>
      <c r="BH13" s="99"/>
    </row>
    <row r="14" spans="1:60" outlineLevel="1">
      <c r="A14" s="100"/>
      <c r="B14" s="100"/>
      <c r="C14" s="181" t="s">
        <v>641</v>
      </c>
      <c r="D14" s="180"/>
      <c r="E14" s="179">
        <v>106.9</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ht="22.5" outlineLevel="1">
      <c r="A15" s="100">
        <v>3</v>
      </c>
      <c r="B15" s="100" t="s">
        <v>232</v>
      </c>
      <c r="C15" s="114" t="s">
        <v>231</v>
      </c>
      <c r="D15" s="104" t="s">
        <v>226</v>
      </c>
      <c r="E15" s="178">
        <v>106.9</v>
      </c>
      <c r="F15" s="177">
        <f>H15+J15</f>
        <v>0</v>
      </c>
      <c r="G15" s="106">
        <f>ROUND(E15*F15,2)</f>
        <v>0</v>
      </c>
      <c r="H15" s="106"/>
      <c r="I15" s="106">
        <f>ROUND(E15*H15,2)</f>
        <v>0</v>
      </c>
      <c r="J15" s="106"/>
      <c r="K15" s="106">
        <f>ROUND(E15*J15,2)</f>
        <v>0</v>
      </c>
      <c r="L15" s="106">
        <v>21</v>
      </c>
      <c r="M15" s="106">
        <f>G15*(1+L15/100)</f>
        <v>0</v>
      </c>
      <c r="N15" s="104">
        <v>0</v>
      </c>
      <c r="O15" s="104">
        <f>ROUND(E15*N15,5)</f>
        <v>0</v>
      </c>
      <c r="P15" s="104">
        <v>0.33</v>
      </c>
      <c r="Q15" s="104">
        <f>ROUND(E15*P15,5)</f>
        <v>35.277000000000001</v>
      </c>
      <c r="R15" s="104"/>
      <c r="S15" s="104"/>
      <c r="T15" s="105">
        <v>0.06</v>
      </c>
      <c r="U15" s="104">
        <f>ROUND(E15*T15,2)</f>
        <v>6.41</v>
      </c>
      <c r="V15" s="99"/>
      <c r="W15" s="99"/>
      <c r="X15" s="99"/>
      <c r="Y15" s="99"/>
      <c r="Z15" s="99"/>
      <c r="AA15" s="99"/>
      <c r="AB15" s="99"/>
      <c r="AC15" s="99"/>
      <c r="AD15" s="99"/>
      <c r="AE15" s="99" t="s">
        <v>80</v>
      </c>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ht="22.5" outlineLevel="1">
      <c r="A16" s="100"/>
      <c r="B16" s="100"/>
      <c r="C16" s="383" t="s">
        <v>230</v>
      </c>
      <c r="D16" s="384"/>
      <c r="E16" s="385"/>
      <c r="F16" s="386"/>
      <c r="G16" s="387"/>
      <c r="H16" s="106"/>
      <c r="I16" s="106"/>
      <c r="J16" s="106"/>
      <c r="K16" s="106"/>
      <c r="L16" s="106"/>
      <c r="M16" s="106"/>
      <c r="N16" s="104"/>
      <c r="O16" s="104"/>
      <c r="P16" s="104"/>
      <c r="Q16" s="104"/>
      <c r="R16" s="104"/>
      <c r="S16" s="104"/>
      <c r="T16" s="105"/>
      <c r="U16" s="104"/>
      <c r="V16" s="99"/>
      <c r="W16" s="99"/>
      <c r="X16" s="99"/>
      <c r="Y16" s="99"/>
      <c r="Z16" s="99"/>
      <c r="AA16" s="99"/>
      <c r="AB16" s="99"/>
      <c r="AC16" s="99"/>
      <c r="AD16" s="99"/>
      <c r="AE16" s="99" t="s">
        <v>81</v>
      </c>
      <c r="AF16" s="99"/>
      <c r="AG16" s="99"/>
      <c r="AH16" s="99"/>
      <c r="AI16" s="99"/>
      <c r="AJ16" s="99"/>
      <c r="AK16" s="99"/>
      <c r="AL16" s="99"/>
      <c r="AM16" s="99"/>
      <c r="AN16" s="99"/>
      <c r="AO16" s="99"/>
      <c r="AP16" s="99"/>
      <c r="AQ16" s="99"/>
      <c r="AR16" s="99"/>
      <c r="AS16" s="99"/>
      <c r="AT16" s="99"/>
      <c r="AU16" s="99"/>
      <c r="AV16" s="99"/>
      <c r="AW16" s="99"/>
      <c r="AX16" s="99"/>
      <c r="AY16" s="99"/>
      <c r="AZ16" s="99"/>
      <c r="BA16" s="101" t="str">
        <f>C16</f>
        <v>S přemístěním do 20 m nebo naložením na dopravní prostředek. Je počítáno opětovné využití v rámci navržených vybraných ploch (v rámci přímých doprovodných výdajů).</v>
      </c>
      <c r="BB16" s="99"/>
      <c r="BC16" s="99"/>
      <c r="BD16" s="99"/>
      <c r="BE16" s="99"/>
      <c r="BF16" s="99"/>
      <c r="BG16" s="99"/>
      <c r="BH16" s="99"/>
    </row>
    <row r="17" spans="1:60" outlineLevel="1">
      <c r="A17" s="100"/>
      <c r="B17" s="100"/>
      <c r="C17" s="181" t="s">
        <v>641</v>
      </c>
      <c r="D17" s="180"/>
      <c r="E17" s="179">
        <v>106.9</v>
      </c>
      <c r="F17" s="106"/>
      <c r="G17" s="106"/>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133</v>
      </c>
      <c r="AF17" s="99">
        <v>0</v>
      </c>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row>
    <row r="18" spans="1:60" outlineLevel="1">
      <c r="A18" s="100">
        <v>4</v>
      </c>
      <c r="B18" s="100" t="s">
        <v>581</v>
      </c>
      <c r="C18" s="114" t="s">
        <v>580</v>
      </c>
      <c r="D18" s="104" t="s">
        <v>213</v>
      </c>
      <c r="E18" s="178">
        <v>19.5</v>
      </c>
      <c r="F18" s="177">
        <f>H18+J18</f>
        <v>0</v>
      </c>
      <c r="G18" s="106">
        <f>ROUND(E18*F18,2)</f>
        <v>0</v>
      </c>
      <c r="H18" s="106"/>
      <c r="I18" s="106">
        <f>ROUND(E18*H18,2)</f>
        <v>0</v>
      </c>
      <c r="J18" s="106"/>
      <c r="K18" s="106">
        <f>ROUND(E18*J18,2)</f>
        <v>0</v>
      </c>
      <c r="L18" s="106">
        <v>21</v>
      </c>
      <c r="M18" s="106">
        <f>G18*(1+L18/100)</f>
        <v>0</v>
      </c>
      <c r="N18" s="104">
        <v>0</v>
      </c>
      <c r="O18" s="104">
        <f>ROUND(E18*N18,5)</f>
        <v>0</v>
      </c>
      <c r="P18" s="104">
        <v>0</v>
      </c>
      <c r="Q18" s="104">
        <f>ROUND(E18*P18,5)</f>
        <v>0</v>
      </c>
      <c r="R18" s="104"/>
      <c r="S18" s="104"/>
      <c r="T18" s="105">
        <v>9.7000000000000003E-2</v>
      </c>
      <c r="U18" s="104">
        <f>ROUND(E18*T18,2)</f>
        <v>1.89</v>
      </c>
      <c r="V18" s="99"/>
      <c r="W18" s="99"/>
      <c r="X18" s="99"/>
      <c r="Y18" s="99"/>
      <c r="Z18" s="99"/>
      <c r="AA18" s="99"/>
      <c r="AB18" s="99"/>
      <c r="AC18" s="99"/>
      <c r="AD18" s="99"/>
      <c r="AE18" s="99" t="s">
        <v>80</v>
      </c>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c r="B19" s="100"/>
      <c r="C19" s="181" t="s">
        <v>640</v>
      </c>
      <c r="D19" s="180"/>
      <c r="E19" s="179">
        <v>19.5</v>
      </c>
      <c r="F19" s="106"/>
      <c r="G19" s="106"/>
      <c r="H19" s="106"/>
      <c r="I19" s="106"/>
      <c r="J19" s="106"/>
      <c r="K19" s="106"/>
      <c r="L19" s="106"/>
      <c r="M19" s="106"/>
      <c r="N19" s="104"/>
      <c r="O19" s="104"/>
      <c r="P19" s="104"/>
      <c r="Q19" s="104"/>
      <c r="R19" s="104"/>
      <c r="S19" s="104"/>
      <c r="T19" s="105"/>
      <c r="U19" s="104"/>
      <c r="V19" s="99"/>
      <c r="W19" s="99"/>
      <c r="X19" s="99"/>
      <c r="Y19" s="99"/>
      <c r="Z19" s="99"/>
      <c r="AA19" s="99"/>
      <c r="AB19" s="99"/>
      <c r="AC19" s="99"/>
      <c r="AD19" s="99"/>
      <c r="AE19" s="99" t="s">
        <v>133</v>
      </c>
      <c r="AF19" s="99">
        <v>0</v>
      </c>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ht="22.5" outlineLevel="1">
      <c r="A20" s="100">
        <v>5</v>
      </c>
      <c r="B20" s="100" t="s">
        <v>215</v>
      </c>
      <c r="C20" s="114" t="s">
        <v>214</v>
      </c>
      <c r="D20" s="104" t="s">
        <v>213</v>
      </c>
      <c r="E20" s="178">
        <v>19.5</v>
      </c>
      <c r="F20" s="177">
        <f>H20+J20</f>
        <v>0</v>
      </c>
      <c r="G20" s="106">
        <f>ROUND(E20*F20,2)</f>
        <v>0</v>
      </c>
      <c r="H20" s="106"/>
      <c r="I20" s="106">
        <f>ROUND(E20*H20,2)</f>
        <v>0</v>
      </c>
      <c r="J20" s="106"/>
      <c r="K20" s="106">
        <f>ROUND(E20*J20,2)</f>
        <v>0</v>
      </c>
      <c r="L20" s="106">
        <v>21</v>
      </c>
      <c r="M20" s="106">
        <f>G20*(1+L20/100)</f>
        <v>0</v>
      </c>
      <c r="N20" s="104">
        <v>0</v>
      </c>
      <c r="O20" s="104">
        <f>ROUND(E20*N20,5)</f>
        <v>0</v>
      </c>
      <c r="P20" s="104">
        <v>0</v>
      </c>
      <c r="Q20" s="104">
        <f>ROUND(E20*P20,5)</f>
        <v>0</v>
      </c>
      <c r="R20" s="104"/>
      <c r="S20" s="104"/>
      <c r="T20" s="105">
        <v>0.65200000000000002</v>
      </c>
      <c r="U20" s="104">
        <f>ROUND(E20*T20,2)</f>
        <v>12.71</v>
      </c>
      <c r="V20" s="99"/>
      <c r="W20" s="99"/>
      <c r="X20" s="99"/>
      <c r="Y20" s="99"/>
      <c r="Z20" s="99"/>
      <c r="AA20" s="99"/>
      <c r="AB20" s="99"/>
      <c r="AC20" s="99"/>
      <c r="AD20" s="99"/>
      <c r="AE20" s="99" t="s">
        <v>80</v>
      </c>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row>
    <row r="21" spans="1:60" outlineLevel="1">
      <c r="A21" s="100"/>
      <c r="B21" s="100"/>
      <c r="C21" s="181" t="s">
        <v>640</v>
      </c>
      <c r="D21" s="180"/>
      <c r="E21" s="179">
        <v>19.5</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v>6</v>
      </c>
      <c r="B22" s="100" t="s">
        <v>579</v>
      </c>
      <c r="C22" s="114" t="s">
        <v>578</v>
      </c>
      <c r="D22" s="104" t="s">
        <v>213</v>
      </c>
      <c r="E22" s="178">
        <v>22.39</v>
      </c>
      <c r="F22" s="177">
        <f>H22+J22</f>
        <v>0</v>
      </c>
      <c r="G22" s="106">
        <f>ROUND(E22*F22,2)</f>
        <v>0</v>
      </c>
      <c r="H22" s="106"/>
      <c r="I22" s="106">
        <f>ROUND(E22*H22,2)</f>
        <v>0</v>
      </c>
      <c r="J22" s="106"/>
      <c r="K22" s="106">
        <f>ROUND(E22*J22,2)</f>
        <v>0</v>
      </c>
      <c r="L22" s="106">
        <v>21</v>
      </c>
      <c r="M22" s="106">
        <f>G22*(1+L22/100)</f>
        <v>0</v>
      </c>
      <c r="N22" s="104">
        <v>0</v>
      </c>
      <c r="O22" s="104">
        <f>ROUND(E22*N22,5)</f>
        <v>0</v>
      </c>
      <c r="P22" s="104">
        <v>0</v>
      </c>
      <c r="Q22" s="104">
        <f>ROUND(E22*P22,5)</f>
        <v>0</v>
      </c>
      <c r="R22" s="104"/>
      <c r="S22" s="104"/>
      <c r="T22" s="105">
        <v>0.36799999999999999</v>
      </c>
      <c r="U22" s="104">
        <f>ROUND(E22*T22,2)</f>
        <v>8.24</v>
      </c>
      <c r="V22" s="99"/>
      <c r="W22" s="99"/>
      <c r="X22" s="99"/>
      <c r="Y22" s="99"/>
      <c r="Z22" s="99"/>
      <c r="AA22" s="99"/>
      <c r="AB22" s="99"/>
      <c r="AC22" s="99"/>
      <c r="AD22" s="99"/>
      <c r="AE22" s="99" t="s">
        <v>80</v>
      </c>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ht="22.5" outlineLevel="1">
      <c r="A23" s="100"/>
      <c r="B23" s="100"/>
      <c r="C23" s="383" t="s">
        <v>571</v>
      </c>
      <c r="D23" s="384"/>
      <c r="E23" s="385"/>
      <c r="F23" s="386"/>
      <c r="G23" s="387"/>
      <c r="H23" s="106"/>
      <c r="I23" s="106"/>
      <c r="J23" s="106"/>
      <c r="K23" s="106"/>
      <c r="L23" s="106"/>
      <c r="M23" s="106"/>
      <c r="N23" s="104"/>
      <c r="O23" s="104"/>
      <c r="P23" s="104"/>
      <c r="Q23" s="104"/>
      <c r="R23" s="104"/>
      <c r="S23" s="104"/>
      <c r="T23" s="105"/>
      <c r="U23" s="104"/>
      <c r="V23" s="99"/>
      <c r="W23" s="99"/>
      <c r="X23" s="99"/>
      <c r="Y23" s="99"/>
      <c r="Z23" s="99"/>
      <c r="AA23" s="99"/>
      <c r="AB23" s="99"/>
      <c r="AC23" s="99"/>
      <c r="AD23" s="99"/>
      <c r="AE23" s="99" t="s">
        <v>81</v>
      </c>
      <c r="AF23" s="99"/>
      <c r="AG23" s="99"/>
      <c r="AH23" s="99"/>
      <c r="AI23" s="99"/>
      <c r="AJ23" s="99"/>
      <c r="AK23" s="99"/>
      <c r="AL23" s="99"/>
      <c r="AM23" s="99"/>
      <c r="AN23" s="99"/>
      <c r="AO23" s="99"/>
      <c r="AP23" s="99"/>
      <c r="AQ23" s="99"/>
      <c r="AR23" s="99"/>
      <c r="AS23" s="99"/>
      <c r="AT23" s="99"/>
      <c r="AU23" s="99"/>
      <c r="AV23" s="99"/>
      <c r="AW23" s="99"/>
      <c r="AX23" s="99"/>
      <c r="AY23" s="99"/>
      <c r="AZ23" s="99"/>
      <c r="BA23" s="101" t="str">
        <f>C23</f>
        <v>Odkopávky a prokopávky nezapažené s přehozením výkopku na vzdálenost do 3 m nebo s naložením na dopravní prostředek.</v>
      </c>
      <c r="BB23" s="99"/>
      <c r="BC23" s="99"/>
      <c r="BD23" s="99"/>
      <c r="BE23" s="99"/>
      <c r="BF23" s="99"/>
      <c r="BG23" s="99"/>
      <c r="BH23" s="99"/>
    </row>
    <row r="24" spans="1:60" outlineLevel="1">
      <c r="A24" s="100"/>
      <c r="B24" s="100"/>
      <c r="C24" s="181" t="s">
        <v>636</v>
      </c>
      <c r="D24" s="180"/>
      <c r="E24" s="179">
        <v>11.7</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ht="22.5" outlineLevel="1">
      <c r="A25" s="100"/>
      <c r="B25" s="100"/>
      <c r="C25" s="181" t="s">
        <v>635</v>
      </c>
      <c r="D25" s="180"/>
      <c r="E25" s="179">
        <v>10.69</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v>7</v>
      </c>
      <c r="B26" s="100" t="s">
        <v>577</v>
      </c>
      <c r="C26" s="114" t="s">
        <v>576</v>
      </c>
      <c r="D26" s="104" t="s">
        <v>213</v>
      </c>
      <c r="E26" s="178">
        <v>41.89</v>
      </c>
      <c r="F26" s="177">
        <f>H26+J26</f>
        <v>0</v>
      </c>
      <c r="G26" s="106">
        <f>ROUND(E26*F26,2)</f>
        <v>0</v>
      </c>
      <c r="H26" s="106"/>
      <c r="I26" s="106">
        <f>ROUND(E26*H26,2)</f>
        <v>0</v>
      </c>
      <c r="J26" s="106"/>
      <c r="K26" s="106">
        <f>ROUND(E26*J26,2)</f>
        <v>0</v>
      </c>
      <c r="L26" s="106">
        <v>21</v>
      </c>
      <c r="M26" s="106">
        <f>G26*(1+L26/100)</f>
        <v>0</v>
      </c>
      <c r="N26" s="104">
        <v>0</v>
      </c>
      <c r="O26" s="104">
        <f>ROUND(E26*N26,5)</f>
        <v>0</v>
      </c>
      <c r="P26" s="104">
        <v>0</v>
      </c>
      <c r="Q26" s="104">
        <f>ROUND(E26*P26,5)</f>
        <v>0</v>
      </c>
      <c r="R26" s="104"/>
      <c r="S26" s="104"/>
      <c r="T26" s="105">
        <v>5.8000000000000003E-2</v>
      </c>
      <c r="U26" s="104">
        <f>ROUND(E26*T26,2)</f>
        <v>2.4300000000000002</v>
      </c>
      <c r="V26" s="99"/>
      <c r="W26" s="99"/>
      <c r="X26" s="99"/>
      <c r="Y26" s="99"/>
      <c r="Z26" s="99"/>
      <c r="AA26" s="99"/>
      <c r="AB26" s="99"/>
      <c r="AC26" s="99"/>
      <c r="AD26" s="99"/>
      <c r="AE26" s="99" t="s">
        <v>80</v>
      </c>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637</v>
      </c>
      <c r="D27" s="180"/>
      <c r="E27" s="179">
        <v>19.5</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c r="B28" s="100"/>
      <c r="C28" s="181" t="s">
        <v>636</v>
      </c>
      <c r="D28" s="180"/>
      <c r="E28" s="179">
        <v>11.7</v>
      </c>
      <c r="F28" s="106"/>
      <c r="G28" s="106"/>
      <c r="H28" s="106"/>
      <c r="I28" s="106"/>
      <c r="J28" s="106"/>
      <c r="K28" s="106"/>
      <c r="L28" s="106"/>
      <c r="M28" s="106"/>
      <c r="N28" s="104"/>
      <c r="O28" s="104"/>
      <c r="P28" s="104"/>
      <c r="Q28" s="104"/>
      <c r="R28" s="104"/>
      <c r="S28" s="104"/>
      <c r="T28" s="105"/>
      <c r="U28" s="104"/>
      <c r="V28" s="99"/>
      <c r="W28" s="99"/>
      <c r="X28" s="99"/>
      <c r="Y28" s="99"/>
      <c r="Z28" s="99"/>
      <c r="AA28" s="99"/>
      <c r="AB28" s="99"/>
      <c r="AC28" s="99"/>
      <c r="AD28" s="99"/>
      <c r="AE28" s="99" t="s">
        <v>133</v>
      </c>
      <c r="AF28" s="99">
        <v>0</v>
      </c>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ht="22.5" outlineLevel="1">
      <c r="A29" s="100"/>
      <c r="B29" s="100"/>
      <c r="C29" s="181" t="s">
        <v>635</v>
      </c>
      <c r="D29" s="180"/>
      <c r="E29" s="179">
        <v>10.69</v>
      </c>
      <c r="F29" s="106"/>
      <c r="G29" s="106"/>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133</v>
      </c>
      <c r="AF29" s="99">
        <v>0</v>
      </c>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row>
    <row r="30" spans="1:60" outlineLevel="1">
      <c r="A30" s="100">
        <v>8</v>
      </c>
      <c r="B30" s="100" t="s">
        <v>562</v>
      </c>
      <c r="C30" s="114" t="s">
        <v>561</v>
      </c>
      <c r="D30" s="104" t="s">
        <v>213</v>
      </c>
      <c r="E30" s="178">
        <v>6.7797000000000001</v>
      </c>
      <c r="F30" s="177">
        <f>H30+J30</f>
        <v>0</v>
      </c>
      <c r="G30" s="106">
        <f>ROUND(E30*F30,2)</f>
        <v>0</v>
      </c>
      <c r="H30" s="106"/>
      <c r="I30" s="106">
        <f>ROUND(E30*H30,2)</f>
        <v>0</v>
      </c>
      <c r="J30" s="106"/>
      <c r="K30" s="106">
        <f>ROUND(E30*J30,2)</f>
        <v>0</v>
      </c>
      <c r="L30" s="106">
        <v>21</v>
      </c>
      <c r="M30" s="106">
        <f>G30*(1+L30/100)</f>
        <v>0</v>
      </c>
      <c r="N30" s="104">
        <v>0</v>
      </c>
      <c r="O30" s="104">
        <f>ROUND(E30*N30,5)</f>
        <v>0</v>
      </c>
      <c r="P30" s="104">
        <v>0</v>
      </c>
      <c r="Q30" s="104">
        <f>ROUND(E30*P30,5)</f>
        <v>0</v>
      </c>
      <c r="R30" s="104"/>
      <c r="S30" s="104"/>
      <c r="T30" s="105">
        <v>0.11600000000000001</v>
      </c>
      <c r="U30" s="104">
        <f>ROUND(E30*T30,2)</f>
        <v>0.79</v>
      </c>
      <c r="V30" s="99"/>
      <c r="W30" s="99"/>
      <c r="X30" s="99"/>
      <c r="Y30" s="99"/>
      <c r="Z30" s="99"/>
      <c r="AA30" s="99"/>
      <c r="AB30" s="99"/>
      <c r="AC30" s="99"/>
      <c r="AD30" s="99"/>
      <c r="AE30" s="99" t="s">
        <v>80</v>
      </c>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383" t="s">
        <v>560</v>
      </c>
      <c r="D31" s="384"/>
      <c r="E31" s="385"/>
      <c r="F31" s="386"/>
      <c r="G31" s="387"/>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81</v>
      </c>
      <c r="AF31" s="99"/>
      <c r="AG31" s="99"/>
      <c r="AH31" s="99"/>
      <c r="AI31" s="99"/>
      <c r="AJ31" s="99"/>
      <c r="AK31" s="99"/>
      <c r="AL31" s="99"/>
      <c r="AM31" s="99"/>
      <c r="AN31" s="99"/>
      <c r="AO31" s="99"/>
      <c r="AP31" s="99"/>
      <c r="AQ31" s="99"/>
      <c r="AR31" s="99"/>
      <c r="AS31" s="99"/>
      <c r="AT31" s="99"/>
      <c r="AU31" s="99"/>
      <c r="AV31" s="99"/>
      <c r="AW31" s="99"/>
      <c r="AX31" s="99"/>
      <c r="AY31" s="99"/>
      <c r="AZ31" s="99"/>
      <c r="BA31" s="101" t="str">
        <f>C31</f>
        <v>Zásyp vytěženou zeminou kolem obrub s uložením výkopku po vrstvách, se zhutněním.</v>
      </c>
      <c r="BB31" s="99"/>
      <c r="BC31" s="99"/>
      <c r="BD31" s="99"/>
      <c r="BE31" s="99"/>
      <c r="BF31" s="99"/>
      <c r="BG31" s="99"/>
      <c r="BH31" s="99"/>
    </row>
    <row r="32" spans="1:60" ht="33.75" outlineLevel="1">
      <c r="A32" s="100"/>
      <c r="B32" s="100"/>
      <c r="C32" s="181" t="s">
        <v>638</v>
      </c>
      <c r="D32" s="180"/>
      <c r="E32" s="179">
        <v>6.7797000000000001</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v>9</v>
      </c>
      <c r="B33" s="100" t="s">
        <v>220</v>
      </c>
      <c r="C33" s="114" t="s">
        <v>219</v>
      </c>
      <c r="D33" s="104" t="s">
        <v>213</v>
      </c>
      <c r="E33" s="178">
        <v>13.5594</v>
      </c>
      <c r="F33" s="177">
        <f>H33+J33</f>
        <v>0</v>
      </c>
      <c r="G33" s="106">
        <f>ROUND(E33*F33,2)</f>
        <v>0</v>
      </c>
      <c r="H33" s="106"/>
      <c r="I33" s="106">
        <f>ROUND(E33*H33,2)</f>
        <v>0</v>
      </c>
      <c r="J33" s="106"/>
      <c r="K33" s="106">
        <f>ROUND(E33*J33,2)</f>
        <v>0</v>
      </c>
      <c r="L33" s="106">
        <v>21</v>
      </c>
      <c r="M33" s="106">
        <f>G33*(1+L33/100)</f>
        <v>0</v>
      </c>
      <c r="N33" s="104">
        <v>0</v>
      </c>
      <c r="O33" s="104">
        <f>ROUND(E33*N33,5)</f>
        <v>0</v>
      </c>
      <c r="P33" s="104">
        <v>0</v>
      </c>
      <c r="Q33" s="104">
        <f>ROUND(E33*P33,5)</f>
        <v>0</v>
      </c>
      <c r="R33" s="104"/>
      <c r="S33" s="104"/>
      <c r="T33" s="105">
        <v>1.0999999999999999E-2</v>
      </c>
      <c r="U33" s="104">
        <f>ROUND(E33*T33,2)</f>
        <v>0.15</v>
      </c>
      <c r="V33" s="99"/>
      <c r="W33" s="99"/>
      <c r="X33" s="99"/>
      <c r="Y33" s="99"/>
      <c r="Z33" s="99"/>
      <c r="AA33" s="99"/>
      <c r="AB33" s="99"/>
      <c r="AC33" s="99"/>
      <c r="AD33" s="99"/>
      <c r="AE33" s="99" t="s">
        <v>80</v>
      </c>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ht="33.75" outlineLevel="1">
      <c r="A34" s="100"/>
      <c r="B34" s="100"/>
      <c r="C34" s="383" t="s">
        <v>559</v>
      </c>
      <c r="D34" s="384"/>
      <c r="E34" s="385"/>
      <c r="F34" s="386"/>
      <c r="G34" s="387"/>
      <c r="H34" s="106"/>
      <c r="I34" s="106"/>
      <c r="J34" s="106"/>
      <c r="K34" s="106"/>
      <c r="L34" s="106"/>
      <c r="M34" s="106"/>
      <c r="N34" s="104"/>
      <c r="O34" s="104"/>
      <c r="P34" s="104"/>
      <c r="Q34" s="104"/>
      <c r="R34" s="104"/>
      <c r="S34" s="104"/>
      <c r="T34" s="105"/>
      <c r="U34" s="104"/>
      <c r="V34" s="99"/>
      <c r="W34" s="99"/>
      <c r="X34" s="99"/>
      <c r="Y34" s="99"/>
      <c r="Z34" s="99"/>
      <c r="AA34" s="99"/>
      <c r="AB34" s="99"/>
      <c r="AC34" s="99"/>
      <c r="AD34" s="99"/>
      <c r="AE34" s="99" t="s">
        <v>81</v>
      </c>
      <c r="AF34" s="99"/>
      <c r="AG34" s="99"/>
      <c r="AH34" s="99"/>
      <c r="AI34" s="99"/>
      <c r="AJ34" s="99"/>
      <c r="AK34" s="99"/>
      <c r="AL34" s="99"/>
      <c r="AM34" s="99"/>
      <c r="AN34" s="99"/>
      <c r="AO34" s="99"/>
      <c r="AP34" s="99"/>
      <c r="AQ34" s="99"/>
      <c r="AR34" s="99"/>
      <c r="AS34" s="99"/>
      <c r="AT34" s="99"/>
      <c r="AU34" s="99"/>
      <c r="AV34" s="99"/>
      <c r="AW34" s="99"/>
      <c r="AX34" s="99"/>
      <c r="AY34" s="99"/>
      <c r="AZ34" s="99"/>
      <c r="BA34" s="101" t="str">
        <f>C34</f>
        <v>Vodorovné přemístění výkopku po suchu, bez ohledu na druh dopravního prostředku, bez naložení výkopku, avšak se složením bez rozhrnutí. Přesun zeminy na dočasnou skládku pro násypy a zásypy a dovoz zpět.</v>
      </c>
      <c r="BB34" s="99"/>
      <c r="BC34" s="99"/>
      <c r="BD34" s="99"/>
      <c r="BE34" s="99"/>
      <c r="BF34" s="99"/>
      <c r="BG34" s="99"/>
      <c r="BH34" s="99"/>
    </row>
    <row r="35" spans="1:60" ht="33.75" outlineLevel="1">
      <c r="A35" s="100"/>
      <c r="B35" s="100"/>
      <c r="C35" s="181" t="s">
        <v>638</v>
      </c>
      <c r="D35" s="180"/>
      <c r="E35" s="179">
        <v>6.7797000000000001</v>
      </c>
      <c r="F35" s="106"/>
      <c r="G35" s="106"/>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133</v>
      </c>
      <c r="AF35" s="99">
        <v>0</v>
      </c>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row>
    <row r="36" spans="1:60" outlineLevel="1">
      <c r="A36" s="100"/>
      <c r="B36" s="100"/>
      <c r="C36" s="181" t="s">
        <v>639</v>
      </c>
      <c r="D36" s="180"/>
      <c r="E36" s="179">
        <v>6.7797000000000001</v>
      </c>
      <c r="F36" s="106"/>
      <c r="G36" s="106"/>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133</v>
      </c>
      <c r="AF36" s="99">
        <v>0</v>
      </c>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ht="22.5" outlineLevel="1">
      <c r="A37" s="100">
        <v>10</v>
      </c>
      <c r="B37" s="100" t="s">
        <v>215</v>
      </c>
      <c r="C37" s="114" t="s">
        <v>214</v>
      </c>
      <c r="D37" s="104" t="s">
        <v>213</v>
      </c>
      <c r="E37" s="178">
        <v>6.7797000000000001</v>
      </c>
      <c r="F37" s="177">
        <f>H37+J37</f>
        <v>0</v>
      </c>
      <c r="G37" s="106">
        <f>ROUND(E37*F37,2)</f>
        <v>0</v>
      </c>
      <c r="H37" s="106"/>
      <c r="I37" s="106">
        <f>ROUND(E37*H37,2)</f>
        <v>0</v>
      </c>
      <c r="J37" s="106"/>
      <c r="K37" s="106">
        <f>ROUND(E37*J37,2)</f>
        <v>0</v>
      </c>
      <c r="L37" s="106">
        <v>21</v>
      </c>
      <c r="M37" s="106">
        <f>G37*(1+L37/100)</f>
        <v>0</v>
      </c>
      <c r="N37" s="104">
        <v>0</v>
      </c>
      <c r="O37" s="104">
        <f>ROUND(E37*N37,5)</f>
        <v>0</v>
      </c>
      <c r="P37" s="104">
        <v>0</v>
      </c>
      <c r="Q37" s="104">
        <f>ROUND(E37*P37,5)</f>
        <v>0</v>
      </c>
      <c r="R37" s="104"/>
      <c r="S37" s="104"/>
      <c r="T37" s="105">
        <v>0.65200000000000002</v>
      </c>
      <c r="U37" s="104">
        <f>ROUND(E37*T37,2)</f>
        <v>4.42</v>
      </c>
      <c r="V37" s="99"/>
      <c r="W37" s="99"/>
      <c r="X37" s="99"/>
      <c r="Y37" s="99"/>
      <c r="Z37" s="99"/>
      <c r="AA37" s="99"/>
      <c r="AB37" s="99"/>
      <c r="AC37" s="99"/>
      <c r="AD37" s="99"/>
      <c r="AE37" s="99" t="s">
        <v>80</v>
      </c>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ht="33.75" outlineLevel="1">
      <c r="A38" s="100"/>
      <c r="B38" s="100"/>
      <c r="C38" s="181" t="s">
        <v>638</v>
      </c>
      <c r="D38" s="180"/>
      <c r="E38" s="179">
        <v>6.7797000000000001</v>
      </c>
      <c r="F38" s="106"/>
      <c r="G38" s="106"/>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ht="22.5" outlineLevel="1">
      <c r="A39" s="100">
        <v>11</v>
      </c>
      <c r="B39" s="100" t="s">
        <v>550</v>
      </c>
      <c r="C39" s="114" t="s">
        <v>549</v>
      </c>
      <c r="D39" s="104" t="s">
        <v>213</v>
      </c>
      <c r="E39" s="178">
        <v>35.110300000000002</v>
      </c>
      <c r="F39" s="177">
        <f>H39+J39</f>
        <v>0</v>
      </c>
      <c r="G39" s="106">
        <f>ROUND(E39*F39,2)</f>
        <v>0</v>
      </c>
      <c r="H39" s="106"/>
      <c r="I39" s="106">
        <f>ROUND(E39*H39,2)</f>
        <v>0</v>
      </c>
      <c r="J39" s="106"/>
      <c r="K39" s="106">
        <f>ROUND(E39*J39,2)</f>
        <v>0</v>
      </c>
      <c r="L39" s="106">
        <v>21</v>
      </c>
      <c r="M39" s="106">
        <f>G39*(1+L39/100)</f>
        <v>0</v>
      </c>
      <c r="N39" s="104">
        <v>0</v>
      </c>
      <c r="O39" s="104">
        <f>ROUND(E39*N39,5)</f>
        <v>0</v>
      </c>
      <c r="P39" s="104">
        <v>0</v>
      </c>
      <c r="Q39" s="104">
        <f>ROUND(E39*P39,5)</f>
        <v>0</v>
      </c>
      <c r="R39" s="104"/>
      <c r="S39" s="104"/>
      <c r="T39" s="105">
        <v>1.0999999999999999E-2</v>
      </c>
      <c r="U39" s="104">
        <f>ROUND(E39*T39,2)</f>
        <v>0.39</v>
      </c>
      <c r="V39" s="99"/>
      <c r="W39" s="99"/>
      <c r="X39" s="99"/>
      <c r="Y39" s="99"/>
      <c r="Z39" s="99"/>
      <c r="AA39" s="99"/>
      <c r="AB39" s="99"/>
      <c r="AC39" s="99"/>
      <c r="AD39" s="99"/>
      <c r="AE39" s="99" t="s">
        <v>80</v>
      </c>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ht="22.5" outlineLevel="1">
      <c r="A40" s="100"/>
      <c r="B40" s="100"/>
      <c r="C40" s="383" t="s">
        <v>546</v>
      </c>
      <c r="D40" s="384"/>
      <c r="E40" s="385"/>
      <c r="F40" s="386"/>
      <c r="G40" s="387"/>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81</v>
      </c>
      <c r="AF40" s="99"/>
      <c r="AG40" s="99"/>
      <c r="AH40" s="99"/>
      <c r="AI40" s="99"/>
      <c r="AJ40" s="99"/>
      <c r="AK40" s="99"/>
      <c r="AL40" s="99"/>
      <c r="AM40" s="99"/>
      <c r="AN40" s="99"/>
      <c r="AO40" s="99"/>
      <c r="AP40" s="99"/>
      <c r="AQ40" s="99"/>
      <c r="AR40" s="99"/>
      <c r="AS40" s="99"/>
      <c r="AT40" s="99"/>
      <c r="AU40" s="99"/>
      <c r="AV40" s="99"/>
      <c r="AW40" s="99"/>
      <c r="AX40" s="99"/>
      <c r="AY40" s="99"/>
      <c r="AZ40" s="99"/>
      <c r="BA40" s="101" t="str">
        <f>C40</f>
        <v>Vodorovné přemístění výkopku po suchu, bez ohledu na druh dopravního prostředku, bez naložení výkopku, avšak se složením bez rozhrnutí. Přesun zeminy na skládku.</v>
      </c>
      <c r="BB40" s="99"/>
      <c r="BC40" s="99"/>
      <c r="BD40" s="99"/>
      <c r="BE40" s="99"/>
      <c r="BF40" s="99"/>
      <c r="BG40" s="99"/>
      <c r="BH40" s="99"/>
    </row>
    <row r="41" spans="1:60" outlineLevel="1">
      <c r="A41" s="100"/>
      <c r="B41" s="100"/>
      <c r="C41" s="181" t="s">
        <v>637</v>
      </c>
      <c r="D41" s="180"/>
      <c r="E41" s="179">
        <v>19.5</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0</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636</v>
      </c>
      <c r="D42" s="180"/>
      <c r="E42" s="179">
        <v>11.7</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c r="B43" s="100"/>
      <c r="C43" s="181" t="s">
        <v>635</v>
      </c>
      <c r="D43" s="180"/>
      <c r="E43" s="179">
        <v>10.69</v>
      </c>
      <c r="F43" s="106"/>
      <c r="G43" s="106"/>
      <c r="H43" s="106"/>
      <c r="I43" s="106"/>
      <c r="J43" s="106"/>
      <c r="K43" s="106"/>
      <c r="L43" s="106"/>
      <c r="M43" s="106"/>
      <c r="N43" s="104"/>
      <c r="O43" s="104"/>
      <c r="P43" s="104"/>
      <c r="Q43" s="104"/>
      <c r="R43" s="104"/>
      <c r="S43" s="104"/>
      <c r="T43" s="105"/>
      <c r="U43" s="104"/>
      <c r="V43" s="99"/>
      <c r="W43" s="99"/>
      <c r="X43" s="99"/>
      <c r="Y43" s="99"/>
      <c r="Z43" s="99"/>
      <c r="AA43" s="99"/>
      <c r="AB43" s="99"/>
      <c r="AC43" s="99"/>
      <c r="AD43" s="99"/>
      <c r="AE43" s="99" t="s">
        <v>133</v>
      </c>
      <c r="AF43" s="99">
        <v>0</v>
      </c>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ht="22.5" outlineLevel="1">
      <c r="A44" s="100"/>
      <c r="B44" s="100"/>
      <c r="C44" s="181" t="s">
        <v>634</v>
      </c>
      <c r="D44" s="180"/>
      <c r="E44" s="179">
        <v>-6.7797000000000001</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v>12</v>
      </c>
      <c r="B45" s="100" t="s">
        <v>545</v>
      </c>
      <c r="C45" s="114" t="s">
        <v>544</v>
      </c>
      <c r="D45" s="104" t="s">
        <v>213</v>
      </c>
      <c r="E45" s="178">
        <v>35.110300000000002</v>
      </c>
      <c r="F45" s="177">
        <f>H45+J45</f>
        <v>0</v>
      </c>
      <c r="G45" s="106">
        <f>ROUND(E45*F45,2)</f>
        <v>0</v>
      </c>
      <c r="H45" s="106"/>
      <c r="I45" s="106">
        <f>ROUND(E45*H45,2)</f>
        <v>0</v>
      </c>
      <c r="J45" s="106"/>
      <c r="K45" s="106">
        <f>ROUND(E45*J45,2)</f>
        <v>0</v>
      </c>
      <c r="L45" s="106">
        <v>21</v>
      </c>
      <c r="M45" s="106">
        <f>G45*(1+L45/100)</f>
        <v>0</v>
      </c>
      <c r="N45" s="104">
        <v>0</v>
      </c>
      <c r="O45" s="104">
        <f>ROUND(E45*N45,5)</f>
        <v>0</v>
      </c>
      <c r="P45" s="104">
        <v>0</v>
      </c>
      <c r="Q45" s="104">
        <f>ROUND(E45*P45,5)</f>
        <v>0</v>
      </c>
      <c r="R45" s="104"/>
      <c r="S45" s="104"/>
      <c r="T45" s="105">
        <v>8.9999999999999993E-3</v>
      </c>
      <c r="U45" s="104">
        <f>ROUND(E45*T45,2)</f>
        <v>0.32</v>
      </c>
      <c r="V45" s="99"/>
      <c r="W45" s="99"/>
      <c r="X45" s="99"/>
      <c r="Y45" s="99"/>
      <c r="Z45" s="99"/>
      <c r="AA45" s="99"/>
      <c r="AB45" s="99"/>
      <c r="AC45" s="99"/>
      <c r="AD45" s="99"/>
      <c r="AE45" s="99" t="s">
        <v>80</v>
      </c>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c r="B46" s="100"/>
      <c r="C46" s="181" t="s">
        <v>637</v>
      </c>
      <c r="D46" s="180"/>
      <c r="E46" s="179">
        <v>19.5</v>
      </c>
      <c r="F46" s="106"/>
      <c r="G46" s="106"/>
      <c r="H46" s="106"/>
      <c r="I46" s="106"/>
      <c r="J46" s="106"/>
      <c r="K46" s="106"/>
      <c r="L46" s="106"/>
      <c r="M46" s="106"/>
      <c r="N46" s="104"/>
      <c r="O46" s="104"/>
      <c r="P46" s="104"/>
      <c r="Q46" s="104"/>
      <c r="R46" s="104"/>
      <c r="S46" s="104"/>
      <c r="T46" s="105"/>
      <c r="U46" s="104"/>
      <c r="V46" s="99"/>
      <c r="W46" s="99"/>
      <c r="X46" s="99"/>
      <c r="Y46" s="99"/>
      <c r="Z46" s="99"/>
      <c r="AA46" s="99"/>
      <c r="AB46" s="99"/>
      <c r="AC46" s="99"/>
      <c r="AD46" s="99"/>
      <c r="AE46" s="99" t="s">
        <v>133</v>
      </c>
      <c r="AF46" s="99">
        <v>0</v>
      </c>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636</v>
      </c>
      <c r="D47" s="180"/>
      <c r="E47" s="179">
        <v>11.7</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ht="22.5" outlineLevel="1">
      <c r="A48" s="100"/>
      <c r="B48" s="100"/>
      <c r="C48" s="181" t="s">
        <v>635</v>
      </c>
      <c r="D48" s="180"/>
      <c r="E48" s="179">
        <v>10.69</v>
      </c>
      <c r="F48" s="106"/>
      <c r="G48" s="106"/>
      <c r="H48" s="106"/>
      <c r="I48" s="106"/>
      <c r="J48" s="106"/>
      <c r="K48" s="106"/>
      <c r="L48" s="106"/>
      <c r="M48" s="106"/>
      <c r="N48" s="104"/>
      <c r="O48" s="104"/>
      <c r="P48" s="104"/>
      <c r="Q48" s="104"/>
      <c r="R48" s="104"/>
      <c r="S48" s="104"/>
      <c r="T48" s="105"/>
      <c r="U48" s="104"/>
      <c r="V48" s="99"/>
      <c r="W48" s="99"/>
      <c r="X48" s="99"/>
      <c r="Y48" s="99"/>
      <c r="Z48" s="99"/>
      <c r="AA48" s="99"/>
      <c r="AB48" s="99"/>
      <c r="AC48" s="99"/>
      <c r="AD48" s="99"/>
      <c r="AE48" s="99" t="s">
        <v>133</v>
      </c>
      <c r="AF48" s="99">
        <v>0</v>
      </c>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c r="B49" s="100"/>
      <c r="C49" s="181" t="s">
        <v>634</v>
      </c>
      <c r="D49" s="180"/>
      <c r="E49" s="179">
        <v>-6.7797000000000001</v>
      </c>
      <c r="F49" s="106"/>
      <c r="G49" s="106"/>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133</v>
      </c>
      <c r="AF49" s="99">
        <v>0</v>
      </c>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row>
    <row r="50" spans="1:60" ht="22.5" outlineLevel="1">
      <c r="A50" s="100">
        <v>13</v>
      </c>
      <c r="B50" s="100" t="s">
        <v>542</v>
      </c>
      <c r="C50" s="114" t="s">
        <v>541</v>
      </c>
      <c r="D50" s="104" t="s">
        <v>213</v>
      </c>
      <c r="E50" s="178">
        <v>35.110300000000002</v>
      </c>
      <c r="F50" s="177">
        <f>H50+J50</f>
        <v>0</v>
      </c>
      <c r="G50" s="106">
        <f>ROUND(E50*F50,2)</f>
        <v>0</v>
      </c>
      <c r="H50" s="106"/>
      <c r="I50" s="106">
        <f>ROUND(E50*H50,2)</f>
        <v>0</v>
      </c>
      <c r="J50" s="106"/>
      <c r="K50" s="106">
        <f>ROUND(E50*J50,2)</f>
        <v>0</v>
      </c>
      <c r="L50" s="106">
        <v>21</v>
      </c>
      <c r="M50" s="106">
        <f>G50*(1+L50/100)</f>
        <v>0</v>
      </c>
      <c r="N50" s="104">
        <v>0</v>
      </c>
      <c r="O50" s="104">
        <f>ROUND(E50*N50,5)</f>
        <v>0</v>
      </c>
      <c r="P50" s="104">
        <v>0</v>
      </c>
      <c r="Q50" s="104">
        <f>ROUND(E50*P50,5)</f>
        <v>0</v>
      </c>
      <c r="R50" s="104"/>
      <c r="S50" s="104"/>
      <c r="T50" s="105">
        <v>0</v>
      </c>
      <c r="U50" s="104">
        <f>ROUND(E50*T50,2)</f>
        <v>0</v>
      </c>
      <c r="V50" s="99"/>
      <c r="W50" s="99"/>
      <c r="X50" s="99"/>
      <c r="Y50" s="99"/>
      <c r="Z50" s="99"/>
      <c r="AA50" s="99"/>
      <c r="AB50" s="99"/>
      <c r="AC50" s="99"/>
      <c r="AD50" s="99"/>
      <c r="AE50" s="99" t="s">
        <v>80</v>
      </c>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outlineLevel="1">
      <c r="A51" s="100"/>
      <c r="B51" s="100"/>
      <c r="C51" s="181" t="s">
        <v>637</v>
      </c>
      <c r="D51" s="180"/>
      <c r="E51" s="179">
        <v>19.5</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outlineLevel="1">
      <c r="A52" s="100"/>
      <c r="B52" s="100"/>
      <c r="C52" s="181" t="s">
        <v>636</v>
      </c>
      <c r="D52" s="180"/>
      <c r="E52" s="179">
        <v>11.7</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ht="22.5" outlineLevel="1">
      <c r="A53" s="100"/>
      <c r="B53" s="100"/>
      <c r="C53" s="181" t="s">
        <v>635</v>
      </c>
      <c r="D53" s="180"/>
      <c r="E53" s="179">
        <v>10.69</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ht="22.5" outlineLevel="1">
      <c r="A54" s="100"/>
      <c r="B54" s="100"/>
      <c r="C54" s="181" t="s">
        <v>634</v>
      </c>
      <c r="D54" s="180"/>
      <c r="E54" s="179">
        <v>-6.7797000000000001</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v>14</v>
      </c>
      <c r="B55" s="100" t="s">
        <v>526</v>
      </c>
      <c r="C55" s="114" t="s">
        <v>525</v>
      </c>
      <c r="D55" s="104" t="s">
        <v>226</v>
      </c>
      <c r="E55" s="178">
        <v>143.5</v>
      </c>
      <c r="F55" s="177">
        <f>H55+J55</f>
        <v>0</v>
      </c>
      <c r="G55" s="106">
        <f>ROUND(E55*F55,2)</f>
        <v>0</v>
      </c>
      <c r="H55" s="106"/>
      <c r="I55" s="106">
        <f>ROUND(E55*H55,2)</f>
        <v>0</v>
      </c>
      <c r="J55" s="106"/>
      <c r="K55" s="106">
        <f>ROUND(E55*J55,2)</f>
        <v>0</v>
      </c>
      <c r="L55" s="106">
        <v>21</v>
      </c>
      <c r="M55" s="106">
        <f>G55*(1+L55/100)</f>
        <v>0</v>
      </c>
      <c r="N55" s="104">
        <v>0</v>
      </c>
      <c r="O55" s="104">
        <f>ROUND(E55*N55,5)</f>
        <v>0</v>
      </c>
      <c r="P55" s="104">
        <v>0</v>
      </c>
      <c r="Q55" s="104">
        <f>ROUND(E55*P55,5)</f>
        <v>0</v>
      </c>
      <c r="R55" s="104"/>
      <c r="S55" s="104"/>
      <c r="T55" s="105">
        <v>1.7999999999999999E-2</v>
      </c>
      <c r="U55" s="104">
        <f>ROUND(E55*T55,2)</f>
        <v>2.58</v>
      </c>
      <c r="V55" s="99"/>
      <c r="W55" s="99"/>
      <c r="X55" s="99"/>
      <c r="Y55" s="99"/>
      <c r="Z55" s="99"/>
      <c r="AA55" s="99"/>
      <c r="AB55" s="99"/>
      <c r="AC55" s="99"/>
      <c r="AD55" s="99"/>
      <c r="AE55" s="99" t="s">
        <v>80</v>
      </c>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c r="B56" s="100"/>
      <c r="C56" s="181" t="s">
        <v>633</v>
      </c>
      <c r="D56" s="180"/>
      <c r="E56" s="179">
        <v>143.5</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c r="A57" s="200" t="s">
        <v>188</v>
      </c>
      <c r="B57" s="200" t="s">
        <v>517</v>
      </c>
      <c r="C57" s="199" t="s">
        <v>516</v>
      </c>
      <c r="D57" s="195"/>
      <c r="E57" s="198"/>
      <c r="F57" s="197"/>
      <c r="G57" s="197">
        <f>SUMIF(AE58:AE72,"&lt;&gt;NOR",G58:G72)</f>
        <v>0</v>
      </c>
      <c r="H57" s="197"/>
      <c r="I57" s="197">
        <f>SUM(I58:I72)</f>
        <v>0</v>
      </c>
      <c r="J57" s="197"/>
      <c r="K57" s="197">
        <f>SUM(K58:K72)</f>
        <v>0</v>
      </c>
      <c r="L57" s="197"/>
      <c r="M57" s="197">
        <f>SUM(M58:M72)</f>
        <v>0</v>
      </c>
      <c r="N57" s="195"/>
      <c r="O57" s="195">
        <f>SUM(O58:O72)</f>
        <v>136.79121000000001</v>
      </c>
      <c r="P57" s="195"/>
      <c r="Q57" s="195">
        <f>SUM(Q58:Q72)</f>
        <v>0</v>
      </c>
      <c r="R57" s="195"/>
      <c r="S57" s="195"/>
      <c r="T57" s="196"/>
      <c r="U57" s="195">
        <f>SUM(U58:U72)</f>
        <v>89.7</v>
      </c>
      <c r="AE57" t="s">
        <v>79</v>
      </c>
    </row>
    <row r="58" spans="1:60" ht="22.5" outlineLevel="1">
      <c r="A58" s="100">
        <v>15</v>
      </c>
      <c r="B58" s="100" t="s">
        <v>632</v>
      </c>
      <c r="C58" s="114" t="s">
        <v>631</v>
      </c>
      <c r="D58" s="104" t="s">
        <v>226</v>
      </c>
      <c r="E58" s="178">
        <v>143.5</v>
      </c>
      <c r="F58" s="177">
        <f>H58+J58</f>
        <v>0</v>
      </c>
      <c r="G58" s="106">
        <f>ROUND(E58*F58,2)</f>
        <v>0</v>
      </c>
      <c r="H58" s="106"/>
      <c r="I58" s="106">
        <f>ROUND(E58*H58,2)</f>
        <v>0</v>
      </c>
      <c r="J58" s="106"/>
      <c r="K58" s="106">
        <f>ROUND(E58*J58,2)</f>
        <v>0</v>
      </c>
      <c r="L58" s="106">
        <v>21</v>
      </c>
      <c r="M58" s="106">
        <f>G58*(1+L58/100)</f>
        <v>0</v>
      </c>
      <c r="N58" s="104">
        <v>0.34499999999999997</v>
      </c>
      <c r="O58" s="104">
        <f>ROUND(E58*N58,5)</f>
        <v>49.5075</v>
      </c>
      <c r="P58" s="104">
        <v>0</v>
      </c>
      <c r="Q58" s="104">
        <f>ROUND(E58*P58,5)</f>
        <v>0</v>
      </c>
      <c r="R58" s="104"/>
      <c r="S58" s="104"/>
      <c r="T58" s="105">
        <v>2.5999999999999999E-2</v>
      </c>
      <c r="U58" s="104">
        <f>ROUND(E58*T58,2)</f>
        <v>3.73</v>
      </c>
      <c r="V58" s="99"/>
      <c r="W58" s="99"/>
      <c r="X58" s="99"/>
      <c r="Y58" s="99"/>
      <c r="Z58" s="99"/>
      <c r="AA58" s="99"/>
      <c r="AB58" s="99"/>
      <c r="AC58" s="99"/>
      <c r="AD58" s="99"/>
      <c r="AE58" s="99" t="s">
        <v>80</v>
      </c>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c r="B59" s="100"/>
      <c r="C59" s="383" t="s">
        <v>504</v>
      </c>
      <c r="D59" s="384"/>
      <c r="E59" s="385"/>
      <c r="F59" s="386"/>
      <c r="G59" s="387"/>
      <c r="H59" s="106"/>
      <c r="I59" s="106"/>
      <c r="J59" s="106"/>
      <c r="K59" s="106"/>
      <c r="L59" s="106"/>
      <c r="M59" s="106"/>
      <c r="N59" s="104"/>
      <c r="O59" s="104"/>
      <c r="P59" s="104"/>
      <c r="Q59" s="104"/>
      <c r="R59" s="104"/>
      <c r="S59" s="104"/>
      <c r="T59" s="105"/>
      <c r="U59" s="104"/>
      <c r="V59" s="99"/>
      <c r="W59" s="99"/>
      <c r="X59" s="99"/>
      <c r="Y59" s="99"/>
      <c r="Z59" s="99"/>
      <c r="AA59" s="99"/>
      <c r="AB59" s="99"/>
      <c r="AC59" s="99"/>
      <c r="AD59" s="99"/>
      <c r="AE59" s="99" t="s">
        <v>81</v>
      </c>
      <c r="AF59" s="99"/>
      <c r="AG59" s="99"/>
      <c r="AH59" s="99"/>
      <c r="AI59" s="99"/>
      <c r="AJ59" s="99"/>
      <c r="AK59" s="99"/>
      <c r="AL59" s="99"/>
      <c r="AM59" s="99"/>
      <c r="AN59" s="99"/>
      <c r="AO59" s="99"/>
      <c r="AP59" s="99"/>
      <c r="AQ59" s="99"/>
      <c r="AR59" s="99"/>
      <c r="AS59" s="99"/>
      <c r="AT59" s="99"/>
      <c r="AU59" s="99"/>
      <c r="AV59" s="99"/>
      <c r="AW59" s="99"/>
      <c r="AX59" s="99"/>
      <c r="AY59" s="99"/>
      <c r="AZ59" s="99"/>
      <c r="BA59" s="101" t="str">
        <f>C59</f>
        <v xml:space="preserve"> Podklad ze štěrkodrti s rozprostřením a zhutněním.</v>
      </c>
      <c r="BB59" s="99"/>
      <c r="BC59" s="99"/>
      <c r="BD59" s="99"/>
      <c r="BE59" s="99"/>
      <c r="BF59" s="99"/>
      <c r="BG59" s="99"/>
      <c r="BH59" s="99"/>
    </row>
    <row r="60" spans="1:60" outlineLevel="1">
      <c r="A60" s="100"/>
      <c r="B60" s="100"/>
      <c r="C60" s="181" t="s">
        <v>627</v>
      </c>
      <c r="D60" s="180"/>
      <c r="E60" s="179">
        <v>143.5</v>
      </c>
      <c r="F60" s="106"/>
      <c r="G60" s="106"/>
      <c r="H60" s="106"/>
      <c r="I60" s="106"/>
      <c r="J60" s="106"/>
      <c r="K60" s="106"/>
      <c r="L60" s="106"/>
      <c r="M60" s="106"/>
      <c r="N60" s="104"/>
      <c r="O60" s="104"/>
      <c r="P60" s="104"/>
      <c r="Q60" s="104"/>
      <c r="R60" s="104"/>
      <c r="S60" s="104"/>
      <c r="T60" s="105"/>
      <c r="U60" s="104"/>
      <c r="V60" s="99"/>
      <c r="W60" s="99"/>
      <c r="X60" s="99"/>
      <c r="Y60" s="99"/>
      <c r="Z60" s="99"/>
      <c r="AA60" s="99"/>
      <c r="AB60" s="99"/>
      <c r="AC60" s="99"/>
      <c r="AD60" s="99"/>
      <c r="AE60" s="99" t="s">
        <v>133</v>
      </c>
      <c r="AF60" s="99">
        <v>0</v>
      </c>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ht="22.5" outlineLevel="1">
      <c r="A61" s="100">
        <v>16</v>
      </c>
      <c r="B61" s="100" t="s">
        <v>506</v>
      </c>
      <c r="C61" s="114" t="s">
        <v>505</v>
      </c>
      <c r="D61" s="104" t="s">
        <v>226</v>
      </c>
      <c r="E61" s="178">
        <v>143.5</v>
      </c>
      <c r="F61" s="177">
        <f>H61+J61</f>
        <v>0</v>
      </c>
      <c r="G61" s="106">
        <f>ROUND(E61*F61,2)</f>
        <v>0</v>
      </c>
      <c r="H61" s="106"/>
      <c r="I61" s="106">
        <f>ROUND(E61*H61,2)</f>
        <v>0</v>
      </c>
      <c r="J61" s="106"/>
      <c r="K61" s="106">
        <f>ROUND(E61*J61,2)</f>
        <v>0</v>
      </c>
      <c r="L61" s="106">
        <v>21</v>
      </c>
      <c r="M61" s="106">
        <f>G61*(1+L61/100)</f>
        <v>0</v>
      </c>
      <c r="N61" s="104">
        <v>0.34499999999999997</v>
      </c>
      <c r="O61" s="104">
        <f>ROUND(E61*N61,5)</f>
        <v>49.5075</v>
      </c>
      <c r="P61" s="104">
        <v>0</v>
      </c>
      <c r="Q61" s="104">
        <f>ROUND(E61*P61,5)</f>
        <v>0</v>
      </c>
      <c r="R61" s="104"/>
      <c r="S61" s="104"/>
      <c r="T61" s="105">
        <v>2.5999999999999999E-2</v>
      </c>
      <c r="U61" s="104">
        <f>ROUND(E61*T61,2)</f>
        <v>3.73</v>
      </c>
      <c r="V61" s="99"/>
      <c r="W61" s="99"/>
      <c r="X61" s="99"/>
      <c r="Y61" s="99"/>
      <c r="Z61" s="99"/>
      <c r="AA61" s="99"/>
      <c r="AB61" s="99"/>
      <c r="AC61" s="99"/>
      <c r="AD61" s="99"/>
      <c r="AE61" s="99" t="s">
        <v>80</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c r="B62" s="100"/>
      <c r="C62" s="383" t="s">
        <v>504</v>
      </c>
      <c r="D62" s="384"/>
      <c r="E62" s="385"/>
      <c r="F62" s="386"/>
      <c r="G62" s="387"/>
      <c r="H62" s="106"/>
      <c r="I62" s="106"/>
      <c r="J62" s="106"/>
      <c r="K62" s="106"/>
      <c r="L62" s="106"/>
      <c r="M62" s="106"/>
      <c r="N62" s="104"/>
      <c r="O62" s="104"/>
      <c r="P62" s="104"/>
      <c r="Q62" s="104"/>
      <c r="R62" s="104"/>
      <c r="S62" s="104"/>
      <c r="T62" s="105"/>
      <c r="U62" s="104"/>
      <c r="V62" s="99"/>
      <c r="W62" s="99"/>
      <c r="X62" s="99"/>
      <c r="Y62" s="99"/>
      <c r="Z62" s="99"/>
      <c r="AA62" s="99"/>
      <c r="AB62" s="99"/>
      <c r="AC62" s="99"/>
      <c r="AD62" s="99"/>
      <c r="AE62" s="99" t="s">
        <v>81</v>
      </c>
      <c r="AF62" s="99"/>
      <c r="AG62" s="99"/>
      <c r="AH62" s="99"/>
      <c r="AI62" s="99"/>
      <c r="AJ62" s="99"/>
      <c r="AK62" s="99"/>
      <c r="AL62" s="99"/>
      <c r="AM62" s="99"/>
      <c r="AN62" s="99"/>
      <c r="AO62" s="99"/>
      <c r="AP62" s="99"/>
      <c r="AQ62" s="99"/>
      <c r="AR62" s="99"/>
      <c r="AS62" s="99"/>
      <c r="AT62" s="99"/>
      <c r="AU62" s="99"/>
      <c r="AV62" s="99"/>
      <c r="AW62" s="99"/>
      <c r="AX62" s="99"/>
      <c r="AY62" s="99"/>
      <c r="AZ62" s="99"/>
      <c r="BA62" s="101" t="str">
        <f>C62</f>
        <v xml:space="preserve"> Podklad ze štěrkodrti s rozprostřením a zhutněním.</v>
      </c>
      <c r="BB62" s="99"/>
      <c r="BC62" s="99"/>
      <c r="BD62" s="99"/>
      <c r="BE62" s="99"/>
      <c r="BF62" s="99"/>
      <c r="BG62" s="99"/>
      <c r="BH62" s="99"/>
    </row>
    <row r="63" spans="1:60" outlineLevel="1">
      <c r="A63" s="100"/>
      <c r="B63" s="100"/>
      <c r="C63" s="181" t="s">
        <v>627</v>
      </c>
      <c r="D63" s="180"/>
      <c r="E63" s="179">
        <v>143.5</v>
      </c>
      <c r="F63" s="106"/>
      <c r="G63" s="106"/>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133</v>
      </c>
      <c r="AF63" s="99">
        <v>0</v>
      </c>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ht="22.5" outlineLevel="1">
      <c r="A64" s="100">
        <v>17</v>
      </c>
      <c r="B64" s="100" t="s">
        <v>630</v>
      </c>
      <c r="C64" s="114" t="s">
        <v>629</v>
      </c>
      <c r="D64" s="104" t="s">
        <v>226</v>
      </c>
      <c r="E64" s="178">
        <v>143.5</v>
      </c>
      <c r="F64" s="177">
        <f>H64+J64</f>
        <v>0</v>
      </c>
      <c r="G64" s="106">
        <f>ROUND(E64*F64,2)</f>
        <v>0</v>
      </c>
      <c r="H64" s="106"/>
      <c r="I64" s="106">
        <f>ROUND(E64*H64,2)</f>
        <v>0</v>
      </c>
      <c r="J64" s="106"/>
      <c r="K64" s="106">
        <f>ROUND(E64*J64,2)</f>
        <v>0</v>
      </c>
      <c r="L64" s="106">
        <v>21</v>
      </c>
      <c r="M64" s="106">
        <f>G64*(1+L64/100)</f>
        <v>0</v>
      </c>
      <c r="N64" s="104">
        <v>7.3899999999999993E-2</v>
      </c>
      <c r="O64" s="104">
        <f>ROUND(E64*N64,5)</f>
        <v>10.604649999999999</v>
      </c>
      <c r="P64" s="104">
        <v>0</v>
      </c>
      <c r="Q64" s="104">
        <f>ROUND(E64*P64,5)</f>
        <v>0</v>
      </c>
      <c r="R64" s="104"/>
      <c r="S64" s="104"/>
      <c r="T64" s="105">
        <v>0.47799999999999998</v>
      </c>
      <c r="U64" s="104">
        <f>ROUND(E64*T64,2)</f>
        <v>68.59</v>
      </c>
      <c r="V64" s="99"/>
      <c r="W64" s="99"/>
      <c r="X64" s="99"/>
      <c r="Y64" s="99"/>
      <c r="Z64" s="99"/>
      <c r="AA64" s="99"/>
      <c r="AB64" s="99"/>
      <c r="AC64" s="99"/>
      <c r="AD64" s="99"/>
      <c r="AE64" s="99" t="s">
        <v>80</v>
      </c>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ht="45" outlineLevel="1">
      <c r="A65" s="100"/>
      <c r="B65" s="100"/>
      <c r="C65" s="383" t="s">
        <v>628</v>
      </c>
      <c r="D65" s="384"/>
      <c r="E65" s="385"/>
      <c r="F65" s="386"/>
      <c r="G65" s="387"/>
      <c r="H65" s="106"/>
      <c r="I65" s="106"/>
      <c r="J65" s="106"/>
      <c r="K65" s="106"/>
      <c r="L65" s="106"/>
      <c r="M65" s="106"/>
      <c r="N65" s="104"/>
      <c r="O65" s="104"/>
      <c r="P65" s="104"/>
      <c r="Q65" s="104"/>
      <c r="R65" s="104"/>
      <c r="S65" s="104"/>
      <c r="T65" s="105"/>
      <c r="U65" s="104"/>
      <c r="V65" s="99"/>
      <c r="W65" s="99"/>
      <c r="X65" s="99"/>
      <c r="Y65" s="99"/>
      <c r="Z65" s="99"/>
      <c r="AA65" s="99"/>
      <c r="AB65" s="99"/>
      <c r="AC65" s="99"/>
      <c r="AD65" s="99"/>
      <c r="AE65" s="99" t="s">
        <v>81</v>
      </c>
      <c r="AF65" s="99"/>
      <c r="AG65" s="99"/>
      <c r="AH65" s="99"/>
      <c r="AI65" s="99"/>
      <c r="AJ65" s="99"/>
      <c r="AK65" s="99"/>
      <c r="AL65" s="99"/>
      <c r="AM65" s="99"/>
      <c r="AN65" s="99"/>
      <c r="AO65" s="99"/>
      <c r="AP65" s="99"/>
      <c r="AQ65" s="99"/>
      <c r="AR65" s="99"/>
      <c r="AS65" s="99"/>
      <c r="AT65" s="99"/>
      <c r="AU65" s="99"/>
      <c r="AV65" s="99"/>
      <c r="AW65" s="99"/>
      <c r="AX65" s="99"/>
      <c r="AY65" s="99"/>
      <c r="AZ65" s="99"/>
      <c r="BA65" s="101" t="str">
        <f>C65</f>
        <v>S provedením lože z kameniva drceného, bez vyplněním spár, s dvojitým hutněním vibrováním, a se smetením přebytečného materiálu na krajnici. S dodáním hmot pro lože. Položka neobsahuje vysypání spár. Zásyp spar zatravňovací dlažby parkovacích stání směsí drc. kam. 0/4 25 % a substrátu 75 % vč. zatravnění je započítáno v rámci SO 11 vegetační úpravy.</v>
      </c>
      <c r="BB65" s="99"/>
      <c r="BC65" s="99"/>
      <c r="BD65" s="99"/>
      <c r="BE65" s="99"/>
      <c r="BF65" s="99"/>
      <c r="BG65" s="99"/>
      <c r="BH65" s="99"/>
    </row>
    <row r="66" spans="1:60" outlineLevel="1">
      <c r="A66" s="100"/>
      <c r="B66" s="100"/>
      <c r="C66" s="181" t="s">
        <v>627</v>
      </c>
      <c r="D66" s="180"/>
      <c r="E66" s="179">
        <v>143.5</v>
      </c>
      <c r="F66" s="106"/>
      <c r="G66" s="106"/>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133</v>
      </c>
      <c r="AF66" s="99">
        <v>0</v>
      </c>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ht="22.5" outlineLevel="1">
      <c r="A67" s="100">
        <v>18</v>
      </c>
      <c r="B67" s="100" t="s">
        <v>626</v>
      </c>
      <c r="C67" s="114" t="s">
        <v>625</v>
      </c>
      <c r="D67" s="104" t="s">
        <v>226</v>
      </c>
      <c r="E67" s="178">
        <v>150.67500000000001</v>
      </c>
      <c r="F67" s="177">
        <f>H67+J67</f>
        <v>0</v>
      </c>
      <c r="G67" s="106">
        <f>ROUND(E67*F67,2)</f>
        <v>0</v>
      </c>
      <c r="H67" s="106"/>
      <c r="I67" s="106">
        <f>ROUND(E67*H67,2)</f>
        <v>0</v>
      </c>
      <c r="J67" s="106"/>
      <c r="K67" s="106">
        <f>ROUND(E67*J67,2)</f>
        <v>0</v>
      </c>
      <c r="L67" s="106">
        <v>21</v>
      </c>
      <c r="M67" s="106">
        <f>G67*(1+L67/100)</f>
        <v>0</v>
      </c>
      <c r="N67" s="104">
        <v>0.17499999999999999</v>
      </c>
      <c r="O67" s="104">
        <f>ROUND(E67*N67,5)</f>
        <v>26.368130000000001</v>
      </c>
      <c r="P67" s="104">
        <v>0</v>
      </c>
      <c r="Q67" s="104">
        <f>ROUND(E67*P67,5)</f>
        <v>0</v>
      </c>
      <c r="R67" s="104"/>
      <c r="S67" s="104"/>
      <c r="T67" s="105">
        <v>0</v>
      </c>
      <c r="U67" s="104">
        <f>ROUND(E67*T67,2)</f>
        <v>0</v>
      </c>
      <c r="V67" s="99"/>
      <c r="W67" s="99"/>
      <c r="X67" s="99"/>
      <c r="Y67" s="99"/>
      <c r="Z67" s="99"/>
      <c r="AA67" s="99"/>
      <c r="AB67" s="99"/>
      <c r="AC67" s="99"/>
      <c r="AD67" s="99"/>
      <c r="AE67" s="99" t="s">
        <v>298</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outlineLevel="1">
      <c r="A68" s="100"/>
      <c r="B68" s="100"/>
      <c r="C68" s="181" t="s">
        <v>624</v>
      </c>
      <c r="D68" s="180"/>
      <c r="E68" s="179">
        <v>150.67500000000001</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ht="22.5" outlineLevel="1">
      <c r="A69" s="100">
        <v>19</v>
      </c>
      <c r="B69" s="100" t="s">
        <v>623</v>
      </c>
      <c r="C69" s="114" t="s">
        <v>622</v>
      </c>
      <c r="D69" s="104" t="s">
        <v>226</v>
      </c>
      <c r="E69" s="178">
        <v>4.5</v>
      </c>
      <c r="F69" s="177">
        <f>H69+J69</f>
        <v>0</v>
      </c>
      <c r="G69" s="106">
        <f>ROUND(E69*F69,2)</f>
        <v>0</v>
      </c>
      <c r="H69" s="106"/>
      <c r="I69" s="106">
        <f>ROUND(E69*H69,2)</f>
        <v>0</v>
      </c>
      <c r="J69" s="106"/>
      <c r="K69" s="106">
        <f>ROUND(E69*J69,2)</f>
        <v>0</v>
      </c>
      <c r="L69" s="106">
        <v>21</v>
      </c>
      <c r="M69" s="106">
        <f>G69*(1+L69/100)</f>
        <v>0</v>
      </c>
      <c r="N69" s="104">
        <v>0.17599999999999999</v>
      </c>
      <c r="O69" s="104">
        <f>ROUND(E69*N69,5)</f>
        <v>0.79200000000000004</v>
      </c>
      <c r="P69" s="104">
        <v>0</v>
      </c>
      <c r="Q69" s="104">
        <f>ROUND(E69*P69,5)</f>
        <v>0</v>
      </c>
      <c r="R69" s="104"/>
      <c r="S69" s="104"/>
      <c r="T69" s="105">
        <v>0</v>
      </c>
      <c r="U69" s="104">
        <f>ROUND(E69*T69,2)</f>
        <v>0</v>
      </c>
      <c r="V69" s="99"/>
      <c r="W69" s="99"/>
      <c r="X69" s="99"/>
      <c r="Y69" s="99"/>
      <c r="Z69" s="99"/>
      <c r="AA69" s="99"/>
      <c r="AB69" s="99"/>
      <c r="AC69" s="99"/>
      <c r="AD69" s="99"/>
      <c r="AE69" s="99" t="s">
        <v>298</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c r="B70" s="100"/>
      <c r="C70" s="181" t="s">
        <v>621</v>
      </c>
      <c r="D70" s="180"/>
      <c r="E70" s="179">
        <v>4.5</v>
      </c>
      <c r="F70" s="106"/>
      <c r="G70" s="106"/>
      <c r="H70" s="106"/>
      <c r="I70" s="106"/>
      <c r="J70" s="106"/>
      <c r="K70" s="106"/>
      <c r="L70" s="106"/>
      <c r="M70" s="106"/>
      <c r="N70" s="104"/>
      <c r="O70" s="104"/>
      <c r="P70" s="104"/>
      <c r="Q70" s="104"/>
      <c r="R70" s="104"/>
      <c r="S70" s="104"/>
      <c r="T70" s="105"/>
      <c r="U70" s="104"/>
      <c r="V70" s="99"/>
      <c r="W70" s="99"/>
      <c r="X70" s="99"/>
      <c r="Y70" s="99"/>
      <c r="Z70" s="99"/>
      <c r="AA70" s="99"/>
      <c r="AB70" s="99"/>
      <c r="AC70" s="99"/>
      <c r="AD70" s="99"/>
      <c r="AE70" s="99" t="s">
        <v>133</v>
      </c>
      <c r="AF70" s="99">
        <v>0</v>
      </c>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outlineLevel="1">
      <c r="A71" s="100">
        <v>20</v>
      </c>
      <c r="B71" s="100" t="s">
        <v>434</v>
      </c>
      <c r="C71" s="114" t="s">
        <v>433</v>
      </c>
      <c r="D71" s="104" t="s">
        <v>258</v>
      </c>
      <c r="E71" s="178">
        <v>31.75</v>
      </c>
      <c r="F71" s="177">
        <f>H71+J71</f>
        <v>0</v>
      </c>
      <c r="G71" s="106">
        <f>ROUND(E71*F71,2)</f>
        <v>0</v>
      </c>
      <c r="H71" s="106"/>
      <c r="I71" s="106">
        <f>ROUND(E71*H71,2)</f>
        <v>0</v>
      </c>
      <c r="J71" s="106"/>
      <c r="K71" s="106">
        <f>ROUND(E71*J71,2)</f>
        <v>0</v>
      </c>
      <c r="L71" s="106">
        <v>21</v>
      </c>
      <c r="M71" s="106">
        <f>G71*(1+L71/100)</f>
        <v>0</v>
      </c>
      <c r="N71" s="104">
        <v>3.6000000000000002E-4</v>
      </c>
      <c r="O71" s="104">
        <f>ROUND(E71*N71,5)</f>
        <v>1.1429999999999999E-2</v>
      </c>
      <c r="P71" s="104">
        <v>0</v>
      </c>
      <c r="Q71" s="104">
        <f>ROUND(E71*P71,5)</f>
        <v>0</v>
      </c>
      <c r="R71" s="104"/>
      <c r="S71" s="104"/>
      <c r="T71" s="105">
        <v>0.43</v>
      </c>
      <c r="U71" s="104">
        <f>ROUND(E71*T71,2)</f>
        <v>13.65</v>
      </c>
      <c r="V71" s="99"/>
      <c r="W71" s="99"/>
      <c r="X71" s="99"/>
      <c r="Y71" s="99"/>
      <c r="Z71" s="99"/>
      <c r="AA71" s="99"/>
      <c r="AB71" s="99"/>
      <c r="AC71" s="99"/>
      <c r="AD71" s="99"/>
      <c r="AE71" s="99" t="s">
        <v>80</v>
      </c>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row>
    <row r="72" spans="1:60" outlineLevel="1">
      <c r="A72" s="100"/>
      <c r="B72" s="100"/>
      <c r="C72" s="181" t="s">
        <v>620</v>
      </c>
      <c r="D72" s="180"/>
      <c r="E72" s="179">
        <v>31.75</v>
      </c>
      <c r="F72" s="106"/>
      <c r="G72" s="106"/>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133</v>
      </c>
      <c r="AF72" s="99">
        <v>0</v>
      </c>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c r="A73" s="200" t="s">
        <v>188</v>
      </c>
      <c r="B73" s="200" t="s">
        <v>416</v>
      </c>
      <c r="C73" s="199" t="s">
        <v>415</v>
      </c>
      <c r="D73" s="195"/>
      <c r="E73" s="198"/>
      <c r="F73" s="197"/>
      <c r="G73" s="197">
        <f>SUMIF(AE74:AE87,"&lt;&gt;NOR",G74:G87)</f>
        <v>0</v>
      </c>
      <c r="H73" s="197"/>
      <c r="I73" s="197">
        <f>SUM(I74:I87)</f>
        <v>0</v>
      </c>
      <c r="J73" s="197"/>
      <c r="K73" s="197">
        <f>SUM(K74:K87)</f>
        <v>0</v>
      </c>
      <c r="L73" s="197"/>
      <c r="M73" s="197">
        <f>SUM(M74:M87)</f>
        <v>0</v>
      </c>
      <c r="N73" s="195"/>
      <c r="O73" s="195">
        <f>SUM(O74:O87)</f>
        <v>13.9994</v>
      </c>
      <c r="P73" s="195"/>
      <c r="Q73" s="195">
        <f>SUM(Q74:Q87)</f>
        <v>0</v>
      </c>
      <c r="R73" s="195"/>
      <c r="S73" s="195"/>
      <c r="T73" s="196"/>
      <c r="U73" s="195">
        <f>SUM(U74:U87)</f>
        <v>17.53</v>
      </c>
      <c r="AE73" t="s">
        <v>79</v>
      </c>
    </row>
    <row r="74" spans="1:60" ht="22.5" outlineLevel="1">
      <c r="A74" s="100">
        <v>21</v>
      </c>
      <c r="B74" s="100" t="s">
        <v>399</v>
      </c>
      <c r="C74" s="114" t="s">
        <v>398</v>
      </c>
      <c r="D74" s="104" t="s">
        <v>258</v>
      </c>
      <c r="E74" s="178">
        <v>50.213000000000001</v>
      </c>
      <c r="F74" s="177">
        <f>H74+J74</f>
        <v>0</v>
      </c>
      <c r="G74" s="106">
        <f>ROUND(E74*F74,2)</f>
        <v>0</v>
      </c>
      <c r="H74" s="106"/>
      <c r="I74" s="106">
        <f>ROUND(E74*H74,2)</f>
        <v>0</v>
      </c>
      <c r="J74" s="106"/>
      <c r="K74" s="106">
        <f>ROUND(E74*J74,2)</f>
        <v>0</v>
      </c>
      <c r="L74" s="106">
        <v>21</v>
      </c>
      <c r="M74" s="106">
        <f>G74*(1+L74/100)</f>
        <v>0</v>
      </c>
      <c r="N74" s="104">
        <v>0.15673999999999999</v>
      </c>
      <c r="O74" s="104">
        <f>ROUND(E74*N74,5)</f>
        <v>7.8703900000000004</v>
      </c>
      <c r="P74" s="104">
        <v>0</v>
      </c>
      <c r="Q74" s="104">
        <f>ROUND(E74*P74,5)</f>
        <v>0</v>
      </c>
      <c r="R74" s="104"/>
      <c r="S74" s="104"/>
      <c r="T74" s="105">
        <v>0.29548000000000002</v>
      </c>
      <c r="U74" s="104">
        <f>ROUND(E74*T74,2)</f>
        <v>14.84</v>
      </c>
      <c r="V74" s="99"/>
      <c r="W74" s="99"/>
      <c r="X74" s="99"/>
      <c r="Y74" s="99"/>
      <c r="Z74" s="99"/>
      <c r="AA74" s="99"/>
      <c r="AB74" s="99"/>
      <c r="AC74" s="99"/>
      <c r="AD74" s="99"/>
      <c r="AE74" s="99" t="s">
        <v>80</v>
      </c>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c r="B75" s="100"/>
      <c r="C75" s="181" t="s">
        <v>619</v>
      </c>
      <c r="D75" s="180"/>
      <c r="E75" s="179">
        <v>45.5</v>
      </c>
      <c r="F75" s="106"/>
      <c r="G75" s="106"/>
      <c r="H75" s="106"/>
      <c r="I75" s="106"/>
      <c r="J75" s="106"/>
      <c r="K75" s="106"/>
      <c r="L75" s="106"/>
      <c r="M75" s="106"/>
      <c r="N75" s="104"/>
      <c r="O75" s="104"/>
      <c r="P75" s="104"/>
      <c r="Q75" s="104"/>
      <c r="R75" s="104"/>
      <c r="S75" s="104"/>
      <c r="T75" s="105"/>
      <c r="U75" s="104"/>
      <c r="V75" s="99"/>
      <c r="W75" s="99"/>
      <c r="X75" s="99"/>
      <c r="Y75" s="99"/>
      <c r="Z75" s="99"/>
      <c r="AA75" s="99"/>
      <c r="AB75" s="99"/>
      <c r="AC75" s="99"/>
      <c r="AD75" s="99"/>
      <c r="AE75" s="99" t="s">
        <v>133</v>
      </c>
      <c r="AF75" s="99">
        <v>0</v>
      </c>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c r="B76" s="100"/>
      <c r="C76" s="181" t="s">
        <v>618</v>
      </c>
      <c r="D76" s="180"/>
      <c r="E76" s="179">
        <v>4.7130000000000001</v>
      </c>
      <c r="F76" s="106"/>
      <c r="G76" s="106"/>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133</v>
      </c>
      <c r="AF76" s="99">
        <v>0</v>
      </c>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outlineLevel="1">
      <c r="A77" s="100">
        <v>22</v>
      </c>
      <c r="B77" s="100" t="s">
        <v>388</v>
      </c>
      <c r="C77" s="114" t="s">
        <v>387</v>
      </c>
      <c r="D77" s="104" t="s">
        <v>258</v>
      </c>
      <c r="E77" s="178">
        <v>46.41</v>
      </c>
      <c r="F77" s="177">
        <f>H77+J77</f>
        <v>0</v>
      </c>
      <c r="G77" s="106">
        <f>ROUND(E77*F77,2)</f>
        <v>0</v>
      </c>
      <c r="H77" s="106"/>
      <c r="I77" s="106">
        <f>ROUND(E77*H77,2)</f>
        <v>0</v>
      </c>
      <c r="J77" s="106"/>
      <c r="K77" s="106">
        <f>ROUND(E77*J77,2)</f>
        <v>0</v>
      </c>
      <c r="L77" s="106">
        <v>21</v>
      </c>
      <c r="M77" s="106">
        <f>G77*(1+L77/100)</f>
        <v>0</v>
      </c>
      <c r="N77" s="104">
        <v>0.1</v>
      </c>
      <c r="O77" s="104">
        <f>ROUND(E77*N77,5)</f>
        <v>4.641</v>
      </c>
      <c r="P77" s="104">
        <v>0</v>
      </c>
      <c r="Q77" s="104">
        <f>ROUND(E77*P77,5)</f>
        <v>0</v>
      </c>
      <c r="R77" s="104"/>
      <c r="S77" s="104"/>
      <c r="T77" s="105">
        <v>0</v>
      </c>
      <c r="U77" s="104">
        <f>ROUND(E77*T77,2)</f>
        <v>0</v>
      </c>
      <c r="V77" s="99"/>
      <c r="W77" s="99"/>
      <c r="X77" s="99"/>
      <c r="Y77" s="99"/>
      <c r="Z77" s="99"/>
      <c r="AA77" s="99"/>
      <c r="AB77" s="99"/>
      <c r="AC77" s="99"/>
      <c r="AD77" s="99"/>
      <c r="AE77" s="99" t="s">
        <v>298</v>
      </c>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row>
    <row r="78" spans="1:60" outlineLevel="1">
      <c r="A78" s="100"/>
      <c r="B78" s="100"/>
      <c r="C78" s="181" t="s">
        <v>617</v>
      </c>
      <c r="D78" s="180"/>
      <c r="E78" s="179">
        <v>46.41</v>
      </c>
      <c r="F78" s="106"/>
      <c r="G78" s="106"/>
      <c r="H78" s="106"/>
      <c r="I78" s="106"/>
      <c r="J78" s="106"/>
      <c r="K78" s="106"/>
      <c r="L78" s="106"/>
      <c r="M78" s="106"/>
      <c r="N78" s="104"/>
      <c r="O78" s="104"/>
      <c r="P78" s="104"/>
      <c r="Q78" s="104"/>
      <c r="R78" s="104"/>
      <c r="S78" s="104"/>
      <c r="T78" s="105"/>
      <c r="U78" s="104"/>
      <c r="V78" s="99"/>
      <c r="W78" s="99"/>
      <c r="X78" s="99"/>
      <c r="Y78" s="99"/>
      <c r="Z78" s="99"/>
      <c r="AA78" s="99"/>
      <c r="AB78" s="99"/>
      <c r="AC78" s="99"/>
      <c r="AD78" s="99"/>
      <c r="AE78" s="99" t="s">
        <v>133</v>
      </c>
      <c r="AF78" s="99">
        <v>0</v>
      </c>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ht="22.5" outlineLevel="1">
      <c r="A79" s="100">
        <v>23</v>
      </c>
      <c r="B79" s="100" t="s">
        <v>616</v>
      </c>
      <c r="C79" s="114" t="s">
        <v>615</v>
      </c>
      <c r="D79" s="104" t="s">
        <v>258</v>
      </c>
      <c r="E79" s="178">
        <v>4.7130000000000001</v>
      </c>
      <c r="F79" s="177">
        <f>H79+J79</f>
        <v>0</v>
      </c>
      <c r="G79" s="106">
        <f>ROUND(E79*F79,2)</f>
        <v>0</v>
      </c>
      <c r="H79" s="106"/>
      <c r="I79" s="106">
        <f>ROUND(E79*H79,2)</f>
        <v>0</v>
      </c>
      <c r="J79" s="106"/>
      <c r="K79" s="106">
        <f>ROUND(E79*J79,2)</f>
        <v>0</v>
      </c>
      <c r="L79" s="106">
        <v>21</v>
      </c>
      <c r="M79" s="106">
        <f>G79*(1+L79/100)</f>
        <v>0</v>
      </c>
      <c r="N79" s="104">
        <v>0.1</v>
      </c>
      <c r="O79" s="104">
        <f>ROUND(E79*N79,5)</f>
        <v>0.4713</v>
      </c>
      <c r="P79" s="104">
        <v>0</v>
      </c>
      <c r="Q79" s="104">
        <f>ROUND(E79*P79,5)</f>
        <v>0</v>
      </c>
      <c r="R79" s="104"/>
      <c r="S79" s="104"/>
      <c r="T79" s="105">
        <v>0</v>
      </c>
      <c r="U79" s="104">
        <f>ROUND(E79*T79,2)</f>
        <v>0</v>
      </c>
      <c r="V79" s="99"/>
      <c r="W79" s="99"/>
      <c r="X79" s="99"/>
      <c r="Y79" s="99"/>
      <c r="Z79" s="99"/>
      <c r="AA79" s="99"/>
      <c r="AB79" s="99"/>
      <c r="AC79" s="99"/>
      <c r="AD79" s="99"/>
      <c r="AE79" s="99" t="s">
        <v>298</v>
      </c>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outlineLevel="1">
      <c r="A80" s="100"/>
      <c r="B80" s="100"/>
      <c r="C80" s="383" t="s">
        <v>375</v>
      </c>
      <c r="D80" s="384"/>
      <c r="E80" s="385"/>
      <c r="F80" s="386"/>
      <c r="G80" s="387"/>
      <c r="H80" s="106"/>
      <c r="I80" s="106"/>
      <c r="J80" s="106"/>
      <c r="K80" s="106"/>
      <c r="L80" s="106"/>
      <c r="M80" s="106"/>
      <c r="N80" s="104"/>
      <c r="O80" s="104"/>
      <c r="P80" s="104"/>
      <c r="Q80" s="104"/>
      <c r="R80" s="104"/>
      <c r="S80" s="104"/>
      <c r="T80" s="105"/>
      <c r="U80" s="104"/>
      <c r="V80" s="99"/>
      <c r="W80" s="99"/>
      <c r="X80" s="99"/>
      <c r="Y80" s="99"/>
      <c r="Z80" s="99"/>
      <c r="AA80" s="99"/>
      <c r="AB80" s="99"/>
      <c r="AC80" s="99"/>
      <c r="AD80" s="99"/>
      <c r="AE80" s="99" t="s">
        <v>81</v>
      </c>
      <c r="AF80" s="99"/>
      <c r="AG80" s="99"/>
      <c r="AH80" s="99"/>
      <c r="AI80" s="99"/>
      <c r="AJ80" s="99"/>
      <c r="AK80" s="99"/>
      <c r="AL80" s="99"/>
      <c r="AM80" s="99"/>
      <c r="AN80" s="99"/>
      <c r="AO80" s="99"/>
      <c r="AP80" s="99"/>
      <c r="AQ80" s="99"/>
      <c r="AR80" s="99"/>
      <c r="AS80" s="99"/>
      <c r="AT80" s="99"/>
      <c r="AU80" s="99"/>
      <c r="AV80" s="99"/>
      <c r="AW80" s="99"/>
      <c r="AX80" s="99"/>
      <c r="AY80" s="99"/>
      <c r="AZ80" s="99"/>
      <c r="BA80" s="101" t="str">
        <f>C80</f>
        <v>Přirážka 135% k ceně přímé obruby.</v>
      </c>
      <c r="BB80" s="99"/>
      <c r="BC80" s="99"/>
      <c r="BD80" s="99"/>
      <c r="BE80" s="99"/>
      <c r="BF80" s="99"/>
      <c r="BG80" s="99"/>
      <c r="BH80" s="99"/>
    </row>
    <row r="81" spans="1:60" ht="22.5" outlineLevel="1">
      <c r="A81" s="100">
        <v>24</v>
      </c>
      <c r="B81" s="100" t="s">
        <v>614</v>
      </c>
      <c r="C81" s="114" t="s">
        <v>613</v>
      </c>
      <c r="D81" s="104" t="s">
        <v>258</v>
      </c>
      <c r="E81" s="178">
        <v>4.0999999999999996</v>
      </c>
      <c r="F81" s="177">
        <f>H81+J81</f>
        <v>0</v>
      </c>
      <c r="G81" s="106">
        <f>ROUND(E81*F81,2)</f>
        <v>0</v>
      </c>
      <c r="H81" s="106"/>
      <c r="I81" s="106">
        <f>ROUND(E81*H81,2)</f>
        <v>0</v>
      </c>
      <c r="J81" s="106"/>
      <c r="K81" s="106">
        <f>ROUND(E81*J81,2)</f>
        <v>0</v>
      </c>
      <c r="L81" s="106">
        <v>21</v>
      </c>
      <c r="M81" s="106">
        <f>G81*(1+L81/100)</f>
        <v>0</v>
      </c>
      <c r="N81" s="104">
        <v>0.19020999999999999</v>
      </c>
      <c r="O81" s="104">
        <f>ROUND(E81*N81,5)</f>
        <v>0.77986</v>
      </c>
      <c r="P81" s="104">
        <v>0</v>
      </c>
      <c r="Q81" s="104">
        <f>ROUND(E81*P81,5)</f>
        <v>0</v>
      </c>
      <c r="R81" s="104"/>
      <c r="S81" s="104"/>
      <c r="T81" s="105">
        <v>0.14599999999999999</v>
      </c>
      <c r="U81" s="104">
        <f>ROUND(E81*T81,2)</f>
        <v>0.6</v>
      </c>
      <c r="V81" s="99"/>
      <c r="W81" s="99"/>
      <c r="X81" s="99"/>
      <c r="Y81" s="99"/>
      <c r="Z81" s="99"/>
      <c r="AA81" s="99"/>
      <c r="AB81" s="99"/>
      <c r="AC81" s="99"/>
      <c r="AD81" s="99"/>
      <c r="AE81" s="99" t="s">
        <v>80</v>
      </c>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row>
    <row r="82" spans="1:60" outlineLevel="1">
      <c r="A82" s="100"/>
      <c r="B82" s="100"/>
      <c r="C82" s="383" t="s">
        <v>363</v>
      </c>
      <c r="D82" s="384"/>
      <c r="E82" s="385"/>
      <c r="F82" s="386"/>
      <c r="G82" s="387"/>
      <c r="H82" s="106"/>
      <c r="I82" s="106"/>
      <c r="J82" s="106"/>
      <c r="K82" s="106"/>
      <c r="L82" s="106"/>
      <c r="M82" s="106"/>
      <c r="N82" s="104"/>
      <c r="O82" s="104"/>
      <c r="P82" s="104"/>
      <c r="Q82" s="104"/>
      <c r="R82" s="104"/>
      <c r="S82" s="104"/>
      <c r="T82" s="105"/>
      <c r="U82" s="104"/>
      <c r="V82" s="99"/>
      <c r="W82" s="99"/>
      <c r="X82" s="99"/>
      <c r="Y82" s="99"/>
      <c r="Z82" s="99"/>
      <c r="AA82" s="99"/>
      <c r="AB82" s="99"/>
      <c r="AC82" s="99"/>
      <c r="AD82" s="99"/>
      <c r="AE82" s="99" t="s">
        <v>81</v>
      </c>
      <c r="AF82" s="99"/>
      <c r="AG82" s="99"/>
      <c r="AH82" s="99"/>
      <c r="AI82" s="99"/>
      <c r="AJ82" s="99"/>
      <c r="AK82" s="99"/>
      <c r="AL82" s="99"/>
      <c r="AM82" s="99"/>
      <c r="AN82" s="99"/>
      <c r="AO82" s="99"/>
      <c r="AP82" s="99"/>
      <c r="AQ82" s="99"/>
      <c r="AR82" s="99"/>
      <c r="AS82" s="99"/>
      <c r="AT82" s="99"/>
      <c r="AU82" s="99"/>
      <c r="AV82" s="99"/>
      <c r="AW82" s="99"/>
      <c r="AX82" s="99"/>
      <c r="AY82" s="99"/>
      <c r="AZ82" s="99"/>
      <c r="BA82" s="101" t="str">
        <f>C82</f>
        <v>V jedné řadě, se zřízením lože tl. 5 až 10 cm, s vyplněním a zatřením spár cementovou maltou.</v>
      </c>
      <c r="BB82" s="99"/>
      <c r="BC82" s="99"/>
      <c r="BD82" s="99"/>
      <c r="BE82" s="99"/>
      <c r="BF82" s="99"/>
      <c r="BG82" s="99"/>
      <c r="BH82" s="99"/>
    </row>
    <row r="83" spans="1:60" ht="22.5" outlineLevel="1">
      <c r="A83" s="100">
        <v>25</v>
      </c>
      <c r="B83" s="100" t="s">
        <v>355</v>
      </c>
      <c r="C83" s="114" t="s">
        <v>354</v>
      </c>
      <c r="D83" s="104" t="s">
        <v>226</v>
      </c>
      <c r="E83" s="178">
        <v>0.8</v>
      </c>
      <c r="F83" s="177">
        <f>H83+J83</f>
        <v>0</v>
      </c>
      <c r="G83" s="106">
        <f>ROUND(E83*F83,2)</f>
        <v>0</v>
      </c>
      <c r="H83" s="106"/>
      <c r="I83" s="106">
        <f>ROUND(E83*H83,2)</f>
        <v>0</v>
      </c>
      <c r="J83" s="106"/>
      <c r="K83" s="106">
        <f>ROUND(E83*J83,2)</f>
        <v>0</v>
      </c>
      <c r="L83" s="106">
        <v>21</v>
      </c>
      <c r="M83" s="106">
        <f>G83*(1+L83/100)</f>
        <v>0</v>
      </c>
      <c r="N83" s="104">
        <v>6.0000000000000002E-5</v>
      </c>
      <c r="O83" s="104">
        <f>ROUND(E83*N83,5)</f>
        <v>5.0000000000000002E-5</v>
      </c>
      <c r="P83" s="104">
        <v>0</v>
      </c>
      <c r="Q83" s="104">
        <f>ROUND(E83*P83,5)</f>
        <v>0</v>
      </c>
      <c r="R83" s="104"/>
      <c r="S83" s="104"/>
      <c r="T83" s="105">
        <v>0.311</v>
      </c>
      <c r="U83" s="104">
        <f>ROUND(E83*T83,2)</f>
        <v>0.25</v>
      </c>
      <c r="V83" s="99"/>
      <c r="W83" s="99"/>
      <c r="X83" s="99"/>
      <c r="Y83" s="99"/>
      <c r="Z83" s="99"/>
      <c r="AA83" s="99"/>
      <c r="AB83" s="99"/>
      <c r="AC83" s="99"/>
      <c r="AD83" s="99"/>
      <c r="AE83" s="99" t="s">
        <v>80</v>
      </c>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outlineLevel="1">
      <c r="A84" s="100"/>
      <c r="B84" s="100"/>
      <c r="C84" s="181" t="s">
        <v>612</v>
      </c>
      <c r="D84" s="180"/>
      <c r="E84" s="179">
        <v>0.8</v>
      </c>
      <c r="F84" s="106"/>
      <c r="G84" s="106"/>
      <c r="H84" s="106"/>
      <c r="I84" s="106"/>
      <c r="J84" s="106"/>
      <c r="K84" s="106"/>
      <c r="L84" s="106"/>
      <c r="M84" s="106"/>
      <c r="N84" s="104"/>
      <c r="O84" s="104"/>
      <c r="P84" s="104"/>
      <c r="Q84" s="104"/>
      <c r="R84" s="104"/>
      <c r="S84" s="104"/>
      <c r="T84" s="105"/>
      <c r="U84" s="104"/>
      <c r="V84" s="99"/>
      <c r="W84" s="99"/>
      <c r="X84" s="99"/>
      <c r="Y84" s="99"/>
      <c r="Z84" s="99"/>
      <c r="AA84" s="99"/>
      <c r="AB84" s="99"/>
      <c r="AC84" s="99"/>
      <c r="AD84" s="99"/>
      <c r="AE84" s="99" t="s">
        <v>133</v>
      </c>
      <c r="AF84" s="99">
        <v>0</v>
      </c>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ht="22.5" outlineLevel="1">
      <c r="A85" s="100">
        <v>26</v>
      </c>
      <c r="B85" s="100" t="s">
        <v>352</v>
      </c>
      <c r="C85" s="114" t="s">
        <v>351</v>
      </c>
      <c r="D85" s="104" t="s">
        <v>267</v>
      </c>
      <c r="E85" s="178">
        <v>2</v>
      </c>
      <c r="F85" s="177">
        <f>H85+J85</f>
        <v>0</v>
      </c>
      <c r="G85" s="106">
        <f>ROUND(E85*F85,2)</f>
        <v>0</v>
      </c>
      <c r="H85" s="106"/>
      <c r="I85" s="106">
        <f>ROUND(E85*H85,2)</f>
        <v>0</v>
      </c>
      <c r="J85" s="106"/>
      <c r="K85" s="106">
        <f>ROUND(E85*J85,2)</f>
        <v>0</v>
      </c>
      <c r="L85" s="106">
        <v>21</v>
      </c>
      <c r="M85" s="106">
        <f>G85*(1+L85/100)</f>
        <v>0</v>
      </c>
      <c r="N85" s="104">
        <v>0.11840000000000001</v>
      </c>
      <c r="O85" s="104">
        <f>ROUND(E85*N85,5)</f>
        <v>0.23680000000000001</v>
      </c>
      <c r="P85" s="104">
        <v>0</v>
      </c>
      <c r="Q85" s="104">
        <f>ROUND(E85*P85,5)</f>
        <v>0</v>
      </c>
      <c r="R85" s="104"/>
      <c r="S85" s="104"/>
      <c r="T85" s="105">
        <v>0.91800000000000004</v>
      </c>
      <c r="U85" s="104">
        <f>ROUND(E85*T85,2)</f>
        <v>1.84</v>
      </c>
      <c r="V85" s="99"/>
      <c r="W85" s="99"/>
      <c r="X85" s="99"/>
      <c r="Y85" s="99"/>
      <c r="Z85" s="99"/>
      <c r="AA85" s="99"/>
      <c r="AB85" s="99"/>
      <c r="AC85" s="99"/>
      <c r="AD85" s="99"/>
      <c r="AE85" s="99" t="s">
        <v>80</v>
      </c>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ht="22.5" outlineLevel="1">
      <c r="A86" s="100"/>
      <c r="B86" s="100"/>
      <c r="C86" s="181" t="s">
        <v>611</v>
      </c>
      <c r="D86" s="180"/>
      <c r="E86" s="179">
        <v>1</v>
      </c>
      <c r="F86" s="106"/>
      <c r="G86" s="106"/>
      <c r="H86" s="106"/>
      <c r="I86" s="106"/>
      <c r="J86" s="106"/>
      <c r="K86" s="106"/>
      <c r="L86" s="106"/>
      <c r="M86" s="106"/>
      <c r="N86" s="104"/>
      <c r="O86" s="104"/>
      <c r="P86" s="104"/>
      <c r="Q86" s="104"/>
      <c r="R86" s="104"/>
      <c r="S86" s="104"/>
      <c r="T86" s="105"/>
      <c r="U86" s="104"/>
      <c r="V86" s="99"/>
      <c r="W86" s="99"/>
      <c r="X86" s="99"/>
      <c r="Y86" s="99"/>
      <c r="Z86" s="99"/>
      <c r="AA86" s="99"/>
      <c r="AB86" s="99"/>
      <c r="AC86" s="99"/>
      <c r="AD86" s="99"/>
      <c r="AE86" s="99" t="s">
        <v>133</v>
      </c>
      <c r="AF86" s="99">
        <v>0</v>
      </c>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outlineLevel="1">
      <c r="A87" s="100"/>
      <c r="B87" s="100"/>
      <c r="C87" s="181" t="s">
        <v>610</v>
      </c>
      <c r="D87" s="180"/>
      <c r="E87" s="179">
        <v>1</v>
      </c>
      <c r="F87" s="106"/>
      <c r="G87" s="106"/>
      <c r="H87" s="106"/>
      <c r="I87" s="106"/>
      <c r="J87" s="106"/>
      <c r="K87" s="106"/>
      <c r="L87" s="106"/>
      <c r="M87" s="106"/>
      <c r="N87" s="104"/>
      <c r="O87" s="104"/>
      <c r="P87" s="104"/>
      <c r="Q87" s="104"/>
      <c r="R87" s="104"/>
      <c r="S87" s="104"/>
      <c r="T87" s="105"/>
      <c r="U87" s="104"/>
      <c r="V87" s="99"/>
      <c r="W87" s="99"/>
      <c r="X87" s="99"/>
      <c r="Y87" s="99"/>
      <c r="Z87" s="99"/>
      <c r="AA87" s="99"/>
      <c r="AB87" s="99"/>
      <c r="AC87" s="99"/>
      <c r="AD87" s="99"/>
      <c r="AE87" s="99" t="s">
        <v>133</v>
      </c>
      <c r="AF87" s="99">
        <v>0</v>
      </c>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c r="A88" s="200" t="s">
        <v>188</v>
      </c>
      <c r="B88" s="200" t="s">
        <v>317</v>
      </c>
      <c r="C88" s="199" t="s">
        <v>316</v>
      </c>
      <c r="D88" s="195"/>
      <c r="E88" s="198"/>
      <c r="F88" s="197"/>
      <c r="G88" s="197">
        <f>SUMIF(AE89:AE89,"&lt;&gt;NOR",G89:G89)</f>
        <v>0</v>
      </c>
      <c r="H88" s="197"/>
      <c r="I88" s="197">
        <f>SUM(I89:I89)</f>
        <v>0</v>
      </c>
      <c r="J88" s="197"/>
      <c r="K88" s="197">
        <f>SUM(K89:K89)</f>
        <v>0</v>
      </c>
      <c r="L88" s="197"/>
      <c r="M88" s="197">
        <f>SUM(M89:M89)</f>
        <v>0</v>
      </c>
      <c r="N88" s="195"/>
      <c r="O88" s="195">
        <f>SUM(O89:O89)</f>
        <v>0</v>
      </c>
      <c r="P88" s="195"/>
      <c r="Q88" s="195">
        <f>SUM(Q89:Q89)</f>
        <v>0</v>
      </c>
      <c r="R88" s="195"/>
      <c r="S88" s="195"/>
      <c r="T88" s="196"/>
      <c r="U88" s="195">
        <f>SUM(U89:U89)</f>
        <v>58.81</v>
      </c>
      <c r="AE88" t="s">
        <v>79</v>
      </c>
    </row>
    <row r="89" spans="1:60" outlineLevel="1">
      <c r="A89" s="100">
        <v>27</v>
      </c>
      <c r="B89" s="100" t="s">
        <v>315</v>
      </c>
      <c r="C89" s="114" t="s">
        <v>314</v>
      </c>
      <c r="D89" s="104" t="s">
        <v>197</v>
      </c>
      <c r="E89" s="178">
        <v>150.79060999999999</v>
      </c>
      <c r="F89" s="177">
        <f>H89+J89</f>
        <v>0</v>
      </c>
      <c r="G89" s="106">
        <f>ROUND(E89*F89,2)</f>
        <v>0</v>
      </c>
      <c r="H89" s="106"/>
      <c r="I89" s="106">
        <f>ROUND(E89*H89,2)</f>
        <v>0</v>
      </c>
      <c r="J89" s="106"/>
      <c r="K89" s="106">
        <f>ROUND(E89*J89,2)</f>
        <v>0</v>
      </c>
      <c r="L89" s="106">
        <v>21</v>
      </c>
      <c r="M89" s="106">
        <f>G89*(1+L89/100)</f>
        <v>0</v>
      </c>
      <c r="N89" s="104">
        <v>0</v>
      </c>
      <c r="O89" s="104">
        <f>ROUND(E89*N89,5)</f>
        <v>0</v>
      </c>
      <c r="P89" s="104">
        <v>0</v>
      </c>
      <c r="Q89" s="104">
        <f>ROUND(E89*P89,5)</f>
        <v>0</v>
      </c>
      <c r="R89" s="104"/>
      <c r="S89" s="104"/>
      <c r="T89" s="105">
        <v>0.39</v>
      </c>
      <c r="U89" s="104">
        <f>ROUND(E89*T89,2)</f>
        <v>58.81</v>
      </c>
      <c r="V89" s="99"/>
      <c r="W89" s="99"/>
      <c r="X89" s="99"/>
      <c r="Y89" s="99"/>
      <c r="Z89" s="99"/>
      <c r="AA89" s="99"/>
      <c r="AB89" s="99"/>
      <c r="AC89" s="99"/>
      <c r="AD89" s="99"/>
      <c r="AE89" s="99" t="s">
        <v>80</v>
      </c>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c r="A90" s="200" t="s">
        <v>188</v>
      </c>
      <c r="B90" s="200" t="s">
        <v>210</v>
      </c>
      <c r="C90" s="199" t="s">
        <v>209</v>
      </c>
      <c r="D90" s="195"/>
      <c r="E90" s="198"/>
      <c r="F90" s="197"/>
      <c r="G90" s="197">
        <f>SUMIF(AE91:AE94,"&lt;&gt;NOR",G91:G94)</f>
        <v>0</v>
      </c>
      <c r="H90" s="197"/>
      <c r="I90" s="197">
        <f>SUM(I91:I94)</f>
        <v>0</v>
      </c>
      <c r="J90" s="197"/>
      <c r="K90" s="197">
        <f>SUM(K91:K94)</f>
        <v>0</v>
      </c>
      <c r="L90" s="197"/>
      <c r="M90" s="197">
        <f>SUM(M91:M94)</f>
        <v>0</v>
      </c>
      <c r="N90" s="195"/>
      <c r="O90" s="195">
        <f>SUM(O91:O94)</f>
        <v>0</v>
      </c>
      <c r="P90" s="195"/>
      <c r="Q90" s="195">
        <f>SUM(Q91:Q94)</f>
        <v>0</v>
      </c>
      <c r="R90" s="195"/>
      <c r="S90" s="195"/>
      <c r="T90" s="196"/>
      <c r="U90" s="195">
        <f>SUM(U91:U94)</f>
        <v>17.599999999999998</v>
      </c>
      <c r="AE90" t="s">
        <v>79</v>
      </c>
    </row>
    <row r="91" spans="1:60" ht="22.5" outlineLevel="1">
      <c r="A91" s="100">
        <v>28</v>
      </c>
      <c r="B91" s="100" t="s">
        <v>208</v>
      </c>
      <c r="C91" s="114" t="s">
        <v>207</v>
      </c>
      <c r="D91" s="104" t="s">
        <v>197</v>
      </c>
      <c r="E91" s="178">
        <v>25.363199999999999</v>
      </c>
      <c r="F91" s="177">
        <f>H91+J91</f>
        <v>0</v>
      </c>
      <c r="G91" s="106">
        <f>ROUND(E91*F91,2)</f>
        <v>0</v>
      </c>
      <c r="H91" s="106"/>
      <c r="I91" s="106">
        <f>ROUND(E91*H91,2)</f>
        <v>0</v>
      </c>
      <c r="J91" s="106"/>
      <c r="K91" s="106">
        <f>ROUND(E91*J91,2)</f>
        <v>0</v>
      </c>
      <c r="L91" s="106">
        <v>21</v>
      </c>
      <c r="M91" s="106">
        <f>G91*(1+L91/100)</f>
        <v>0</v>
      </c>
      <c r="N91" s="104">
        <v>0</v>
      </c>
      <c r="O91" s="104">
        <f>ROUND(E91*N91,5)</f>
        <v>0</v>
      </c>
      <c r="P91" s="104">
        <v>0</v>
      </c>
      <c r="Q91" s="104">
        <f>ROUND(E91*P91,5)</f>
        <v>0</v>
      </c>
      <c r="R91" s="104"/>
      <c r="S91" s="104"/>
      <c r="T91" s="105">
        <v>0.68799999999999994</v>
      </c>
      <c r="U91" s="104">
        <f>ROUND(E91*T91,2)</f>
        <v>17.45</v>
      </c>
      <c r="V91" s="99"/>
      <c r="W91" s="99"/>
      <c r="X91" s="99"/>
      <c r="Y91" s="99"/>
      <c r="Z91" s="99"/>
      <c r="AA91" s="99"/>
      <c r="AB91" s="99"/>
      <c r="AC91" s="99"/>
      <c r="AD91" s="99"/>
      <c r="AE91" s="99" t="s">
        <v>80</v>
      </c>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ht="22.5" outlineLevel="1">
      <c r="A92" s="100">
        <v>29</v>
      </c>
      <c r="B92" s="100" t="s">
        <v>206</v>
      </c>
      <c r="C92" s="114" t="s">
        <v>205</v>
      </c>
      <c r="D92" s="104" t="s">
        <v>197</v>
      </c>
      <c r="E92" s="178">
        <v>25.363199999999999</v>
      </c>
      <c r="F92" s="177">
        <f>H92+J92</f>
        <v>0</v>
      </c>
      <c r="G92" s="106">
        <f>ROUND(E92*F92,2)</f>
        <v>0</v>
      </c>
      <c r="H92" s="106"/>
      <c r="I92" s="106">
        <f>ROUND(E92*H92,2)</f>
        <v>0</v>
      </c>
      <c r="J92" s="106"/>
      <c r="K92" s="106">
        <f>ROUND(E92*J92,2)</f>
        <v>0</v>
      </c>
      <c r="L92" s="106">
        <v>21</v>
      </c>
      <c r="M92" s="106">
        <f>G92*(1+L92/100)</f>
        <v>0</v>
      </c>
      <c r="N92" s="104">
        <v>0</v>
      </c>
      <c r="O92" s="104">
        <f>ROUND(E92*N92,5)</f>
        <v>0</v>
      </c>
      <c r="P92" s="104">
        <v>0</v>
      </c>
      <c r="Q92" s="104">
        <f>ROUND(E92*P92,5)</f>
        <v>0</v>
      </c>
      <c r="R92" s="104"/>
      <c r="S92" s="104"/>
      <c r="T92" s="105">
        <v>0</v>
      </c>
      <c r="U92" s="104">
        <f>ROUND(E92*T92,2)</f>
        <v>0</v>
      </c>
      <c r="V92" s="99"/>
      <c r="W92" s="99"/>
      <c r="X92" s="99"/>
      <c r="Y92" s="99"/>
      <c r="Z92" s="99"/>
      <c r="AA92" s="99"/>
      <c r="AB92" s="99"/>
      <c r="AC92" s="99"/>
      <c r="AD92" s="99"/>
      <c r="AE92" s="99" t="s">
        <v>80</v>
      </c>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outlineLevel="1">
      <c r="A93" s="100">
        <v>30</v>
      </c>
      <c r="B93" s="100" t="s">
        <v>204</v>
      </c>
      <c r="C93" s="114" t="s">
        <v>203</v>
      </c>
      <c r="D93" s="104" t="s">
        <v>197</v>
      </c>
      <c r="E93" s="178">
        <v>25.363199999999999</v>
      </c>
      <c r="F93" s="177">
        <f>H93+J93</f>
        <v>0</v>
      </c>
      <c r="G93" s="106">
        <f>ROUND(E93*F93,2)</f>
        <v>0</v>
      </c>
      <c r="H93" s="106"/>
      <c r="I93" s="106">
        <f>ROUND(E93*H93,2)</f>
        <v>0</v>
      </c>
      <c r="J93" s="106"/>
      <c r="K93" s="106">
        <f>ROUND(E93*J93,2)</f>
        <v>0</v>
      </c>
      <c r="L93" s="106">
        <v>21</v>
      </c>
      <c r="M93" s="106">
        <f>G93*(1+L93/100)</f>
        <v>0</v>
      </c>
      <c r="N93" s="104">
        <v>0</v>
      </c>
      <c r="O93" s="104">
        <f>ROUND(E93*N93,5)</f>
        <v>0</v>
      </c>
      <c r="P93" s="104">
        <v>0</v>
      </c>
      <c r="Q93" s="104">
        <f>ROUND(E93*P93,5)</f>
        <v>0</v>
      </c>
      <c r="R93" s="104"/>
      <c r="S93" s="104"/>
      <c r="T93" s="105">
        <v>6.0000000000000001E-3</v>
      </c>
      <c r="U93" s="104">
        <f>ROUND(E93*T93,2)</f>
        <v>0.15</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ht="22.5" outlineLevel="1">
      <c r="A94" s="110">
        <v>31</v>
      </c>
      <c r="B94" s="110" t="s">
        <v>201</v>
      </c>
      <c r="C94" s="142" t="s">
        <v>200</v>
      </c>
      <c r="D94" s="112" t="s">
        <v>197</v>
      </c>
      <c r="E94" s="205">
        <v>25.363199999999999</v>
      </c>
      <c r="F94" s="204">
        <f>H94+J94</f>
        <v>0</v>
      </c>
      <c r="G94" s="111">
        <f>ROUND(E94*F94,2)</f>
        <v>0</v>
      </c>
      <c r="H94" s="111"/>
      <c r="I94" s="111">
        <f>ROUND(E94*H94,2)</f>
        <v>0</v>
      </c>
      <c r="J94" s="111"/>
      <c r="K94" s="111">
        <f>ROUND(E94*J94,2)</f>
        <v>0</v>
      </c>
      <c r="L94" s="111">
        <v>21</v>
      </c>
      <c r="M94" s="111">
        <f>G94*(1+L94/100)</f>
        <v>0</v>
      </c>
      <c r="N94" s="112">
        <v>0</v>
      </c>
      <c r="O94" s="112">
        <f>ROUND(E94*N94,5)</f>
        <v>0</v>
      </c>
      <c r="P94" s="112">
        <v>0</v>
      </c>
      <c r="Q94" s="112">
        <f>ROUND(E94*P94,5)</f>
        <v>0</v>
      </c>
      <c r="R94" s="112"/>
      <c r="S94" s="112"/>
      <c r="T94" s="113">
        <v>0</v>
      </c>
      <c r="U94" s="112">
        <f>ROUND(E94*T94,2)</f>
        <v>0</v>
      </c>
      <c r="V94" s="99"/>
      <c r="W94" s="99"/>
      <c r="X94" s="99"/>
      <c r="Y94" s="99"/>
      <c r="Z94" s="99"/>
      <c r="AA94" s="99"/>
      <c r="AB94" s="99"/>
      <c r="AC94" s="99"/>
      <c r="AD94" s="99"/>
      <c r="AE94" s="99" t="s">
        <v>80</v>
      </c>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c r="A95" s="4"/>
      <c r="B95" s="5" t="s">
        <v>117</v>
      </c>
      <c r="C95" s="171" t="s">
        <v>117</v>
      </c>
      <c r="D95" s="4"/>
      <c r="E95" s="4"/>
      <c r="F95" s="4"/>
      <c r="G95" s="4"/>
      <c r="H95" s="4"/>
      <c r="I95" s="4"/>
      <c r="J95" s="4"/>
      <c r="K95" s="4"/>
      <c r="L95" s="4"/>
      <c r="M95" s="4"/>
      <c r="N95" s="4"/>
      <c r="O95" s="4"/>
      <c r="P95" s="4"/>
      <c r="Q95" s="4"/>
      <c r="R95" s="4"/>
      <c r="S95" s="4"/>
      <c r="T95" s="4"/>
      <c r="U95" s="4"/>
      <c r="AC95">
        <v>12</v>
      </c>
      <c r="AD95">
        <v>21</v>
      </c>
    </row>
    <row r="96" spans="1:60">
      <c r="A96" s="176"/>
      <c r="B96" s="175" t="s">
        <v>27</v>
      </c>
      <c r="C96" s="174" t="s">
        <v>117</v>
      </c>
      <c r="D96" s="173"/>
      <c r="E96" s="173"/>
      <c r="F96" s="173"/>
      <c r="G96" s="172">
        <f>G8+G57+G73+G88+G90</f>
        <v>0</v>
      </c>
      <c r="H96" s="4"/>
      <c r="I96" s="4"/>
      <c r="J96" s="4"/>
      <c r="K96" s="4"/>
      <c r="L96" s="4"/>
      <c r="M96" s="4"/>
      <c r="N96" s="4"/>
      <c r="O96" s="4"/>
      <c r="P96" s="4"/>
      <c r="Q96" s="4"/>
      <c r="R96" s="4"/>
      <c r="S96" s="4"/>
      <c r="T96" s="4"/>
      <c r="U96" s="4"/>
      <c r="AC96">
        <f>SUMIF(L7:L94,AC95,G7:G94)</f>
        <v>0</v>
      </c>
      <c r="AD96">
        <f>SUMIF(L7:L94,AD95,G7:G94)</f>
        <v>0</v>
      </c>
      <c r="AE96" t="s">
        <v>120</v>
      </c>
    </row>
    <row r="97" spans="1:31">
      <c r="A97" s="4"/>
      <c r="B97" s="5" t="s">
        <v>117</v>
      </c>
      <c r="C97" s="171" t="s">
        <v>117</v>
      </c>
      <c r="D97" s="4"/>
      <c r="E97" s="4"/>
      <c r="F97" s="4"/>
      <c r="G97" s="4"/>
      <c r="H97" s="4"/>
      <c r="I97" s="4"/>
      <c r="J97" s="4"/>
      <c r="K97" s="4"/>
      <c r="L97" s="4"/>
      <c r="M97" s="4"/>
      <c r="N97" s="4"/>
      <c r="O97" s="4"/>
      <c r="P97" s="4"/>
      <c r="Q97" s="4"/>
      <c r="R97" s="4"/>
      <c r="S97" s="4"/>
      <c r="T97" s="4"/>
      <c r="U97" s="4"/>
    </row>
    <row r="98" spans="1:31">
      <c r="A98" s="4"/>
      <c r="B98" s="5" t="s">
        <v>117</v>
      </c>
      <c r="C98" s="171" t="s">
        <v>117</v>
      </c>
      <c r="D98" s="4"/>
      <c r="E98" s="4"/>
      <c r="F98" s="4"/>
      <c r="G98" s="4"/>
      <c r="H98" s="4"/>
      <c r="I98" s="4"/>
      <c r="J98" s="4"/>
      <c r="K98" s="4"/>
      <c r="L98" s="4"/>
      <c r="M98" s="4"/>
      <c r="N98" s="4"/>
      <c r="O98" s="4"/>
      <c r="P98" s="4"/>
      <c r="Q98" s="4"/>
      <c r="R98" s="4"/>
      <c r="S98" s="4"/>
      <c r="T98" s="4"/>
      <c r="U98" s="4"/>
    </row>
    <row r="99" spans="1:31">
      <c r="A99" s="405" t="s">
        <v>119</v>
      </c>
      <c r="B99" s="405"/>
      <c r="C99" s="406"/>
      <c r="D99" s="4"/>
      <c r="E99" s="4"/>
      <c r="F99" s="4"/>
      <c r="G99" s="4"/>
      <c r="H99" s="4"/>
      <c r="I99" s="4"/>
      <c r="J99" s="4"/>
      <c r="K99" s="4"/>
      <c r="L99" s="4"/>
      <c r="M99" s="4"/>
      <c r="N99" s="4"/>
      <c r="O99" s="4"/>
      <c r="P99" s="4"/>
      <c r="Q99" s="4"/>
      <c r="R99" s="4"/>
      <c r="S99" s="4"/>
      <c r="T99" s="4"/>
      <c r="U99" s="4"/>
    </row>
    <row r="100" spans="1:31">
      <c r="A100" s="388"/>
      <c r="B100" s="389"/>
      <c r="C100" s="390"/>
      <c r="D100" s="389"/>
      <c r="E100" s="389"/>
      <c r="F100" s="389"/>
      <c r="G100" s="391"/>
      <c r="H100" s="4"/>
      <c r="I100" s="4"/>
      <c r="J100" s="4"/>
      <c r="K100" s="4"/>
      <c r="L100" s="4"/>
      <c r="M100" s="4"/>
      <c r="N100" s="4"/>
      <c r="O100" s="4"/>
      <c r="P100" s="4"/>
      <c r="Q100" s="4"/>
      <c r="R100" s="4"/>
      <c r="S100" s="4"/>
      <c r="T100" s="4"/>
      <c r="U100" s="4"/>
      <c r="AE100" t="s">
        <v>118</v>
      </c>
    </row>
    <row r="101" spans="1:31">
      <c r="A101" s="392"/>
      <c r="B101" s="393"/>
      <c r="C101" s="394"/>
      <c r="D101" s="393"/>
      <c r="E101" s="393"/>
      <c r="F101" s="393"/>
      <c r="G101" s="395"/>
      <c r="H101" s="4"/>
      <c r="I101" s="4"/>
      <c r="J101" s="4"/>
      <c r="K101" s="4"/>
      <c r="L101" s="4"/>
      <c r="M101" s="4"/>
      <c r="N101" s="4"/>
      <c r="O101" s="4"/>
      <c r="P101" s="4"/>
      <c r="Q101" s="4"/>
      <c r="R101" s="4"/>
      <c r="S101" s="4"/>
      <c r="T101" s="4"/>
      <c r="U101" s="4"/>
    </row>
    <row r="102" spans="1:31">
      <c r="A102" s="392"/>
      <c r="B102" s="393"/>
      <c r="C102" s="394"/>
      <c r="D102" s="393"/>
      <c r="E102" s="393"/>
      <c r="F102" s="393"/>
      <c r="G102" s="395"/>
      <c r="H102" s="4"/>
      <c r="I102" s="4"/>
      <c r="J102" s="4"/>
      <c r="K102" s="4"/>
      <c r="L102" s="4"/>
      <c r="M102" s="4"/>
      <c r="N102" s="4"/>
      <c r="O102" s="4"/>
      <c r="P102" s="4"/>
      <c r="Q102" s="4"/>
      <c r="R102" s="4"/>
      <c r="S102" s="4"/>
      <c r="T102" s="4"/>
      <c r="U102" s="4"/>
    </row>
    <row r="103" spans="1:31">
      <c r="A103" s="392"/>
      <c r="B103" s="393"/>
      <c r="C103" s="394"/>
      <c r="D103" s="393"/>
      <c r="E103" s="393"/>
      <c r="F103" s="393"/>
      <c r="G103" s="395"/>
      <c r="H103" s="4"/>
      <c r="I103" s="4"/>
      <c r="J103" s="4"/>
      <c r="K103" s="4"/>
      <c r="L103" s="4"/>
      <c r="M103" s="4"/>
      <c r="N103" s="4"/>
      <c r="O103" s="4"/>
      <c r="P103" s="4"/>
      <c r="Q103" s="4"/>
      <c r="R103" s="4"/>
      <c r="S103" s="4"/>
      <c r="T103" s="4"/>
      <c r="U103" s="4"/>
    </row>
    <row r="104" spans="1:31">
      <c r="A104" s="396"/>
      <c r="B104" s="397"/>
      <c r="C104" s="398"/>
      <c r="D104" s="397"/>
      <c r="E104" s="397"/>
      <c r="F104" s="397"/>
      <c r="G104" s="399"/>
      <c r="H104" s="4"/>
      <c r="I104" s="4"/>
      <c r="J104" s="4"/>
      <c r="K104" s="4"/>
      <c r="L104" s="4"/>
      <c r="M104" s="4"/>
      <c r="N104" s="4"/>
      <c r="O104" s="4"/>
      <c r="P104" s="4"/>
      <c r="Q104" s="4"/>
      <c r="R104" s="4"/>
      <c r="S104" s="4"/>
      <c r="T104" s="4"/>
      <c r="U104" s="4"/>
    </row>
    <row r="105" spans="1:31">
      <c r="A105" s="4"/>
      <c r="B105" s="5" t="s">
        <v>117</v>
      </c>
      <c r="C105" s="171" t="s">
        <v>117</v>
      </c>
      <c r="D105" s="4"/>
      <c r="E105" s="4"/>
      <c r="F105" s="4"/>
      <c r="G105" s="4"/>
      <c r="H105" s="4"/>
      <c r="I105" s="4"/>
      <c r="J105" s="4"/>
      <c r="K105" s="4"/>
      <c r="L105" s="4"/>
      <c r="M105" s="4"/>
      <c r="N105" s="4"/>
      <c r="O105" s="4"/>
      <c r="P105" s="4"/>
      <c r="Q105" s="4"/>
      <c r="R105" s="4"/>
      <c r="S105" s="4"/>
      <c r="T105" s="4"/>
      <c r="U105" s="4"/>
    </row>
    <row r="106" spans="1:31">
      <c r="A106" t="s">
        <v>195</v>
      </c>
      <c r="B106"/>
      <c r="C106"/>
      <c r="AE106" t="s">
        <v>82</v>
      </c>
    </row>
    <row r="107" spans="1:31">
      <c r="A107" s="409" t="s">
        <v>194</v>
      </c>
      <c r="B107" s="409"/>
      <c r="C107" s="409"/>
      <c r="D107" s="409"/>
      <c r="E107" s="409"/>
      <c r="F107" s="409"/>
      <c r="G107" s="409"/>
      <c r="H107" s="409"/>
      <c r="I107" s="409"/>
    </row>
    <row r="108" spans="1:31">
      <c r="A108" t="s">
        <v>193</v>
      </c>
      <c r="B108"/>
      <c r="C108"/>
    </row>
    <row r="109" spans="1:31">
      <c r="B109"/>
      <c r="C109"/>
    </row>
    <row r="110" spans="1:31">
      <c r="A110" s="409" t="s">
        <v>192</v>
      </c>
      <c r="B110" s="409"/>
      <c r="C110" s="409"/>
      <c r="D110" s="409"/>
      <c r="E110" s="409"/>
      <c r="F110" s="409"/>
      <c r="G110" s="409"/>
      <c r="H110" s="409"/>
      <c r="I110" s="409"/>
    </row>
    <row r="111" spans="1:31">
      <c r="A111" t="s">
        <v>191</v>
      </c>
      <c r="B111"/>
      <c r="C111"/>
    </row>
  </sheetData>
  <sheetProtection algorithmName="SHA-512" hashValue="HkHVSx9zPsRrR+cg6WX/RLniGEl54lT6qRfcPPk4jJgoLxUyU4X5XZ7vYtTF+TYx1d3aF+c+M2Ib8IwwOm+DRA==" saltValue="G+jFRSSwHxJOPI7JNLBolw==" spinCount="100000" sheet="1" objects="1" scenarios="1"/>
  <protectedRanges>
    <protectedRange sqref="F9 F12 F15 F18 F20 F22 F26 F30 F33 F37 F39 F45 F50 F55 F58 F61 F64 F67 F69 F71 F74 F77 F79 F81 F83 F85 F89 F91:F94 A100:G104" name="Oblast1"/>
  </protectedRanges>
  <mergeCells count="20">
    <mergeCell ref="A1:G1"/>
    <mergeCell ref="C2:G2"/>
    <mergeCell ref="C3:G3"/>
    <mergeCell ref="C4:G4"/>
    <mergeCell ref="C10:G10"/>
    <mergeCell ref="C59:G59"/>
    <mergeCell ref="C62:G62"/>
    <mergeCell ref="C13:G13"/>
    <mergeCell ref="A107:I107"/>
    <mergeCell ref="A110:I110"/>
    <mergeCell ref="A100:G104"/>
    <mergeCell ref="C16:G16"/>
    <mergeCell ref="C65:G65"/>
    <mergeCell ref="C80:G80"/>
    <mergeCell ref="C82:G82"/>
    <mergeCell ref="A99:C99"/>
    <mergeCell ref="C23:G23"/>
    <mergeCell ref="C31:G31"/>
    <mergeCell ref="C34:G34"/>
    <mergeCell ref="C40:G40"/>
  </mergeCells>
  <pageMargins left="0.39370078740157499" right="0.19685039370078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outlinePr summaryBelow="0"/>
  </sheetPr>
  <dimension ref="A1:BH173"/>
  <sheetViews>
    <sheetView workbookViewId="0">
      <selection activeCell="F9" sqref="F9"/>
    </sheetView>
  </sheetViews>
  <sheetFormatPr defaultRowHeight="12.75" outlineLevelRow="1"/>
  <cols>
    <col min="1" max="1" width="4.28515625" customWidth="1"/>
    <col min="2" max="2" width="14.42578125" style="59" customWidth="1"/>
    <col min="3" max="3" width="38.28515625" style="59" customWidth="1"/>
    <col min="4" max="4" width="4.5703125" customWidth="1"/>
    <col min="5" max="5" width="10.5703125" customWidth="1"/>
    <col min="6" max="6" width="9.85546875" customWidth="1"/>
    <col min="7" max="7" width="12.7109375" customWidth="1"/>
    <col min="8" max="21" width="0" hidden="1" customWidth="1"/>
    <col min="29" max="39" width="0" hidden="1" customWidth="1"/>
    <col min="53" max="53" width="73.42578125" customWidth="1"/>
  </cols>
  <sheetData>
    <row r="1" spans="1:60" ht="15.75" customHeight="1">
      <c r="A1" s="376" t="s">
        <v>6</v>
      </c>
      <c r="B1" s="376"/>
      <c r="C1" s="376"/>
      <c r="D1" s="376"/>
      <c r="E1" s="376"/>
      <c r="F1" s="376"/>
      <c r="G1" s="376"/>
      <c r="AE1" t="s">
        <v>56</v>
      </c>
    </row>
    <row r="2" spans="1:60" ht="24.95" customHeight="1">
      <c r="A2" s="191" t="s">
        <v>55</v>
      </c>
      <c r="B2" s="190"/>
      <c r="C2" s="407" t="s">
        <v>774</v>
      </c>
      <c r="D2" s="408"/>
      <c r="E2" s="408"/>
      <c r="F2" s="408"/>
      <c r="G2" s="382"/>
      <c r="AE2" t="s">
        <v>57</v>
      </c>
    </row>
    <row r="3" spans="1:60" ht="24.95" customHeight="1">
      <c r="A3" s="191" t="s">
        <v>7</v>
      </c>
      <c r="B3" s="190"/>
      <c r="C3" s="407" t="s">
        <v>40</v>
      </c>
      <c r="D3" s="408"/>
      <c r="E3" s="408"/>
      <c r="F3" s="408"/>
      <c r="G3" s="382"/>
      <c r="AE3" t="s">
        <v>58</v>
      </c>
    </row>
    <row r="4" spans="1:60" ht="24.95" hidden="1" customHeight="1">
      <c r="A4" s="191" t="s">
        <v>8</v>
      </c>
      <c r="B4" s="190"/>
      <c r="C4" s="407"/>
      <c r="D4" s="408"/>
      <c r="E4" s="408"/>
      <c r="F4" s="408"/>
      <c r="G4" s="382"/>
      <c r="AE4" t="s">
        <v>59</v>
      </c>
    </row>
    <row r="5" spans="1:60" hidden="1">
      <c r="A5" s="189" t="s">
        <v>60</v>
      </c>
      <c r="B5" s="96"/>
      <c r="C5" s="96"/>
      <c r="D5" s="97"/>
      <c r="E5" s="97"/>
      <c r="F5" s="97"/>
      <c r="G5" s="188"/>
      <c r="AE5" t="s">
        <v>61</v>
      </c>
    </row>
    <row r="7" spans="1:60" ht="38.25">
      <c r="A7" s="185" t="s">
        <v>62</v>
      </c>
      <c r="B7" s="187" t="s">
        <v>189</v>
      </c>
      <c r="C7" s="187" t="s">
        <v>63</v>
      </c>
      <c r="D7" s="185" t="s">
        <v>64</v>
      </c>
      <c r="E7" s="185" t="s">
        <v>65</v>
      </c>
      <c r="F7" s="186" t="s">
        <v>66</v>
      </c>
      <c r="G7" s="185" t="s">
        <v>27</v>
      </c>
      <c r="H7" s="107" t="s">
        <v>28</v>
      </c>
      <c r="I7" s="107" t="s">
        <v>67</v>
      </c>
      <c r="J7" s="107" t="s">
        <v>29</v>
      </c>
      <c r="K7" s="107" t="s">
        <v>68</v>
      </c>
      <c r="L7" s="107" t="s">
        <v>69</v>
      </c>
      <c r="M7" s="107" t="s">
        <v>70</v>
      </c>
      <c r="N7" s="107" t="s">
        <v>71</v>
      </c>
      <c r="O7" s="107" t="s">
        <v>72</v>
      </c>
      <c r="P7" s="107" t="s">
        <v>73</v>
      </c>
      <c r="Q7" s="107" t="s">
        <v>74</v>
      </c>
      <c r="R7" s="107" t="s">
        <v>75</v>
      </c>
      <c r="S7" s="107" t="s">
        <v>76</v>
      </c>
      <c r="T7" s="107" t="s">
        <v>77</v>
      </c>
      <c r="U7" s="107" t="s">
        <v>78</v>
      </c>
    </row>
    <row r="8" spans="1:60">
      <c r="A8" s="108" t="s">
        <v>188</v>
      </c>
      <c r="B8" s="184" t="s">
        <v>238</v>
      </c>
      <c r="C8" s="183" t="s">
        <v>237</v>
      </c>
      <c r="D8" s="102"/>
      <c r="E8" s="182"/>
      <c r="F8" s="109"/>
      <c r="G8" s="109">
        <f>SUMIF(AE9:AE76,"&lt;&gt;NOR",G9:G76)</f>
        <v>0</v>
      </c>
      <c r="H8" s="109"/>
      <c r="I8" s="109">
        <f>SUM(I9:I76)</f>
        <v>0</v>
      </c>
      <c r="J8" s="109"/>
      <c r="K8" s="109">
        <f>SUM(K9:K76)</f>
        <v>0</v>
      </c>
      <c r="L8" s="109"/>
      <c r="M8" s="109">
        <f>SUM(M9:M76)</f>
        <v>0</v>
      </c>
      <c r="N8" s="102"/>
      <c r="O8" s="102">
        <f>SUM(O9:O76)</f>
        <v>0.77490000000000003</v>
      </c>
      <c r="P8" s="102"/>
      <c r="Q8" s="102">
        <f>SUM(Q9:Q76)</f>
        <v>0</v>
      </c>
      <c r="R8" s="102"/>
      <c r="S8" s="102"/>
      <c r="T8" s="108"/>
      <c r="U8" s="102">
        <f>SUM(U9:U76)</f>
        <v>434.15</v>
      </c>
      <c r="AE8" t="s">
        <v>79</v>
      </c>
    </row>
    <row r="9" spans="1:60" outlineLevel="1">
      <c r="A9" s="100">
        <v>1</v>
      </c>
      <c r="B9" s="100" t="s">
        <v>581</v>
      </c>
      <c r="C9" s="114" t="s">
        <v>580</v>
      </c>
      <c r="D9" s="104" t="s">
        <v>213</v>
      </c>
      <c r="E9" s="178">
        <v>348.7</v>
      </c>
      <c r="F9" s="177">
        <f>H9+J9</f>
        <v>0</v>
      </c>
      <c r="G9" s="106">
        <f>ROUND(E9*F9,2)</f>
        <v>0</v>
      </c>
      <c r="H9" s="106"/>
      <c r="I9" s="106">
        <f>ROUND(E9*H9,2)</f>
        <v>0</v>
      </c>
      <c r="J9" s="106"/>
      <c r="K9" s="106">
        <f>ROUND(E9*J9,2)</f>
        <v>0</v>
      </c>
      <c r="L9" s="106">
        <v>21</v>
      </c>
      <c r="M9" s="106">
        <f>G9*(1+L9/100)</f>
        <v>0</v>
      </c>
      <c r="N9" s="104">
        <v>0</v>
      </c>
      <c r="O9" s="104">
        <f>ROUND(E9*N9,5)</f>
        <v>0</v>
      </c>
      <c r="P9" s="104">
        <v>0</v>
      </c>
      <c r="Q9" s="104">
        <f>ROUND(E9*P9,5)</f>
        <v>0</v>
      </c>
      <c r="R9" s="104"/>
      <c r="S9" s="104"/>
      <c r="T9" s="105">
        <v>9.7000000000000003E-2</v>
      </c>
      <c r="U9" s="104">
        <f>ROUND(E9*T9,2)</f>
        <v>33.82</v>
      </c>
      <c r="V9" s="99"/>
      <c r="W9" s="99"/>
      <c r="X9" s="99"/>
      <c r="Y9" s="99"/>
      <c r="Z9" s="99"/>
      <c r="AA9" s="99"/>
      <c r="AB9" s="99"/>
      <c r="AC9" s="99"/>
      <c r="AD9" s="99"/>
      <c r="AE9" s="99" t="s">
        <v>80</v>
      </c>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row>
    <row r="10" spans="1:60" ht="22.5" outlineLevel="1">
      <c r="A10" s="100"/>
      <c r="B10" s="100"/>
      <c r="C10" s="383" t="s">
        <v>773</v>
      </c>
      <c r="D10" s="384"/>
      <c r="E10" s="385"/>
      <c r="F10" s="386"/>
      <c r="G10" s="387"/>
      <c r="H10" s="106"/>
      <c r="I10" s="106"/>
      <c r="J10" s="106"/>
      <c r="K10" s="106"/>
      <c r="L10" s="106"/>
      <c r="M10" s="106"/>
      <c r="N10" s="104"/>
      <c r="O10" s="104"/>
      <c r="P10" s="104"/>
      <c r="Q10" s="104"/>
      <c r="R10" s="104"/>
      <c r="S10" s="104"/>
      <c r="T10" s="105"/>
      <c r="U10" s="104"/>
      <c r="V10" s="99"/>
      <c r="W10" s="99"/>
      <c r="X10" s="99"/>
      <c r="Y10" s="99"/>
      <c r="Z10" s="99"/>
      <c r="AA10" s="99"/>
      <c r="AB10" s="99"/>
      <c r="AC10" s="99"/>
      <c r="AD10" s="99"/>
      <c r="AE10" s="99" t="s">
        <v>81</v>
      </c>
      <c r="AF10" s="99"/>
      <c r="AG10" s="99"/>
      <c r="AH10" s="99"/>
      <c r="AI10" s="99"/>
      <c r="AJ10" s="99"/>
      <c r="AK10" s="99"/>
      <c r="AL10" s="99"/>
      <c r="AM10" s="99"/>
      <c r="AN10" s="99"/>
      <c r="AO10" s="99"/>
      <c r="AP10" s="99"/>
      <c r="AQ10" s="99"/>
      <c r="AR10" s="99"/>
      <c r="AS10" s="99"/>
      <c r="AT10" s="99"/>
      <c r="AU10" s="99"/>
      <c r="AV10" s="99"/>
      <c r="AW10" s="99"/>
      <c r="AX10" s="99"/>
      <c r="AY10" s="99"/>
      <c r="AZ10" s="99"/>
      <c r="BA10" s="101" t="str">
        <f>C10</f>
        <v>Sejmutí ornice nebo lesní půdy s vodorovným přemístěním na hromady v místě upotřebení nebo na dočasné či trvalé skládky se složením.</v>
      </c>
      <c r="BB10" s="99"/>
      <c r="BC10" s="99"/>
      <c r="BD10" s="99"/>
      <c r="BE10" s="99"/>
      <c r="BF10" s="99"/>
      <c r="BG10" s="99"/>
      <c r="BH10" s="99"/>
    </row>
    <row r="11" spans="1:60" outlineLevel="1">
      <c r="A11" s="100"/>
      <c r="B11" s="100"/>
      <c r="C11" s="181" t="s">
        <v>772</v>
      </c>
      <c r="D11" s="180"/>
      <c r="E11" s="179">
        <v>341.95</v>
      </c>
      <c r="F11" s="106"/>
      <c r="G11" s="106"/>
      <c r="H11" s="106"/>
      <c r="I11" s="106"/>
      <c r="J11" s="106"/>
      <c r="K11" s="106"/>
      <c r="L11" s="106"/>
      <c r="M11" s="106"/>
      <c r="N11" s="104"/>
      <c r="O11" s="104"/>
      <c r="P11" s="104"/>
      <c r="Q11" s="104"/>
      <c r="R11" s="104"/>
      <c r="S11" s="104"/>
      <c r="T11" s="105"/>
      <c r="U11" s="104"/>
      <c r="V11" s="99"/>
      <c r="W11" s="99"/>
      <c r="X11" s="99"/>
      <c r="Y11" s="99"/>
      <c r="Z11" s="99"/>
      <c r="AA11" s="99"/>
      <c r="AB11" s="99"/>
      <c r="AC11" s="99"/>
      <c r="AD11" s="99"/>
      <c r="AE11" s="99" t="s">
        <v>133</v>
      </c>
      <c r="AF11" s="99">
        <v>0</v>
      </c>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row>
    <row r="12" spans="1:60" outlineLevel="1">
      <c r="A12" s="100"/>
      <c r="B12" s="100"/>
      <c r="C12" s="181" t="s">
        <v>771</v>
      </c>
      <c r="D12" s="180"/>
      <c r="E12" s="179">
        <v>6.75</v>
      </c>
      <c r="F12" s="106"/>
      <c r="G12" s="106"/>
      <c r="H12" s="106"/>
      <c r="I12" s="106"/>
      <c r="J12" s="106"/>
      <c r="K12" s="106"/>
      <c r="L12" s="106"/>
      <c r="M12" s="106"/>
      <c r="N12" s="104"/>
      <c r="O12" s="104"/>
      <c r="P12" s="104"/>
      <c r="Q12" s="104"/>
      <c r="R12" s="104"/>
      <c r="S12" s="104"/>
      <c r="T12" s="105"/>
      <c r="U12" s="104"/>
      <c r="V12" s="99"/>
      <c r="W12" s="99"/>
      <c r="X12" s="99"/>
      <c r="Y12" s="99"/>
      <c r="Z12" s="99"/>
      <c r="AA12" s="99"/>
      <c r="AB12" s="99"/>
      <c r="AC12" s="99"/>
      <c r="AD12" s="99"/>
      <c r="AE12" s="99" t="s">
        <v>133</v>
      </c>
      <c r="AF12" s="99">
        <v>0</v>
      </c>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row>
    <row r="13" spans="1:60" ht="22.5" outlineLevel="1">
      <c r="A13" s="100">
        <v>2</v>
      </c>
      <c r="B13" s="100" t="s">
        <v>215</v>
      </c>
      <c r="C13" s="114" t="s">
        <v>214</v>
      </c>
      <c r="D13" s="104" t="s">
        <v>213</v>
      </c>
      <c r="E13" s="178">
        <v>348.7</v>
      </c>
      <c r="F13" s="177">
        <f>H13+J13</f>
        <v>0</v>
      </c>
      <c r="G13" s="106">
        <f>ROUND(E13*F13,2)</f>
        <v>0</v>
      </c>
      <c r="H13" s="106"/>
      <c r="I13" s="106">
        <f>ROUND(E13*H13,2)</f>
        <v>0</v>
      </c>
      <c r="J13" s="106"/>
      <c r="K13" s="106">
        <f>ROUND(E13*J13,2)</f>
        <v>0</v>
      </c>
      <c r="L13" s="106">
        <v>21</v>
      </c>
      <c r="M13" s="106">
        <f>G13*(1+L13/100)</f>
        <v>0</v>
      </c>
      <c r="N13" s="104">
        <v>0</v>
      </c>
      <c r="O13" s="104">
        <f>ROUND(E13*N13,5)</f>
        <v>0</v>
      </c>
      <c r="P13" s="104">
        <v>0</v>
      </c>
      <c r="Q13" s="104">
        <f>ROUND(E13*P13,5)</f>
        <v>0</v>
      </c>
      <c r="R13" s="104"/>
      <c r="S13" s="104"/>
      <c r="T13" s="105">
        <v>0.65200000000000002</v>
      </c>
      <c r="U13" s="104">
        <f>ROUND(E13*T13,2)</f>
        <v>227.35</v>
      </c>
      <c r="V13" s="99"/>
      <c r="W13" s="99"/>
      <c r="X13" s="99"/>
      <c r="Y13" s="99"/>
      <c r="Z13" s="99"/>
      <c r="AA13" s="99"/>
      <c r="AB13" s="99"/>
      <c r="AC13" s="99"/>
      <c r="AD13" s="99"/>
      <c r="AE13" s="99" t="s">
        <v>80</v>
      </c>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row>
    <row r="14" spans="1:60" outlineLevel="1">
      <c r="A14" s="100"/>
      <c r="B14" s="100"/>
      <c r="C14" s="181" t="s">
        <v>772</v>
      </c>
      <c r="D14" s="180"/>
      <c r="E14" s="179">
        <v>341.95</v>
      </c>
      <c r="F14" s="106"/>
      <c r="G14" s="106"/>
      <c r="H14" s="106"/>
      <c r="I14" s="106"/>
      <c r="J14" s="106"/>
      <c r="K14" s="106"/>
      <c r="L14" s="106"/>
      <c r="M14" s="106"/>
      <c r="N14" s="104"/>
      <c r="O14" s="104"/>
      <c r="P14" s="104"/>
      <c r="Q14" s="104"/>
      <c r="R14" s="104"/>
      <c r="S14" s="104"/>
      <c r="T14" s="105"/>
      <c r="U14" s="104"/>
      <c r="V14" s="99"/>
      <c r="W14" s="99"/>
      <c r="X14" s="99"/>
      <c r="Y14" s="99"/>
      <c r="Z14" s="99"/>
      <c r="AA14" s="99"/>
      <c r="AB14" s="99"/>
      <c r="AC14" s="99"/>
      <c r="AD14" s="99"/>
      <c r="AE14" s="99" t="s">
        <v>133</v>
      </c>
      <c r="AF14" s="99">
        <v>0</v>
      </c>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row>
    <row r="15" spans="1:60" outlineLevel="1">
      <c r="A15" s="100"/>
      <c r="B15" s="100"/>
      <c r="C15" s="181" t="s">
        <v>771</v>
      </c>
      <c r="D15" s="180"/>
      <c r="E15" s="179">
        <v>6.75</v>
      </c>
      <c r="F15" s="106"/>
      <c r="G15" s="106"/>
      <c r="H15" s="106"/>
      <c r="I15" s="106"/>
      <c r="J15" s="106"/>
      <c r="K15" s="106"/>
      <c r="L15" s="106"/>
      <c r="M15" s="106"/>
      <c r="N15" s="104"/>
      <c r="O15" s="104"/>
      <c r="P15" s="104"/>
      <c r="Q15" s="104"/>
      <c r="R15" s="104"/>
      <c r="S15" s="104"/>
      <c r="T15" s="105"/>
      <c r="U15" s="104"/>
      <c r="V15" s="99"/>
      <c r="W15" s="99"/>
      <c r="X15" s="99"/>
      <c r="Y15" s="99"/>
      <c r="Z15" s="99"/>
      <c r="AA15" s="99"/>
      <c r="AB15" s="99"/>
      <c r="AC15" s="99"/>
      <c r="AD15" s="99"/>
      <c r="AE15" s="99" t="s">
        <v>133</v>
      </c>
      <c r="AF15" s="99">
        <v>0</v>
      </c>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row>
    <row r="16" spans="1:60" outlineLevel="1">
      <c r="A16" s="100">
        <v>3</v>
      </c>
      <c r="B16" s="100" t="s">
        <v>579</v>
      </c>
      <c r="C16" s="114" t="s">
        <v>578</v>
      </c>
      <c r="D16" s="104" t="s">
        <v>213</v>
      </c>
      <c r="E16" s="178">
        <v>67.540000000000006</v>
      </c>
      <c r="F16" s="177">
        <f>H16+J16</f>
        <v>0</v>
      </c>
      <c r="G16" s="106">
        <f>ROUND(E16*F16,2)</f>
        <v>0</v>
      </c>
      <c r="H16" s="106"/>
      <c r="I16" s="106">
        <f>ROUND(E16*H16,2)</f>
        <v>0</v>
      </c>
      <c r="J16" s="106"/>
      <c r="K16" s="106">
        <f>ROUND(E16*J16,2)</f>
        <v>0</v>
      </c>
      <c r="L16" s="106">
        <v>21</v>
      </c>
      <c r="M16" s="106">
        <f>G16*(1+L16/100)</f>
        <v>0</v>
      </c>
      <c r="N16" s="104">
        <v>0</v>
      </c>
      <c r="O16" s="104">
        <f>ROUND(E16*N16,5)</f>
        <v>0</v>
      </c>
      <c r="P16" s="104">
        <v>0</v>
      </c>
      <c r="Q16" s="104">
        <f>ROUND(E16*P16,5)</f>
        <v>0</v>
      </c>
      <c r="R16" s="104"/>
      <c r="S16" s="104"/>
      <c r="T16" s="105">
        <v>0.36799999999999999</v>
      </c>
      <c r="U16" s="104">
        <f>ROUND(E16*T16,2)</f>
        <v>24.85</v>
      </c>
      <c r="V16" s="99"/>
      <c r="W16" s="99"/>
      <c r="X16" s="99"/>
      <c r="Y16" s="99"/>
      <c r="Z16" s="99"/>
      <c r="AA16" s="99"/>
      <c r="AB16" s="99"/>
      <c r="AC16" s="99"/>
      <c r="AD16" s="99"/>
      <c r="AE16" s="99" t="s">
        <v>80</v>
      </c>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row>
    <row r="17" spans="1:60" ht="22.5" outlineLevel="1">
      <c r="A17" s="100"/>
      <c r="B17" s="100"/>
      <c r="C17" s="383" t="s">
        <v>571</v>
      </c>
      <c r="D17" s="384"/>
      <c r="E17" s="385"/>
      <c r="F17" s="386"/>
      <c r="G17" s="387"/>
      <c r="H17" s="106"/>
      <c r="I17" s="106"/>
      <c r="J17" s="106"/>
      <c r="K17" s="106"/>
      <c r="L17" s="106"/>
      <c r="M17" s="106"/>
      <c r="N17" s="104"/>
      <c r="O17" s="104"/>
      <c r="P17" s="104"/>
      <c r="Q17" s="104"/>
      <c r="R17" s="104"/>
      <c r="S17" s="104"/>
      <c r="T17" s="105"/>
      <c r="U17" s="104"/>
      <c r="V17" s="99"/>
      <c r="W17" s="99"/>
      <c r="X17" s="99"/>
      <c r="Y17" s="99"/>
      <c r="Z17" s="99"/>
      <c r="AA17" s="99"/>
      <c r="AB17" s="99"/>
      <c r="AC17" s="99"/>
      <c r="AD17" s="99"/>
      <c r="AE17" s="99" t="s">
        <v>81</v>
      </c>
      <c r="AF17" s="99"/>
      <c r="AG17" s="99"/>
      <c r="AH17" s="99"/>
      <c r="AI17" s="99"/>
      <c r="AJ17" s="99"/>
      <c r="AK17" s="99"/>
      <c r="AL17" s="99"/>
      <c r="AM17" s="99"/>
      <c r="AN17" s="99"/>
      <c r="AO17" s="99"/>
      <c r="AP17" s="99"/>
      <c r="AQ17" s="99"/>
      <c r="AR17" s="99"/>
      <c r="AS17" s="99"/>
      <c r="AT17" s="99"/>
      <c r="AU17" s="99"/>
      <c r="AV17" s="99"/>
      <c r="AW17" s="99"/>
      <c r="AX17" s="99"/>
      <c r="AY17" s="99"/>
      <c r="AZ17" s="99"/>
      <c r="BA17" s="101" t="str">
        <f>C17</f>
        <v>Odkopávky a prokopávky nezapažené s přehozením výkopku na vzdálenost do 3 m nebo s naložením na dopravní prostředek.</v>
      </c>
      <c r="BB17" s="99"/>
      <c r="BC17" s="99"/>
      <c r="BD17" s="99"/>
      <c r="BE17" s="99"/>
      <c r="BF17" s="99"/>
      <c r="BG17" s="99"/>
      <c r="BH17" s="99"/>
    </row>
    <row r="18" spans="1:60" ht="22.5" outlineLevel="1">
      <c r="A18" s="100"/>
      <c r="B18" s="100"/>
      <c r="C18" s="181" t="s">
        <v>757</v>
      </c>
      <c r="D18" s="180"/>
      <c r="E18" s="179">
        <v>67.540000000000006</v>
      </c>
      <c r="F18" s="106"/>
      <c r="G18" s="106"/>
      <c r="H18" s="106"/>
      <c r="I18" s="106"/>
      <c r="J18" s="106"/>
      <c r="K18" s="106"/>
      <c r="L18" s="106"/>
      <c r="M18" s="106"/>
      <c r="N18" s="104"/>
      <c r="O18" s="104"/>
      <c r="P18" s="104"/>
      <c r="Q18" s="104"/>
      <c r="R18" s="104"/>
      <c r="S18" s="104"/>
      <c r="T18" s="105"/>
      <c r="U18" s="104"/>
      <c r="V18" s="99"/>
      <c r="W18" s="99"/>
      <c r="X18" s="99"/>
      <c r="Y18" s="99"/>
      <c r="Z18" s="99"/>
      <c r="AA18" s="99"/>
      <c r="AB18" s="99"/>
      <c r="AC18" s="99"/>
      <c r="AD18" s="99"/>
      <c r="AE18" s="99" t="s">
        <v>133</v>
      </c>
      <c r="AF18" s="99">
        <v>0</v>
      </c>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row>
    <row r="19" spans="1:60" outlineLevel="1">
      <c r="A19" s="100">
        <v>4</v>
      </c>
      <c r="B19" s="100" t="s">
        <v>570</v>
      </c>
      <c r="C19" s="114" t="s">
        <v>569</v>
      </c>
      <c r="D19" s="104" t="s">
        <v>213</v>
      </c>
      <c r="E19" s="178">
        <v>2.6</v>
      </c>
      <c r="F19" s="177">
        <f>H19+J19</f>
        <v>0</v>
      </c>
      <c r="G19" s="106">
        <f>ROUND(E19*F19,2)</f>
        <v>0</v>
      </c>
      <c r="H19" s="106"/>
      <c r="I19" s="106">
        <f>ROUND(E19*H19,2)</f>
        <v>0</v>
      </c>
      <c r="J19" s="106"/>
      <c r="K19" s="106">
        <f>ROUND(E19*J19,2)</f>
        <v>0</v>
      </c>
      <c r="L19" s="106">
        <v>21</v>
      </c>
      <c r="M19" s="106">
        <f>G19*(1+L19/100)</f>
        <v>0</v>
      </c>
      <c r="N19" s="104">
        <v>0</v>
      </c>
      <c r="O19" s="104">
        <f>ROUND(E19*N19,5)</f>
        <v>0</v>
      </c>
      <c r="P19" s="104">
        <v>0</v>
      </c>
      <c r="Q19" s="104">
        <f>ROUND(E19*P19,5)</f>
        <v>0</v>
      </c>
      <c r="R19" s="104"/>
      <c r="S19" s="104"/>
      <c r="T19" s="105">
        <v>3.5329999999999999</v>
      </c>
      <c r="U19" s="104">
        <f>ROUND(E19*T19,2)</f>
        <v>9.19</v>
      </c>
      <c r="V19" s="99"/>
      <c r="W19" s="99"/>
      <c r="X19" s="99"/>
      <c r="Y19" s="99"/>
      <c r="Z19" s="99"/>
      <c r="AA19" s="99"/>
      <c r="AB19" s="99"/>
      <c r="AC19" s="99"/>
      <c r="AD19" s="99"/>
      <c r="AE19" s="99" t="s">
        <v>80</v>
      </c>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row>
    <row r="20" spans="1:60" outlineLevel="1">
      <c r="A20" s="100"/>
      <c r="B20" s="100"/>
      <c r="C20" s="383" t="s">
        <v>563</v>
      </c>
      <c r="D20" s="384"/>
      <c r="E20" s="385"/>
      <c r="F20" s="386"/>
      <c r="G20" s="387"/>
      <c r="H20" s="106"/>
      <c r="I20" s="106"/>
      <c r="J20" s="106"/>
      <c r="K20" s="106"/>
      <c r="L20" s="106"/>
      <c r="M20" s="106"/>
      <c r="N20" s="104"/>
      <c r="O20" s="104"/>
      <c r="P20" s="104"/>
      <c r="Q20" s="104"/>
      <c r="R20" s="104"/>
      <c r="S20" s="104"/>
      <c r="T20" s="105"/>
      <c r="U20" s="104"/>
      <c r="V20" s="99"/>
      <c r="W20" s="99"/>
      <c r="X20" s="99"/>
      <c r="Y20" s="99"/>
      <c r="Z20" s="99"/>
      <c r="AA20" s="99"/>
      <c r="AB20" s="99"/>
      <c r="AC20" s="99"/>
      <c r="AD20" s="99"/>
      <c r="AE20" s="99" t="s">
        <v>81</v>
      </c>
      <c r="AF20" s="99"/>
      <c r="AG20" s="99"/>
      <c r="AH20" s="99"/>
      <c r="AI20" s="99"/>
      <c r="AJ20" s="99"/>
      <c r="AK20" s="99"/>
      <c r="AL20" s="99"/>
      <c r="AM20" s="99"/>
      <c r="AN20" s="99"/>
      <c r="AO20" s="99"/>
      <c r="AP20" s="99"/>
      <c r="AQ20" s="99"/>
      <c r="AR20" s="99"/>
      <c r="AS20" s="99"/>
      <c r="AT20" s="99"/>
      <c r="AU20" s="99"/>
      <c r="AV20" s="99"/>
      <c r="AW20" s="99"/>
      <c r="AX20" s="99"/>
      <c r="AY20" s="99"/>
      <c r="AZ20" s="99"/>
      <c r="BA20" s="101" t="str">
        <f>C20</f>
        <v>S přehozením na vzdálenost do 5 m nebo s naložením na ruční dopravní prostředek.</v>
      </c>
      <c r="BB20" s="99"/>
      <c r="BC20" s="99"/>
      <c r="BD20" s="99"/>
      <c r="BE20" s="99"/>
      <c r="BF20" s="99"/>
      <c r="BG20" s="99"/>
      <c r="BH20" s="99"/>
    </row>
    <row r="21" spans="1:60" outlineLevel="1">
      <c r="A21" s="100"/>
      <c r="B21" s="100"/>
      <c r="C21" s="181" t="s">
        <v>756</v>
      </c>
      <c r="D21" s="180"/>
      <c r="E21" s="179">
        <v>2.52</v>
      </c>
      <c r="F21" s="106"/>
      <c r="G21" s="106"/>
      <c r="H21" s="106"/>
      <c r="I21" s="106"/>
      <c r="J21" s="106"/>
      <c r="K21" s="106"/>
      <c r="L21" s="106"/>
      <c r="M21" s="106"/>
      <c r="N21" s="104"/>
      <c r="O21" s="104"/>
      <c r="P21" s="104"/>
      <c r="Q21" s="104"/>
      <c r="R21" s="104"/>
      <c r="S21" s="104"/>
      <c r="T21" s="105"/>
      <c r="U21" s="104"/>
      <c r="V21" s="99"/>
      <c r="W21" s="99"/>
      <c r="X21" s="99"/>
      <c r="Y21" s="99"/>
      <c r="Z21" s="99"/>
      <c r="AA21" s="99"/>
      <c r="AB21" s="99"/>
      <c r="AC21" s="99"/>
      <c r="AD21" s="99"/>
      <c r="AE21" s="99" t="s">
        <v>133</v>
      </c>
      <c r="AF21" s="99">
        <v>0</v>
      </c>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row>
    <row r="22" spans="1:60" outlineLevel="1">
      <c r="A22" s="100"/>
      <c r="B22" s="100"/>
      <c r="C22" s="181" t="s">
        <v>755</v>
      </c>
      <c r="D22" s="180"/>
      <c r="E22" s="179">
        <v>0.08</v>
      </c>
      <c r="F22" s="106"/>
      <c r="G22" s="106"/>
      <c r="H22" s="106"/>
      <c r="I22" s="106"/>
      <c r="J22" s="106"/>
      <c r="K22" s="106"/>
      <c r="L22" s="106"/>
      <c r="M22" s="106"/>
      <c r="N22" s="104"/>
      <c r="O22" s="104"/>
      <c r="P22" s="104"/>
      <c r="Q22" s="104"/>
      <c r="R22" s="104"/>
      <c r="S22" s="104"/>
      <c r="T22" s="105"/>
      <c r="U22" s="104"/>
      <c r="V22" s="99"/>
      <c r="W22" s="99"/>
      <c r="X22" s="99"/>
      <c r="Y22" s="99"/>
      <c r="Z22" s="99"/>
      <c r="AA22" s="99"/>
      <c r="AB22" s="99"/>
      <c r="AC22" s="99"/>
      <c r="AD22" s="99"/>
      <c r="AE22" s="99" t="s">
        <v>133</v>
      </c>
      <c r="AF22" s="99">
        <v>0</v>
      </c>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row>
    <row r="23" spans="1:60" outlineLevel="1">
      <c r="A23" s="100">
        <v>5</v>
      </c>
      <c r="B23" s="100" t="s">
        <v>577</v>
      </c>
      <c r="C23" s="114" t="s">
        <v>576</v>
      </c>
      <c r="D23" s="104" t="s">
        <v>213</v>
      </c>
      <c r="E23" s="178">
        <v>418.84</v>
      </c>
      <c r="F23" s="177">
        <f>H23+J23</f>
        <v>0</v>
      </c>
      <c r="G23" s="106">
        <f>ROUND(E23*F23,2)</f>
        <v>0</v>
      </c>
      <c r="H23" s="106"/>
      <c r="I23" s="106">
        <f>ROUND(E23*H23,2)</f>
        <v>0</v>
      </c>
      <c r="J23" s="106"/>
      <c r="K23" s="106">
        <f>ROUND(E23*J23,2)</f>
        <v>0</v>
      </c>
      <c r="L23" s="106">
        <v>21</v>
      </c>
      <c r="M23" s="106">
        <f>G23*(1+L23/100)</f>
        <v>0</v>
      </c>
      <c r="N23" s="104">
        <v>0</v>
      </c>
      <c r="O23" s="104">
        <f>ROUND(E23*N23,5)</f>
        <v>0</v>
      </c>
      <c r="P23" s="104">
        <v>0</v>
      </c>
      <c r="Q23" s="104">
        <f>ROUND(E23*P23,5)</f>
        <v>0</v>
      </c>
      <c r="R23" s="104"/>
      <c r="S23" s="104"/>
      <c r="T23" s="105">
        <v>5.8000000000000003E-2</v>
      </c>
      <c r="U23" s="104">
        <f>ROUND(E23*T23,2)</f>
        <v>24.29</v>
      </c>
      <c r="V23" s="99"/>
      <c r="W23" s="99"/>
      <c r="X23" s="99"/>
      <c r="Y23" s="99"/>
      <c r="Z23" s="99"/>
      <c r="AA23" s="99"/>
      <c r="AB23" s="99"/>
      <c r="AC23" s="99"/>
      <c r="AD23" s="99"/>
      <c r="AE23" s="99" t="s">
        <v>80</v>
      </c>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row>
    <row r="24" spans="1:60" outlineLevel="1">
      <c r="A24" s="100"/>
      <c r="B24" s="100"/>
      <c r="C24" s="181" t="s">
        <v>770</v>
      </c>
      <c r="D24" s="180"/>
      <c r="E24" s="179">
        <v>348.7</v>
      </c>
      <c r="F24" s="106"/>
      <c r="G24" s="106"/>
      <c r="H24" s="106"/>
      <c r="I24" s="106"/>
      <c r="J24" s="106"/>
      <c r="K24" s="106"/>
      <c r="L24" s="106"/>
      <c r="M24" s="106"/>
      <c r="N24" s="104"/>
      <c r="O24" s="104"/>
      <c r="P24" s="104"/>
      <c r="Q24" s="104"/>
      <c r="R24" s="104"/>
      <c r="S24" s="104"/>
      <c r="T24" s="105"/>
      <c r="U24" s="104"/>
      <c r="V24" s="99"/>
      <c r="W24" s="99"/>
      <c r="X24" s="99"/>
      <c r="Y24" s="99"/>
      <c r="Z24" s="99"/>
      <c r="AA24" s="99"/>
      <c r="AB24" s="99"/>
      <c r="AC24" s="99"/>
      <c r="AD24" s="99"/>
      <c r="AE24" s="99" t="s">
        <v>133</v>
      </c>
      <c r="AF24" s="99">
        <v>0</v>
      </c>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row>
    <row r="25" spans="1:60" outlineLevel="1">
      <c r="A25" s="100"/>
      <c r="B25" s="100"/>
      <c r="C25" s="181" t="s">
        <v>769</v>
      </c>
      <c r="D25" s="180"/>
      <c r="E25" s="179">
        <v>67.540000000000006</v>
      </c>
      <c r="F25" s="106"/>
      <c r="G25" s="106"/>
      <c r="H25" s="106"/>
      <c r="I25" s="106"/>
      <c r="J25" s="106"/>
      <c r="K25" s="106"/>
      <c r="L25" s="106"/>
      <c r="M25" s="106"/>
      <c r="N25" s="104"/>
      <c r="O25" s="104"/>
      <c r="P25" s="104"/>
      <c r="Q25" s="104"/>
      <c r="R25" s="104"/>
      <c r="S25" s="104"/>
      <c r="T25" s="105"/>
      <c r="U25" s="104"/>
      <c r="V25" s="99"/>
      <c r="W25" s="99"/>
      <c r="X25" s="99"/>
      <c r="Y25" s="99"/>
      <c r="Z25" s="99"/>
      <c r="AA25" s="99"/>
      <c r="AB25" s="99"/>
      <c r="AC25" s="99"/>
      <c r="AD25" s="99"/>
      <c r="AE25" s="99" t="s">
        <v>133</v>
      </c>
      <c r="AF25" s="99">
        <v>0</v>
      </c>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row>
    <row r="26" spans="1:60" outlineLevel="1">
      <c r="A26" s="100"/>
      <c r="B26" s="100"/>
      <c r="C26" s="181" t="s">
        <v>756</v>
      </c>
      <c r="D26" s="180"/>
      <c r="E26" s="179">
        <v>2.52</v>
      </c>
      <c r="F26" s="106"/>
      <c r="G26" s="106"/>
      <c r="H26" s="106"/>
      <c r="I26" s="106"/>
      <c r="J26" s="106"/>
      <c r="K26" s="106"/>
      <c r="L26" s="106"/>
      <c r="M26" s="106"/>
      <c r="N26" s="104"/>
      <c r="O26" s="104"/>
      <c r="P26" s="104"/>
      <c r="Q26" s="104"/>
      <c r="R26" s="104"/>
      <c r="S26" s="104"/>
      <c r="T26" s="105"/>
      <c r="U26" s="104"/>
      <c r="V26" s="99"/>
      <c r="W26" s="99"/>
      <c r="X26" s="99"/>
      <c r="Y26" s="99"/>
      <c r="Z26" s="99"/>
      <c r="AA26" s="99"/>
      <c r="AB26" s="99"/>
      <c r="AC26" s="99"/>
      <c r="AD26" s="99"/>
      <c r="AE26" s="99" t="s">
        <v>133</v>
      </c>
      <c r="AF26" s="99">
        <v>0</v>
      </c>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row>
    <row r="27" spans="1:60" outlineLevel="1">
      <c r="A27" s="100"/>
      <c r="B27" s="100"/>
      <c r="C27" s="181" t="s">
        <v>755</v>
      </c>
      <c r="D27" s="180"/>
      <c r="E27" s="179">
        <v>0.08</v>
      </c>
      <c r="F27" s="106"/>
      <c r="G27" s="106"/>
      <c r="H27" s="106"/>
      <c r="I27" s="106"/>
      <c r="J27" s="106"/>
      <c r="K27" s="106"/>
      <c r="L27" s="106"/>
      <c r="M27" s="106"/>
      <c r="N27" s="104"/>
      <c r="O27" s="104"/>
      <c r="P27" s="104"/>
      <c r="Q27" s="104"/>
      <c r="R27" s="104"/>
      <c r="S27" s="104"/>
      <c r="T27" s="105"/>
      <c r="U27" s="104"/>
      <c r="V27" s="99"/>
      <c r="W27" s="99"/>
      <c r="X27" s="99"/>
      <c r="Y27" s="99"/>
      <c r="Z27" s="99"/>
      <c r="AA27" s="99"/>
      <c r="AB27" s="99"/>
      <c r="AC27" s="99"/>
      <c r="AD27" s="99"/>
      <c r="AE27" s="99" t="s">
        <v>133</v>
      </c>
      <c r="AF27" s="99">
        <v>0</v>
      </c>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row>
    <row r="28" spans="1:60" outlineLevel="1">
      <c r="A28" s="100">
        <v>6</v>
      </c>
      <c r="B28" s="100" t="s">
        <v>223</v>
      </c>
      <c r="C28" s="114" t="s">
        <v>222</v>
      </c>
      <c r="D28" s="104" t="s">
        <v>213</v>
      </c>
      <c r="E28" s="178">
        <v>308.2</v>
      </c>
      <c r="F28" s="177">
        <f>H28+J28</f>
        <v>0</v>
      </c>
      <c r="G28" s="106">
        <f>ROUND(E28*F28,2)</f>
        <v>0</v>
      </c>
      <c r="H28" s="106"/>
      <c r="I28" s="106">
        <f>ROUND(E28*H28,2)</f>
        <v>0</v>
      </c>
      <c r="J28" s="106"/>
      <c r="K28" s="106">
        <f>ROUND(E28*J28,2)</f>
        <v>0</v>
      </c>
      <c r="L28" s="106">
        <v>21</v>
      </c>
      <c r="M28" s="106">
        <f>G28*(1+L28/100)</f>
        <v>0</v>
      </c>
      <c r="N28" s="104">
        <v>0</v>
      </c>
      <c r="O28" s="104">
        <f>ROUND(E28*N28,5)</f>
        <v>0</v>
      </c>
      <c r="P28" s="104">
        <v>0</v>
      </c>
      <c r="Q28" s="104">
        <f>ROUND(E28*P28,5)</f>
        <v>0</v>
      </c>
      <c r="R28" s="104"/>
      <c r="S28" s="104"/>
      <c r="T28" s="105">
        <v>0.20200000000000001</v>
      </c>
      <c r="U28" s="104">
        <f>ROUND(E28*T28,2)</f>
        <v>62.26</v>
      </c>
      <c r="V28" s="99"/>
      <c r="W28" s="99"/>
      <c r="X28" s="99"/>
      <c r="Y28" s="99"/>
      <c r="Z28" s="99"/>
      <c r="AA28" s="99"/>
      <c r="AB28" s="99"/>
      <c r="AC28" s="99"/>
      <c r="AD28" s="99"/>
      <c r="AE28" s="99" t="s">
        <v>80</v>
      </c>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row>
    <row r="29" spans="1:60" outlineLevel="1">
      <c r="A29" s="100"/>
      <c r="B29" s="100"/>
      <c r="C29" s="383" t="s">
        <v>768</v>
      </c>
      <c r="D29" s="384"/>
      <c r="E29" s="385"/>
      <c r="F29" s="386"/>
      <c r="G29" s="387"/>
      <c r="H29" s="106"/>
      <c r="I29" s="106"/>
      <c r="J29" s="106"/>
      <c r="K29" s="106"/>
      <c r="L29" s="106"/>
      <c r="M29" s="106"/>
      <c r="N29" s="104"/>
      <c r="O29" s="104"/>
      <c r="P29" s="104"/>
      <c r="Q29" s="104"/>
      <c r="R29" s="104"/>
      <c r="S29" s="104"/>
      <c r="T29" s="105"/>
      <c r="U29" s="104"/>
      <c r="V29" s="99"/>
      <c r="W29" s="99"/>
      <c r="X29" s="99"/>
      <c r="Y29" s="99"/>
      <c r="Z29" s="99"/>
      <c r="AA29" s="99"/>
      <c r="AB29" s="99"/>
      <c r="AC29" s="99"/>
      <c r="AD29" s="99"/>
      <c r="AE29" s="99" t="s">
        <v>81</v>
      </c>
      <c r="AF29" s="99"/>
      <c r="AG29" s="99"/>
      <c r="AH29" s="99"/>
      <c r="AI29" s="99"/>
      <c r="AJ29" s="99"/>
      <c r="AK29" s="99"/>
      <c r="AL29" s="99"/>
      <c r="AM29" s="99"/>
      <c r="AN29" s="99"/>
      <c r="AO29" s="99"/>
      <c r="AP29" s="99"/>
      <c r="AQ29" s="99"/>
      <c r="AR29" s="99"/>
      <c r="AS29" s="99"/>
      <c r="AT29" s="99"/>
      <c r="AU29" s="99"/>
      <c r="AV29" s="99"/>
      <c r="AW29" s="99"/>
      <c r="AX29" s="99"/>
      <c r="AY29" s="99"/>
      <c r="AZ29" s="99"/>
      <c r="BA29" s="101" t="str">
        <f>C29</f>
        <v>Zásyp hutnitelnou sypaninou s uložením výkopku po vrstvách, se zhutněním.</v>
      </c>
      <c r="BB29" s="99"/>
      <c r="BC29" s="99"/>
      <c r="BD29" s="99"/>
      <c r="BE29" s="99"/>
      <c r="BF29" s="99"/>
      <c r="BG29" s="99"/>
      <c r="BH29" s="99"/>
    </row>
    <row r="30" spans="1:60" outlineLevel="1">
      <c r="A30" s="100"/>
      <c r="B30" s="100"/>
      <c r="C30" s="181" t="s">
        <v>763</v>
      </c>
      <c r="D30" s="180"/>
      <c r="E30" s="179">
        <v>143.93</v>
      </c>
      <c r="F30" s="106"/>
      <c r="G30" s="106"/>
      <c r="H30" s="106"/>
      <c r="I30" s="106"/>
      <c r="J30" s="106"/>
      <c r="K30" s="106"/>
      <c r="L30" s="106"/>
      <c r="M30" s="106"/>
      <c r="N30" s="104"/>
      <c r="O30" s="104"/>
      <c r="P30" s="104"/>
      <c r="Q30" s="104"/>
      <c r="R30" s="104"/>
      <c r="S30" s="104"/>
      <c r="T30" s="105"/>
      <c r="U30" s="104"/>
      <c r="V30" s="99"/>
      <c r="W30" s="99"/>
      <c r="X30" s="99"/>
      <c r="Y30" s="99"/>
      <c r="Z30" s="99"/>
      <c r="AA30" s="99"/>
      <c r="AB30" s="99"/>
      <c r="AC30" s="99"/>
      <c r="AD30" s="99"/>
      <c r="AE30" s="99" t="s">
        <v>133</v>
      </c>
      <c r="AF30" s="99">
        <v>0</v>
      </c>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row>
    <row r="31" spans="1:60" outlineLevel="1">
      <c r="A31" s="100"/>
      <c r="B31" s="100"/>
      <c r="C31" s="181" t="s">
        <v>762</v>
      </c>
      <c r="D31" s="180"/>
      <c r="E31" s="179">
        <v>122.64</v>
      </c>
      <c r="F31" s="106"/>
      <c r="G31" s="106"/>
      <c r="H31" s="106"/>
      <c r="I31" s="106"/>
      <c r="J31" s="106"/>
      <c r="K31" s="106"/>
      <c r="L31" s="106"/>
      <c r="M31" s="106"/>
      <c r="N31" s="104"/>
      <c r="O31" s="104"/>
      <c r="P31" s="104"/>
      <c r="Q31" s="104"/>
      <c r="R31" s="104"/>
      <c r="S31" s="104"/>
      <c r="T31" s="105"/>
      <c r="U31" s="104"/>
      <c r="V31" s="99"/>
      <c r="W31" s="99"/>
      <c r="X31" s="99"/>
      <c r="Y31" s="99"/>
      <c r="Z31" s="99"/>
      <c r="AA31" s="99"/>
      <c r="AB31" s="99"/>
      <c r="AC31" s="99"/>
      <c r="AD31" s="99"/>
      <c r="AE31" s="99" t="s">
        <v>133</v>
      </c>
      <c r="AF31" s="99">
        <v>0</v>
      </c>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row>
    <row r="32" spans="1:60" outlineLevel="1">
      <c r="A32" s="100"/>
      <c r="B32" s="100"/>
      <c r="C32" s="181" t="s">
        <v>761</v>
      </c>
      <c r="D32" s="180"/>
      <c r="E32" s="179">
        <v>17.600000000000001</v>
      </c>
      <c r="F32" s="106"/>
      <c r="G32" s="106"/>
      <c r="H32" s="106"/>
      <c r="I32" s="106"/>
      <c r="J32" s="106"/>
      <c r="K32" s="106"/>
      <c r="L32" s="106"/>
      <c r="M32" s="106"/>
      <c r="N32" s="104"/>
      <c r="O32" s="104"/>
      <c r="P32" s="104"/>
      <c r="Q32" s="104"/>
      <c r="R32" s="104"/>
      <c r="S32" s="104"/>
      <c r="T32" s="105"/>
      <c r="U32" s="104"/>
      <c r="V32" s="99"/>
      <c r="W32" s="99"/>
      <c r="X32" s="99"/>
      <c r="Y32" s="99"/>
      <c r="Z32" s="99"/>
      <c r="AA32" s="99"/>
      <c r="AB32" s="99"/>
      <c r="AC32" s="99"/>
      <c r="AD32" s="99"/>
      <c r="AE32" s="99" t="s">
        <v>133</v>
      </c>
      <c r="AF32" s="99">
        <v>0</v>
      </c>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row>
    <row r="33" spans="1:60" outlineLevel="1">
      <c r="A33" s="100"/>
      <c r="B33" s="100"/>
      <c r="C33" s="181" t="s">
        <v>760</v>
      </c>
      <c r="D33" s="180"/>
      <c r="E33" s="179">
        <v>24.03</v>
      </c>
      <c r="F33" s="106"/>
      <c r="G33" s="106"/>
      <c r="H33" s="106"/>
      <c r="I33" s="106"/>
      <c r="J33" s="106"/>
      <c r="K33" s="106"/>
      <c r="L33" s="106"/>
      <c r="M33" s="106"/>
      <c r="N33" s="104"/>
      <c r="O33" s="104"/>
      <c r="P33" s="104"/>
      <c r="Q33" s="104"/>
      <c r="R33" s="104"/>
      <c r="S33" s="104"/>
      <c r="T33" s="105"/>
      <c r="U33" s="104"/>
      <c r="V33" s="99"/>
      <c r="W33" s="99"/>
      <c r="X33" s="99"/>
      <c r="Y33" s="99"/>
      <c r="Z33" s="99"/>
      <c r="AA33" s="99"/>
      <c r="AB33" s="99"/>
      <c r="AC33" s="99"/>
      <c r="AD33" s="99"/>
      <c r="AE33" s="99" t="s">
        <v>133</v>
      </c>
      <c r="AF33" s="99">
        <v>0</v>
      </c>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row>
    <row r="34" spans="1:60" outlineLevel="1">
      <c r="A34" s="100">
        <v>7</v>
      </c>
      <c r="B34" s="100" t="s">
        <v>220</v>
      </c>
      <c r="C34" s="114" t="s">
        <v>219</v>
      </c>
      <c r="D34" s="104" t="s">
        <v>213</v>
      </c>
      <c r="E34" s="178">
        <v>616.4</v>
      </c>
      <c r="F34" s="177">
        <f>H34+J34</f>
        <v>0</v>
      </c>
      <c r="G34" s="106">
        <f>ROUND(E34*F34,2)</f>
        <v>0</v>
      </c>
      <c r="H34" s="106"/>
      <c r="I34" s="106">
        <f>ROUND(E34*H34,2)</f>
        <v>0</v>
      </c>
      <c r="J34" s="106"/>
      <c r="K34" s="106">
        <f>ROUND(E34*J34,2)</f>
        <v>0</v>
      </c>
      <c r="L34" s="106">
        <v>21</v>
      </c>
      <c r="M34" s="106">
        <f>G34*(1+L34/100)</f>
        <v>0</v>
      </c>
      <c r="N34" s="104">
        <v>0</v>
      </c>
      <c r="O34" s="104">
        <f>ROUND(E34*N34,5)</f>
        <v>0</v>
      </c>
      <c r="P34" s="104">
        <v>0</v>
      </c>
      <c r="Q34" s="104">
        <f>ROUND(E34*P34,5)</f>
        <v>0</v>
      </c>
      <c r="R34" s="104"/>
      <c r="S34" s="104"/>
      <c r="T34" s="105">
        <v>1.0999999999999999E-2</v>
      </c>
      <c r="U34" s="104">
        <f>ROUND(E34*T34,2)</f>
        <v>6.78</v>
      </c>
      <c r="V34" s="99"/>
      <c r="W34" s="99"/>
      <c r="X34" s="99"/>
      <c r="Y34" s="99"/>
      <c r="Z34" s="99"/>
      <c r="AA34" s="99"/>
      <c r="AB34" s="99"/>
      <c r="AC34" s="99"/>
      <c r="AD34" s="99"/>
      <c r="AE34" s="99" t="s">
        <v>80</v>
      </c>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row>
    <row r="35" spans="1:60" ht="33.75" outlineLevel="1">
      <c r="A35" s="100"/>
      <c r="B35" s="100"/>
      <c r="C35" s="383" t="s">
        <v>559</v>
      </c>
      <c r="D35" s="384"/>
      <c r="E35" s="385"/>
      <c r="F35" s="386"/>
      <c r="G35" s="387"/>
      <c r="H35" s="106"/>
      <c r="I35" s="106"/>
      <c r="J35" s="106"/>
      <c r="K35" s="106"/>
      <c r="L35" s="106"/>
      <c r="M35" s="106"/>
      <c r="N35" s="104"/>
      <c r="O35" s="104"/>
      <c r="P35" s="104"/>
      <c r="Q35" s="104"/>
      <c r="R35" s="104"/>
      <c r="S35" s="104"/>
      <c r="T35" s="105"/>
      <c r="U35" s="104"/>
      <c r="V35" s="99"/>
      <c r="W35" s="99"/>
      <c r="X35" s="99"/>
      <c r="Y35" s="99"/>
      <c r="Z35" s="99"/>
      <c r="AA35" s="99"/>
      <c r="AB35" s="99"/>
      <c r="AC35" s="99"/>
      <c r="AD35" s="99"/>
      <c r="AE35" s="99" t="s">
        <v>81</v>
      </c>
      <c r="AF35" s="99"/>
      <c r="AG35" s="99"/>
      <c r="AH35" s="99"/>
      <c r="AI35" s="99"/>
      <c r="AJ35" s="99"/>
      <c r="AK35" s="99"/>
      <c r="AL35" s="99"/>
      <c r="AM35" s="99"/>
      <c r="AN35" s="99"/>
      <c r="AO35" s="99"/>
      <c r="AP35" s="99"/>
      <c r="AQ35" s="99"/>
      <c r="AR35" s="99"/>
      <c r="AS35" s="99"/>
      <c r="AT35" s="99"/>
      <c r="AU35" s="99"/>
      <c r="AV35" s="99"/>
      <c r="AW35" s="99"/>
      <c r="AX35" s="99"/>
      <c r="AY35" s="99"/>
      <c r="AZ35" s="99"/>
      <c r="BA35" s="101" t="str">
        <f>C35</f>
        <v>Vodorovné přemístění výkopku po suchu, bez ohledu na druh dopravního prostředku, bez naložení výkopku, avšak se složením bez rozhrnutí. Přesun zeminy na dočasnou skládku pro násypy a zásypy a dovoz zpět.</v>
      </c>
      <c r="BB35" s="99"/>
      <c r="BC35" s="99"/>
      <c r="BD35" s="99"/>
      <c r="BE35" s="99"/>
      <c r="BF35" s="99"/>
      <c r="BG35" s="99"/>
      <c r="BH35" s="99"/>
    </row>
    <row r="36" spans="1:60" outlineLevel="1">
      <c r="A36" s="100"/>
      <c r="B36" s="100"/>
      <c r="C36" s="181" t="s">
        <v>763</v>
      </c>
      <c r="D36" s="180"/>
      <c r="E36" s="179">
        <v>143.93</v>
      </c>
      <c r="F36" s="106"/>
      <c r="G36" s="106"/>
      <c r="H36" s="106"/>
      <c r="I36" s="106"/>
      <c r="J36" s="106"/>
      <c r="K36" s="106"/>
      <c r="L36" s="106"/>
      <c r="M36" s="106"/>
      <c r="N36" s="104"/>
      <c r="O36" s="104"/>
      <c r="P36" s="104"/>
      <c r="Q36" s="104"/>
      <c r="R36" s="104"/>
      <c r="S36" s="104"/>
      <c r="T36" s="105"/>
      <c r="U36" s="104"/>
      <c r="V36" s="99"/>
      <c r="W36" s="99"/>
      <c r="X36" s="99"/>
      <c r="Y36" s="99"/>
      <c r="Z36" s="99"/>
      <c r="AA36" s="99"/>
      <c r="AB36" s="99"/>
      <c r="AC36" s="99"/>
      <c r="AD36" s="99"/>
      <c r="AE36" s="99" t="s">
        <v>133</v>
      </c>
      <c r="AF36" s="99">
        <v>0</v>
      </c>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1:60" outlineLevel="1">
      <c r="A37" s="100"/>
      <c r="B37" s="100"/>
      <c r="C37" s="181" t="s">
        <v>762</v>
      </c>
      <c r="D37" s="180"/>
      <c r="E37" s="179">
        <v>122.64</v>
      </c>
      <c r="F37" s="106"/>
      <c r="G37" s="106"/>
      <c r="H37" s="106"/>
      <c r="I37" s="106"/>
      <c r="J37" s="106"/>
      <c r="K37" s="106"/>
      <c r="L37" s="106"/>
      <c r="M37" s="106"/>
      <c r="N37" s="104"/>
      <c r="O37" s="104"/>
      <c r="P37" s="104"/>
      <c r="Q37" s="104"/>
      <c r="R37" s="104"/>
      <c r="S37" s="104"/>
      <c r="T37" s="105"/>
      <c r="U37" s="104"/>
      <c r="V37" s="99"/>
      <c r="W37" s="99"/>
      <c r="X37" s="99"/>
      <c r="Y37" s="99"/>
      <c r="Z37" s="99"/>
      <c r="AA37" s="99"/>
      <c r="AB37" s="99"/>
      <c r="AC37" s="99"/>
      <c r="AD37" s="99"/>
      <c r="AE37" s="99" t="s">
        <v>133</v>
      </c>
      <c r="AF37" s="99">
        <v>0</v>
      </c>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1:60" outlineLevel="1">
      <c r="A38" s="100"/>
      <c r="B38" s="100"/>
      <c r="C38" s="181" t="s">
        <v>761</v>
      </c>
      <c r="D38" s="180"/>
      <c r="E38" s="179">
        <v>17.600000000000001</v>
      </c>
      <c r="F38" s="106"/>
      <c r="G38" s="106"/>
      <c r="H38" s="106"/>
      <c r="I38" s="106"/>
      <c r="J38" s="106"/>
      <c r="K38" s="106"/>
      <c r="L38" s="106"/>
      <c r="M38" s="106"/>
      <c r="N38" s="104"/>
      <c r="O38" s="104"/>
      <c r="P38" s="104"/>
      <c r="Q38" s="104"/>
      <c r="R38" s="104"/>
      <c r="S38" s="104"/>
      <c r="T38" s="105"/>
      <c r="U38" s="104"/>
      <c r="V38" s="99"/>
      <c r="W38" s="99"/>
      <c r="X38" s="99"/>
      <c r="Y38" s="99"/>
      <c r="Z38" s="99"/>
      <c r="AA38" s="99"/>
      <c r="AB38" s="99"/>
      <c r="AC38" s="99"/>
      <c r="AD38" s="99"/>
      <c r="AE38" s="99" t="s">
        <v>133</v>
      </c>
      <c r="AF38" s="99">
        <v>0</v>
      </c>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1:60" outlineLevel="1">
      <c r="A39" s="100"/>
      <c r="B39" s="100"/>
      <c r="C39" s="181" t="s">
        <v>760</v>
      </c>
      <c r="D39" s="180"/>
      <c r="E39" s="179">
        <v>24.03</v>
      </c>
      <c r="F39" s="106"/>
      <c r="G39" s="106"/>
      <c r="H39" s="106"/>
      <c r="I39" s="106"/>
      <c r="J39" s="106"/>
      <c r="K39" s="106"/>
      <c r="L39" s="106"/>
      <c r="M39" s="106"/>
      <c r="N39" s="104"/>
      <c r="O39" s="104"/>
      <c r="P39" s="104"/>
      <c r="Q39" s="104"/>
      <c r="R39" s="104"/>
      <c r="S39" s="104"/>
      <c r="T39" s="105"/>
      <c r="U39" s="104"/>
      <c r="V39" s="99"/>
      <c r="W39" s="99"/>
      <c r="X39" s="99"/>
      <c r="Y39" s="99"/>
      <c r="Z39" s="99"/>
      <c r="AA39" s="99"/>
      <c r="AB39" s="99"/>
      <c r="AC39" s="99"/>
      <c r="AD39" s="99"/>
      <c r="AE39" s="99" t="s">
        <v>133</v>
      </c>
      <c r="AF39" s="99">
        <v>0</v>
      </c>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1:60" outlineLevel="1">
      <c r="A40" s="100"/>
      <c r="B40" s="100"/>
      <c r="C40" s="181" t="s">
        <v>767</v>
      </c>
      <c r="D40" s="180"/>
      <c r="E40" s="179"/>
      <c r="F40" s="106"/>
      <c r="G40" s="106"/>
      <c r="H40" s="106"/>
      <c r="I40" s="106"/>
      <c r="J40" s="106"/>
      <c r="K40" s="106"/>
      <c r="L40" s="106"/>
      <c r="M40" s="106"/>
      <c r="N40" s="104"/>
      <c r="O40" s="104"/>
      <c r="P40" s="104"/>
      <c r="Q40" s="104"/>
      <c r="R40" s="104"/>
      <c r="S40" s="104"/>
      <c r="T40" s="105"/>
      <c r="U40" s="104"/>
      <c r="V40" s="99"/>
      <c r="W40" s="99"/>
      <c r="X40" s="99"/>
      <c r="Y40" s="99"/>
      <c r="Z40" s="99"/>
      <c r="AA40" s="99"/>
      <c r="AB40" s="99"/>
      <c r="AC40" s="99"/>
      <c r="AD40" s="99"/>
      <c r="AE40" s="99" t="s">
        <v>133</v>
      </c>
      <c r="AF40" s="99">
        <v>0</v>
      </c>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1:60" outlineLevel="1">
      <c r="A41" s="100"/>
      <c r="B41" s="100"/>
      <c r="C41" s="203" t="s">
        <v>217</v>
      </c>
      <c r="D41" s="202"/>
      <c r="E41" s="201">
        <v>308.2</v>
      </c>
      <c r="F41" s="106"/>
      <c r="G41" s="106"/>
      <c r="H41" s="106"/>
      <c r="I41" s="106"/>
      <c r="J41" s="106"/>
      <c r="K41" s="106"/>
      <c r="L41" s="106"/>
      <c r="M41" s="106"/>
      <c r="N41" s="104"/>
      <c r="O41" s="104"/>
      <c r="P41" s="104"/>
      <c r="Q41" s="104"/>
      <c r="R41" s="104"/>
      <c r="S41" s="104"/>
      <c r="T41" s="105"/>
      <c r="U41" s="104"/>
      <c r="V41" s="99"/>
      <c r="W41" s="99"/>
      <c r="X41" s="99"/>
      <c r="Y41" s="99"/>
      <c r="Z41" s="99"/>
      <c r="AA41" s="99"/>
      <c r="AB41" s="99"/>
      <c r="AC41" s="99"/>
      <c r="AD41" s="99"/>
      <c r="AE41" s="99" t="s">
        <v>133</v>
      </c>
      <c r="AF41" s="99">
        <v>1</v>
      </c>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1:60" outlineLevel="1">
      <c r="A42" s="100"/>
      <c r="B42" s="100"/>
      <c r="C42" s="181" t="s">
        <v>766</v>
      </c>
      <c r="D42" s="180"/>
      <c r="E42" s="179">
        <v>308.2</v>
      </c>
      <c r="F42" s="106"/>
      <c r="G42" s="106"/>
      <c r="H42" s="106"/>
      <c r="I42" s="106"/>
      <c r="J42" s="106"/>
      <c r="K42" s="106"/>
      <c r="L42" s="106"/>
      <c r="M42" s="106"/>
      <c r="N42" s="104"/>
      <c r="O42" s="104"/>
      <c r="P42" s="104"/>
      <c r="Q42" s="104"/>
      <c r="R42" s="104"/>
      <c r="S42" s="104"/>
      <c r="T42" s="105"/>
      <c r="U42" s="104"/>
      <c r="V42" s="99"/>
      <c r="W42" s="99"/>
      <c r="X42" s="99"/>
      <c r="Y42" s="99"/>
      <c r="Z42" s="99"/>
      <c r="AA42" s="99"/>
      <c r="AB42" s="99"/>
      <c r="AC42" s="99"/>
      <c r="AD42" s="99"/>
      <c r="AE42" s="99" t="s">
        <v>133</v>
      </c>
      <c r="AF42" s="99">
        <v>0</v>
      </c>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1:60" ht="22.5" outlineLevel="1">
      <c r="A43" s="100">
        <v>8</v>
      </c>
      <c r="B43" s="100" t="s">
        <v>765</v>
      </c>
      <c r="C43" s="114" t="s">
        <v>764</v>
      </c>
      <c r="D43" s="104" t="s">
        <v>213</v>
      </c>
      <c r="E43" s="178">
        <v>308.2</v>
      </c>
      <c r="F43" s="177">
        <f>H43+J43</f>
        <v>0</v>
      </c>
      <c r="G43" s="106">
        <f>ROUND(E43*F43,2)</f>
        <v>0</v>
      </c>
      <c r="H43" s="106"/>
      <c r="I43" s="106">
        <f>ROUND(E43*H43,2)</f>
        <v>0</v>
      </c>
      <c r="J43" s="106"/>
      <c r="K43" s="106">
        <f>ROUND(E43*J43,2)</f>
        <v>0</v>
      </c>
      <c r="L43" s="106">
        <v>21</v>
      </c>
      <c r="M43" s="106">
        <f>G43*(1+L43/100)</f>
        <v>0</v>
      </c>
      <c r="N43" s="104">
        <v>0</v>
      </c>
      <c r="O43" s="104">
        <f>ROUND(E43*N43,5)</f>
        <v>0</v>
      </c>
      <c r="P43" s="104">
        <v>0</v>
      </c>
      <c r="Q43" s="104">
        <f>ROUND(E43*P43,5)</f>
        <v>0</v>
      </c>
      <c r="R43" s="104"/>
      <c r="S43" s="104"/>
      <c r="T43" s="105">
        <v>5.2999999999999999E-2</v>
      </c>
      <c r="U43" s="104">
        <f>ROUND(E43*T43,2)</f>
        <v>16.329999999999998</v>
      </c>
      <c r="V43" s="99"/>
      <c r="W43" s="99"/>
      <c r="X43" s="99"/>
      <c r="Y43" s="99"/>
      <c r="Z43" s="99"/>
      <c r="AA43" s="99"/>
      <c r="AB43" s="99"/>
      <c r="AC43" s="99"/>
      <c r="AD43" s="99"/>
      <c r="AE43" s="99" t="s">
        <v>80</v>
      </c>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1:60" outlineLevel="1">
      <c r="A44" s="100"/>
      <c r="B44" s="100"/>
      <c r="C44" s="181" t="s">
        <v>763</v>
      </c>
      <c r="D44" s="180"/>
      <c r="E44" s="179">
        <v>143.93</v>
      </c>
      <c r="F44" s="106"/>
      <c r="G44" s="106"/>
      <c r="H44" s="106"/>
      <c r="I44" s="106"/>
      <c r="J44" s="106"/>
      <c r="K44" s="106"/>
      <c r="L44" s="106"/>
      <c r="M44" s="106"/>
      <c r="N44" s="104"/>
      <c r="O44" s="104"/>
      <c r="P44" s="104"/>
      <c r="Q44" s="104"/>
      <c r="R44" s="104"/>
      <c r="S44" s="104"/>
      <c r="T44" s="105"/>
      <c r="U44" s="104"/>
      <c r="V44" s="99"/>
      <c r="W44" s="99"/>
      <c r="X44" s="99"/>
      <c r="Y44" s="99"/>
      <c r="Z44" s="99"/>
      <c r="AA44" s="99"/>
      <c r="AB44" s="99"/>
      <c r="AC44" s="99"/>
      <c r="AD44" s="99"/>
      <c r="AE44" s="99" t="s">
        <v>133</v>
      </c>
      <c r="AF44" s="99">
        <v>0</v>
      </c>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1:60" outlineLevel="1">
      <c r="A45" s="100"/>
      <c r="B45" s="100"/>
      <c r="C45" s="181" t="s">
        <v>762</v>
      </c>
      <c r="D45" s="180"/>
      <c r="E45" s="179">
        <v>122.64</v>
      </c>
      <c r="F45" s="106"/>
      <c r="G45" s="106"/>
      <c r="H45" s="106"/>
      <c r="I45" s="106"/>
      <c r="J45" s="106"/>
      <c r="K45" s="106"/>
      <c r="L45" s="106"/>
      <c r="M45" s="106"/>
      <c r="N45" s="104"/>
      <c r="O45" s="104"/>
      <c r="P45" s="104"/>
      <c r="Q45" s="104"/>
      <c r="R45" s="104"/>
      <c r="S45" s="104"/>
      <c r="T45" s="105"/>
      <c r="U45" s="104"/>
      <c r="V45" s="99"/>
      <c r="W45" s="99"/>
      <c r="X45" s="99"/>
      <c r="Y45" s="99"/>
      <c r="Z45" s="99"/>
      <c r="AA45" s="99"/>
      <c r="AB45" s="99"/>
      <c r="AC45" s="99"/>
      <c r="AD45" s="99"/>
      <c r="AE45" s="99" t="s">
        <v>133</v>
      </c>
      <c r="AF45" s="99">
        <v>0</v>
      </c>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1:60" outlineLevel="1">
      <c r="A46" s="100"/>
      <c r="B46" s="100"/>
      <c r="C46" s="181" t="s">
        <v>761</v>
      </c>
      <c r="D46" s="180"/>
      <c r="E46" s="179">
        <v>17.600000000000001</v>
      </c>
      <c r="F46" s="106"/>
      <c r="G46" s="106"/>
      <c r="H46" s="106"/>
      <c r="I46" s="106"/>
      <c r="J46" s="106"/>
      <c r="K46" s="106"/>
      <c r="L46" s="106"/>
      <c r="M46" s="106"/>
      <c r="N46" s="104"/>
      <c r="O46" s="104"/>
      <c r="P46" s="104"/>
      <c r="Q46" s="104"/>
      <c r="R46" s="104"/>
      <c r="S46" s="104"/>
      <c r="T46" s="105"/>
      <c r="U46" s="104"/>
      <c r="V46" s="99"/>
      <c r="W46" s="99"/>
      <c r="X46" s="99"/>
      <c r="Y46" s="99"/>
      <c r="Z46" s="99"/>
      <c r="AA46" s="99"/>
      <c r="AB46" s="99"/>
      <c r="AC46" s="99"/>
      <c r="AD46" s="99"/>
      <c r="AE46" s="99" t="s">
        <v>133</v>
      </c>
      <c r="AF46" s="99">
        <v>0</v>
      </c>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1:60" outlineLevel="1">
      <c r="A47" s="100"/>
      <c r="B47" s="100"/>
      <c r="C47" s="181" t="s">
        <v>760</v>
      </c>
      <c r="D47" s="180"/>
      <c r="E47" s="179">
        <v>24.03</v>
      </c>
      <c r="F47" s="106"/>
      <c r="G47" s="106"/>
      <c r="H47" s="106"/>
      <c r="I47" s="106"/>
      <c r="J47" s="106"/>
      <c r="K47" s="106"/>
      <c r="L47" s="106"/>
      <c r="M47" s="106"/>
      <c r="N47" s="104"/>
      <c r="O47" s="104"/>
      <c r="P47" s="104"/>
      <c r="Q47" s="104"/>
      <c r="R47" s="104"/>
      <c r="S47" s="104"/>
      <c r="T47" s="105"/>
      <c r="U47" s="104"/>
      <c r="V47" s="99"/>
      <c r="W47" s="99"/>
      <c r="X47" s="99"/>
      <c r="Y47" s="99"/>
      <c r="Z47" s="99"/>
      <c r="AA47" s="99"/>
      <c r="AB47" s="99"/>
      <c r="AC47" s="99"/>
      <c r="AD47" s="99"/>
      <c r="AE47" s="99" t="s">
        <v>133</v>
      </c>
      <c r="AF47" s="99">
        <v>0</v>
      </c>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row>
    <row r="48" spans="1:60" ht="22.5" outlineLevel="1">
      <c r="A48" s="100">
        <v>9</v>
      </c>
      <c r="B48" s="100" t="s">
        <v>550</v>
      </c>
      <c r="C48" s="114" t="s">
        <v>549</v>
      </c>
      <c r="D48" s="104" t="s">
        <v>213</v>
      </c>
      <c r="E48" s="178">
        <v>110.64</v>
      </c>
      <c r="F48" s="177">
        <f>H48+J48</f>
        <v>0</v>
      </c>
      <c r="G48" s="106">
        <f>ROUND(E48*F48,2)</f>
        <v>0</v>
      </c>
      <c r="H48" s="106"/>
      <c r="I48" s="106">
        <f>ROUND(E48*H48,2)</f>
        <v>0</v>
      </c>
      <c r="J48" s="106"/>
      <c r="K48" s="106">
        <f>ROUND(E48*J48,2)</f>
        <v>0</v>
      </c>
      <c r="L48" s="106">
        <v>21</v>
      </c>
      <c r="M48" s="106">
        <f>G48*(1+L48/100)</f>
        <v>0</v>
      </c>
      <c r="N48" s="104">
        <v>0</v>
      </c>
      <c r="O48" s="104">
        <f>ROUND(E48*N48,5)</f>
        <v>0</v>
      </c>
      <c r="P48" s="104">
        <v>0</v>
      </c>
      <c r="Q48" s="104">
        <f>ROUND(E48*P48,5)</f>
        <v>0</v>
      </c>
      <c r="R48" s="104"/>
      <c r="S48" s="104"/>
      <c r="T48" s="105">
        <v>1.0999999999999999E-2</v>
      </c>
      <c r="U48" s="104">
        <f>ROUND(E48*T48,2)</f>
        <v>1.22</v>
      </c>
      <c r="V48" s="99"/>
      <c r="W48" s="99"/>
      <c r="X48" s="99"/>
      <c r="Y48" s="99"/>
      <c r="Z48" s="99"/>
      <c r="AA48" s="99"/>
      <c r="AB48" s="99"/>
      <c r="AC48" s="99"/>
      <c r="AD48" s="99"/>
      <c r="AE48" s="99" t="s">
        <v>80</v>
      </c>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row>
    <row r="49" spans="1:60" ht="22.5" outlineLevel="1">
      <c r="A49" s="100"/>
      <c r="B49" s="100"/>
      <c r="C49" s="383" t="s">
        <v>546</v>
      </c>
      <c r="D49" s="384"/>
      <c r="E49" s="385"/>
      <c r="F49" s="386"/>
      <c r="G49" s="387"/>
      <c r="H49" s="106"/>
      <c r="I49" s="106"/>
      <c r="J49" s="106"/>
      <c r="K49" s="106"/>
      <c r="L49" s="106"/>
      <c r="M49" s="106"/>
      <c r="N49" s="104"/>
      <c r="O49" s="104"/>
      <c r="P49" s="104"/>
      <c r="Q49" s="104"/>
      <c r="R49" s="104"/>
      <c r="S49" s="104"/>
      <c r="T49" s="105"/>
      <c r="U49" s="104"/>
      <c r="V49" s="99"/>
      <c r="W49" s="99"/>
      <c r="X49" s="99"/>
      <c r="Y49" s="99"/>
      <c r="Z49" s="99"/>
      <c r="AA49" s="99"/>
      <c r="AB49" s="99"/>
      <c r="AC49" s="99"/>
      <c r="AD49" s="99"/>
      <c r="AE49" s="99" t="s">
        <v>81</v>
      </c>
      <c r="AF49" s="99"/>
      <c r="AG49" s="99"/>
      <c r="AH49" s="99"/>
      <c r="AI49" s="99"/>
      <c r="AJ49" s="99"/>
      <c r="AK49" s="99"/>
      <c r="AL49" s="99"/>
      <c r="AM49" s="99"/>
      <c r="AN49" s="99"/>
      <c r="AO49" s="99"/>
      <c r="AP49" s="99"/>
      <c r="AQ49" s="99"/>
      <c r="AR49" s="99"/>
      <c r="AS49" s="99"/>
      <c r="AT49" s="99"/>
      <c r="AU49" s="99"/>
      <c r="AV49" s="99"/>
      <c r="AW49" s="99"/>
      <c r="AX49" s="99"/>
      <c r="AY49" s="99"/>
      <c r="AZ49" s="99"/>
      <c r="BA49" s="101" t="str">
        <f>C49</f>
        <v>Vodorovné přemístění výkopku po suchu, bez ohledu na druh dopravního prostředku, bez naložení výkopku, avšak se složením bez rozhrnutí. Přesun zeminy na skládku.</v>
      </c>
      <c r="BB49" s="99"/>
      <c r="BC49" s="99"/>
      <c r="BD49" s="99"/>
      <c r="BE49" s="99"/>
      <c r="BF49" s="99"/>
      <c r="BG49" s="99"/>
      <c r="BH49" s="99"/>
    </row>
    <row r="50" spans="1:60" outlineLevel="1">
      <c r="A50" s="100"/>
      <c r="B50" s="100"/>
      <c r="C50" s="181" t="s">
        <v>759</v>
      </c>
      <c r="D50" s="180"/>
      <c r="E50" s="179">
        <v>341.95</v>
      </c>
      <c r="F50" s="106"/>
      <c r="G50" s="106"/>
      <c r="H50" s="106"/>
      <c r="I50" s="106"/>
      <c r="J50" s="106"/>
      <c r="K50" s="106"/>
      <c r="L50" s="106"/>
      <c r="M50" s="106"/>
      <c r="N50" s="104"/>
      <c r="O50" s="104"/>
      <c r="P50" s="104"/>
      <c r="Q50" s="104"/>
      <c r="R50" s="104"/>
      <c r="S50" s="104"/>
      <c r="T50" s="105"/>
      <c r="U50" s="104"/>
      <c r="V50" s="99"/>
      <c r="W50" s="99"/>
      <c r="X50" s="99"/>
      <c r="Y50" s="99"/>
      <c r="Z50" s="99"/>
      <c r="AA50" s="99"/>
      <c r="AB50" s="99"/>
      <c r="AC50" s="99"/>
      <c r="AD50" s="99"/>
      <c r="AE50" s="99" t="s">
        <v>133</v>
      </c>
      <c r="AF50" s="99">
        <v>0</v>
      </c>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row>
    <row r="51" spans="1:60" ht="22.5" outlineLevel="1">
      <c r="A51" s="100"/>
      <c r="B51" s="100"/>
      <c r="C51" s="181" t="s">
        <v>758</v>
      </c>
      <c r="D51" s="180"/>
      <c r="E51" s="179">
        <v>6.75</v>
      </c>
      <c r="F51" s="106"/>
      <c r="G51" s="106"/>
      <c r="H51" s="106"/>
      <c r="I51" s="106"/>
      <c r="J51" s="106"/>
      <c r="K51" s="106"/>
      <c r="L51" s="106"/>
      <c r="M51" s="106"/>
      <c r="N51" s="104"/>
      <c r="O51" s="104"/>
      <c r="P51" s="104"/>
      <c r="Q51" s="104"/>
      <c r="R51" s="104"/>
      <c r="S51" s="104"/>
      <c r="T51" s="105"/>
      <c r="U51" s="104"/>
      <c r="V51" s="99"/>
      <c r="W51" s="99"/>
      <c r="X51" s="99"/>
      <c r="Y51" s="99"/>
      <c r="Z51" s="99"/>
      <c r="AA51" s="99"/>
      <c r="AB51" s="99"/>
      <c r="AC51" s="99"/>
      <c r="AD51" s="99"/>
      <c r="AE51" s="99" t="s">
        <v>133</v>
      </c>
      <c r="AF51" s="99">
        <v>0</v>
      </c>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row>
    <row r="52" spans="1:60" ht="22.5" outlineLevel="1">
      <c r="A52" s="100"/>
      <c r="B52" s="100"/>
      <c r="C52" s="181" t="s">
        <v>757</v>
      </c>
      <c r="D52" s="180"/>
      <c r="E52" s="179">
        <v>67.540000000000006</v>
      </c>
      <c r="F52" s="106"/>
      <c r="G52" s="106"/>
      <c r="H52" s="106"/>
      <c r="I52" s="106"/>
      <c r="J52" s="106"/>
      <c r="K52" s="106"/>
      <c r="L52" s="106"/>
      <c r="M52" s="106"/>
      <c r="N52" s="104"/>
      <c r="O52" s="104"/>
      <c r="P52" s="104"/>
      <c r="Q52" s="104"/>
      <c r="R52" s="104"/>
      <c r="S52" s="104"/>
      <c r="T52" s="105"/>
      <c r="U52" s="104"/>
      <c r="V52" s="99"/>
      <c r="W52" s="99"/>
      <c r="X52" s="99"/>
      <c r="Y52" s="99"/>
      <c r="Z52" s="99"/>
      <c r="AA52" s="99"/>
      <c r="AB52" s="99"/>
      <c r="AC52" s="99"/>
      <c r="AD52" s="99"/>
      <c r="AE52" s="99" t="s">
        <v>133</v>
      </c>
      <c r="AF52" s="99">
        <v>0</v>
      </c>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row>
    <row r="53" spans="1:60" outlineLevel="1">
      <c r="A53" s="100"/>
      <c r="B53" s="100"/>
      <c r="C53" s="181" t="s">
        <v>756</v>
      </c>
      <c r="D53" s="180"/>
      <c r="E53" s="179">
        <v>2.52</v>
      </c>
      <c r="F53" s="106"/>
      <c r="G53" s="106"/>
      <c r="H53" s="106"/>
      <c r="I53" s="106"/>
      <c r="J53" s="106"/>
      <c r="K53" s="106"/>
      <c r="L53" s="106"/>
      <c r="M53" s="106"/>
      <c r="N53" s="104"/>
      <c r="O53" s="104"/>
      <c r="P53" s="104"/>
      <c r="Q53" s="104"/>
      <c r="R53" s="104"/>
      <c r="S53" s="104"/>
      <c r="T53" s="105"/>
      <c r="U53" s="104"/>
      <c r="V53" s="99"/>
      <c r="W53" s="99"/>
      <c r="X53" s="99"/>
      <c r="Y53" s="99"/>
      <c r="Z53" s="99"/>
      <c r="AA53" s="99"/>
      <c r="AB53" s="99"/>
      <c r="AC53" s="99"/>
      <c r="AD53" s="99"/>
      <c r="AE53" s="99" t="s">
        <v>133</v>
      </c>
      <c r="AF53" s="99">
        <v>0</v>
      </c>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row>
    <row r="54" spans="1:60" outlineLevel="1">
      <c r="A54" s="100"/>
      <c r="B54" s="100"/>
      <c r="C54" s="181" t="s">
        <v>755</v>
      </c>
      <c r="D54" s="180"/>
      <c r="E54" s="179">
        <v>0.08</v>
      </c>
      <c r="F54" s="106"/>
      <c r="G54" s="106"/>
      <c r="H54" s="106"/>
      <c r="I54" s="106"/>
      <c r="J54" s="106"/>
      <c r="K54" s="106"/>
      <c r="L54" s="106"/>
      <c r="M54" s="106"/>
      <c r="N54" s="104"/>
      <c r="O54" s="104"/>
      <c r="P54" s="104"/>
      <c r="Q54" s="104"/>
      <c r="R54" s="104"/>
      <c r="S54" s="104"/>
      <c r="T54" s="105"/>
      <c r="U54" s="104"/>
      <c r="V54" s="99"/>
      <c r="W54" s="99"/>
      <c r="X54" s="99"/>
      <c r="Y54" s="99"/>
      <c r="Z54" s="99"/>
      <c r="AA54" s="99"/>
      <c r="AB54" s="99"/>
      <c r="AC54" s="99"/>
      <c r="AD54" s="99"/>
      <c r="AE54" s="99" t="s">
        <v>133</v>
      </c>
      <c r="AF54" s="99">
        <v>0</v>
      </c>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row>
    <row r="55" spans="1:60" outlineLevel="1">
      <c r="A55" s="100"/>
      <c r="B55" s="100"/>
      <c r="C55" s="181" t="s">
        <v>754</v>
      </c>
      <c r="D55" s="180"/>
      <c r="E55" s="179">
        <v>-143.93</v>
      </c>
      <c r="F55" s="106"/>
      <c r="G55" s="106"/>
      <c r="H55" s="106"/>
      <c r="I55" s="106"/>
      <c r="J55" s="106"/>
      <c r="K55" s="106"/>
      <c r="L55" s="106"/>
      <c r="M55" s="106"/>
      <c r="N55" s="104"/>
      <c r="O55" s="104"/>
      <c r="P55" s="104"/>
      <c r="Q55" s="104"/>
      <c r="R55" s="104"/>
      <c r="S55" s="104"/>
      <c r="T55" s="105"/>
      <c r="U55" s="104"/>
      <c r="V55" s="99"/>
      <c r="W55" s="99"/>
      <c r="X55" s="99"/>
      <c r="Y55" s="99"/>
      <c r="Z55" s="99"/>
      <c r="AA55" s="99"/>
      <c r="AB55" s="99"/>
      <c r="AC55" s="99"/>
      <c r="AD55" s="99"/>
      <c r="AE55" s="99" t="s">
        <v>133</v>
      </c>
      <c r="AF55" s="99">
        <v>0</v>
      </c>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row>
    <row r="56" spans="1:60" outlineLevel="1">
      <c r="A56" s="100"/>
      <c r="B56" s="100"/>
      <c r="C56" s="181" t="s">
        <v>753</v>
      </c>
      <c r="D56" s="180"/>
      <c r="E56" s="179">
        <v>-122.64</v>
      </c>
      <c r="F56" s="106"/>
      <c r="G56" s="106"/>
      <c r="H56" s="106"/>
      <c r="I56" s="106"/>
      <c r="J56" s="106"/>
      <c r="K56" s="106"/>
      <c r="L56" s="106"/>
      <c r="M56" s="106"/>
      <c r="N56" s="104"/>
      <c r="O56" s="104"/>
      <c r="P56" s="104"/>
      <c r="Q56" s="104"/>
      <c r="R56" s="104"/>
      <c r="S56" s="104"/>
      <c r="T56" s="105"/>
      <c r="U56" s="104"/>
      <c r="V56" s="99"/>
      <c r="W56" s="99"/>
      <c r="X56" s="99"/>
      <c r="Y56" s="99"/>
      <c r="Z56" s="99"/>
      <c r="AA56" s="99"/>
      <c r="AB56" s="99"/>
      <c r="AC56" s="99"/>
      <c r="AD56" s="99"/>
      <c r="AE56" s="99" t="s">
        <v>133</v>
      </c>
      <c r="AF56" s="99">
        <v>0</v>
      </c>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1:60" outlineLevel="1">
      <c r="A57" s="100"/>
      <c r="B57" s="100"/>
      <c r="C57" s="181" t="s">
        <v>752</v>
      </c>
      <c r="D57" s="180"/>
      <c r="E57" s="179">
        <v>-17.600000000000001</v>
      </c>
      <c r="F57" s="106"/>
      <c r="G57" s="106"/>
      <c r="H57" s="106"/>
      <c r="I57" s="106"/>
      <c r="J57" s="106"/>
      <c r="K57" s="106"/>
      <c r="L57" s="106"/>
      <c r="M57" s="106"/>
      <c r="N57" s="104"/>
      <c r="O57" s="104"/>
      <c r="P57" s="104"/>
      <c r="Q57" s="104"/>
      <c r="R57" s="104"/>
      <c r="S57" s="104"/>
      <c r="T57" s="105"/>
      <c r="U57" s="104"/>
      <c r="V57" s="99"/>
      <c r="W57" s="99"/>
      <c r="X57" s="99"/>
      <c r="Y57" s="99"/>
      <c r="Z57" s="99"/>
      <c r="AA57" s="99"/>
      <c r="AB57" s="99"/>
      <c r="AC57" s="99"/>
      <c r="AD57" s="99"/>
      <c r="AE57" s="99" t="s">
        <v>133</v>
      </c>
      <c r="AF57" s="99">
        <v>0</v>
      </c>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row>
    <row r="58" spans="1:60" outlineLevel="1">
      <c r="A58" s="100"/>
      <c r="B58" s="100"/>
      <c r="C58" s="181" t="s">
        <v>751</v>
      </c>
      <c r="D58" s="180"/>
      <c r="E58" s="179">
        <v>-24.03</v>
      </c>
      <c r="F58" s="106"/>
      <c r="G58" s="106"/>
      <c r="H58" s="106"/>
      <c r="I58" s="106"/>
      <c r="J58" s="106"/>
      <c r="K58" s="106"/>
      <c r="L58" s="106"/>
      <c r="M58" s="106"/>
      <c r="N58" s="104"/>
      <c r="O58" s="104"/>
      <c r="P58" s="104"/>
      <c r="Q58" s="104"/>
      <c r="R58" s="104"/>
      <c r="S58" s="104"/>
      <c r="T58" s="105"/>
      <c r="U58" s="104"/>
      <c r="V58" s="99"/>
      <c r="W58" s="99"/>
      <c r="X58" s="99"/>
      <c r="Y58" s="99"/>
      <c r="Z58" s="99"/>
      <c r="AA58" s="99"/>
      <c r="AB58" s="99"/>
      <c r="AC58" s="99"/>
      <c r="AD58" s="99"/>
      <c r="AE58" s="99" t="s">
        <v>133</v>
      </c>
      <c r="AF58" s="99">
        <v>0</v>
      </c>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row>
    <row r="59" spans="1:60" outlineLevel="1">
      <c r="A59" s="100">
        <v>10</v>
      </c>
      <c r="B59" s="100" t="s">
        <v>545</v>
      </c>
      <c r="C59" s="114" t="s">
        <v>544</v>
      </c>
      <c r="D59" s="104" t="s">
        <v>213</v>
      </c>
      <c r="E59" s="178">
        <v>110.64</v>
      </c>
      <c r="F59" s="177">
        <f>H59+J59</f>
        <v>0</v>
      </c>
      <c r="G59" s="106">
        <f>ROUND(E59*F59,2)</f>
        <v>0</v>
      </c>
      <c r="H59" s="106"/>
      <c r="I59" s="106">
        <f>ROUND(E59*H59,2)</f>
        <v>0</v>
      </c>
      <c r="J59" s="106"/>
      <c r="K59" s="106">
        <f>ROUND(E59*J59,2)</f>
        <v>0</v>
      </c>
      <c r="L59" s="106">
        <v>21</v>
      </c>
      <c r="M59" s="106">
        <f>G59*(1+L59/100)</f>
        <v>0</v>
      </c>
      <c r="N59" s="104">
        <v>0</v>
      </c>
      <c r="O59" s="104">
        <f>ROUND(E59*N59,5)</f>
        <v>0</v>
      </c>
      <c r="P59" s="104">
        <v>0</v>
      </c>
      <c r="Q59" s="104">
        <f>ROUND(E59*P59,5)</f>
        <v>0</v>
      </c>
      <c r="R59" s="104"/>
      <c r="S59" s="104"/>
      <c r="T59" s="105">
        <v>8.9999999999999993E-3</v>
      </c>
      <c r="U59" s="104">
        <f>ROUND(E59*T59,2)</f>
        <v>1</v>
      </c>
      <c r="V59" s="99"/>
      <c r="W59" s="99"/>
      <c r="X59" s="99"/>
      <c r="Y59" s="99"/>
      <c r="Z59" s="99"/>
      <c r="AA59" s="99"/>
      <c r="AB59" s="99"/>
      <c r="AC59" s="99"/>
      <c r="AD59" s="99"/>
      <c r="AE59" s="99" t="s">
        <v>80</v>
      </c>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row>
    <row r="60" spans="1:60" ht="22.5" outlineLevel="1">
      <c r="A60" s="100">
        <v>11</v>
      </c>
      <c r="B60" s="100" t="s">
        <v>542</v>
      </c>
      <c r="C60" s="114" t="s">
        <v>541</v>
      </c>
      <c r="D60" s="104" t="s">
        <v>213</v>
      </c>
      <c r="E60" s="178">
        <v>110.64</v>
      </c>
      <c r="F60" s="177">
        <f>H60+J60</f>
        <v>0</v>
      </c>
      <c r="G60" s="106">
        <f>ROUND(E60*F60,2)</f>
        <v>0</v>
      </c>
      <c r="H60" s="106"/>
      <c r="I60" s="106">
        <f>ROUND(E60*H60,2)</f>
        <v>0</v>
      </c>
      <c r="J60" s="106"/>
      <c r="K60" s="106">
        <f>ROUND(E60*J60,2)</f>
        <v>0</v>
      </c>
      <c r="L60" s="106">
        <v>21</v>
      </c>
      <c r="M60" s="106">
        <f>G60*(1+L60/100)</f>
        <v>0</v>
      </c>
      <c r="N60" s="104">
        <v>0</v>
      </c>
      <c r="O60" s="104">
        <f>ROUND(E60*N60,5)</f>
        <v>0</v>
      </c>
      <c r="P60" s="104">
        <v>0</v>
      </c>
      <c r="Q60" s="104">
        <f>ROUND(E60*P60,5)</f>
        <v>0</v>
      </c>
      <c r="R60" s="104"/>
      <c r="S60" s="104"/>
      <c r="T60" s="105">
        <v>0</v>
      </c>
      <c r="U60" s="104">
        <f>ROUND(E60*T60,2)</f>
        <v>0</v>
      </c>
      <c r="V60" s="99"/>
      <c r="W60" s="99"/>
      <c r="X60" s="99"/>
      <c r="Y60" s="99"/>
      <c r="Z60" s="99"/>
      <c r="AA60" s="99"/>
      <c r="AB60" s="99"/>
      <c r="AC60" s="99"/>
      <c r="AD60" s="99"/>
      <c r="AE60" s="99" t="s">
        <v>80</v>
      </c>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row>
    <row r="61" spans="1:60" outlineLevel="1">
      <c r="A61" s="100">
        <v>12</v>
      </c>
      <c r="B61" s="100" t="s">
        <v>526</v>
      </c>
      <c r="C61" s="114" t="s">
        <v>525</v>
      </c>
      <c r="D61" s="104" t="s">
        <v>226</v>
      </c>
      <c r="E61" s="178">
        <v>1163.2</v>
      </c>
      <c r="F61" s="177">
        <f>H61+J61</f>
        <v>0</v>
      </c>
      <c r="G61" s="106">
        <f>ROUND(E61*F61,2)</f>
        <v>0</v>
      </c>
      <c r="H61" s="106"/>
      <c r="I61" s="106">
        <f>ROUND(E61*H61,2)</f>
        <v>0</v>
      </c>
      <c r="J61" s="106"/>
      <c r="K61" s="106">
        <f>ROUND(E61*J61,2)</f>
        <v>0</v>
      </c>
      <c r="L61" s="106">
        <v>21</v>
      </c>
      <c r="M61" s="106">
        <f>G61*(1+L61/100)</f>
        <v>0</v>
      </c>
      <c r="N61" s="104">
        <v>0</v>
      </c>
      <c r="O61" s="104">
        <f>ROUND(E61*N61,5)</f>
        <v>0</v>
      </c>
      <c r="P61" s="104">
        <v>0</v>
      </c>
      <c r="Q61" s="104">
        <f>ROUND(E61*P61,5)</f>
        <v>0</v>
      </c>
      <c r="R61" s="104"/>
      <c r="S61" s="104"/>
      <c r="T61" s="105">
        <v>1.7999999999999999E-2</v>
      </c>
      <c r="U61" s="104">
        <f>ROUND(E61*T61,2)</f>
        <v>20.94</v>
      </c>
      <c r="V61" s="99"/>
      <c r="W61" s="99"/>
      <c r="X61" s="99"/>
      <c r="Y61" s="99"/>
      <c r="Z61" s="99"/>
      <c r="AA61" s="99"/>
      <c r="AB61" s="99"/>
      <c r="AC61" s="99"/>
      <c r="AD61" s="99"/>
      <c r="AE61" s="99" t="s">
        <v>80</v>
      </c>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row>
    <row r="62" spans="1:60" outlineLevel="1">
      <c r="A62" s="100"/>
      <c r="B62" s="100"/>
      <c r="C62" s="181" t="s">
        <v>750</v>
      </c>
      <c r="D62" s="180"/>
      <c r="E62" s="179">
        <v>463.2</v>
      </c>
      <c r="F62" s="106"/>
      <c r="G62" s="106"/>
      <c r="H62" s="106"/>
      <c r="I62" s="106"/>
      <c r="J62" s="106"/>
      <c r="K62" s="106"/>
      <c r="L62" s="106"/>
      <c r="M62" s="106"/>
      <c r="N62" s="104"/>
      <c r="O62" s="104"/>
      <c r="P62" s="104"/>
      <c r="Q62" s="104"/>
      <c r="R62" s="104"/>
      <c r="S62" s="104"/>
      <c r="T62" s="105"/>
      <c r="U62" s="104"/>
      <c r="V62" s="99"/>
      <c r="W62" s="99"/>
      <c r="X62" s="99"/>
      <c r="Y62" s="99"/>
      <c r="Z62" s="99"/>
      <c r="AA62" s="99"/>
      <c r="AB62" s="99"/>
      <c r="AC62" s="99"/>
      <c r="AD62" s="99"/>
      <c r="AE62" s="99" t="s">
        <v>133</v>
      </c>
      <c r="AF62" s="99">
        <v>0</v>
      </c>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row>
    <row r="63" spans="1:60" outlineLevel="1">
      <c r="A63" s="100"/>
      <c r="B63" s="100"/>
      <c r="C63" s="181" t="s">
        <v>706</v>
      </c>
      <c r="D63" s="180"/>
      <c r="E63" s="179">
        <v>669.3</v>
      </c>
      <c r="F63" s="106"/>
      <c r="G63" s="106"/>
      <c r="H63" s="106"/>
      <c r="I63" s="106"/>
      <c r="J63" s="106"/>
      <c r="K63" s="106"/>
      <c r="L63" s="106"/>
      <c r="M63" s="106"/>
      <c r="N63" s="104"/>
      <c r="O63" s="104"/>
      <c r="P63" s="104"/>
      <c r="Q63" s="104"/>
      <c r="R63" s="104"/>
      <c r="S63" s="104"/>
      <c r="T63" s="105"/>
      <c r="U63" s="104"/>
      <c r="V63" s="99"/>
      <c r="W63" s="99"/>
      <c r="X63" s="99"/>
      <c r="Y63" s="99"/>
      <c r="Z63" s="99"/>
      <c r="AA63" s="99"/>
      <c r="AB63" s="99"/>
      <c r="AC63" s="99"/>
      <c r="AD63" s="99"/>
      <c r="AE63" s="99" t="s">
        <v>133</v>
      </c>
      <c r="AF63" s="99">
        <v>0</v>
      </c>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row>
    <row r="64" spans="1:60" outlineLevel="1">
      <c r="A64" s="100"/>
      <c r="B64" s="100"/>
      <c r="C64" s="181" t="s">
        <v>749</v>
      </c>
      <c r="D64" s="180"/>
      <c r="E64" s="179">
        <v>30.7</v>
      </c>
      <c r="F64" s="106"/>
      <c r="G64" s="106"/>
      <c r="H64" s="106"/>
      <c r="I64" s="106"/>
      <c r="J64" s="106"/>
      <c r="K64" s="106"/>
      <c r="L64" s="106"/>
      <c r="M64" s="106"/>
      <c r="N64" s="104"/>
      <c r="O64" s="104"/>
      <c r="P64" s="104"/>
      <c r="Q64" s="104"/>
      <c r="R64" s="104"/>
      <c r="S64" s="104"/>
      <c r="T64" s="105"/>
      <c r="U64" s="104"/>
      <c r="V64" s="99"/>
      <c r="W64" s="99"/>
      <c r="X64" s="99"/>
      <c r="Y64" s="99"/>
      <c r="Z64" s="99"/>
      <c r="AA64" s="99"/>
      <c r="AB64" s="99"/>
      <c r="AC64" s="99"/>
      <c r="AD64" s="99"/>
      <c r="AE64" s="99" t="s">
        <v>133</v>
      </c>
      <c r="AF64" s="99">
        <v>0</v>
      </c>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row>
    <row r="65" spans="1:60" outlineLevel="1">
      <c r="A65" s="100">
        <v>13</v>
      </c>
      <c r="B65" s="100" t="s">
        <v>748</v>
      </c>
      <c r="C65" s="114" t="s">
        <v>747</v>
      </c>
      <c r="D65" s="104" t="s">
        <v>226</v>
      </c>
      <c r="E65" s="178">
        <v>14</v>
      </c>
      <c r="F65" s="177">
        <f>H65+J65</f>
        <v>0</v>
      </c>
      <c r="G65" s="106">
        <f>ROUND(E65*F65,2)</f>
        <v>0</v>
      </c>
      <c r="H65" s="106"/>
      <c r="I65" s="106">
        <f>ROUND(E65*H65,2)</f>
        <v>0</v>
      </c>
      <c r="J65" s="106"/>
      <c r="K65" s="106">
        <f>ROUND(E65*J65,2)</f>
        <v>0</v>
      </c>
      <c r="L65" s="106">
        <v>21</v>
      </c>
      <c r="M65" s="106">
        <f>G65*(1+L65/100)</f>
        <v>0</v>
      </c>
      <c r="N65" s="104">
        <v>0</v>
      </c>
      <c r="O65" s="104">
        <f>ROUND(E65*N65,5)</f>
        <v>0</v>
      </c>
      <c r="P65" s="104">
        <v>0</v>
      </c>
      <c r="Q65" s="104">
        <f>ROUND(E65*P65,5)</f>
        <v>0</v>
      </c>
      <c r="R65" s="104"/>
      <c r="S65" s="104"/>
      <c r="T65" s="105">
        <v>0.13</v>
      </c>
      <c r="U65" s="104">
        <f>ROUND(E65*T65,2)</f>
        <v>1.82</v>
      </c>
      <c r="V65" s="99"/>
      <c r="W65" s="99"/>
      <c r="X65" s="99"/>
      <c r="Y65" s="99"/>
      <c r="Z65" s="99"/>
      <c r="AA65" s="99"/>
      <c r="AB65" s="99"/>
      <c r="AC65" s="99"/>
      <c r="AD65" s="99"/>
      <c r="AE65" s="99" t="s">
        <v>80</v>
      </c>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row>
    <row r="66" spans="1:60" ht="22.5" outlineLevel="1">
      <c r="A66" s="100"/>
      <c r="B66" s="100"/>
      <c r="C66" s="181" t="s">
        <v>719</v>
      </c>
      <c r="D66" s="180"/>
      <c r="E66" s="179">
        <v>14</v>
      </c>
      <c r="F66" s="106"/>
      <c r="G66" s="106"/>
      <c r="H66" s="106"/>
      <c r="I66" s="106"/>
      <c r="J66" s="106"/>
      <c r="K66" s="106"/>
      <c r="L66" s="106"/>
      <c r="M66" s="106"/>
      <c r="N66" s="104"/>
      <c r="O66" s="104"/>
      <c r="P66" s="104"/>
      <c r="Q66" s="104"/>
      <c r="R66" s="104"/>
      <c r="S66" s="104"/>
      <c r="T66" s="105"/>
      <c r="U66" s="104"/>
      <c r="V66" s="99"/>
      <c r="W66" s="99"/>
      <c r="X66" s="99"/>
      <c r="Y66" s="99"/>
      <c r="Z66" s="99"/>
      <c r="AA66" s="99"/>
      <c r="AB66" s="99"/>
      <c r="AC66" s="99"/>
      <c r="AD66" s="99"/>
      <c r="AE66" s="99" t="s">
        <v>133</v>
      </c>
      <c r="AF66" s="99">
        <v>0</v>
      </c>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row>
    <row r="67" spans="1:60" outlineLevel="1">
      <c r="A67" s="100">
        <v>14</v>
      </c>
      <c r="B67" s="100" t="s">
        <v>746</v>
      </c>
      <c r="C67" s="114" t="s">
        <v>745</v>
      </c>
      <c r="D67" s="104" t="s">
        <v>213</v>
      </c>
      <c r="E67" s="178">
        <v>0.92400000000000004</v>
      </c>
      <c r="F67" s="177">
        <f>H67+J67</f>
        <v>0</v>
      </c>
      <c r="G67" s="106">
        <f>ROUND(E67*F67,2)</f>
        <v>0</v>
      </c>
      <c r="H67" s="106"/>
      <c r="I67" s="106">
        <f>ROUND(E67*H67,2)</f>
        <v>0</v>
      </c>
      <c r="J67" s="106"/>
      <c r="K67" s="106">
        <f>ROUND(E67*J67,2)</f>
        <v>0</v>
      </c>
      <c r="L67" s="106">
        <v>21</v>
      </c>
      <c r="M67" s="106">
        <f>G67*(1+L67/100)</f>
        <v>0</v>
      </c>
      <c r="N67" s="104">
        <v>0.6</v>
      </c>
      <c r="O67" s="104">
        <f>ROUND(E67*N67,5)</f>
        <v>0.5544</v>
      </c>
      <c r="P67" s="104">
        <v>0</v>
      </c>
      <c r="Q67" s="104">
        <f>ROUND(E67*P67,5)</f>
        <v>0</v>
      </c>
      <c r="R67" s="104"/>
      <c r="S67" s="104"/>
      <c r="T67" s="105">
        <v>0</v>
      </c>
      <c r="U67" s="104">
        <f>ROUND(E67*T67,2)</f>
        <v>0</v>
      </c>
      <c r="V67" s="99"/>
      <c r="W67" s="99"/>
      <c r="X67" s="99"/>
      <c r="Y67" s="99"/>
      <c r="Z67" s="99"/>
      <c r="AA67" s="99"/>
      <c r="AB67" s="99"/>
      <c r="AC67" s="99"/>
      <c r="AD67" s="99"/>
      <c r="AE67" s="99" t="s">
        <v>298</v>
      </c>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row>
    <row r="68" spans="1:60" ht="22.5" outlineLevel="1">
      <c r="A68" s="100"/>
      <c r="B68" s="100"/>
      <c r="C68" s="181" t="s">
        <v>744</v>
      </c>
      <c r="D68" s="180"/>
      <c r="E68" s="179">
        <v>0.92400000000000004</v>
      </c>
      <c r="F68" s="106"/>
      <c r="G68" s="106"/>
      <c r="H68" s="106"/>
      <c r="I68" s="106"/>
      <c r="J68" s="106"/>
      <c r="K68" s="106"/>
      <c r="L68" s="106"/>
      <c r="M68" s="106"/>
      <c r="N68" s="104"/>
      <c r="O68" s="104"/>
      <c r="P68" s="104"/>
      <c r="Q68" s="104"/>
      <c r="R68" s="104"/>
      <c r="S68" s="104"/>
      <c r="T68" s="105"/>
      <c r="U68" s="104"/>
      <c r="V68" s="99"/>
      <c r="W68" s="99"/>
      <c r="X68" s="99"/>
      <c r="Y68" s="99"/>
      <c r="Z68" s="99"/>
      <c r="AA68" s="99"/>
      <c r="AB68" s="99"/>
      <c r="AC68" s="99"/>
      <c r="AD68" s="99"/>
      <c r="AE68" s="99" t="s">
        <v>133</v>
      </c>
      <c r="AF68" s="99">
        <v>0</v>
      </c>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row>
    <row r="69" spans="1:60" outlineLevel="1">
      <c r="A69" s="100">
        <v>15</v>
      </c>
      <c r="B69" s="100" t="s">
        <v>743</v>
      </c>
      <c r="C69" s="114" t="s">
        <v>742</v>
      </c>
      <c r="D69" s="104" t="s">
        <v>226</v>
      </c>
      <c r="E69" s="178">
        <v>14</v>
      </c>
      <c r="F69" s="177">
        <f>H69+J69</f>
        <v>0</v>
      </c>
      <c r="G69" s="106">
        <f>ROUND(E69*F69,2)</f>
        <v>0</v>
      </c>
      <c r="H69" s="106"/>
      <c r="I69" s="106">
        <f>ROUND(E69*H69,2)</f>
        <v>0</v>
      </c>
      <c r="J69" s="106"/>
      <c r="K69" s="106">
        <f>ROUND(E69*J69,2)</f>
        <v>0</v>
      </c>
      <c r="L69" s="106">
        <v>21</v>
      </c>
      <c r="M69" s="106">
        <f>G69*(1+L69/100)</f>
        <v>0</v>
      </c>
      <c r="N69" s="104">
        <v>0</v>
      </c>
      <c r="O69" s="104">
        <f>ROUND(E69*N69,5)</f>
        <v>0</v>
      </c>
      <c r="P69" s="104">
        <v>0</v>
      </c>
      <c r="Q69" s="104">
        <f>ROUND(E69*P69,5)</f>
        <v>0</v>
      </c>
      <c r="R69" s="104"/>
      <c r="S69" s="104"/>
      <c r="T69" s="105">
        <v>0.14000000000000001</v>
      </c>
      <c r="U69" s="104">
        <f>ROUND(E69*T69,2)</f>
        <v>1.96</v>
      </c>
      <c r="V69" s="99"/>
      <c r="W69" s="99"/>
      <c r="X69" s="99"/>
      <c r="Y69" s="99"/>
      <c r="Z69" s="99"/>
      <c r="AA69" s="99"/>
      <c r="AB69" s="99"/>
      <c r="AC69" s="99"/>
      <c r="AD69" s="99"/>
      <c r="AE69" s="99" t="s">
        <v>80</v>
      </c>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row>
    <row r="70" spans="1:60" outlineLevel="1">
      <c r="A70" s="100">
        <v>16</v>
      </c>
      <c r="B70" s="100" t="s">
        <v>741</v>
      </c>
      <c r="C70" s="114" t="s">
        <v>740</v>
      </c>
      <c r="D70" s="104" t="s">
        <v>226</v>
      </c>
      <c r="E70" s="178">
        <v>14.7</v>
      </c>
      <c r="F70" s="177">
        <f>H70+J70</f>
        <v>0</v>
      </c>
      <c r="G70" s="106">
        <f>ROUND(E70*F70,2)</f>
        <v>0</v>
      </c>
      <c r="H70" s="106"/>
      <c r="I70" s="106">
        <f>ROUND(E70*H70,2)</f>
        <v>0</v>
      </c>
      <c r="J70" s="106"/>
      <c r="K70" s="106">
        <f>ROUND(E70*J70,2)</f>
        <v>0</v>
      </c>
      <c r="L70" s="106">
        <v>21</v>
      </c>
      <c r="M70" s="106">
        <f>G70*(1+L70/100)</f>
        <v>0</v>
      </c>
      <c r="N70" s="104">
        <v>1.4999999999999999E-2</v>
      </c>
      <c r="O70" s="104">
        <f>ROUND(E70*N70,5)</f>
        <v>0.2205</v>
      </c>
      <c r="P70" s="104">
        <v>0</v>
      </c>
      <c r="Q70" s="104">
        <f>ROUND(E70*P70,5)</f>
        <v>0</v>
      </c>
      <c r="R70" s="104"/>
      <c r="S70" s="104"/>
      <c r="T70" s="105">
        <v>0</v>
      </c>
      <c r="U70" s="104">
        <f>ROUND(E70*T70,2)</f>
        <v>0</v>
      </c>
      <c r="V70" s="99"/>
      <c r="W70" s="99"/>
      <c r="X70" s="99"/>
      <c r="Y70" s="99"/>
      <c r="Z70" s="99"/>
      <c r="AA70" s="99"/>
      <c r="AB70" s="99"/>
      <c r="AC70" s="99"/>
      <c r="AD70" s="99"/>
      <c r="AE70" s="99" t="s">
        <v>298</v>
      </c>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row>
    <row r="71" spans="1:60" ht="22.5" outlineLevel="1">
      <c r="A71" s="100"/>
      <c r="B71" s="100"/>
      <c r="C71" s="383" t="s">
        <v>739</v>
      </c>
      <c r="D71" s="384"/>
      <c r="E71" s="385"/>
      <c r="F71" s="386"/>
      <c r="G71" s="387"/>
      <c r="H71" s="106"/>
      <c r="I71" s="106"/>
      <c r="J71" s="106"/>
      <c r="K71" s="106"/>
      <c r="L71" s="106"/>
      <c r="M71" s="106"/>
      <c r="N71" s="104"/>
      <c r="O71" s="104"/>
      <c r="P71" s="104"/>
      <c r="Q71" s="104"/>
      <c r="R71" s="104"/>
      <c r="S71" s="104"/>
      <c r="T71" s="105"/>
      <c r="U71" s="104"/>
      <c r="V71" s="99"/>
      <c r="W71" s="99"/>
      <c r="X71" s="99"/>
      <c r="Y71" s="99"/>
      <c r="Z71" s="99"/>
      <c r="AA71" s="99"/>
      <c r="AB71" s="99"/>
      <c r="AC71" s="99"/>
      <c r="AD71" s="99"/>
      <c r="AE71" s="99" t="s">
        <v>81</v>
      </c>
      <c r="AF71" s="99"/>
      <c r="AG71" s="99"/>
      <c r="AH71" s="99"/>
      <c r="AI71" s="99"/>
      <c r="AJ71" s="99"/>
      <c r="AK71" s="99"/>
      <c r="AL71" s="99"/>
      <c r="AM71" s="99"/>
      <c r="AN71" s="99"/>
      <c r="AO71" s="99"/>
      <c r="AP71" s="99"/>
      <c r="AQ71" s="99"/>
      <c r="AR71" s="99"/>
      <c r="AS71" s="99"/>
      <c r="AT71" s="99"/>
      <c r="AU71" s="99"/>
      <c r="AV71" s="99"/>
      <c r="AW71" s="99"/>
      <c r="AX71" s="99"/>
      <c r="AY71" s="99"/>
      <c r="AZ71" s="99"/>
      <c r="BA71" s="101" t="str">
        <f>C71</f>
        <v>Rozchodníkový koberec s pokrytím min. 90%, tloušťkou min. 2 cm, výškou rostlin 5-10 cm a minimálně s 5 druhy rozchodníků.</v>
      </c>
      <c r="BB71" s="99"/>
      <c r="BC71" s="99"/>
      <c r="BD71" s="99"/>
      <c r="BE71" s="99"/>
      <c r="BF71" s="99"/>
      <c r="BG71" s="99"/>
      <c r="BH71" s="99"/>
    </row>
    <row r="72" spans="1:60" ht="22.5" outlineLevel="1">
      <c r="A72" s="100"/>
      <c r="B72" s="100"/>
      <c r="C72" s="181" t="s">
        <v>738</v>
      </c>
      <c r="D72" s="180"/>
      <c r="E72" s="179">
        <v>14.7</v>
      </c>
      <c r="F72" s="106"/>
      <c r="G72" s="106"/>
      <c r="H72" s="106"/>
      <c r="I72" s="106"/>
      <c r="J72" s="106"/>
      <c r="K72" s="106"/>
      <c r="L72" s="106"/>
      <c r="M72" s="106"/>
      <c r="N72" s="104"/>
      <c r="O72" s="104"/>
      <c r="P72" s="104"/>
      <c r="Q72" s="104"/>
      <c r="R72" s="104"/>
      <c r="S72" s="104"/>
      <c r="T72" s="105"/>
      <c r="U72" s="104"/>
      <c r="V72" s="99"/>
      <c r="W72" s="99"/>
      <c r="X72" s="99"/>
      <c r="Y72" s="99"/>
      <c r="Z72" s="99"/>
      <c r="AA72" s="99"/>
      <c r="AB72" s="99"/>
      <c r="AC72" s="99"/>
      <c r="AD72" s="99"/>
      <c r="AE72" s="99" t="s">
        <v>133</v>
      </c>
      <c r="AF72" s="99">
        <v>0</v>
      </c>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row>
    <row r="73" spans="1:60" outlineLevel="1">
      <c r="A73" s="100">
        <v>17</v>
      </c>
      <c r="B73" s="100" t="s">
        <v>737</v>
      </c>
      <c r="C73" s="114" t="s">
        <v>736</v>
      </c>
      <c r="D73" s="104" t="s">
        <v>213</v>
      </c>
      <c r="E73" s="178">
        <v>1.96</v>
      </c>
      <c r="F73" s="177">
        <f>H73+J73</f>
        <v>0</v>
      </c>
      <c r="G73" s="106">
        <f>ROUND(E73*F73,2)</f>
        <v>0</v>
      </c>
      <c r="H73" s="106"/>
      <c r="I73" s="106">
        <f>ROUND(E73*H73,2)</f>
        <v>0</v>
      </c>
      <c r="J73" s="106"/>
      <c r="K73" s="106">
        <f>ROUND(E73*J73,2)</f>
        <v>0</v>
      </c>
      <c r="L73" s="106">
        <v>21</v>
      </c>
      <c r="M73" s="106">
        <f>G73*(1+L73/100)</f>
        <v>0</v>
      </c>
      <c r="N73" s="104">
        <v>0</v>
      </c>
      <c r="O73" s="104">
        <f>ROUND(E73*N73,5)</f>
        <v>0</v>
      </c>
      <c r="P73" s="104">
        <v>0</v>
      </c>
      <c r="Q73" s="104">
        <f>ROUND(E73*P73,5)</f>
        <v>0</v>
      </c>
      <c r="R73" s="104"/>
      <c r="S73" s="104"/>
      <c r="T73" s="105">
        <v>1.1950000000000001</v>
      </c>
      <c r="U73" s="104">
        <f>ROUND(E73*T73,2)</f>
        <v>2.34</v>
      </c>
      <c r="V73" s="99"/>
      <c r="W73" s="99"/>
      <c r="X73" s="99"/>
      <c r="Y73" s="99"/>
      <c r="Z73" s="99"/>
      <c r="AA73" s="99"/>
      <c r="AB73" s="99"/>
      <c r="AC73" s="99"/>
      <c r="AD73" s="99"/>
      <c r="AE73" s="99" t="s">
        <v>80</v>
      </c>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row>
    <row r="74" spans="1:60" ht="22.5" outlineLevel="1">
      <c r="A74" s="100"/>
      <c r="B74" s="100"/>
      <c r="C74" s="181" t="s">
        <v>735</v>
      </c>
      <c r="D74" s="180"/>
      <c r="E74" s="179"/>
      <c r="F74" s="106"/>
      <c r="G74" s="106"/>
      <c r="H74" s="106"/>
      <c r="I74" s="106"/>
      <c r="J74" s="106"/>
      <c r="K74" s="106"/>
      <c r="L74" s="106"/>
      <c r="M74" s="106"/>
      <c r="N74" s="104"/>
      <c r="O74" s="104"/>
      <c r="P74" s="104"/>
      <c r="Q74" s="104"/>
      <c r="R74" s="104"/>
      <c r="S74" s="104"/>
      <c r="T74" s="105"/>
      <c r="U74" s="104"/>
      <c r="V74" s="99"/>
      <c r="W74" s="99"/>
      <c r="X74" s="99"/>
      <c r="Y74" s="99"/>
      <c r="Z74" s="99"/>
      <c r="AA74" s="99"/>
      <c r="AB74" s="99"/>
      <c r="AC74" s="99"/>
      <c r="AD74" s="99"/>
      <c r="AE74" s="99" t="s">
        <v>133</v>
      </c>
      <c r="AF74" s="99">
        <v>0</v>
      </c>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row>
    <row r="75" spans="1:60" outlineLevel="1">
      <c r="A75" s="100"/>
      <c r="B75" s="100"/>
      <c r="C75" s="181" t="s">
        <v>734</v>
      </c>
      <c r="D75" s="180"/>
      <c r="E75" s="179">
        <v>0.28000000000000003</v>
      </c>
      <c r="F75" s="106"/>
      <c r="G75" s="106"/>
      <c r="H75" s="106"/>
      <c r="I75" s="106"/>
      <c r="J75" s="106"/>
      <c r="K75" s="106"/>
      <c r="L75" s="106"/>
      <c r="M75" s="106"/>
      <c r="N75" s="104"/>
      <c r="O75" s="104"/>
      <c r="P75" s="104"/>
      <c r="Q75" s="104"/>
      <c r="R75" s="104"/>
      <c r="S75" s="104"/>
      <c r="T75" s="105"/>
      <c r="U75" s="104"/>
      <c r="V75" s="99"/>
      <c r="W75" s="99"/>
      <c r="X75" s="99"/>
      <c r="Y75" s="99"/>
      <c r="Z75" s="99"/>
      <c r="AA75" s="99"/>
      <c r="AB75" s="99"/>
      <c r="AC75" s="99"/>
      <c r="AD75" s="99"/>
      <c r="AE75" s="99" t="s">
        <v>133</v>
      </c>
      <c r="AF75" s="99">
        <v>0</v>
      </c>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row>
    <row r="76" spans="1:60" outlineLevel="1">
      <c r="A76" s="100"/>
      <c r="B76" s="100"/>
      <c r="C76" s="181" t="s">
        <v>733</v>
      </c>
      <c r="D76" s="180"/>
      <c r="E76" s="179">
        <v>1.68</v>
      </c>
      <c r="F76" s="106"/>
      <c r="G76" s="106"/>
      <c r="H76" s="106"/>
      <c r="I76" s="106"/>
      <c r="J76" s="106"/>
      <c r="K76" s="106"/>
      <c r="L76" s="106"/>
      <c r="M76" s="106"/>
      <c r="N76" s="104"/>
      <c r="O76" s="104"/>
      <c r="P76" s="104"/>
      <c r="Q76" s="104"/>
      <c r="R76" s="104"/>
      <c r="S76" s="104"/>
      <c r="T76" s="105"/>
      <c r="U76" s="104"/>
      <c r="V76" s="99"/>
      <c r="W76" s="99"/>
      <c r="X76" s="99"/>
      <c r="Y76" s="99"/>
      <c r="Z76" s="99"/>
      <c r="AA76" s="99"/>
      <c r="AB76" s="99"/>
      <c r="AC76" s="99"/>
      <c r="AD76" s="99"/>
      <c r="AE76" s="99" t="s">
        <v>133</v>
      </c>
      <c r="AF76" s="99">
        <v>0</v>
      </c>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row>
    <row r="77" spans="1:60">
      <c r="A77" s="200" t="s">
        <v>188</v>
      </c>
      <c r="B77" s="200" t="s">
        <v>523</v>
      </c>
      <c r="C77" s="199" t="s">
        <v>522</v>
      </c>
      <c r="D77" s="195"/>
      <c r="E77" s="198"/>
      <c r="F77" s="197"/>
      <c r="G77" s="197">
        <f>SUMIF(AE78:AE80,"&lt;&gt;NOR",G78:G80)</f>
        <v>0</v>
      </c>
      <c r="H77" s="197"/>
      <c r="I77" s="197">
        <f>SUM(I78:I80)</f>
        <v>0</v>
      </c>
      <c r="J77" s="197"/>
      <c r="K77" s="197">
        <f>SUM(K78:K80)</f>
        <v>0</v>
      </c>
      <c r="L77" s="197"/>
      <c r="M77" s="197">
        <f>SUM(M78:M80)</f>
        <v>0</v>
      </c>
      <c r="N77" s="195"/>
      <c r="O77" s="195">
        <f>SUM(O78:O80)</f>
        <v>5.6155999999999997</v>
      </c>
      <c r="P77" s="195"/>
      <c r="Q77" s="195">
        <f>SUM(Q78:Q80)</f>
        <v>0</v>
      </c>
      <c r="R77" s="195"/>
      <c r="S77" s="195"/>
      <c r="T77" s="196"/>
      <c r="U77" s="195">
        <f>SUM(U78:U80)</f>
        <v>1.06</v>
      </c>
      <c r="AE77" t="s">
        <v>79</v>
      </c>
    </row>
    <row r="78" spans="1:60" outlineLevel="1">
      <c r="A78" s="100">
        <v>18</v>
      </c>
      <c r="B78" s="100" t="s">
        <v>732</v>
      </c>
      <c r="C78" s="114" t="s">
        <v>731</v>
      </c>
      <c r="D78" s="104" t="s">
        <v>213</v>
      </c>
      <c r="E78" s="178">
        <v>2.2240000000000002</v>
      </c>
      <c r="F78" s="177">
        <f>H78+J78</f>
        <v>0</v>
      </c>
      <c r="G78" s="106">
        <f>ROUND(E78*F78,2)</f>
        <v>0</v>
      </c>
      <c r="H78" s="106"/>
      <c r="I78" s="106">
        <f>ROUND(E78*H78,2)</f>
        <v>0</v>
      </c>
      <c r="J78" s="106"/>
      <c r="K78" s="106">
        <f>ROUND(E78*J78,2)</f>
        <v>0</v>
      </c>
      <c r="L78" s="106">
        <v>21</v>
      </c>
      <c r="M78" s="106">
        <f>G78*(1+L78/100)</f>
        <v>0</v>
      </c>
      <c r="N78" s="104">
        <v>2.5249999999999999</v>
      </c>
      <c r="O78" s="104">
        <f>ROUND(E78*N78,5)</f>
        <v>5.6155999999999997</v>
      </c>
      <c r="P78" s="104">
        <v>0</v>
      </c>
      <c r="Q78" s="104">
        <f>ROUND(E78*P78,5)</f>
        <v>0</v>
      </c>
      <c r="R78" s="104"/>
      <c r="S78" s="104"/>
      <c r="T78" s="105">
        <v>0.47699999999999998</v>
      </c>
      <c r="U78" s="104">
        <f>ROUND(E78*T78,2)</f>
        <v>1.06</v>
      </c>
      <c r="V78" s="99"/>
      <c r="W78" s="99"/>
      <c r="X78" s="99"/>
      <c r="Y78" s="99"/>
      <c r="Z78" s="99"/>
      <c r="AA78" s="99"/>
      <c r="AB78" s="99"/>
      <c r="AC78" s="99"/>
      <c r="AD78" s="99"/>
      <c r="AE78" s="99" t="s">
        <v>80</v>
      </c>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row>
    <row r="79" spans="1:60" outlineLevel="1">
      <c r="A79" s="100"/>
      <c r="B79" s="100"/>
      <c r="C79" s="181" t="s">
        <v>730</v>
      </c>
      <c r="D79" s="180"/>
      <c r="E79" s="179">
        <v>2.16</v>
      </c>
      <c r="F79" s="106"/>
      <c r="G79" s="106"/>
      <c r="H79" s="106"/>
      <c r="I79" s="106"/>
      <c r="J79" s="106"/>
      <c r="K79" s="106"/>
      <c r="L79" s="106"/>
      <c r="M79" s="106"/>
      <c r="N79" s="104"/>
      <c r="O79" s="104"/>
      <c r="P79" s="104"/>
      <c r="Q79" s="104"/>
      <c r="R79" s="104"/>
      <c r="S79" s="104"/>
      <c r="T79" s="105"/>
      <c r="U79" s="104"/>
      <c r="V79" s="99"/>
      <c r="W79" s="99"/>
      <c r="X79" s="99"/>
      <c r="Y79" s="99"/>
      <c r="Z79" s="99"/>
      <c r="AA79" s="99"/>
      <c r="AB79" s="99"/>
      <c r="AC79" s="99"/>
      <c r="AD79" s="99"/>
      <c r="AE79" s="99" t="s">
        <v>133</v>
      </c>
      <c r="AF79" s="99">
        <v>0</v>
      </c>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row>
    <row r="80" spans="1:60" outlineLevel="1">
      <c r="A80" s="100"/>
      <c r="B80" s="100"/>
      <c r="C80" s="181" t="s">
        <v>729</v>
      </c>
      <c r="D80" s="180"/>
      <c r="E80" s="179">
        <v>6.4000000000000001E-2</v>
      </c>
      <c r="F80" s="106"/>
      <c r="G80" s="106"/>
      <c r="H80" s="106"/>
      <c r="I80" s="106"/>
      <c r="J80" s="106"/>
      <c r="K80" s="106"/>
      <c r="L80" s="106"/>
      <c r="M80" s="106"/>
      <c r="N80" s="104"/>
      <c r="O80" s="104"/>
      <c r="P80" s="104"/>
      <c r="Q80" s="104"/>
      <c r="R80" s="104"/>
      <c r="S80" s="104"/>
      <c r="T80" s="105"/>
      <c r="U80" s="104"/>
      <c r="V80" s="99"/>
      <c r="W80" s="99"/>
      <c r="X80" s="99"/>
      <c r="Y80" s="99"/>
      <c r="Z80" s="99"/>
      <c r="AA80" s="99"/>
      <c r="AB80" s="99"/>
      <c r="AC80" s="99"/>
      <c r="AD80" s="99"/>
      <c r="AE80" s="99" t="s">
        <v>133</v>
      </c>
      <c r="AF80" s="99">
        <v>0</v>
      </c>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row>
    <row r="81" spans="1:60">
      <c r="A81" s="200" t="s">
        <v>188</v>
      </c>
      <c r="B81" s="200" t="s">
        <v>728</v>
      </c>
      <c r="C81" s="199" t="s">
        <v>727</v>
      </c>
      <c r="D81" s="195"/>
      <c r="E81" s="198"/>
      <c r="F81" s="197"/>
      <c r="G81" s="197">
        <f>SUMIF(AE82:AE87,"&lt;&gt;NOR",G82:G87)</f>
        <v>0</v>
      </c>
      <c r="H81" s="197"/>
      <c r="I81" s="197">
        <f>SUM(I82:I87)</f>
        <v>0</v>
      </c>
      <c r="J81" s="197"/>
      <c r="K81" s="197">
        <f>SUM(K82:K87)</f>
        <v>0</v>
      </c>
      <c r="L81" s="197"/>
      <c r="M81" s="197">
        <f>SUM(M82:M87)</f>
        <v>0</v>
      </c>
      <c r="N81" s="195"/>
      <c r="O81" s="195">
        <f>SUM(O82:O87)</f>
        <v>3.458E-2</v>
      </c>
      <c r="P81" s="195"/>
      <c r="Q81" s="195">
        <f>SUM(Q82:Q87)</f>
        <v>0</v>
      </c>
      <c r="R81" s="195"/>
      <c r="S81" s="195"/>
      <c r="T81" s="196"/>
      <c r="U81" s="195">
        <f>SUM(U82:U87)</f>
        <v>4.9400000000000004</v>
      </c>
      <c r="AE81" t="s">
        <v>79</v>
      </c>
    </row>
    <row r="82" spans="1:60" outlineLevel="1">
      <c r="A82" s="100">
        <v>19</v>
      </c>
      <c r="B82" s="100" t="s">
        <v>726</v>
      </c>
      <c r="C82" s="114" t="s">
        <v>725</v>
      </c>
      <c r="D82" s="104" t="s">
        <v>226</v>
      </c>
      <c r="E82" s="178">
        <v>14</v>
      </c>
      <c r="F82" s="177">
        <f>H82+J82</f>
        <v>0</v>
      </c>
      <c r="G82" s="106">
        <f>ROUND(E82*F82,2)</f>
        <v>0</v>
      </c>
      <c r="H82" s="106"/>
      <c r="I82" s="106">
        <f>ROUND(E82*H82,2)</f>
        <v>0</v>
      </c>
      <c r="J82" s="106"/>
      <c r="K82" s="106">
        <f>ROUND(E82*J82,2)</f>
        <v>0</v>
      </c>
      <c r="L82" s="106">
        <v>21</v>
      </c>
      <c r="M82" s="106">
        <f>G82*(1+L82/100)</f>
        <v>0</v>
      </c>
      <c r="N82" s="104">
        <v>2.2499999999999998E-3</v>
      </c>
      <c r="O82" s="104">
        <f>ROUND(E82*N82,5)</f>
        <v>3.15E-2</v>
      </c>
      <c r="P82" s="104">
        <v>0</v>
      </c>
      <c r="Q82" s="104">
        <f>ROUND(E82*P82,5)</f>
        <v>0</v>
      </c>
      <c r="R82" s="104"/>
      <c r="S82" s="104"/>
      <c r="T82" s="105">
        <v>0.123</v>
      </c>
      <c r="U82" s="104">
        <f>ROUND(E82*T82,2)</f>
        <v>1.72</v>
      </c>
      <c r="V82" s="99"/>
      <c r="W82" s="99"/>
      <c r="X82" s="99"/>
      <c r="Y82" s="99"/>
      <c r="Z82" s="99"/>
      <c r="AA82" s="99"/>
      <c r="AB82" s="99"/>
      <c r="AC82" s="99"/>
      <c r="AD82" s="99"/>
      <c r="AE82" s="99" t="s">
        <v>80</v>
      </c>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row>
    <row r="83" spans="1:60" ht="22.5" outlineLevel="1">
      <c r="A83" s="100"/>
      <c r="B83" s="100"/>
      <c r="C83" s="181" t="s">
        <v>719</v>
      </c>
      <c r="D83" s="180"/>
      <c r="E83" s="179">
        <v>14</v>
      </c>
      <c r="F83" s="106"/>
      <c r="G83" s="106"/>
      <c r="H83" s="106"/>
      <c r="I83" s="106"/>
      <c r="J83" s="106"/>
      <c r="K83" s="106"/>
      <c r="L83" s="106"/>
      <c r="M83" s="106"/>
      <c r="N83" s="104"/>
      <c r="O83" s="104"/>
      <c r="P83" s="104"/>
      <c r="Q83" s="104"/>
      <c r="R83" s="104"/>
      <c r="S83" s="104"/>
      <c r="T83" s="105"/>
      <c r="U83" s="104"/>
      <c r="V83" s="99"/>
      <c r="W83" s="99"/>
      <c r="X83" s="99"/>
      <c r="Y83" s="99"/>
      <c r="Z83" s="99"/>
      <c r="AA83" s="99"/>
      <c r="AB83" s="99"/>
      <c r="AC83" s="99"/>
      <c r="AD83" s="99"/>
      <c r="AE83" s="99" t="s">
        <v>133</v>
      </c>
      <c r="AF83" s="99">
        <v>0</v>
      </c>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row>
    <row r="84" spans="1:60" outlineLevel="1">
      <c r="A84" s="100">
        <v>20</v>
      </c>
      <c r="B84" s="100" t="s">
        <v>724</v>
      </c>
      <c r="C84" s="114" t="s">
        <v>723</v>
      </c>
      <c r="D84" s="104" t="s">
        <v>226</v>
      </c>
      <c r="E84" s="178">
        <v>15.4</v>
      </c>
      <c r="F84" s="177">
        <f>H84+J84</f>
        <v>0</v>
      </c>
      <c r="G84" s="106">
        <f>ROUND(E84*F84,2)</f>
        <v>0</v>
      </c>
      <c r="H84" s="106"/>
      <c r="I84" s="106">
        <f>ROUND(E84*H84,2)</f>
        <v>0</v>
      </c>
      <c r="J84" s="106"/>
      <c r="K84" s="106">
        <f>ROUND(E84*J84,2)</f>
        <v>0</v>
      </c>
      <c r="L84" s="106">
        <v>21</v>
      </c>
      <c r="M84" s="106">
        <f>G84*(1+L84/100)</f>
        <v>0</v>
      </c>
      <c r="N84" s="104">
        <v>2.0000000000000001E-4</v>
      </c>
      <c r="O84" s="104">
        <f>ROUND(E84*N84,5)</f>
        <v>3.0799999999999998E-3</v>
      </c>
      <c r="P84" s="104">
        <v>0</v>
      </c>
      <c r="Q84" s="104">
        <f>ROUND(E84*P84,5)</f>
        <v>0</v>
      </c>
      <c r="R84" s="104"/>
      <c r="S84" s="104"/>
      <c r="T84" s="105">
        <v>0</v>
      </c>
      <c r="U84" s="104">
        <f>ROUND(E84*T84,2)</f>
        <v>0</v>
      </c>
      <c r="V84" s="99"/>
      <c r="W84" s="99"/>
      <c r="X84" s="99"/>
      <c r="Y84" s="99"/>
      <c r="Z84" s="99"/>
      <c r="AA84" s="99"/>
      <c r="AB84" s="99"/>
      <c r="AC84" s="99"/>
      <c r="AD84" s="99"/>
      <c r="AE84" s="99" t="s">
        <v>298</v>
      </c>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row>
    <row r="85" spans="1:60" ht="22.5" outlineLevel="1">
      <c r="A85" s="100"/>
      <c r="B85" s="100"/>
      <c r="C85" s="181" t="s">
        <v>722</v>
      </c>
      <c r="D85" s="180"/>
      <c r="E85" s="179">
        <v>15.4</v>
      </c>
      <c r="F85" s="106"/>
      <c r="G85" s="106"/>
      <c r="H85" s="106"/>
      <c r="I85" s="106"/>
      <c r="J85" s="106"/>
      <c r="K85" s="106"/>
      <c r="L85" s="106"/>
      <c r="M85" s="106"/>
      <c r="N85" s="104"/>
      <c r="O85" s="104"/>
      <c r="P85" s="104"/>
      <c r="Q85" s="104"/>
      <c r="R85" s="104"/>
      <c r="S85" s="104"/>
      <c r="T85" s="105"/>
      <c r="U85" s="104"/>
      <c r="V85" s="99"/>
      <c r="W85" s="99"/>
      <c r="X85" s="99"/>
      <c r="Y85" s="99"/>
      <c r="Z85" s="99"/>
      <c r="AA85" s="99"/>
      <c r="AB85" s="99"/>
      <c r="AC85" s="99"/>
      <c r="AD85" s="99"/>
      <c r="AE85" s="99" t="s">
        <v>133</v>
      </c>
      <c r="AF85" s="99">
        <v>0</v>
      </c>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row>
    <row r="86" spans="1:60" ht="22.5" outlineLevel="1">
      <c r="A86" s="100">
        <v>21</v>
      </c>
      <c r="B86" s="100" t="s">
        <v>721</v>
      </c>
      <c r="C86" s="114" t="s">
        <v>720</v>
      </c>
      <c r="D86" s="104" t="s">
        <v>226</v>
      </c>
      <c r="E86" s="178">
        <v>14</v>
      </c>
      <c r="F86" s="177">
        <f>H86+J86</f>
        <v>0</v>
      </c>
      <c r="G86" s="106">
        <f>ROUND(E86*F86,2)</f>
        <v>0</v>
      </c>
      <c r="H86" s="106"/>
      <c r="I86" s="106">
        <f>ROUND(E86*H86,2)</f>
        <v>0</v>
      </c>
      <c r="J86" s="106"/>
      <c r="K86" s="106">
        <f>ROUND(E86*J86,2)</f>
        <v>0</v>
      </c>
      <c r="L86" s="106">
        <v>21</v>
      </c>
      <c r="M86" s="106">
        <f>G86*(1+L86/100)</f>
        <v>0</v>
      </c>
      <c r="N86" s="104">
        <v>0</v>
      </c>
      <c r="O86" s="104">
        <f>ROUND(E86*N86,5)</f>
        <v>0</v>
      </c>
      <c r="P86" s="104">
        <v>0</v>
      </c>
      <c r="Q86" s="104">
        <f>ROUND(E86*P86,5)</f>
        <v>0</v>
      </c>
      <c r="R86" s="104"/>
      <c r="S86" s="104"/>
      <c r="T86" s="105">
        <v>0.23</v>
      </c>
      <c r="U86" s="104">
        <f>ROUND(E86*T86,2)</f>
        <v>3.22</v>
      </c>
      <c r="V86" s="99"/>
      <c r="W86" s="99"/>
      <c r="X86" s="99"/>
      <c r="Y86" s="99"/>
      <c r="Z86" s="99"/>
      <c r="AA86" s="99"/>
      <c r="AB86" s="99"/>
      <c r="AC86" s="99"/>
      <c r="AD86" s="99"/>
      <c r="AE86" s="99" t="s">
        <v>80</v>
      </c>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row>
    <row r="87" spans="1:60" ht="22.5" outlineLevel="1">
      <c r="A87" s="100"/>
      <c r="B87" s="100"/>
      <c r="C87" s="181" t="s">
        <v>719</v>
      </c>
      <c r="D87" s="180"/>
      <c r="E87" s="179">
        <v>14</v>
      </c>
      <c r="F87" s="106"/>
      <c r="G87" s="106"/>
      <c r="H87" s="106"/>
      <c r="I87" s="106"/>
      <c r="J87" s="106"/>
      <c r="K87" s="106"/>
      <c r="L87" s="106"/>
      <c r="M87" s="106"/>
      <c r="N87" s="104"/>
      <c r="O87" s="104"/>
      <c r="P87" s="104"/>
      <c r="Q87" s="104"/>
      <c r="R87" s="104"/>
      <c r="S87" s="104"/>
      <c r="T87" s="105"/>
      <c r="U87" s="104"/>
      <c r="V87" s="99"/>
      <c r="W87" s="99"/>
      <c r="X87" s="99"/>
      <c r="Y87" s="99"/>
      <c r="Z87" s="99"/>
      <c r="AA87" s="99"/>
      <c r="AB87" s="99"/>
      <c r="AC87" s="99"/>
      <c r="AD87" s="99"/>
      <c r="AE87" s="99" t="s">
        <v>133</v>
      </c>
      <c r="AF87" s="99">
        <v>0</v>
      </c>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row>
    <row r="88" spans="1:60">
      <c r="A88" s="200" t="s">
        <v>188</v>
      </c>
      <c r="B88" s="200" t="s">
        <v>517</v>
      </c>
      <c r="C88" s="199" t="s">
        <v>516</v>
      </c>
      <c r="D88" s="195"/>
      <c r="E88" s="198"/>
      <c r="F88" s="197"/>
      <c r="G88" s="197">
        <f>SUMIF(AE89:AE130,"&lt;&gt;NOR",G89:G130)</f>
        <v>0</v>
      </c>
      <c r="H88" s="197"/>
      <c r="I88" s="197">
        <f>SUM(I89:I130)</f>
        <v>0</v>
      </c>
      <c r="J88" s="197"/>
      <c r="K88" s="197">
        <f>SUM(K89:K130)</f>
        <v>0</v>
      </c>
      <c r="L88" s="197"/>
      <c r="M88" s="197">
        <f>SUM(M89:M130)</f>
        <v>0</v>
      </c>
      <c r="N88" s="195"/>
      <c r="O88" s="195">
        <f>SUM(O89:O130)</f>
        <v>663.0979000000001</v>
      </c>
      <c r="P88" s="195"/>
      <c r="Q88" s="195">
        <f>SUM(Q89:Q130)</f>
        <v>0</v>
      </c>
      <c r="R88" s="195"/>
      <c r="S88" s="195"/>
      <c r="T88" s="196"/>
      <c r="U88" s="195">
        <f>SUM(U89:U130)</f>
        <v>129.87</v>
      </c>
      <c r="AE88" t="s">
        <v>79</v>
      </c>
    </row>
    <row r="89" spans="1:60" ht="22.5" outlineLevel="1">
      <c r="A89" s="100">
        <v>22</v>
      </c>
      <c r="B89" s="100" t="s">
        <v>499</v>
      </c>
      <c r="C89" s="114" t="s">
        <v>498</v>
      </c>
      <c r="D89" s="104" t="s">
        <v>226</v>
      </c>
      <c r="E89" s="178">
        <v>1132.5</v>
      </c>
      <c r="F89" s="177">
        <f>H89+J89</f>
        <v>0</v>
      </c>
      <c r="G89" s="106">
        <f>ROUND(E89*F89,2)</f>
        <v>0</v>
      </c>
      <c r="H89" s="106"/>
      <c r="I89" s="106">
        <f>ROUND(E89*H89,2)</f>
        <v>0</v>
      </c>
      <c r="J89" s="106"/>
      <c r="K89" s="106">
        <f>ROUND(E89*J89,2)</f>
        <v>0</v>
      </c>
      <c r="L89" s="106">
        <v>21</v>
      </c>
      <c r="M89" s="106">
        <f>G89*(1+L89/100)</f>
        <v>0</v>
      </c>
      <c r="N89" s="104">
        <v>0.46</v>
      </c>
      <c r="O89" s="104">
        <f>ROUND(E89*N89,5)</f>
        <v>520.95000000000005</v>
      </c>
      <c r="P89" s="104">
        <v>0</v>
      </c>
      <c r="Q89" s="104">
        <f>ROUND(E89*P89,5)</f>
        <v>0</v>
      </c>
      <c r="R89" s="104"/>
      <c r="S89" s="104"/>
      <c r="T89" s="105">
        <v>2.9000000000000001E-2</v>
      </c>
      <c r="U89" s="104">
        <f>ROUND(E89*T89,2)</f>
        <v>32.840000000000003</v>
      </c>
      <c r="V89" s="99"/>
      <c r="W89" s="99"/>
      <c r="X89" s="99"/>
      <c r="Y89" s="99"/>
      <c r="Z89" s="99"/>
      <c r="AA89" s="99"/>
      <c r="AB89" s="99"/>
      <c r="AC89" s="99"/>
      <c r="AD89" s="99"/>
      <c r="AE89" s="99" t="s">
        <v>80</v>
      </c>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row>
    <row r="90" spans="1:60" outlineLevel="1">
      <c r="A90" s="100"/>
      <c r="B90" s="100"/>
      <c r="C90" s="383" t="s">
        <v>497</v>
      </c>
      <c r="D90" s="384"/>
      <c r="E90" s="385"/>
      <c r="F90" s="386"/>
      <c r="G90" s="387"/>
      <c r="H90" s="106"/>
      <c r="I90" s="106"/>
      <c r="J90" s="106"/>
      <c r="K90" s="106"/>
      <c r="L90" s="106"/>
      <c r="M90" s="106"/>
      <c r="N90" s="104"/>
      <c r="O90" s="104"/>
      <c r="P90" s="104"/>
      <c r="Q90" s="104"/>
      <c r="R90" s="104"/>
      <c r="S90" s="104"/>
      <c r="T90" s="105"/>
      <c r="U90" s="104"/>
      <c r="V90" s="99"/>
      <c r="W90" s="99"/>
      <c r="X90" s="99"/>
      <c r="Y90" s="99"/>
      <c r="Z90" s="99"/>
      <c r="AA90" s="99"/>
      <c r="AB90" s="99"/>
      <c r="AC90" s="99"/>
      <c r="AD90" s="99"/>
      <c r="AE90" s="99" t="s">
        <v>81</v>
      </c>
      <c r="AF90" s="99"/>
      <c r="AG90" s="99"/>
      <c r="AH90" s="99"/>
      <c r="AI90" s="99"/>
      <c r="AJ90" s="99"/>
      <c r="AK90" s="99"/>
      <c r="AL90" s="99"/>
      <c r="AM90" s="99"/>
      <c r="AN90" s="99"/>
      <c r="AO90" s="99"/>
      <c r="AP90" s="99"/>
      <c r="AQ90" s="99"/>
      <c r="AR90" s="99"/>
      <c r="AS90" s="99"/>
      <c r="AT90" s="99"/>
      <c r="AU90" s="99"/>
      <c r="AV90" s="99"/>
      <c r="AW90" s="99"/>
      <c r="AX90" s="99"/>
      <c r="AY90" s="99"/>
      <c r="AZ90" s="99"/>
      <c r="BA90" s="101" t="str">
        <f>C90</f>
        <v>Podklad ze štěrkodrti s rozprostřením a zhutněním.</v>
      </c>
      <c r="BB90" s="99"/>
      <c r="BC90" s="99"/>
      <c r="BD90" s="99"/>
      <c r="BE90" s="99"/>
      <c r="BF90" s="99"/>
      <c r="BG90" s="99"/>
      <c r="BH90" s="99"/>
    </row>
    <row r="91" spans="1:60" outlineLevel="1">
      <c r="A91" s="100"/>
      <c r="B91" s="100"/>
      <c r="C91" s="181" t="s">
        <v>710</v>
      </c>
      <c r="D91" s="180"/>
      <c r="E91" s="179">
        <v>463.2</v>
      </c>
      <c r="F91" s="106"/>
      <c r="G91" s="106"/>
      <c r="H91" s="106"/>
      <c r="I91" s="106"/>
      <c r="J91" s="106"/>
      <c r="K91" s="106"/>
      <c r="L91" s="106"/>
      <c r="M91" s="106"/>
      <c r="N91" s="104"/>
      <c r="O91" s="104"/>
      <c r="P91" s="104"/>
      <c r="Q91" s="104"/>
      <c r="R91" s="104"/>
      <c r="S91" s="104"/>
      <c r="T91" s="105"/>
      <c r="U91" s="104"/>
      <c r="V91" s="99"/>
      <c r="W91" s="99"/>
      <c r="X91" s="99"/>
      <c r="Y91" s="99"/>
      <c r="Z91" s="99"/>
      <c r="AA91" s="99"/>
      <c r="AB91" s="99"/>
      <c r="AC91" s="99"/>
      <c r="AD91" s="99"/>
      <c r="AE91" s="99" t="s">
        <v>133</v>
      </c>
      <c r="AF91" s="99">
        <v>0</v>
      </c>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row>
    <row r="92" spans="1:60" outlineLevel="1">
      <c r="A92" s="100"/>
      <c r="B92" s="100"/>
      <c r="C92" s="181" t="s">
        <v>706</v>
      </c>
      <c r="D92" s="180"/>
      <c r="E92" s="179">
        <v>669.3</v>
      </c>
      <c r="F92" s="106"/>
      <c r="G92" s="106"/>
      <c r="H92" s="106"/>
      <c r="I92" s="106"/>
      <c r="J92" s="106"/>
      <c r="K92" s="106"/>
      <c r="L92" s="106"/>
      <c r="M92" s="106"/>
      <c r="N92" s="104"/>
      <c r="O92" s="104"/>
      <c r="P92" s="104"/>
      <c r="Q92" s="104"/>
      <c r="R92" s="104"/>
      <c r="S92" s="104"/>
      <c r="T92" s="105"/>
      <c r="U92" s="104"/>
      <c r="V92" s="99"/>
      <c r="W92" s="99"/>
      <c r="X92" s="99"/>
      <c r="Y92" s="99"/>
      <c r="Z92" s="99"/>
      <c r="AA92" s="99"/>
      <c r="AB92" s="99"/>
      <c r="AC92" s="99"/>
      <c r="AD92" s="99"/>
      <c r="AE92" s="99" t="s">
        <v>133</v>
      </c>
      <c r="AF92" s="99">
        <v>0</v>
      </c>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row>
    <row r="93" spans="1:60" ht="22.5" outlineLevel="1">
      <c r="A93" s="100">
        <v>23</v>
      </c>
      <c r="B93" s="100" t="s">
        <v>718</v>
      </c>
      <c r="C93" s="114" t="s">
        <v>717</v>
      </c>
      <c r="D93" s="104" t="s">
        <v>226</v>
      </c>
      <c r="E93" s="178">
        <v>463.2</v>
      </c>
      <c r="F93" s="177">
        <f>H93+J93</f>
        <v>0</v>
      </c>
      <c r="G93" s="106">
        <f>ROUND(E93*F93,2)</f>
        <v>0</v>
      </c>
      <c r="H93" s="106"/>
      <c r="I93" s="106">
        <f>ROUND(E93*H93,2)</f>
        <v>0</v>
      </c>
      <c r="J93" s="106"/>
      <c r="K93" s="106">
        <f>ROUND(E93*J93,2)</f>
        <v>0</v>
      </c>
      <c r="L93" s="106">
        <v>21</v>
      </c>
      <c r="M93" s="106">
        <f>G93*(1+L93/100)</f>
        <v>0</v>
      </c>
      <c r="N93" s="104">
        <v>0</v>
      </c>
      <c r="O93" s="104">
        <f>ROUND(E93*N93,5)</f>
        <v>0</v>
      </c>
      <c r="P93" s="104">
        <v>0</v>
      </c>
      <c r="Q93" s="104">
        <f>ROUND(E93*P93,5)</f>
        <v>0</v>
      </c>
      <c r="R93" s="104"/>
      <c r="S93" s="104"/>
      <c r="T93" s="105">
        <v>2.4E-2</v>
      </c>
      <c r="U93" s="104">
        <f>ROUND(E93*T93,2)</f>
        <v>11.12</v>
      </c>
      <c r="V93" s="99"/>
      <c r="W93" s="99"/>
      <c r="X93" s="99"/>
      <c r="Y93" s="99"/>
      <c r="Z93" s="99"/>
      <c r="AA93" s="99"/>
      <c r="AB93" s="99"/>
      <c r="AC93" s="99"/>
      <c r="AD93" s="99"/>
      <c r="AE93" s="99" t="s">
        <v>80</v>
      </c>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row>
    <row r="94" spans="1:60" outlineLevel="1">
      <c r="A94" s="100"/>
      <c r="B94" s="100"/>
      <c r="C94" s="181" t="s">
        <v>710</v>
      </c>
      <c r="D94" s="180"/>
      <c r="E94" s="179">
        <v>463.2</v>
      </c>
      <c r="F94" s="106"/>
      <c r="G94" s="106"/>
      <c r="H94" s="106"/>
      <c r="I94" s="106"/>
      <c r="J94" s="106"/>
      <c r="K94" s="106"/>
      <c r="L94" s="106"/>
      <c r="M94" s="106"/>
      <c r="N94" s="104"/>
      <c r="O94" s="104"/>
      <c r="P94" s="104"/>
      <c r="Q94" s="104"/>
      <c r="R94" s="104"/>
      <c r="S94" s="104"/>
      <c r="T94" s="105"/>
      <c r="U94" s="104"/>
      <c r="V94" s="99"/>
      <c r="W94" s="99"/>
      <c r="X94" s="99"/>
      <c r="Y94" s="99"/>
      <c r="Z94" s="99"/>
      <c r="AA94" s="99"/>
      <c r="AB94" s="99"/>
      <c r="AC94" s="99"/>
      <c r="AD94" s="99"/>
      <c r="AE94" s="99" t="s">
        <v>133</v>
      </c>
      <c r="AF94" s="99">
        <v>0</v>
      </c>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row>
    <row r="95" spans="1:60" ht="22.5" outlineLevel="1">
      <c r="A95" s="100">
        <v>24</v>
      </c>
      <c r="B95" s="100" t="s">
        <v>380</v>
      </c>
      <c r="C95" s="114" t="s">
        <v>716</v>
      </c>
      <c r="D95" s="104" t="s">
        <v>226</v>
      </c>
      <c r="E95" s="178">
        <v>463.2</v>
      </c>
      <c r="F95" s="177">
        <f>H95+J95</f>
        <v>0</v>
      </c>
      <c r="G95" s="106">
        <f>ROUND(E95*F95,2)</f>
        <v>0</v>
      </c>
      <c r="H95" s="106"/>
      <c r="I95" s="106">
        <f>ROUND(E95*H95,2)</f>
        <v>0</v>
      </c>
      <c r="J95" s="106"/>
      <c r="K95" s="106">
        <f>ROUND(E95*J95,2)</f>
        <v>0</v>
      </c>
      <c r="L95" s="106">
        <v>21</v>
      </c>
      <c r="M95" s="106">
        <f>G95*(1+L95/100)</f>
        <v>0</v>
      </c>
      <c r="N95" s="104">
        <v>0.12144000000000001</v>
      </c>
      <c r="O95" s="104">
        <f>ROUND(E95*N95,5)</f>
        <v>56.251010000000001</v>
      </c>
      <c r="P95" s="104">
        <v>0</v>
      </c>
      <c r="Q95" s="104">
        <f>ROUND(E95*P95,5)</f>
        <v>0</v>
      </c>
      <c r="R95" s="104"/>
      <c r="S95" s="104"/>
      <c r="T95" s="105">
        <v>0</v>
      </c>
      <c r="U95" s="104">
        <f>ROUND(E95*T95,2)</f>
        <v>0</v>
      </c>
      <c r="V95" s="99"/>
      <c r="W95" s="99"/>
      <c r="X95" s="99"/>
      <c r="Y95" s="99"/>
      <c r="Z95" s="99"/>
      <c r="AA95" s="99"/>
      <c r="AB95" s="99"/>
      <c r="AC95" s="99"/>
      <c r="AD95" s="99"/>
      <c r="AE95" s="99" t="s">
        <v>298</v>
      </c>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row>
    <row r="96" spans="1:60" outlineLevel="1">
      <c r="A96" s="100"/>
      <c r="B96" s="100"/>
      <c r="C96" s="383" t="s">
        <v>711</v>
      </c>
      <c r="D96" s="384"/>
      <c r="E96" s="385"/>
      <c r="F96" s="386"/>
      <c r="G96" s="387"/>
      <c r="H96" s="106"/>
      <c r="I96" s="106"/>
      <c r="J96" s="106"/>
      <c r="K96" s="106"/>
      <c r="L96" s="106"/>
      <c r="M96" s="106"/>
      <c r="N96" s="104"/>
      <c r="O96" s="104"/>
      <c r="P96" s="104"/>
      <c r="Q96" s="104"/>
      <c r="R96" s="104"/>
      <c r="S96" s="104"/>
      <c r="T96" s="105"/>
      <c r="U96" s="104"/>
      <c r="V96" s="99"/>
      <c r="W96" s="99"/>
      <c r="X96" s="99"/>
      <c r="Y96" s="99"/>
      <c r="Z96" s="99"/>
      <c r="AA96" s="99"/>
      <c r="AB96" s="99"/>
      <c r="AC96" s="99"/>
      <c r="AD96" s="99"/>
      <c r="AE96" s="99" t="s">
        <v>81</v>
      </c>
      <c r="AF96" s="99"/>
      <c r="AG96" s="99"/>
      <c r="AH96" s="99"/>
      <c r="AI96" s="99"/>
      <c r="AJ96" s="99"/>
      <c r="AK96" s="99"/>
      <c r="AL96" s="99"/>
      <c r="AM96" s="99"/>
      <c r="AN96" s="99"/>
      <c r="AO96" s="99"/>
      <c r="AP96" s="99"/>
      <c r="AQ96" s="99"/>
      <c r="AR96" s="99"/>
      <c r="AS96" s="99"/>
      <c r="AT96" s="99"/>
      <c r="AU96" s="99"/>
      <c r="AV96" s="99"/>
      <c r="AW96" s="99"/>
      <c r="AX96" s="99"/>
      <c r="AY96" s="99"/>
      <c r="AZ96" s="99"/>
      <c r="BA96" s="101" t="str">
        <f>C96</f>
        <v>Detailní popis materiálu a způsobu provádění viz. PD a TZ SO 02.</v>
      </c>
      <c r="BB96" s="99"/>
      <c r="BC96" s="99"/>
      <c r="BD96" s="99"/>
      <c r="BE96" s="99"/>
      <c r="BF96" s="99"/>
      <c r="BG96" s="99"/>
      <c r="BH96" s="99"/>
    </row>
    <row r="97" spans="1:60" outlineLevel="1">
      <c r="A97" s="100">
        <v>25</v>
      </c>
      <c r="B97" s="100" t="s">
        <v>715</v>
      </c>
      <c r="C97" s="114" t="s">
        <v>714</v>
      </c>
      <c r="D97" s="104" t="s">
        <v>226</v>
      </c>
      <c r="E97" s="178">
        <v>463.2</v>
      </c>
      <c r="F97" s="177">
        <f>H97+J97</f>
        <v>0</v>
      </c>
      <c r="G97" s="106">
        <f>ROUND(E97*F97,2)</f>
        <v>0</v>
      </c>
      <c r="H97" s="106"/>
      <c r="I97" s="106">
        <f>ROUND(E97*H97,2)</f>
        <v>0</v>
      </c>
      <c r="J97" s="106"/>
      <c r="K97" s="106">
        <f>ROUND(E97*J97,2)</f>
        <v>0</v>
      </c>
      <c r="L97" s="106">
        <v>21</v>
      </c>
      <c r="M97" s="106">
        <f>G97*(1+L97/100)</f>
        <v>0</v>
      </c>
      <c r="N97" s="104">
        <v>0</v>
      </c>
      <c r="O97" s="104">
        <f>ROUND(E97*N97,5)</f>
        <v>0</v>
      </c>
      <c r="P97" s="104">
        <v>0</v>
      </c>
      <c r="Q97" s="104">
        <f>ROUND(E97*P97,5)</f>
        <v>0</v>
      </c>
      <c r="R97" s="104"/>
      <c r="S97" s="104"/>
      <c r="T97" s="105">
        <v>2.3E-2</v>
      </c>
      <c r="U97" s="104">
        <f>ROUND(E97*T97,2)</f>
        <v>10.65</v>
      </c>
      <c r="V97" s="99"/>
      <c r="W97" s="99"/>
      <c r="X97" s="99"/>
      <c r="Y97" s="99"/>
      <c r="Z97" s="99"/>
      <c r="AA97" s="99"/>
      <c r="AB97" s="99"/>
      <c r="AC97" s="99"/>
      <c r="AD97" s="99"/>
      <c r="AE97" s="99" t="s">
        <v>80</v>
      </c>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row>
    <row r="98" spans="1:60" outlineLevel="1">
      <c r="A98" s="100"/>
      <c r="B98" s="100"/>
      <c r="C98" s="181" t="s">
        <v>710</v>
      </c>
      <c r="D98" s="180"/>
      <c r="E98" s="179">
        <v>463.2</v>
      </c>
      <c r="F98" s="106"/>
      <c r="G98" s="106"/>
      <c r="H98" s="106"/>
      <c r="I98" s="106"/>
      <c r="J98" s="106"/>
      <c r="K98" s="106"/>
      <c r="L98" s="106"/>
      <c r="M98" s="106"/>
      <c r="N98" s="104"/>
      <c r="O98" s="104"/>
      <c r="P98" s="104"/>
      <c r="Q98" s="104"/>
      <c r="R98" s="104"/>
      <c r="S98" s="104"/>
      <c r="T98" s="105"/>
      <c r="U98" s="104"/>
      <c r="V98" s="99"/>
      <c r="W98" s="99"/>
      <c r="X98" s="99"/>
      <c r="Y98" s="99"/>
      <c r="Z98" s="99"/>
      <c r="AA98" s="99"/>
      <c r="AB98" s="99"/>
      <c r="AC98" s="99"/>
      <c r="AD98" s="99"/>
      <c r="AE98" s="99" t="s">
        <v>133</v>
      </c>
      <c r="AF98" s="99">
        <v>0</v>
      </c>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row>
    <row r="99" spans="1:60" ht="22.5" outlineLevel="1">
      <c r="A99" s="100">
        <v>26</v>
      </c>
      <c r="B99" s="100" t="s">
        <v>377</v>
      </c>
      <c r="C99" s="114" t="s">
        <v>713</v>
      </c>
      <c r="D99" s="104" t="s">
        <v>226</v>
      </c>
      <c r="E99" s="178">
        <v>463.2</v>
      </c>
      <c r="F99" s="177">
        <f>H99+J99</f>
        <v>0</v>
      </c>
      <c r="G99" s="106">
        <f>ROUND(E99*F99,2)</f>
        <v>0</v>
      </c>
      <c r="H99" s="106"/>
      <c r="I99" s="106">
        <f>ROUND(E99*H99,2)</f>
        <v>0</v>
      </c>
      <c r="J99" s="106"/>
      <c r="K99" s="106">
        <f>ROUND(E99*J99,2)</f>
        <v>0</v>
      </c>
      <c r="L99" s="106">
        <v>21</v>
      </c>
      <c r="M99" s="106">
        <f>G99*(1+L99/100)</f>
        <v>0</v>
      </c>
      <c r="N99" s="104">
        <v>8.0960000000000004E-2</v>
      </c>
      <c r="O99" s="104">
        <f>ROUND(E99*N99,5)</f>
        <v>37.50067</v>
      </c>
      <c r="P99" s="104">
        <v>0</v>
      </c>
      <c r="Q99" s="104">
        <f>ROUND(E99*P99,5)</f>
        <v>0</v>
      </c>
      <c r="R99" s="104"/>
      <c r="S99" s="104"/>
      <c r="T99" s="105">
        <v>0</v>
      </c>
      <c r="U99" s="104">
        <f>ROUND(E99*T99,2)</f>
        <v>0</v>
      </c>
      <c r="V99" s="99"/>
      <c r="W99" s="99"/>
      <c r="X99" s="99"/>
      <c r="Y99" s="99"/>
      <c r="Z99" s="99"/>
      <c r="AA99" s="99"/>
      <c r="AB99" s="99"/>
      <c r="AC99" s="99"/>
      <c r="AD99" s="99"/>
      <c r="AE99" s="99" t="s">
        <v>298</v>
      </c>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row>
    <row r="100" spans="1:60" ht="45" outlineLevel="1">
      <c r="A100" s="100"/>
      <c r="B100" s="100"/>
      <c r="C100" s="383" t="s">
        <v>712</v>
      </c>
      <c r="D100" s="384"/>
      <c r="E100" s="385"/>
      <c r="F100" s="386"/>
      <c r="G100" s="387"/>
      <c r="H100" s="106"/>
      <c r="I100" s="106"/>
      <c r="J100" s="106"/>
      <c r="K100" s="106"/>
      <c r="L100" s="106"/>
      <c r="M100" s="106"/>
      <c r="N100" s="104"/>
      <c r="O100" s="104"/>
      <c r="P100" s="104"/>
      <c r="Q100" s="104"/>
      <c r="R100" s="104"/>
      <c r="S100" s="104"/>
      <c r="T100" s="105"/>
      <c r="U100" s="104"/>
      <c r="V100" s="99"/>
      <c r="W100" s="99"/>
      <c r="X100" s="99"/>
      <c r="Y100" s="99"/>
      <c r="Z100" s="99"/>
      <c r="AA100" s="99"/>
      <c r="AB100" s="99"/>
      <c r="AC100" s="99"/>
      <c r="AD100" s="99"/>
      <c r="AE100" s="99" t="s">
        <v>81</v>
      </c>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101" t="str">
        <f>C100</f>
        <v>Min. vodopropustnost mlatového materiálu 2,10 x 10-4 cm/s, min. pevnost ve smyku 64,4 kPa, zatížení 7,5t, spotřeba materiálu 100 kg/m2, objemová hmotnost po zhutnění 2,199 t/m3. Výše uvedené podmínky musí mlatový materiál splňovat bez použití pojiv a stabilizátorů. Mlatový materiál nesmí obsahovat barviva a recykláty, musí se jednat o 100% přírodní materiál.</v>
      </c>
      <c r="BB100" s="99"/>
      <c r="BC100" s="99"/>
      <c r="BD100" s="99"/>
      <c r="BE100" s="99"/>
      <c r="BF100" s="99"/>
      <c r="BG100" s="99"/>
      <c r="BH100" s="99"/>
    </row>
    <row r="101" spans="1:60" outlineLevel="1">
      <c r="A101" s="100"/>
      <c r="B101" s="100"/>
      <c r="C101" s="383" t="s">
        <v>711</v>
      </c>
      <c r="D101" s="384"/>
      <c r="E101" s="385"/>
      <c r="F101" s="386"/>
      <c r="G101" s="387"/>
      <c r="H101" s="106"/>
      <c r="I101" s="106"/>
      <c r="J101" s="106"/>
      <c r="K101" s="106"/>
      <c r="L101" s="106"/>
      <c r="M101" s="106"/>
      <c r="N101" s="104"/>
      <c r="O101" s="104"/>
      <c r="P101" s="104"/>
      <c r="Q101" s="104"/>
      <c r="R101" s="104"/>
      <c r="S101" s="104"/>
      <c r="T101" s="105"/>
      <c r="U101" s="104"/>
      <c r="V101" s="99"/>
      <c r="W101" s="99"/>
      <c r="X101" s="99"/>
      <c r="Y101" s="99"/>
      <c r="Z101" s="99"/>
      <c r="AA101" s="99"/>
      <c r="AB101" s="99"/>
      <c r="AC101" s="99"/>
      <c r="AD101" s="99"/>
      <c r="AE101" s="99" t="s">
        <v>81</v>
      </c>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101" t="str">
        <f>C101</f>
        <v>Detailní popis materiálu a způsobu provádění viz. PD a TZ SO 02.</v>
      </c>
      <c r="BB101" s="99"/>
      <c r="BC101" s="99"/>
      <c r="BD101" s="99"/>
      <c r="BE101" s="99"/>
      <c r="BF101" s="99"/>
      <c r="BG101" s="99"/>
      <c r="BH101" s="99"/>
    </row>
    <row r="102" spans="1:60" outlineLevel="1">
      <c r="A102" s="100"/>
      <c r="B102" s="100"/>
      <c r="C102" s="181" t="s">
        <v>710</v>
      </c>
      <c r="D102" s="180"/>
      <c r="E102" s="179">
        <v>463.2</v>
      </c>
      <c r="F102" s="106"/>
      <c r="G102" s="106"/>
      <c r="H102" s="106"/>
      <c r="I102" s="106"/>
      <c r="J102" s="106"/>
      <c r="K102" s="106"/>
      <c r="L102" s="106"/>
      <c r="M102" s="106"/>
      <c r="N102" s="104"/>
      <c r="O102" s="104"/>
      <c r="P102" s="104"/>
      <c r="Q102" s="104"/>
      <c r="R102" s="104"/>
      <c r="S102" s="104"/>
      <c r="T102" s="105"/>
      <c r="U102" s="104"/>
      <c r="V102" s="99"/>
      <c r="W102" s="99"/>
      <c r="X102" s="99"/>
      <c r="Y102" s="99"/>
      <c r="Z102" s="99"/>
      <c r="AA102" s="99"/>
      <c r="AB102" s="99"/>
      <c r="AC102" s="99"/>
      <c r="AD102" s="99"/>
      <c r="AE102" s="99" t="s">
        <v>133</v>
      </c>
      <c r="AF102" s="99">
        <v>0</v>
      </c>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row>
    <row r="103" spans="1:60" ht="22.5" outlineLevel="1">
      <c r="A103" s="100">
        <v>27</v>
      </c>
      <c r="B103" s="100" t="s">
        <v>709</v>
      </c>
      <c r="C103" s="114" t="s">
        <v>708</v>
      </c>
      <c r="D103" s="104" t="s">
        <v>226</v>
      </c>
      <c r="E103" s="178">
        <v>669.3</v>
      </c>
      <c r="F103" s="177">
        <f>H103+J103</f>
        <v>0</v>
      </c>
      <c r="G103" s="106">
        <f>ROUND(E103*F103,2)</f>
        <v>0</v>
      </c>
      <c r="H103" s="106"/>
      <c r="I103" s="106">
        <f>ROUND(E103*H103,2)</f>
        <v>0</v>
      </c>
      <c r="J103" s="106"/>
      <c r="K103" s="106">
        <f>ROUND(E103*J103,2)</f>
        <v>0</v>
      </c>
      <c r="L103" s="106">
        <v>21</v>
      </c>
      <c r="M103" s="106">
        <f>G103*(1+L103/100)</f>
        <v>0</v>
      </c>
      <c r="N103" s="104">
        <v>0</v>
      </c>
      <c r="O103" s="104">
        <f>ROUND(E103*N103,5)</f>
        <v>0</v>
      </c>
      <c r="P103" s="104">
        <v>0</v>
      </c>
      <c r="Q103" s="104">
        <f>ROUND(E103*P103,5)</f>
        <v>0</v>
      </c>
      <c r="R103" s="104"/>
      <c r="S103" s="104"/>
      <c r="T103" s="105">
        <v>2.3E-2</v>
      </c>
      <c r="U103" s="104">
        <f>ROUND(E103*T103,2)</f>
        <v>15.39</v>
      </c>
      <c r="V103" s="99"/>
      <c r="W103" s="99"/>
      <c r="X103" s="99"/>
      <c r="Y103" s="99"/>
      <c r="Z103" s="99"/>
      <c r="AA103" s="99"/>
      <c r="AB103" s="99"/>
      <c r="AC103" s="99"/>
      <c r="AD103" s="99"/>
      <c r="AE103" s="99" t="s">
        <v>80</v>
      </c>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row>
    <row r="104" spans="1:60" outlineLevel="1">
      <c r="A104" s="100"/>
      <c r="B104" s="100"/>
      <c r="C104" s="383" t="s">
        <v>707</v>
      </c>
      <c r="D104" s="384"/>
      <c r="E104" s="385"/>
      <c r="F104" s="386"/>
      <c r="G104" s="387"/>
      <c r="H104" s="106"/>
      <c r="I104" s="106"/>
      <c r="J104" s="106"/>
      <c r="K104" s="106"/>
      <c r="L104" s="106"/>
      <c r="M104" s="106"/>
      <c r="N104" s="104"/>
      <c r="O104" s="104"/>
      <c r="P104" s="104"/>
      <c r="Q104" s="104"/>
      <c r="R104" s="104"/>
      <c r="S104" s="104"/>
      <c r="T104" s="105"/>
      <c r="U104" s="104"/>
      <c r="V104" s="99"/>
      <c r="W104" s="99"/>
      <c r="X104" s="99"/>
      <c r="Y104" s="99"/>
      <c r="Z104" s="99"/>
      <c r="AA104" s="99"/>
      <c r="AB104" s="99"/>
      <c r="AC104" s="99"/>
      <c r="AD104" s="99"/>
      <c r="AE104" s="99" t="s">
        <v>81</v>
      </c>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101" t="str">
        <f>C104</f>
        <v>Podklad nebo podsyp ze štěrkopísku s rozprostřením, vlhčením a zhutněním.</v>
      </c>
      <c r="BB104" s="99"/>
      <c r="BC104" s="99"/>
      <c r="BD104" s="99"/>
      <c r="BE104" s="99"/>
      <c r="BF104" s="99"/>
      <c r="BG104" s="99"/>
      <c r="BH104" s="99"/>
    </row>
    <row r="105" spans="1:60" outlineLevel="1">
      <c r="A105" s="100"/>
      <c r="B105" s="100"/>
      <c r="C105" s="181" t="s">
        <v>706</v>
      </c>
      <c r="D105" s="180"/>
      <c r="E105" s="179">
        <v>669.3</v>
      </c>
      <c r="F105" s="106"/>
      <c r="G105" s="106"/>
      <c r="H105" s="106"/>
      <c r="I105" s="106"/>
      <c r="J105" s="106"/>
      <c r="K105" s="106"/>
      <c r="L105" s="106"/>
      <c r="M105" s="106"/>
      <c r="N105" s="104"/>
      <c r="O105" s="104"/>
      <c r="P105" s="104"/>
      <c r="Q105" s="104"/>
      <c r="R105" s="104"/>
      <c r="S105" s="104"/>
      <c r="T105" s="105"/>
      <c r="U105" s="104"/>
      <c r="V105" s="99"/>
      <c r="W105" s="99"/>
      <c r="X105" s="99"/>
      <c r="Y105" s="99"/>
      <c r="Z105" s="99"/>
      <c r="AA105" s="99"/>
      <c r="AB105" s="99"/>
      <c r="AC105" s="99"/>
      <c r="AD105" s="99"/>
      <c r="AE105" s="99" t="s">
        <v>133</v>
      </c>
      <c r="AF105" s="99">
        <v>0</v>
      </c>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row>
    <row r="106" spans="1:60" outlineLevel="1">
      <c r="A106" s="100">
        <v>28</v>
      </c>
      <c r="B106" s="100" t="s">
        <v>705</v>
      </c>
      <c r="C106" s="114" t="s">
        <v>704</v>
      </c>
      <c r="D106" s="104" t="s">
        <v>197</v>
      </c>
      <c r="E106" s="178">
        <v>25.399934999999999</v>
      </c>
      <c r="F106" s="177">
        <f>H106+J106</f>
        <v>0</v>
      </c>
      <c r="G106" s="106">
        <f>ROUND(E106*F106,2)</f>
        <v>0</v>
      </c>
      <c r="H106" s="106"/>
      <c r="I106" s="106">
        <f>ROUND(E106*H106,2)</f>
        <v>0</v>
      </c>
      <c r="J106" s="106"/>
      <c r="K106" s="106">
        <f>ROUND(E106*J106,2)</f>
        <v>0</v>
      </c>
      <c r="L106" s="106">
        <v>21</v>
      </c>
      <c r="M106" s="106">
        <f>G106*(1+L106/100)</f>
        <v>0</v>
      </c>
      <c r="N106" s="104">
        <v>1</v>
      </c>
      <c r="O106" s="104">
        <f>ROUND(E106*N106,5)</f>
        <v>25.399940000000001</v>
      </c>
      <c r="P106" s="104">
        <v>0</v>
      </c>
      <c r="Q106" s="104">
        <f>ROUND(E106*P106,5)</f>
        <v>0</v>
      </c>
      <c r="R106" s="104"/>
      <c r="S106" s="104"/>
      <c r="T106" s="105">
        <v>0</v>
      </c>
      <c r="U106" s="104">
        <f>ROUND(E106*T106,2)</f>
        <v>0</v>
      </c>
      <c r="V106" s="99"/>
      <c r="W106" s="99"/>
      <c r="X106" s="99"/>
      <c r="Y106" s="99"/>
      <c r="Z106" s="99"/>
      <c r="AA106" s="99"/>
      <c r="AB106" s="99"/>
      <c r="AC106" s="99"/>
      <c r="AD106" s="99"/>
      <c r="AE106" s="99" t="s">
        <v>298</v>
      </c>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row>
    <row r="107" spans="1:60" outlineLevel="1">
      <c r="A107" s="100"/>
      <c r="B107" s="100"/>
      <c r="C107" s="181" t="s">
        <v>703</v>
      </c>
      <c r="D107" s="180"/>
      <c r="E107" s="179">
        <v>25.399934999999999</v>
      </c>
      <c r="F107" s="106"/>
      <c r="G107" s="106"/>
      <c r="H107" s="106"/>
      <c r="I107" s="106"/>
      <c r="J107" s="106"/>
      <c r="K107" s="106"/>
      <c r="L107" s="106"/>
      <c r="M107" s="106"/>
      <c r="N107" s="104"/>
      <c r="O107" s="104"/>
      <c r="P107" s="104"/>
      <c r="Q107" s="104"/>
      <c r="R107" s="104"/>
      <c r="S107" s="104"/>
      <c r="T107" s="105"/>
      <c r="U107" s="104"/>
      <c r="V107" s="99"/>
      <c r="W107" s="99"/>
      <c r="X107" s="99"/>
      <c r="Y107" s="99"/>
      <c r="Z107" s="99"/>
      <c r="AA107" s="99"/>
      <c r="AB107" s="99"/>
      <c r="AC107" s="99"/>
      <c r="AD107" s="99"/>
      <c r="AE107" s="99" t="s">
        <v>133</v>
      </c>
      <c r="AF107" s="99">
        <v>0</v>
      </c>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row>
    <row r="108" spans="1:60" ht="22.5" outlineLevel="1">
      <c r="A108" s="100">
        <v>29</v>
      </c>
      <c r="B108" s="100" t="s">
        <v>702</v>
      </c>
      <c r="C108" s="114" t="s">
        <v>701</v>
      </c>
      <c r="D108" s="104" t="s">
        <v>226</v>
      </c>
      <c r="E108" s="178">
        <v>491.53800000000001</v>
      </c>
      <c r="F108" s="177">
        <f>H108+J108</f>
        <v>0</v>
      </c>
      <c r="G108" s="106">
        <f>ROUND(E108*F108,2)</f>
        <v>0</v>
      </c>
      <c r="H108" s="106"/>
      <c r="I108" s="106">
        <f>ROUND(E108*H108,2)</f>
        <v>0</v>
      </c>
      <c r="J108" s="106"/>
      <c r="K108" s="106">
        <f>ROUND(E108*J108,2)</f>
        <v>0</v>
      </c>
      <c r="L108" s="106">
        <v>21</v>
      </c>
      <c r="M108" s="106">
        <f>G108*(1+L108/100)</f>
        <v>0</v>
      </c>
      <c r="N108" s="104">
        <v>0.01</v>
      </c>
      <c r="O108" s="104">
        <f>ROUND(E108*N108,5)</f>
        <v>4.9153799999999999</v>
      </c>
      <c r="P108" s="104">
        <v>0</v>
      </c>
      <c r="Q108" s="104">
        <f>ROUND(E108*P108,5)</f>
        <v>0</v>
      </c>
      <c r="R108" s="104"/>
      <c r="S108" s="104"/>
      <c r="T108" s="105">
        <v>3.5999999999999997E-2</v>
      </c>
      <c r="U108" s="104">
        <f>ROUND(E108*T108,2)</f>
        <v>17.7</v>
      </c>
      <c r="V108" s="99"/>
      <c r="W108" s="99"/>
      <c r="X108" s="99"/>
      <c r="Y108" s="99"/>
      <c r="Z108" s="99"/>
      <c r="AA108" s="99"/>
      <c r="AB108" s="99"/>
      <c r="AC108" s="99"/>
      <c r="AD108" s="99"/>
      <c r="AE108" s="99" t="s">
        <v>80</v>
      </c>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row>
    <row r="109" spans="1:60" ht="22.5" outlineLevel="1">
      <c r="A109" s="100"/>
      <c r="B109" s="100"/>
      <c r="C109" s="383" t="s">
        <v>693</v>
      </c>
      <c r="D109" s="384"/>
      <c r="E109" s="385"/>
      <c r="F109" s="386"/>
      <c r="G109" s="387"/>
      <c r="H109" s="106"/>
      <c r="I109" s="106"/>
      <c r="J109" s="106"/>
      <c r="K109" s="106"/>
      <c r="L109" s="106"/>
      <c r="M109" s="106"/>
      <c r="N109" s="104"/>
      <c r="O109" s="104"/>
      <c r="P109" s="104"/>
      <c r="Q109" s="104"/>
      <c r="R109" s="104"/>
      <c r="S109" s="104"/>
      <c r="T109" s="105"/>
      <c r="U109" s="104"/>
      <c r="V109" s="99"/>
      <c r="W109" s="99"/>
      <c r="X109" s="99"/>
      <c r="Y109" s="99"/>
      <c r="Z109" s="99"/>
      <c r="AA109" s="99"/>
      <c r="AB109" s="99"/>
      <c r="AC109" s="99"/>
      <c r="AD109" s="99"/>
      <c r="AE109" s="99" t="s">
        <v>81</v>
      </c>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101" t="str">
        <f>C109</f>
        <v>Vodopropustnost 12 000 mm/hod dle ČSN EN 12616. Detailní popis materiálu a způsobu provádění viz. PD a TZ SO 02.</v>
      </c>
      <c r="BB109" s="99"/>
      <c r="BC109" s="99"/>
      <c r="BD109" s="99"/>
      <c r="BE109" s="99"/>
      <c r="BF109" s="99"/>
      <c r="BG109" s="99"/>
      <c r="BH109" s="99"/>
    </row>
    <row r="110" spans="1:60" ht="22.5" outlineLevel="1">
      <c r="A110" s="100"/>
      <c r="B110" s="100"/>
      <c r="C110" s="181" t="s">
        <v>700</v>
      </c>
      <c r="D110" s="180"/>
      <c r="E110" s="179">
        <v>170.34</v>
      </c>
      <c r="F110" s="106"/>
      <c r="G110" s="106"/>
      <c r="H110" s="106"/>
      <c r="I110" s="106"/>
      <c r="J110" s="106"/>
      <c r="K110" s="106"/>
      <c r="L110" s="106"/>
      <c r="M110" s="106"/>
      <c r="N110" s="104"/>
      <c r="O110" s="104"/>
      <c r="P110" s="104"/>
      <c r="Q110" s="104"/>
      <c r="R110" s="104"/>
      <c r="S110" s="104"/>
      <c r="T110" s="105"/>
      <c r="U110" s="104"/>
      <c r="V110" s="99"/>
      <c r="W110" s="99"/>
      <c r="X110" s="99"/>
      <c r="Y110" s="99"/>
      <c r="Z110" s="99"/>
      <c r="AA110" s="99"/>
      <c r="AB110" s="99"/>
      <c r="AC110" s="99"/>
      <c r="AD110" s="99"/>
      <c r="AE110" s="99" t="s">
        <v>133</v>
      </c>
      <c r="AF110" s="99">
        <v>0</v>
      </c>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row>
    <row r="111" spans="1:60" ht="22.5" outlineLevel="1">
      <c r="A111" s="100"/>
      <c r="B111" s="100"/>
      <c r="C111" s="181" t="s">
        <v>699</v>
      </c>
      <c r="D111" s="180"/>
      <c r="E111" s="179">
        <v>15.606</v>
      </c>
      <c r="F111" s="106"/>
      <c r="G111" s="106"/>
      <c r="H111" s="106"/>
      <c r="I111" s="106"/>
      <c r="J111" s="106"/>
      <c r="K111" s="106"/>
      <c r="L111" s="106"/>
      <c r="M111" s="106"/>
      <c r="N111" s="104"/>
      <c r="O111" s="104"/>
      <c r="P111" s="104"/>
      <c r="Q111" s="104"/>
      <c r="R111" s="104"/>
      <c r="S111" s="104"/>
      <c r="T111" s="105"/>
      <c r="U111" s="104"/>
      <c r="V111" s="99"/>
      <c r="W111" s="99"/>
      <c r="X111" s="99"/>
      <c r="Y111" s="99"/>
      <c r="Z111" s="99"/>
      <c r="AA111" s="99"/>
      <c r="AB111" s="99"/>
      <c r="AC111" s="99"/>
      <c r="AD111" s="99"/>
      <c r="AE111" s="99" t="s">
        <v>133</v>
      </c>
      <c r="AF111" s="99">
        <v>0</v>
      </c>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row>
    <row r="112" spans="1:60" ht="22.5" outlineLevel="1">
      <c r="A112" s="100"/>
      <c r="B112" s="100"/>
      <c r="C112" s="181" t="s">
        <v>698</v>
      </c>
      <c r="D112" s="180"/>
      <c r="E112" s="179">
        <v>3.1619999999999999</v>
      </c>
      <c r="F112" s="106"/>
      <c r="G112" s="106"/>
      <c r="H112" s="106"/>
      <c r="I112" s="106"/>
      <c r="J112" s="106"/>
      <c r="K112" s="106"/>
      <c r="L112" s="106"/>
      <c r="M112" s="106"/>
      <c r="N112" s="104"/>
      <c r="O112" s="104"/>
      <c r="P112" s="104"/>
      <c r="Q112" s="104"/>
      <c r="R112" s="104"/>
      <c r="S112" s="104"/>
      <c r="T112" s="105"/>
      <c r="U112" s="104"/>
      <c r="V112" s="99"/>
      <c r="W112" s="99"/>
      <c r="X112" s="99"/>
      <c r="Y112" s="99"/>
      <c r="Z112" s="99"/>
      <c r="AA112" s="99"/>
      <c r="AB112" s="99"/>
      <c r="AC112" s="99"/>
      <c r="AD112" s="99"/>
      <c r="AE112" s="99" t="s">
        <v>133</v>
      </c>
      <c r="AF112" s="99">
        <v>0</v>
      </c>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row>
    <row r="113" spans="1:60" ht="22.5" outlineLevel="1">
      <c r="A113" s="100"/>
      <c r="B113" s="100"/>
      <c r="C113" s="181" t="s">
        <v>697</v>
      </c>
      <c r="D113" s="180"/>
      <c r="E113" s="179">
        <v>107.712</v>
      </c>
      <c r="F113" s="106"/>
      <c r="G113" s="106"/>
      <c r="H113" s="106"/>
      <c r="I113" s="106"/>
      <c r="J113" s="106"/>
      <c r="K113" s="106"/>
      <c r="L113" s="106"/>
      <c r="M113" s="106"/>
      <c r="N113" s="104"/>
      <c r="O113" s="104"/>
      <c r="P113" s="104"/>
      <c r="Q113" s="104"/>
      <c r="R113" s="104"/>
      <c r="S113" s="104"/>
      <c r="T113" s="105"/>
      <c r="U113" s="104"/>
      <c r="V113" s="99"/>
      <c r="W113" s="99"/>
      <c r="X113" s="99"/>
      <c r="Y113" s="99"/>
      <c r="Z113" s="99"/>
      <c r="AA113" s="99"/>
      <c r="AB113" s="99"/>
      <c r="AC113" s="99"/>
      <c r="AD113" s="99"/>
      <c r="AE113" s="99" t="s">
        <v>133</v>
      </c>
      <c r="AF113" s="99">
        <v>0</v>
      </c>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row>
    <row r="114" spans="1:60" ht="22.5" outlineLevel="1">
      <c r="A114" s="100"/>
      <c r="B114" s="100"/>
      <c r="C114" s="181" t="s">
        <v>696</v>
      </c>
      <c r="D114" s="180"/>
      <c r="E114" s="179">
        <v>194.71799999999999</v>
      </c>
      <c r="F114" s="106"/>
      <c r="G114" s="106"/>
      <c r="H114" s="106"/>
      <c r="I114" s="106"/>
      <c r="J114" s="106"/>
      <c r="K114" s="106"/>
      <c r="L114" s="106"/>
      <c r="M114" s="106"/>
      <c r="N114" s="104"/>
      <c r="O114" s="104"/>
      <c r="P114" s="104"/>
      <c r="Q114" s="104"/>
      <c r="R114" s="104"/>
      <c r="S114" s="104"/>
      <c r="T114" s="105"/>
      <c r="U114" s="104"/>
      <c r="V114" s="99"/>
      <c r="W114" s="99"/>
      <c r="X114" s="99"/>
      <c r="Y114" s="99"/>
      <c r="Z114" s="99"/>
      <c r="AA114" s="99"/>
      <c r="AB114" s="99"/>
      <c r="AC114" s="99"/>
      <c r="AD114" s="99"/>
      <c r="AE114" s="99" t="s">
        <v>133</v>
      </c>
      <c r="AF114" s="99">
        <v>0</v>
      </c>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row>
    <row r="115" spans="1:60" ht="22.5" outlineLevel="1">
      <c r="A115" s="100">
        <v>30</v>
      </c>
      <c r="B115" s="100" t="s">
        <v>695</v>
      </c>
      <c r="C115" s="114" t="s">
        <v>694</v>
      </c>
      <c r="D115" s="104" t="s">
        <v>226</v>
      </c>
      <c r="E115" s="178">
        <v>191.04599999999999</v>
      </c>
      <c r="F115" s="177">
        <f>H115+J115</f>
        <v>0</v>
      </c>
      <c r="G115" s="106">
        <f>ROUND(E115*F115,2)</f>
        <v>0</v>
      </c>
      <c r="H115" s="106"/>
      <c r="I115" s="106">
        <f>ROUND(E115*H115,2)</f>
        <v>0</v>
      </c>
      <c r="J115" s="106"/>
      <c r="K115" s="106">
        <f>ROUND(E115*J115,2)</f>
        <v>0</v>
      </c>
      <c r="L115" s="106">
        <v>21</v>
      </c>
      <c r="M115" s="106">
        <f>G115*(1+L115/100)</f>
        <v>0</v>
      </c>
      <c r="N115" s="104">
        <v>2.5700000000000001E-2</v>
      </c>
      <c r="O115" s="104">
        <f>ROUND(E115*N115,5)</f>
        <v>4.9098800000000002</v>
      </c>
      <c r="P115" s="104">
        <v>0</v>
      </c>
      <c r="Q115" s="104">
        <f>ROUND(E115*P115,5)</f>
        <v>0</v>
      </c>
      <c r="R115" s="104"/>
      <c r="S115" s="104"/>
      <c r="T115" s="105">
        <v>3.5999999999999997E-2</v>
      </c>
      <c r="U115" s="104">
        <f>ROUND(E115*T115,2)</f>
        <v>6.88</v>
      </c>
      <c r="V115" s="99"/>
      <c r="W115" s="99"/>
      <c r="X115" s="99"/>
      <c r="Y115" s="99"/>
      <c r="Z115" s="99"/>
      <c r="AA115" s="99"/>
      <c r="AB115" s="99"/>
      <c r="AC115" s="99"/>
      <c r="AD115" s="99"/>
      <c r="AE115" s="99" t="s">
        <v>80</v>
      </c>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row>
    <row r="116" spans="1:60" ht="22.5" outlineLevel="1">
      <c r="A116" s="100"/>
      <c r="B116" s="100"/>
      <c r="C116" s="383" t="s">
        <v>693</v>
      </c>
      <c r="D116" s="384"/>
      <c r="E116" s="385"/>
      <c r="F116" s="386"/>
      <c r="G116" s="387"/>
      <c r="H116" s="106"/>
      <c r="I116" s="106"/>
      <c r="J116" s="106"/>
      <c r="K116" s="106"/>
      <c r="L116" s="106"/>
      <c r="M116" s="106"/>
      <c r="N116" s="104"/>
      <c r="O116" s="104"/>
      <c r="P116" s="104"/>
      <c r="Q116" s="104"/>
      <c r="R116" s="104"/>
      <c r="S116" s="104"/>
      <c r="T116" s="105"/>
      <c r="U116" s="104"/>
      <c r="V116" s="99"/>
      <c r="W116" s="99"/>
      <c r="X116" s="99"/>
      <c r="Y116" s="99"/>
      <c r="Z116" s="99"/>
      <c r="AA116" s="99"/>
      <c r="AB116" s="99"/>
      <c r="AC116" s="99"/>
      <c r="AD116" s="99"/>
      <c r="AE116" s="99" t="s">
        <v>81</v>
      </c>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101" t="str">
        <f>C116</f>
        <v>Vodopropustnost 12 000 mm/hod dle ČSN EN 12616. Detailní popis materiálu a způsobu provádění viz. PD a TZ SO 02.</v>
      </c>
      <c r="BB116" s="99"/>
      <c r="BC116" s="99"/>
      <c r="BD116" s="99"/>
      <c r="BE116" s="99"/>
      <c r="BF116" s="99"/>
      <c r="BG116" s="99"/>
      <c r="BH116" s="99"/>
    </row>
    <row r="117" spans="1:60" ht="22.5" outlineLevel="1">
      <c r="A117" s="100"/>
      <c r="B117" s="100"/>
      <c r="C117" s="181" t="s">
        <v>692</v>
      </c>
      <c r="D117" s="180"/>
      <c r="E117" s="179">
        <v>150.96</v>
      </c>
      <c r="F117" s="106"/>
      <c r="G117" s="106"/>
      <c r="H117" s="106"/>
      <c r="I117" s="106"/>
      <c r="J117" s="106"/>
      <c r="K117" s="106"/>
      <c r="L117" s="106"/>
      <c r="M117" s="106"/>
      <c r="N117" s="104"/>
      <c r="O117" s="104"/>
      <c r="P117" s="104"/>
      <c r="Q117" s="104"/>
      <c r="R117" s="104"/>
      <c r="S117" s="104"/>
      <c r="T117" s="105"/>
      <c r="U117" s="104"/>
      <c r="V117" s="99"/>
      <c r="W117" s="99"/>
      <c r="X117" s="99"/>
      <c r="Y117" s="99"/>
      <c r="Z117" s="99"/>
      <c r="AA117" s="99"/>
      <c r="AB117" s="99"/>
      <c r="AC117" s="99"/>
      <c r="AD117" s="99"/>
      <c r="AE117" s="99" t="s">
        <v>133</v>
      </c>
      <c r="AF117" s="99">
        <v>0</v>
      </c>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row>
    <row r="118" spans="1:60" ht="22.5" outlineLevel="1">
      <c r="A118" s="100"/>
      <c r="B118" s="100"/>
      <c r="C118" s="181" t="s">
        <v>691</v>
      </c>
      <c r="D118" s="180"/>
      <c r="E118" s="179">
        <v>13.566000000000001</v>
      </c>
      <c r="F118" s="106"/>
      <c r="G118" s="106"/>
      <c r="H118" s="106"/>
      <c r="I118" s="106"/>
      <c r="J118" s="106"/>
      <c r="K118" s="106"/>
      <c r="L118" s="106"/>
      <c r="M118" s="106"/>
      <c r="N118" s="104"/>
      <c r="O118" s="104"/>
      <c r="P118" s="104"/>
      <c r="Q118" s="104"/>
      <c r="R118" s="104"/>
      <c r="S118" s="104"/>
      <c r="T118" s="105"/>
      <c r="U118" s="104"/>
      <c r="V118" s="99"/>
      <c r="W118" s="99"/>
      <c r="X118" s="99"/>
      <c r="Y118" s="99"/>
      <c r="Z118" s="99"/>
      <c r="AA118" s="99"/>
      <c r="AB118" s="99"/>
      <c r="AC118" s="99"/>
      <c r="AD118" s="99"/>
      <c r="AE118" s="99" t="s">
        <v>133</v>
      </c>
      <c r="AF118" s="99">
        <v>0</v>
      </c>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row>
    <row r="119" spans="1:60" ht="22.5" outlineLevel="1">
      <c r="A119" s="100"/>
      <c r="B119" s="100"/>
      <c r="C119" s="181" t="s">
        <v>690</v>
      </c>
      <c r="D119" s="180"/>
      <c r="E119" s="179">
        <v>26.52</v>
      </c>
      <c r="F119" s="106"/>
      <c r="G119" s="106"/>
      <c r="H119" s="106"/>
      <c r="I119" s="106"/>
      <c r="J119" s="106"/>
      <c r="K119" s="106"/>
      <c r="L119" s="106"/>
      <c r="M119" s="106"/>
      <c r="N119" s="104"/>
      <c r="O119" s="104"/>
      <c r="P119" s="104"/>
      <c r="Q119" s="104"/>
      <c r="R119" s="104"/>
      <c r="S119" s="104"/>
      <c r="T119" s="105"/>
      <c r="U119" s="104"/>
      <c r="V119" s="99"/>
      <c r="W119" s="99"/>
      <c r="X119" s="99"/>
      <c r="Y119" s="99"/>
      <c r="Z119" s="99"/>
      <c r="AA119" s="99"/>
      <c r="AB119" s="99"/>
      <c r="AC119" s="99"/>
      <c r="AD119" s="99"/>
      <c r="AE119" s="99" t="s">
        <v>133</v>
      </c>
      <c r="AF119" s="99">
        <v>0</v>
      </c>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row>
    <row r="120" spans="1:60" outlineLevel="1">
      <c r="A120" s="100">
        <v>31</v>
      </c>
      <c r="B120" s="100" t="s">
        <v>689</v>
      </c>
      <c r="C120" s="114" t="s">
        <v>688</v>
      </c>
      <c r="D120" s="104" t="s">
        <v>226</v>
      </c>
      <c r="E120" s="178">
        <v>30.7</v>
      </c>
      <c r="F120" s="177">
        <f>H120+J120</f>
        <v>0</v>
      </c>
      <c r="G120" s="106">
        <f>ROUND(E120*F120,2)</f>
        <v>0</v>
      </c>
      <c r="H120" s="106"/>
      <c r="I120" s="106">
        <f>ROUND(E120*H120,2)</f>
        <v>0</v>
      </c>
      <c r="J120" s="106"/>
      <c r="K120" s="106">
        <f>ROUND(E120*J120,2)</f>
        <v>0</v>
      </c>
      <c r="L120" s="106">
        <v>21</v>
      </c>
      <c r="M120" s="106">
        <f>G120*(1+L120/100)</f>
        <v>0</v>
      </c>
      <c r="N120" s="104">
        <v>0.11</v>
      </c>
      <c r="O120" s="104">
        <f>ROUND(E120*N120,5)</f>
        <v>3.3769999999999998</v>
      </c>
      <c r="P120" s="104">
        <v>0</v>
      </c>
      <c r="Q120" s="104">
        <f>ROUND(E120*P120,5)</f>
        <v>0</v>
      </c>
      <c r="R120" s="104"/>
      <c r="S120" s="104"/>
      <c r="T120" s="105">
        <v>1.135</v>
      </c>
      <c r="U120" s="104">
        <f>ROUND(E120*T120,2)</f>
        <v>34.840000000000003</v>
      </c>
      <c r="V120" s="99"/>
      <c r="W120" s="99"/>
      <c r="X120" s="99"/>
      <c r="Y120" s="99"/>
      <c r="Z120" s="99"/>
      <c r="AA120" s="99"/>
      <c r="AB120" s="99"/>
      <c r="AC120" s="99"/>
      <c r="AD120" s="99"/>
      <c r="AE120" s="99" t="s">
        <v>80</v>
      </c>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row>
    <row r="121" spans="1:60" ht="22.5" outlineLevel="1">
      <c r="A121" s="100"/>
      <c r="B121" s="100"/>
      <c r="C121" s="383" t="s">
        <v>687</v>
      </c>
      <c r="D121" s="384"/>
      <c r="E121" s="385"/>
      <c r="F121" s="386"/>
      <c r="G121" s="387"/>
      <c r="H121" s="106"/>
      <c r="I121" s="106"/>
      <c r="J121" s="106"/>
      <c r="K121" s="106"/>
      <c r="L121" s="106"/>
      <c r="M121" s="106"/>
      <c r="N121" s="104"/>
      <c r="O121" s="104"/>
      <c r="P121" s="104"/>
      <c r="Q121" s="104"/>
      <c r="R121" s="104"/>
      <c r="S121" s="104"/>
      <c r="T121" s="105"/>
      <c r="U121" s="104"/>
      <c r="V121" s="99"/>
      <c r="W121" s="99"/>
      <c r="X121" s="99"/>
      <c r="Y121" s="99"/>
      <c r="Z121" s="99"/>
      <c r="AA121" s="99"/>
      <c r="AB121" s="99"/>
      <c r="AC121" s="99"/>
      <c r="AD121" s="99"/>
      <c r="AE121" s="99" t="s">
        <v>81</v>
      </c>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101" t="str">
        <f>C121</f>
        <v>Plochy pod mobiliářem v trávníku, spáry 50 mm, zásyp směsí drc. kam. 0/4 25 % a substrátu 75 % a zatravnění v rámci SO 11 veg. úpravy.</v>
      </c>
      <c r="BB121" s="99"/>
      <c r="BC121" s="99"/>
      <c r="BD121" s="99"/>
      <c r="BE121" s="99"/>
      <c r="BF121" s="99"/>
      <c r="BG121" s="99"/>
      <c r="BH121" s="99"/>
    </row>
    <row r="122" spans="1:60" outlineLevel="1">
      <c r="A122" s="100"/>
      <c r="B122" s="100"/>
      <c r="C122" s="181" t="s">
        <v>686</v>
      </c>
      <c r="D122" s="180"/>
      <c r="E122" s="179">
        <v>30.7</v>
      </c>
      <c r="F122" s="106"/>
      <c r="G122" s="106"/>
      <c r="H122" s="106"/>
      <c r="I122" s="106"/>
      <c r="J122" s="106"/>
      <c r="K122" s="106"/>
      <c r="L122" s="106"/>
      <c r="M122" s="106"/>
      <c r="N122" s="104"/>
      <c r="O122" s="104"/>
      <c r="P122" s="104"/>
      <c r="Q122" s="104"/>
      <c r="R122" s="104"/>
      <c r="S122" s="104"/>
      <c r="T122" s="105"/>
      <c r="U122" s="104"/>
      <c r="V122" s="99"/>
      <c r="W122" s="99"/>
      <c r="X122" s="99"/>
      <c r="Y122" s="99"/>
      <c r="Z122" s="99"/>
      <c r="AA122" s="99"/>
      <c r="AB122" s="99"/>
      <c r="AC122" s="99"/>
      <c r="AD122" s="99"/>
      <c r="AE122" s="99" t="s">
        <v>133</v>
      </c>
      <c r="AF122" s="99">
        <v>0</v>
      </c>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row>
    <row r="123" spans="1:60" ht="22.5" outlineLevel="1">
      <c r="A123" s="100">
        <v>32</v>
      </c>
      <c r="B123" s="100" t="s">
        <v>685</v>
      </c>
      <c r="C123" s="114" t="s">
        <v>684</v>
      </c>
      <c r="D123" s="104" t="s">
        <v>197</v>
      </c>
      <c r="E123" s="178">
        <v>8.1866666666666692</v>
      </c>
      <c r="F123" s="177">
        <f>H123+J123</f>
        <v>0</v>
      </c>
      <c r="G123" s="106">
        <f>ROUND(E123*F123,2)</f>
        <v>0</v>
      </c>
      <c r="H123" s="106"/>
      <c r="I123" s="106">
        <f>ROUND(E123*H123,2)</f>
        <v>0</v>
      </c>
      <c r="J123" s="106"/>
      <c r="K123" s="106">
        <f>ROUND(E123*J123,2)</f>
        <v>0</v>
      </c>
      <c r="L123" s="106">
        <v>21</v>
      </c>
      <c r="M123" s="106">
        <f>G123*(1+L123/100)</f>
        <v>0</v>
      </c>
      <c r="N123" s="104">
        <v>1</v>
      </c>
      <c r="O123" s="104">
        <f>ROUND(E123*N123,5)</f>
        <v>8.1866699999999994</v>
      </c>
      <c r="P123" s="104">
        <v>0</v>
      </c>
      <c r="Q123" s="104">
        <f>ROUND(E123*P123,5)</f>
        <v>0</v>
      </c>
      <c r="R123" s="104"/>
      <c r="S123" s="104"/>
      <c r="T123" s="105">
        <v>0</v>
      </c>
      <c r="U123" s="104">
        <f>ROUND(E123*T123,2)</f>
        <v>0</v>
      </c>
      <c r="V123" s="99"/>
      <c r="W123" s="99"/>
      <c r="X123" s="99"/>
      <c r="Y123" s="99"/>
      <c r="Z123" s="99"/>
      <c r="AA123" s="99"/>
      <c r="AB123" s="99"/>
      <c r="AC123" s="99"/>
      <c r="AD123" s="99"/>
      <c r="AE123" s="99" t="s">
        <v>298</v>
      </c>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row>
    <row r="124" spans="1:60" outlineLevel="1">
      <c r="A124" s="100"/>
      <c r="B124" s="100"/>
      <c r="C124" s="181" t="s">
        <v>683</v>
      </c>
      <c r="D124" s="180"/>
      <c r="E124" s="179">
        <v>8.1866666666666692</v>
      </c>
      <c r="F124" s="106"/>
      <c r="G124" s="106"/>
      <c r="H124" s="106"/>
      <c r="I124" s="106"/>
      <c r="J124" s="106"/>
      <c r="K124" s="106"/>
      <c r="L124" s="106"/>
      <c r="M124" s="106"/>
      <c r="N124" s="104"/>
      <c r="O124" s="104"/>
      <c r="P124" s="104"/>
      <c r="Q124" s="104"/>
      <c r="R124" s="104"/>
      <c r="S124" s="104"/>
      <c r="T124" s="105"/>
      <c r="U124" s="104"/>
      <c r="V124" s="99"/>
      <c r="W124" s="99"/>
      <c r="X124" s="99"/>
      <c r="Y124" s="99"/>
      <c r="Z124" s="99"/>
      <c r="AA124" s="99"/>
      <c r="AB124" s="99"/>
      <c r="AC124" s="99"/>
      <c r="AD124" s="99"/>
      <c r="AE124" s="99" t="s">
        <v>133</v>
      </c>
      <c r="AF124" s="99">
        <v>0</v>
      </c>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row>
    <row r="125" spans="1:60" outlineLevel="1">
      <c r="A125" s="100">
        <v>33</v>
      </c>
      <c r="B125" s="100" t="s">
        <v>682</v>
      </c>
      <c r="C125" s="114" t="s">
        <v>681</v>
      </c>
      <c r="D125" s="104" t="s">
        <v>226</v>
      </c>
      <c r="E125" s="178">
        <v>18.91</v>
      </c>
      <c r="F125" s="177">
        <f>H125+J125</f>
        <v>0</v>
      </c>
      <c r="G125" s="106">
        <f>ROUND(E125*F125,2)</f>
        <v>0</v>
      </c>
      <c r="H125" s="106"/>
      <c r="I125" s="106">
        <f>ROUND(E125*H125,2)</f>
        <v>0</v>
      </c>
      <c r="J125" s="106"/>
      <c r="K125" s="106">
        <f>ROUND(E125*J125,2)</f>
        <v>0</v>
      </c>
      <c r="L125" s="106">
        <v>21</v>
      </c>
      <c r="M125" s="106">
        <f>G125*(1+L125/100)</f>
        <v>0</v>
      </c>
      <c r="N125" s="104">
        <v>0</v>
      </c>
      <c r="O125" s="104">
        <f>ROUND(E125*N125,5)</f>
        <v>0</v>
      </c>
      <c r="P125" s="104">
        <v>0</v>
      </c>
      <c r="Q125" s="104">
        <f>ROUND(E125*P125,5)</f>
        <v>0</v>
      </c>
      <c r="R125" s="104"/>
      <c r="S125" s="104"/>
      <c r="T125" s="105">
        <v>2.4E-2</v>
      </c>
      <c r="U125" s="104">
        <f>ROUND(E125*T125,2)</f>
        <v>0.45</v>
      </c>
      <c r="V125" s="99"/>
      <c r="W125" s="99"/>
      <c r="X125" s="99"/>
      <c r="Y125" s="99"/>
      <c r="Z125" s="99"/>
      <c r="AA125" s="99"/>
      <c r="AB125" s="99"/>
      <c r="AC125" s="99"/>
      <c r="AD125" s="99"/>
      <c r="AE125" s="99" t="s">
        <v>80</v>
      </c>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row>
    <row r="126" spans="1:60" outlineLevel="1">
      <c r="A126" s="100"/>
      <c r="B126" s="100"/>
      <c r="C126" s="181" t="s">
        <v>680</v>
      </c>
      <c r="D126" s="180"/>
      <c r="E126" s="179">
        <v>10</v>
      </c>
      <c r="F126" s="106"/>
      <c r="G126" s="106"/>
      <c r="H126" s="106"/>
      <c r="I126" s="106"/>
      <c r="J126" s="106"/>
      <c r="K126" s="106"/>
      <c r="L126" s="106"/>
      <c r="M126" s="106"/>
      <c r="N126" s="104"/>
      <c r="O126" s="104"/>
      <c r="P126" s="104"/>
      <c r="Q126" s="104"/>
      <c r="R126" s="104"/>
      <c r="S126" s="104"/>
      <c r="T126" s="105"/>
      <c r="U126" s="104"/>
      <c r="V126" s="99"/>
      <c r="W126" s="99"/>
      <c r="X126" s="99"/>
      <c r="Y126" s="99"/>
      <c r="Z126" s="99"/>
      <c r="AA126" s="99"/>
      <c r="AB126" s="99"/>
      <c r="AC126" s="99"/>
      <c r="AD126" s="99"/>
      <c r="AE126" s="99" t="s">
        <v>133</v>
      </c>
      <c r="AF126" s="99">
        <v>0</v>
      </c>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row>
    <row r="127" spans="1:60" outlineLevel="1">
      <c r="A127" s="100"/>
      <c r="B127" s="100"/>
      <c r="C127" s="181" t="s">
        <v>679</v>
      </c>
      <c r="D127" s="180"/>
      <c r="E127" s="179">
        <v>8.91</v>
      </c>
      <c r="F127" s="106"/>
      <c r="G127" s="106"/>
      <c r="H127" s="106"/>
      <c r="I127" s="106"/>
      <c r="J127" s="106"/>
      <c r="K127" s="106"/>
      <c r="L127" s="106"/>
      <c r="M127" s="106"/>
      <c r="N127" s="104"/>
      <c r="O127" s="104"/>
      <c r="P127" s="104"/>
      <c r="Q127" s="104"/>
      <c r="R127" s="104"/>
      <c r="S127" s="104"/>
      <c r="T127" s="105"/>
      <c r="U127" s="104"/>
      <c r="V127" s="99"/>
      <c r="W127" s="99"/>
      <c r="X127" s="99"/>
      <c r="Y127" s="99"/>
      <c r="Z127" s="99"/>
      <c r="AA127" s="99"/>
      <c r="AB127" s="99"/>
      <c r="AC127" s="99"/>
      <c r="AD127" s="99"/>
      <c r="AE127" s="99" t="s">
        <v>133</v>
      </c>
      <c r="AF127" s="99">
        <v>0</v>
      </c>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row>
    <row r="128" spans="1:60" outlineLevel="1">
      <c r="A128" s="100">
        <v>34</v>
      </c>
      <c r="B128" s="100" t="s">
        <v>678</v>
      </c>
      <c r="C128" s="114" t="s">
        <v>677</v>
      </c>
      <c r="D128" s="104" t="s">
        <v>197</v>
      </c>
      <c r="E128" s="178">
        <v>1.6073500000000001</v>
      </c>
      <c r="F128" s="177">
        <f>H128+J128</f>
        <v>0</v>
      </c>
      <c r="G128" s="106">
        <f>ROUND(E128*F128,2)</f>
        <v>0</v>
      </c>
      <c r="H128" s="106"/>
      <c r="I128" s="106">
        <f>ROUND(E128*H128,2)</f>
        <v>0</v>
      </c>
      <c r="J128" s="106"/>
      <c r="K128" s="106">
        <f>ROUND(E128*J128,2)</f>
        <v>0</v>
      </c>
      <c r="L128" s="106">
        <v>21</v>
      </c>
      <c r="M128" s="106">
        <f>G128*(1+L128/100)</f>
        <v>0</v>
      </c>
      <c r="N128" s="104">
        <v>1</v>
      </c>
      <c r="O128" s="104">
        <f>ROUND(E128*N128,5)</f>
        <v>1.6073500000000001</v>
      </c>
      <c r="P128" s="104">
        <v>0</v>
      </c>
      <c r="Q128" s="104">
        <f>ROUND(E128*P128,5)</f>
        <v>0</v>
      </c>
      <c r="R128" s="104"/>
      <c r="S128" s="104"/>
      <c r="T128" s="105">
        <v>0</v>
      </c>
      <c r="U128" s="104">
        <f>ROUND(E128*T128,2)</f>
        <v>0</v>
      </c>
      <c r="V128" s="99"/>
      <c r="W128" s="99"/>
      <c r="X128" s="99"/>
      <c r="Y128" s="99"/>
      <c r="Z128" s="99"/>
      <c r="AA128" s="99"/>
      <c r="AB128" s="99"/>
      <c r="AC128" s="99"/>
      <c r="AD128" s="99"/>
      <c r="AE128" s="99" t="s">
        <v>298</v>
      </c>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row>
    <row r="129" spans="1:60" ht="22.5" outlineLevel="1">
      <c r="A129" s="100"/>
      <c r="B129" s="100"/>
      <c r="C129" s="181" t="s">
        <v>676</v>
      </c>
      <c r="D129" s="180"/>
      <c r="E129" s="179">
        <v>0.85</v>
      </c>
      <c r="F129" s="106"/>
      <c r="G129" s="106"/>
      <c r="H129" s="106"/>
      <c r="I129" s="106"/>
      <c r="J129" s="106"/>
      <c r="K129" s="106"/>
      <c r="L129" s="106"/>
      <c r="M129" s="106"/>
      <c r="N129" s="104"/>
      <c r="O129" s="104"/>
      <c r="P129" s="104"/>
      <c r="Q129" s="104"/>
      <c r="R129" s="104"/>
      <c r="S129" s="104"/>
      <c r="T129" s="105"/>
      <c r="U129" s="104"/>
      <c r="V129" s="99"/>
      <c r="W129" s="99"/>
      <c r="X129" s="99"/>
      <c r="Y129" s="99"/>
      <c r="Z129" s="99"/>
      <c r="AA129" s="99"/>
      <c r="AB129" s="99"/>
      <c r="AC129" s="99"/>
      <c r="AD129" s="99"/>
      <c r="AE129" s="99" t="s">
        <v>133</v>
      </c>
      <c r="AF129" s="99">
        <v>0</v>
      </c>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row>
    <row r="130" spans="1:60" ht="22.5" outlineLevel="1">
      <c r="A130" s="100"/>
      <c r="B130" s="100"/>
      <c r="C130" s="181" t="s">
        <v>675</v>
      </c>
      <c r="D130" s="180"/>
      <c r="E130" s="179">
        <v>0.75734999999999997</v>
      </c>
      <c r="F130" s="106"/>
      <c r="G130" s="106"/>
      <c r="H130" s="106"/>
      <c r="I130" s="106"/>
      <c r="J130" s="106"/>
      <c r="K130" s="106"/>
      <c r="L130" s="106"/>
      <c r="M130" s="106"/>
      <c r="N130" s="104"/>
      <c r="O130" s="104"/>
      <c r="P130" s="104"/>
      <c r="Q130" s="104"/>
      <c r="R130" s="104"/>
      <c r="S130" s="104"/>
      <c r="T130" s="105"/>
      <c r="U130" s="104"/>
      <c r="V130" s="99"/>
      <c r="W130" s="99"/>
      <c r="X130" s="99"/>
      <c r="Y130" s="99"/>
      <c r="Z130" s="99"/>
      <c r="AA130" s="99"/>
      <c r="AB130" s="99"/>
      <c r="AC130" s="99"/>
      <c r="AD130" s="99"/>
      <c r="AE130" s="99" t="s">
        <v>133</v>
      </c>
      <c r="AF130" s="99">
        <v>0</v>
      </c>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row>
    <row r="131" spans="1:60">
      <c r="A131" s="200" t="s">
        <v>188</v>
      </c>
      <c r="B131" s="200" t="s">
        <v>416</v>
      </c>
      <c r="C131" s="199" t="s">
        <v>415</v>
      </c>
      <c r="D131" s="195"/>
      <c r="E131" s="198"/>
      <c r="F131" s="197"/>
      <c r="G131" s="197">
        <f>SUMIF(AE132:AE138,"&lt;&gt;NOR",G132:G138)</f>
        <v>0</v>
      </c>
      <c r="H131" s="197"/>
      <c r="I131" s="197">
        <f>SUM(I132:I138)</f>
        <v>0</v>
      </c>
      <c r="J131" s="197"/>
      <c r="K131" s="197">
        <f>SUM(K132:K138)</f>
        <v>0</v>
      </c>
      <c r="L131" s="197"/>
      <c r="M131" s="197">
        <f>SUM(M132:M138)</f>
        <v>0</v>
      </c>
      <c r="N131" s="195"/>
      <c r="O131" s="195">
        <f>SUM(O132:O138)</f>
        <v>0.78598000000000001</v>
      </c>
      <c r="P131" s="195"/>
      <c r="Q131" s="195">
        <f>SUM(Q132:Q138)</f>
        <v>0</v>
      </c>
      <c r="R131" s="195"/>
      <c r="S131" s="195"/>
      <c r="T131" s="196"/>
      <c r="U131" s="195">
        <f>SUM(U132:U138)</f>
        <v>7.04</v>
      </c>
      <c r="AE131" t="s">
        <v>79</v>
      </c>
    </row>
    <row r="132" spans="1:60" ht="22.5" outlineLevel="1">
      <c r="A132" s="100">
        <v>35</v>
      </c>
      <c r="B132" s="100" t="s">
        <v>674</v>
      </c>
      <c r="C132" s="114" t="s">
        <v>673</v>
      </c>
      <c r="D132" s="104" t="s">
        <v>258</v>
      </c>
      <c r="E132" s="178">
        <v>58.7</v>
      </c>
      <c r="F132" s="177">
        <f>H132+J132</f>
        <v>0</v>
      </c>
      <c r="G132" s="106">
        <f>ROUND(E132*F132,2)</f>
        <v>0</v>
      </c>
      <c r="H132" s="106"/>
      <c r="I132" s="106">
        <f>ROUND(E132*H132,2)</f>
        <v>0</v>
      </c>
      <c r="J132" s="106"/>
      <c r="K132" s="106">
        <f>ROUND(E132*J132,2)</f>
        <v>0</v>
      </c>
      <c r="L132" s="106">
        <v>21</v>
      </c>
      <c r="M132" s="106">
        <f>G132*(1+L132/100)</f>
        <v>0</v>
      </c>
      <c r="N132" s="104">
        <v>1E-3</v>
      </c>
      <c r="O132" s="104">
        <f>ROUND(E132*N132,5)</f>
        <v>5.8700000000000002E-2</v>
      </c>
      <c r="P132" s="104">
        <v>0</v>
      </c>
      <c r="Q132" s="104">
        <f>ROUND(E132*P132,5)</f>
        <v>0</v>
      </c>
      <c r="R132" s="104"/>
      <c r="S132" s="104"/>
      <c r="T132" s="105">
        <v>0.12</v>
      </c>
      <c r="U132" s="104">
        <f>ROUND(E132*T132,2)</f>
        <v>7.04</v>
      </c>
      <c r="V132" s="99"/>
      <c r="W132" s="99"/>
      <c r="X132" s="99"/>
      <c r="Y132" s="99"/>
      <c r="Z132" s="99"/>
      <c r="AA132" s="99"/>
      <c r="AB132" s="99"/>
      <c r="AC132" s="99"/>
      <c r="AD132" s="99"/>
      <c r="AE132" s="99" t="s">
        <v>80</v>
      </c>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row>
    <row r="133" spans="1:60" ht="22.5" outlineLevel="1">
      <c r="A133" s="100"/>
      <c r="B133" s="100"/>
      <c r="C133" s="383" t="s">
        <v>672</v>
      </c>
      <c r="D133" s="384"/>
      <c r="E133" s="385"/>
      <c r="F133" s="386"/>
      <c r="G133" s="387"/>
      <c r="H133" s="106"/>
      <c r="I133" s="106"/>
      <c r="J133" s="106"/>
      <c r="K133" s="106"/>
      <c r="L133" s="106"/>
      <c r="M133" s="106"/>
      <c r="N133" s="104"/>
      <c r="O133" s="104"/>
      <c r="P133" s="104"/>
      <c r="Q133" s="104"/>
      <c r="R133" s="104"/>
      <c r="S133" s="104"/>
      <c r="T133" s="105"/>
      <c r="U133" s="104"/>
      <c r="V133" s="99"/>
      <c r="W133" s="99"/>
      <c r="X133" s="99"/>
      <c r="Y133" s="99"/>
      <c r="Z133" s="99"/>
      <c r="AA133" s="99"/>
      <c r="AB133" s="99"/>
      <c r="AC133" s="99"/>
      <c r="AD133" s="99"/>
      <c r="AE133" s="99" t="s">
        <v>81</v>
      </c>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101" t="str">
        <f>C133</f>
        <v>Obruba z oc. pásoviny 8/160 mm. Kotvit navařenou oc. výztuží o 10 mm délky 400 mm po á 500 mm, 100 mm navařit na pásovinu a 300 mm zatlouct do země.</v>
      </c>
      <c r="BB133" s="99"/>
      <c r="BC133" s="99"/>
      <c r="BD133" s="99"/>
      <c r="BE133" s="99"/>
      <c r="BF133" s="99"/>
      <c r="BG133" s="99"/>
      <c r="BH133" s="99"/>
    </row>
    <row r="134" spans="1:60" outlineLevel="1">
      <c r="A134" s="100"/>
      <c r="B134" s="100"/>
      <c r="C134" s="181" t="s">
        <v>671</v>
      </c>
      <c r="D134" s="180"/>
      <c r="E134" s="179">
        <v>58.7</v>
      </c>
      <c r="F134" s="106"/>
      <c r="G134" s="106"/>
      <c r="H134" s="106"/>
      <c r="I134" s="106"/>
      <c r="J134" s="106"/>
      <c r="K134" s="106"/>
      <c r="L134" s="106"/>
      <c r="M134" s="106"/>
      <c r="N134" s="104"/>
      <c r="O134" s="104"/>
      <c r="P134" s="104"/>
      <c r="Q134" s="104"/>
      <c r="R134" s="104"/>
      <c r="S134" s="104"/>
      <c r="T134" s="105"/>
      <c r="U134" s="104"/>
      <c r="V134" s="99"/>
      <c r="W134" s="99"/>
      <c r="X134" s="99"/>
      <c r="Y134" s="99"/>
      <c r="Z134" s="99"/>
      <c r="AA134" s="99"/>
      <c r="AB134" s="99"/>
      <c r="AC134" s="99"/>
      <c r="AD134" s="99"/>
      <c r="AE134" s="99" t="s">
        <v>133</v>
      </c>
      <c r="AF134" s="99">
        <v>0</v>
      </c>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row>
    <row r="135" spans="1:60" outlineLevel="1">
      <c r="A135" s="100">
        <v>36</v>
      </c>
      <c r="B135" s="100" t="s">
        <v>670</v>
      </c>
      <c r="C135" s="114" t="s">
        <v>669</v>
      </c>
      <c r="D135" s="104" t="s">
        <v>197</v>
      </c>
      <c r="E135" s="178">
        <v>0.66119680000000003</v>
      </c>
      <c r="F135" s="177">
        <f>H135+J135</f>
        <v>0</v>
      </c>
      <c r="G135" s="106">
        <f>ROUND(E135*F135,2)</f>
        <v>0</v>
      </c>
      <c r="H135" s="106"/>
      <c r="I135" s="106">
        <f>ROUND(E135*H135,2)</f>
        <v>0</v>
      </c>
      <c r="J135" s="106"/>
      <c r="K135" s="106">
        <f>ROUND(E135*J135,2)</f>
        <v>0</v>
      </c>
      <c r="L135" s="106">
        <v>21</v>
      </c>
      <c r="M135" s="106">
        <f>G135*(1+L135/100)</f>
        <v>0</v>
      </c>
      <c r="N135" s="104">
        <v>1</v>
      </c>
      <c r="O135" s="104">
        <f>ROUND(E135*N135,5)</f>
        <v>0.66120000000000001</v>
      </c>
      <c r="P135" s="104">
        <v>0</v>
      </c>
      <c r="Q135" s="104">
        <f>ROUND(E135*P135,5)</f>
        <v>0</v>
      </c>
      <c r="R135" s="104"/>
      <c r="S135" s="104"/>
      <c r="T135" s="105">
        <v>0</v>
      </c>
      <c r="U135" s="104">
        <f>ROUND(E135*T135,2)</f>
        <v>0</v>
      </c>
      <c r="V135" s="99"/>
      <c r="W135" s="99"/>
      <c r="X135" s="99"/>
      <c r="Y135" s="99"/>
      <c r="Z135" s="99"/>
      <c r="AA135" s="99"/>
      <c r="AB135" s="99"/>
      <c r="AC135" s="99"/>
      <c r="AD135" s="99"/>
      <c r="AE135" s="99" t="s">
        <v>298</v>
      </c>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row>
    <row r="136" spans="1:60" outlineLevel="1">
      <c r="A136" s="100"/>
      <c r="B136" s="100"/>
      <c r="C136" s="181" t="s">
        <v>668</v>
      </c>
      <c r="D136" s="180"/>
      <c r="E136" s="179">
        <v>0.66119680000000003</v>
      </c>
      <c r="F136" s="106"/>
      <c r="G136" s="106"/>
      <c r="H136" s="106"/>
      <c r="I136" s="106"/>
      <c r="J136" s="106"/>
      <c r="K136" s="106"/>
      <c r="L136" s="106"/>
      <c r="M136" s="106"/>
      <c r="N136" s="104"/>
      <c r="O136" s="104"/>
      <c r="P136" s="104"/>
      <c r="Q136" s="104"/>
      <c r="R136" s="104"/>
      <c r="S136" s="104"/>
      <c r="T136" s="105"/>
      <c r="U136" s="104"/>
      <c r="V136" s="99"/>
      <c r="W136" s="99"/>
      <c r="X136" s="99"/>
      <c r="Y136" s="99"/>
      <c r="Z136" s="99"/>
      <c r="AA136" s="99"/>
      <c r="AB136" s="99"/>
      <c r="AC136" s="99"/>
      <c r="AD136" s="99"/>
      <c r="AE136" s="99" t="s">
        <v>133</v>
      </c>
      <c r="AF136" s="99">
        <v>0</v>
      </c>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row>
    <row r="137" spans="1:60" ht="22.5" outlineLevel="1">
      <c r="A137" s="100">
        <v>37</v>
      </c>
      <c r="B137" s="100" t="s">
        <v>667</v>
      </c>
      <c r="C137" s="114" t="s">
        <v>666</v>
      </c>
      <c r="D137" s="104" t="s">
        <v>197</v>
      </c>
      <c r="E137" s="178">
        <v>6.6076633333333301E-2</v>
      </c>
      <c r="F137" s="177">
        <f>H137+J137</f>
        <v>0</v>
      </c>
      <c r="G137" s="106">
        <f>ROUND(E137*F137,2)</f>
        <v>0</v>
      </c>
      <c r="H137" s="106"/>
      <c r="I137" s="106">
        <f>ROUND(E137*H137,2)</f>
        <v>0</v>
      </c>
      <c r="J137" s="106"/>
      <c r="K137" s="106">
        <f>ROUND(E137*J137,2)</f>
        <v>0</v>
      </c>
      <c r="L137" s="106">
        <v>21</v>
      </c>
      <c r="M137" s="106">
        <f>G137*(1+L137/100)</f>
        <v>0</v>
      </c>
      <c r="N137" s="104">
        <v>1</v>
      </c>
      <c r="O137" s="104">
        <f>ROUND(E137*N137,5)</f>
        <v>6.608E-2</v>
      </c>
      <c r="P137" s="104">
        <v>0</v>
      </c>
      <c r="Q137" s="104">
        <f>ROUND(E137*P137,5)</f>
        <v>0</v>
      </c>
      <c r="R137" s="104"/>
      <c r="S137" s="104"/>
      <c r="T137" s="105">
        <v>0</v>
      </c>
      <c r="U137" s="104">
        <f>ROUND(E137*T137,2)</f>
        <v>0</v>
      </c>
      <c r="V137" s="99"/>
      <c r="W137" s="99"/>
      <c r="X137" s="99"/>
      <c r="Y137" s="99"/>
      <c r="Z137" s="99"/>
      <c r="AA137" s="99"/>
      <c r="AB137" s="99"/>
      <c r="AC137" s="99"/>
      <c r="AD137" s="99"/>
      <c r="AE137" s="99" t="s">
        <v>298</v>
      </c>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row>
    <row r="138" spans="1:60" outlineLevel="1">
      <c r="A138" s="100"/>
      <c r="B138" s="100"/>
      <c r="C138" s="181" t="s">
        <v>665</v>
      </c>
      <c r="D138" s="180"/>
      <c r="E138" s="179">
        <v>6.6076633333333301E-2</v>
      </c>
      <c r="F138" s="106"/>
      <c r="G138" s="106"/>
      <c r="H138" s="106"/>
      <c r="I138" s="106"/>
      <c r="J138" s="106"/>
      <c r="K138" s="106"/>
      <c r="L138" s="106"/>
      <c r="M138" s="106"/>
      <c r="N138" s="104"/>
      <c r="O138" s="104"/>
      <c r="P138" s="104"/>
      <c r="Q138" s="104"/>
      <c r="R138" s="104"/>
      <c r="S138" s="104"/>
      <c r="T138" s="105"/>
      <c r="U138" s="104"/>
      <c r="V138" s="99"/>
      <c r="W138" s="99"/>
      <c r="X138" s="99"/>
      <c r="Y138" s="99"/>
      <c r="Z138" s="99"/>
      <c r="AA138" s="99"/>
      <c r="AB138" s="99"/>
      <c r="AC138" s="99"/>
      <c r="AD138" s="99"/>
      <c r="AE138" s="99" t="s">
        <v>133</v>
      </c>
      <c r="AF138" s="99">
        <v>0</v>
      </c>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row>
    <row r="139" spans="1:60">
      <c r="A139" s="200" t="s">
        <v>188</v>
      </c>
      <c r="B139" s="200" t="s">
        <v>664</v>
      </c>
      <c r="C139" s="199" t="s">
        <v>663</v>
      </c>
      <c r="D139" s="195"/>
      <c r="E139" s="198"/>
      <c r="F139" s="197"/>
      <c r="G139" s="197">
        <f>SUMIF(AE140:AE143,"&lt;&gt;NOR",G140:G143)</f>
        <v>0</v>
      </c>
      <c r="H139" s="197"/>
      <c r="I139" s="197">
        <f>SUM(I140:I143)</f>
        <v>0</v>
      </c>
      <c r="J139" s="197"/>
      <c r="K139" s="197">
        <f>SUM(K140:K143)</f>
        <v>0</v>
      </c>
      <c r="L139" s="197"/>
      <c r="M139" s="197">
        <f>SUM(M140:M143)</f>
        <v>0</v>
      </c>
      <c r="N139" s="195"/>
      <c r="O139" s="195">
        <f>SUM(O140:O143)</f>
        <v>0.46500000000000002</v>
      </c>
      <c r="P139" s="195"/>
      <c r="Q139" s="195">
        <f>SUM(Q140:Q143)</f>
        <v>0</v>
      </c>
      <c r="R139" s="195"/>
      <c r="S139" s="195"/>
      <c r="T139" s="196"/>
      <c r="U139" s="195">
        <f>SUM(U140:U143)</f>
        <v>0</v>
      </c>
      <c r="AE139" t="s">
        <v>79</v>
      </c>
    </row>
    <row r="140" spans="1:60" ht="22.5" outlineLevel="1">
      <c r="A140" s="100">
        <v>38</v>
      </c>
      <c r="B140" s="100" t="s">
        <v>662</v>
      </c>
      <c r="C140" s="114" t="s">
        <v>661</v>
      </c>
      <c r="D140" s="104" t="s">
        <v>267</v>
      </c>
      <c r="E140" s="178">
        <v>1</v>
      </c>
      <c r="F140" s="177">
        <f>H140+J140</f>
        <v>0</v>
      </c>
      <c r="G140" s="106">
        <f>ROUND(E140*F140,2)</f>
        <v>0</v>
      </c>
      <c r="H140" s="106"/>
      <c r="I140" s="106">
        <f>ROUND(E140*H140,2)</f>
        <v>0</v>
      </c>
      <c r="J140" s="106"/>
      <c r="K140" s="106">
        <f>ROUND(E140*J140,2)</f>
        <v>0</v>
      </c>
      <c r="L140" s="106">
        <v>21</v>
      </c>
      <c r="M140" s="106">
        <f>G140*(1+L140/100)</f>
        <v>0</v>
      </c>
      <c r="N140" s="104">
        <v>0.45</v>
      </c>
      <c r="O140" s="104">
        <f>ROUND(E140*N140,5)</f>
        <v>0.45</v>
      </c>
      <c r="P140" s="104">
        <v>0</v>
      </c>
      <c r="Q140" s="104">
        <f>ROUND(E140*P140,5)</f>
        <v>0</v>
      </c>
      <c r="R140" s="104"/>
      <c r="S140" s="104"/>
      <c r="T140" s="105">
        <v>0</v>
      </c>
      <c r="U140" s="104">
        <f>ROUND(E140*T140,2)</f>
        <v>0</v>
      </c>
      <c r="V140" s="99"/>
      <c r="W140" s="99"/>
      <c r="X140" s="99"/>
      <c r="Y140" s="99"/>
      <c r="Z140" s="99"/>
      <c r="AA140" s="99"/>
      <c r="AB140" s="99"/>
      <c r="AC140" s="99"/>
      <c r="AD140" s="99"/>
      <c r="AE140" s="99" t="s">
        <v>298</v>
      </c>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row>
    <row r="141" spans="1:60" outlineLevel="1">
      <c r="A141" s="100"/>
      <c r="B141" s="100"/>
      <c r="C141" s="383" t="s">
        <v>658</v>
      </c>
      <c r="D141" s="384"/>
      <c r="E141" s="385"/>
      <c r="F141" s="386"/>
      <c r="G141" s="387"/>
      <c r="H141" s="106"/>
      <c r="I141" s="106"/>
      <c r="J141" s="106"/>
      <c r="K141" s="106"/>
      <c r="L141" s="106"/>
      <c r="M141" s="106"/>
      <c r="N141" s="104"/>
      <c r="O141" s="104"/>
      <c r="P141" s="104"/>
      <c r="Q141" s="104"/>
      <c r="R141" s="104"/>
      <c r="S141" s="104"/>
      <c r="T141" s="105"/>
      <c r="U141" s="104"/>
      <c r="V141" s="99"/>
      <c r="W141" s="99"/>
      <c r="X141" s="99"/>
      <c r="Y141" s="99"/>
      <c r="Z141" s="99"/>
      <c r="AA141" s="99"/>
      <c r="AB141" s="99"/>
      <c r="AC141" s="99"/>
      <c r="AD141" s="99"/>
      <c r="AE141" s="99" t="s">
        <v>81</v>
      </c>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101" t="str">
        <f>C141</f>
        <v>Dodání a montáž. Specifikace viz. PD a TZ SO 02.</v>
      </c>
      <c r="BB141" s="99"/>
      <c r="BC141" s="99"/>
      <c r="BD141" s="99"/>
      <c r="BE141" s="99"/>
      <c r="BF141" s="99"/>
      <c r="BG141" s="99"/>
      <c r="BH141" s="99"/>
    </row>
    <row r="142" spans="1:60" outlineLevel="1">
      <c r="A142" s="100">
        <v>39</v>
      </c>
      <c r="B142" s="100" t="s">
        <v>660</v>
      </c>
      <c r="C142" s="114" t="s">
        <v>659</v>
      </c>
      <c r="D142" s="104" t="s">
        <v>267</v>
      </c>
      <c r="E142" s="178">
        <v>1</v>
      </c>
      <c r="F142" s="177">
        <f>H142+J142</f>
        <v>0</v>
      </c>
      <c r="G142" s="106">
        <f>ROUND(E142*F142,2)</f>
        <v>0</v>
      </c>
      <c r="H142" s="106"/>
      <c r="I142" s="106">
        <f>ROUND(E142*H142,2)</f>
        <v>0</v>
      </c>
      <c r="J142" s="106"/>
      <c r="K142" s="106">
        <f>ROUND(E142*J142,2)</f>
        <v>0</v>
      </c>
      <c r="L142" s="106">
        <v>21</v>
      </c>
      <c r="M142" s="106">
        <f>G142*(1+L142/100)</f>
        <v>0</v>
      </c>
      <c r="N142" s="104">
        <v>1.4999999999999999E-2</v>
      </c>
      <c r="O142" s="104">
        <f>ROUND(E142*N142,5)</f>
        <v>1.4999999999999999E-2</v>
      </c>
      <c r="P142" s="104">
        <v>0</v>
      </c>
      <c r="Q142" s="104">
        <f>ROUND(E142*P142,5)</f>
        <v>0</v>
      </c>
      <c r="R142" s="104"/>
      <c r="S142" s="104"/>
      <c r="T142" s="105">
        <v>0</v>
      </c>
      <c r="U142" s="104">
        <f>ROUND(E142*T142,2)</f>
        <v>0</v>
      </c>
      <c r="V142" s="99"/>
      <c r="W142" s="99"/>
      <c r="X142" s="99"/>
      <c r="Y142" s="99"/>
      <c r="Z142" s="99"/>
      <c r="AA142" s="99"/>
      <c r="AB142" s="99"/>
      <c r="AC142" s="99"/>
      <c r="AD142" s="99"/>
      <c r="AE142" s="99" t="s">
        <v>298</v>
      </c>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row>
    <row r="143" spans="1:60" outlineLevel="1">
      <c r="A143" s="100"/>
      <c r="B143" s="100"/>
      <c r="C143" s="383" t="s">
        <v>658</v>
      </c>
      <c r="D143" s="384"/>
      <c r="E143" s="385"/>
      <c r="F143" s="386"/>
      <c r="G143" s="387"/>
      <c r="H143" s="106"/>
      <c r="I143" s="106"/>
      <c r="J143" s="106"/>
      <c r="K143" s="106"/>
      <c r="L143" s="106"/>
      <c r="M143" s="106"/>
      <c r="N143" s="104"/>
      <c r="O143" s="104"/>
      <c r="P143" s="104"/>
      <c r="Q143" s="104"/>
      <c r="R143" s="104"/>
      <c r="S143" s="104"/>
      <c r="T143" s="105"/>
      <c r="U143" s="104"/>
      <c r="V143" s="99"/>
      <c r="W143" s="99"/>
      <c r="X143" s="99"/>
      <c r="Y143" s="99"/>
      <c r="Z143" s="99"/>
      <c r="AA143" s="99"/>
      <c r="AB143" s="99"/>
      <c r="AC143" s="99"/>
      <c r="AD143" s="99"/>
      <c r="AE143" s="99" t="s">
        <v>81</v>
      </c>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101" t="str">
        <f>C143</f>
        <v>Dodání a montáž. Specifikace viz. PD a TZ SO 02.</v>
      </c>
      <c r="BB143" s="99"/>
      <c r="BC143" s="99"/>
      <c r="BD143" s="99"/>
      <c r="BE143" s="99"/>
      <c r="BF143" s="99"/>
      <c r="BG143" s="99"/>
      <c r="BH143" s="99"/>
    </row>
    <row r="144" spans="1:60">
      <c r="A144" s="200" t="s">
        <v>188</v>
      </c>
      <c r="B144" s="200" t="s">
        <v>657</v>
      </c>
      <c r="C144" s="199" t="s">
        <v>656</v>
      </c>
      <c r="D144" s="195"/>
      <c r="E144" s="198"/>
      <c r="F144" s="197"/>
      <c r="G144" s="197">
        <f>SUMIF(AE145:AE146,"&lt;&gt;NOR",G145:G146)</f>
        <v>0</v>
      </c>
      <c r="H144" s="197"/>
      <c r="I144" s="197">
        <f>SUM(I145:I146)</f>
        <v>0</v>
      </c>
      <c r="J144" s="197"/>
      <c r="K144" s="197">
        <f>SUM(K145:K146)</f>
        <v>0</v>
      </c>
      <c r="L144" s="197"/>
      <c r="M144" s="197">
        <f>SUM(M145:M146)</f>
        <v>0</v>
      </c>
      <c r="N144" s="195"/>
      <c r="O144" s="195">
        <f>SUM(O145:O146)</f>
        <v>5.4039999999999998E-2</v>
      </c>
      <c r="P144" s="195"/>
      <c r="Q144" s="195">
        <f>SUM(Q145:Q146)</f>
        <v>0</v>
      </c>
      <c r="R144" s="195"/>
      <c r="S144" s="195"/>
      <c r="T144" s="196"/>
      <c r="U144" s="195">
        <f>SUM(U145:U146)</f>
        <v>7.32</v>
      </c>
      <c r="AE144" t="s">
        <v>79</v>
      </c>
    </row>
    <row r="145" spans="1:60" outlineLevel="1">
      <c r="A145" s="100">
        <v>40</v>
      </c>
      <c r="B145" s="100" t="s">
        <v>655</v>
      </c>
      <c r="C145" s="114" t="s">
        <v>654</v>
      </c>
      <c r="D145" s="104" t="s">
        <v>226</v>
      </c>
      <c r="E145" s="178">
        <v>34.200000000000003</v>
      </c>
      <c r="F145" s="177">
        <f>H145+J145</f>
        <v>0</v>
      </c>
      <c r="G145" s="106">
        <f>ROUND(E145*F145,2)</f>
        <v>0</v>
      </c>
      <c r="H145" s="106"/>
      <c r="I145" s="106">
        <f>ROUND(E145*H145,2)</f>
        <v>0</v>
      </c>
      <c r="J145" s="106"/>
      <c r="K145" s="106">
        <f>ROUND(E145*J145,2)</f>
        <v>0</v>
      </c>
      <c r="L145" s="106">
        <v>21</v>
      </c>
      <c r="M145" s="106">
        <f>G145*(1+L145/100)</f>
        <v>0</v>
      </c>
      <c r="N145" s="104">
        <v>1.58E-3</v>
      </c>
      <c r="O145" s="104">
        <f>ROUND(E145*N145,5)</f>
        <v>5.4039999999999998E-2</v>
      </c>
      <c r="P145" s="104">
        <v>0</v>
      </c>
      <c r="Q145" s="104">
        <f>ROUND(E145*P145,5)</f>
        <v>0</v>
      </c>
      <c r="R145" s="104"/>
      <c r="S145" s="104"/>
      <c r="T145" s="105">
        <v>0.214</v>
      </c>
      <c r="U145" s="104">
        <f>ROUND(E145*T145,2)</f>
        <v>7.32</v>
      </c>
      <c r="V145" s="99"/>
      <c r="W145" s="99"/>
      <c r="X145" s="99"/>
      <c r="Y145" s="99"/>
      <c r="Z145" s="99"/>
      <c r="AA145" s="99"/>
      <c r="AB145" s="99"/>
      <c r="AC145" s="99"/>
      <c r="AD145" s="99"/>
      <c r="AE145" s="99" t="s">
        <v>80</v>
      </c>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row>
    <row r="146" spans="1:60" ht="22.5" outlineLevel="1">
      <c r="A146" s="100"/>
      <c r="B146" s="100"/>
      <c r="C146" s="181" t="s">
        <v>653</v>
      </c>
      <c r="D146" s="180"/>
      <c r="E146" s="179">
        <v>34.200000000000003</v>
      </c>
      <c r="F146" s="106"/>
      <c r="G146" s="106"/>
      <c r="H146" s="106"/>
      <c r="I146" s="106"/>
      <c r="J146" s="106"/>
      <c r="K146" s="106"/>
      <c r="L146" s="106"/>
      <c r="M146" s="106"/>
      <c r="N146" s="104"/>
      <c r="O146" s="104"/>
      <c r="P146" s="104"/>
      <c r="Q146" s="104"/>
      <c r="R146" s="104"/>
      <c r="S146" s="104"/>
      <c r="T146" s="105"/>
      <c r="U146" s="104"/>
      <c r="V146" s="99"/>
      <c r="W146" s="99"/>
      <c r="X146" s="99"/>
      <c r="Y146" s="99"/>
      <c r="Z146" s="99"/>
      <c r="AA146" s="99"/>
      <c r="AB146" s="99"/>
      <c r="AC146" s="99"/>
      <c r="AD146" s="99"/>
      <c r="AE146" s="99" t="s">
        <v>133</v>
      </c>
      <c r="AF146" s="99">
        <v>0</v>
      </c>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row>
    <row r="147" spans="1:60">
      <c r="A147" s="200" t="s">
        <v>188</v>
      </c>
      <c r="B147" s="200" t="s">
        <v>347</v>
      </c>
      <c r="C147" s="199" t="s">
        <v>346</v>
      </c>
      <c r="D147" s="195"/>
      <c r="E147" s="198"/>
      <c r="F147" s="197"/>
      <c r="G147" s="197">
        <f>SUMIF(AE148:AE153,"&lt;&gt;NOR",G148:G153)</f>
        <v>0</v>
      </c>
      <c r="H147" s="197"/>
      <c r="I147" s="197">
        <f>SUM(I148:I153)</f>
        <v>0</v>
      </c>
      <c r="J147" s="197"/>
      <c r="K147" s="197">
        <f>SUM(K148:K153)</f>
        <v>0</v>
      </c>
      <c r="L147" s="197"/>
      <c r="M147" s="197">
        <f>SUM(M148:M153)</f>
        <v>0</v>
      </c>
      <c r="N147" s="195"/>
      <c r="O147" s="195">
        <f>SUM(O148:O153)</f>
        <v>0</v>
      </c>
      <c r="P147" s="195"/>
      <c r="Q147" s="195">
        <f>SUM(Q148:Q153)</f>
        <v>0</v>
      </c>
      <c r="R147" s="195"/>
      <c r="S147" s="195"/>
      <c r="T147" s="196"/>
      <c r="U147" s="195">
        <f>SUM(U148:U153)</f>
        <v>5.37</v>
      </c>
      <c r="AE147" t="s">
        <v>79</v>
      </c>
    </row>
    <row r="148" spans="1:60" outlineLevel="1">
      <c r="A148" s="100">
        <v>41</v>
      </c>
      <c r="B148" s="100" t="s">
        <v>345</v>
      </c>
      <c r="C148" s="114" t="s">
        <v>652</v>
      </c>
      <c r="D148" s="104" t="s">
        <v>267</v>
      </c>
      <c r="E148" s="178">
        <v>4</v>
      </c>
      <c r="F148" s="177">
        <f>H148+J148</f>
        <v>0</v>
      </c>
      <c r="G148" s="106">
        <f>ROUND(E148*F148,2)</f>
        <v>0</v>
      </c>
      <c r="H148" s="106"/>
      <c r="I148" s="106">
        <f>ROUND(E148*H148,2)</f>
        <v>0</v>
      </c>
      <c r="J148" s="106"/>
      <c r="K148" s="106">
        <f>ROUND(E148*J148,2)</f>
        <v>0</v>
      </c>
      <c r="L148" s="106">
        <v>21</v>
      </c>
      <c r="M148" s="106">
        <f>G148*(1+L148/100)</f>
        <v>0</v>
      </c>
      <c r="N148" s="104">
        <v>0</v>
      </c>
      <c r="O148" s="104">
        <f>ROUND(E148*N148,5)</f>
        <v>0</v>
      </c>
      <c r="P148" s="104">
        <v>0</v>
      </c>
      <c r="Q148" s="104">
        <f>ROUND(E148*P148,5)</f>
        <v>0</v>
      </c>
      <c r="R148" s="104"/>
      <c r="S148" s="104"/>
      <c r="T148" s="105">
        <v>0.158</v>
      </c>
      <c r="U148" s="104">
        <f>ROUND(E148*T148,2)</f>
        <v>0.63</v>
      </c>
      <c r="V148" s="99"/>
      <c r="W148" s="99"/>
      <c r="X148" s="99"/>
      <c r="Y148" s="99"/>
      <c r="Z148" s="99"/>
      <c r="AA148" s="99"/>
      <c r="AB148" s="99"/>
      <c r="AC148" s="99"/>
      <c r="AD148" s="99"/>
      <c r="AE148" s="99" t="s">
        <v>80</v>
      </c>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row>
    <row r="149" spans="1:60" ht="22.5" outlineLevel="1">
      <c r="A149" s="100"/>
      <c r="B149" s="100"/>
      <c r="C149" s="383" t="s">
        <v>343</v>
      </c>
      <c r="D149" s="384"/>
      <c r="E149" s="385"/>
      <c r="F149" s="386"/>
      <c r="G149" s="387"/>
      <c r="H149" s="106"/>
      <c r="I149" s="106"/>
      <c r="J149" s="106"/>
      <c r="K149" s="106"/>
      <c r="L149" s="106"/>
      <c r="M149" s="106"/>
      <c r="N149" s="104"/>
      <c r="O149" s="104"/>
      <c r="P149" s="104"/>
      <c r="Q149" s="104"/>
      <c r="R149" s="104"/>
      <c r="S149" s="104"/>
      <c r="T149" s="105"/>
      <c r="U149" s="104"/>
      <c r="V149" s="99"/>
      <c r="W149" s="99"/>
      <c r="X149" s="99"/>
      <c r="Y149" s="99"/>
      <c r="Z149" s="99"/>
      <c r="AA149" s="99"/>
      <c r="AB149" s="99"/>
      <c r="AC149" s="99"/>
      <c r="AD149" s="99"/>
      <c r="AE149" s="99" t="s">
        <v>81</v>
      </c>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101" t="str">
        <f>C149</f>
        <v>Vyvrtání a vyčištění otvoru, aplikace dvousložkové kotevní hmoty (v ampuli, nebo vytlačením z kartuše) a zasunutí svorníku pro chemické kotvení.</v>
      </c>
      <c r="BB149" s="99"/>
      <c r="BC149" s="99"/>
      <c r="BD149" s="99"/>
      <c r="BE149" s="99"/>
      <c r="BF149" s="99"/>
      <c r="BG149" s="99"/>
      <c r="BH149" s="99"/>
    </row>
    <row r="150" spans="1:60" outlineLevel="1">
      <c r="A150" s="100"/>
      <c r="B150" s="100"/>
      <c r="C150" s="181" t="s">
        <v>651</v>
      </c>
      <c r="D150" s="180"/>
      <c r="E150" s="179">
        <v>4</v>
      </c>
      <c r="F150" s="106"/>
      <c r="G150" s="106"/>
      <c r="H150" s="106"/>
      <c r="I150" s="106"/>
      <c r="J150" s="106"/>
      <c r="K150" s="106"/>
      <c r="L150" s="106"/>
      <c r="M150" s="106"/>
      <c r="N150" s="104"/>
      <c r="O150" s="104"/>
      <c r="P150" s="104"/>
      <c r="Q150" s="104"/>
      <c r="R150" s="104"/>
      <c r="S150" s="104"/>
      <c r="T150" s="105"/>
      <c r="U150" s="104"/>
      <c r="V150" s="99"/>
      <c r="W150" s="99"/>
      <c r="X150" s="99"/>
      <c r="Y150" s="99"/>
      <c r="Z150" s="99"/>
      <c r="AA150" s="99"/>
      <c r="AB150" s="99"/>
      <c r="AC150" s="99"/>
      <c r="AD150" s="99"/>
      <c r="AE150" s="99" t="s">
        <v>133</v>
      </c>
      <c r="AF150" s="99">
        <v>0</v>
      </c>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row>
    <row r="151" spans="1:60" outlineLevel="1">
      <c r="A151" s="100">
        <v>42</v>
      </c>
      <c r="B151" s="100" t="s">
        <v>650</v>
      </c>
      <c r="C151" s="114" t="s">
        <v>649</v>
      </c>
      <c r="D151" s="104" t="s">
        <v>267</v>
      </c>
      <c r="E151" s="178">
        <v>30</v>
      </c>
      <c r="F151" s="177">
        <f>H151+J151</f>
        <v>0</v>
      </c>
      <c r="G151" s="106">
        <f>ROUND(E151*F151,2)</f>
        <v>0</v>
      </c>
      <c r="H151" s="106"/>
      <c r="I151" s="106">
        <f>ROUND(E151*H151,2)</f>
        <v>0</v>
      </c>
      <c r="J151" s="106"/>
      <c r="K151" s="106">
        <f>ROUND(E151*J151,2)</f>
        <v>0</v>
      </c>
      <c r="L151" s="106">
        <v>21</v>
      </c>
      <c r="M151" s="106">
        <f>G151*(1+L151/100)</f>
        <v>0</v>
      </c>
      <c r="N151" s="104">
        <v>0</v>
      </c>
      <c r="O151" s="104">
        <f>ROUND(E151*N151,5)</f>
        <v>0</v>
      </c>
      <c r="P151" s="104">
        <v>0</v>
      </c>
      <c r="Q151" s="104">
        <f>ROUND(E151*P151,5)</f>
        <v>0</v>
      </c>
      <c r="R151" s="104"/>
      <c r="S151" s="104"/>
      <c r="T151" s="105">
        <v>0.158</v>
      </c>
      <c r="U151" s="104">
        <f>ROUND(E151*T151,2)</f>
        <v>4.74</v>
      </c>
      <c r="V151" s="99"/>
      <c r="W151" s="99"/>
      <c r="X151" s="99"/>
      <c r="Y151" s="99"/>
      <c r="Z151" s="99"/>
      <c r="AA151" s="99"/>
      <c r="AB151" s="99"/>
      <c r="AC151" s="99"/>
      <c r="AD151" s="99"/>
      <c r="AE151" s="99" t="s">
        <v>80</v>
      </c>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row>
    <row r="152" spans="1:60" ht="22.5" outlineLevel="1">
      <c r="A152" s="100"/>
      <c r="B152" s="100"/>
      <c r="C152" s="383" t="s">
        <v>343</v>
      </c>
      <c r="D152" s="384"/>
      <c r="E152" s="385"/>
      <c r="F152" s="386"/>
      <c r="G152" s="387"/>
      <c r="H152" s="106"/>
      <c r="I152" s="106"/>
      <c r="J152" s="106"/>
      <c r="K152" s="106"/>
      <c r="L152" s="106"/>
      <c r="M152" s="106"/>
      <c r="N152" s="104"/>
      <c r="O152" s="104"/>
      <c r="P152" s="104"/>
      <c r="Q152" s="104"/>
      <c r="R152" s="104"/>
      <c r="S152" s="104"/>
      <c r="T152" s="105"/>
      <c r="U152" s="104"/>
      <c r="V152" s="99"/>
      <c r="W152" s="99"/>
      <c r="X152" s="99"/>
      <c r="Y152" s="99"/>
      <c r="Z152" s="99"/>
      <c r="AA152" s="99"/>
      <c r="AB152" s="99"/>
      <c r="AC152" s="99"/>
      <c r="AD152" s="99"/>
      <c r="AE152" s="99" t="s">
        <v>81</v>
      </c>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101" t="str">
        <f>C152</f>
        <v>Vyvrtání a vyčištění otvoru, aplikace dvousložkové kotevní hmoty (v ampuli, nebo vytlačením z kartuše) a zasunutí svorníku pro chemické kotvení.</v>
      </c>
      <c r="BB152" s="99"/>
      <c r="BC152" s="99"/>
      <c r="BD152" s="99"/>
      <c r="BE152" s="99"/>
      <c r="BF152" s="99"/>
      <c r="BG152" s="99"/>
      <c r="BH152" s="99"/>
    </row>
    <row r="153" spans="1:60" outlineLevel="1">
      <c r="A153" s="100"/>
      <c r="B153" s="100"/>
      <c r="C153" s="181" t="s">
        <v>648</v>
      </c>
      <c r="D153" s="180"/>
      <c r="E153" s="179">
        <v>30</v>
      </c>
      <c r="F153" s="106"/>
      <c r="G153" s="106"/>
      <c r="H153" s="106"/>
      <c r="I153" s="106"/>
      <c r="J153" s="106"/>
      <c r="K153" s="106"/>
      <c r="L153" s="106"/>
      <c r="M153" s="106"/>
      <c r="N153" s="104"/>
      <c r="O153" s="104"/>
      <c r="P153" s="104"/>
      <c r="Q153" s="104"/>
      <c r="R153" s="104"/>
      <c r="S153" s="104"/>
      <c r="T153" s="105"/>
      <c r="U153" s="104"/>
      <c r="V153" s="99"/>
      <c r="W153" s="99"/>
      <c r="X153" s="99"/>
      <c r="Y153" s="99"/>
      <c r="Z153" s="99"/>
      <c r="AA153" s="99"/>
      <c r="AB153" s="99"/>
      <c r="AC153" s="99"/>
      <c r="AD153" s="99"/>
      <c r="AE153" s="99" t="s">
        <v>133</v>
      </c>
      <c r="AF153" s="99">
        <v>0</v>
      </c>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row>
    <row r="154" spans="1:60">
      <c r="A154" s="200" t="s">
        <v>188</v>
      </c>
      <c r="B154" s="200" t="s">
        <v>317</v>
      </c>
      <c r="C154" s="199" t="s">
        <v>316</v>
      </c>
      <c r="D154" s="195"/>
      <c r="E154" s="198"/>
      <c r="F154" s="197"/>
      <c r="G154" s="197">
        <f>SUMIF(AE155:AE156,"&lt;&gt;NOR",G155:G156)</f>
        <v>0</v>
      </c>
      <c r="H154" s="197"/>
      <c r="I154" s="197">
        <f>SUM(I155:I156)</f>
        <v>0</v>
      </c>
      <c r="J154" s="197"/>
      <c r="K154" s="197">
        <f>SUM(K155:K156)</f>
        <v>0</v>
      </c>
      <c r="L154" s="197"/>
      <c r="M154" s="197">
        <f>SUM(M155:M156)</f>
        <v>0</v>
      </c>
      <c r="N154" s="195"/>
      <c r="O154" s="195">
        <f>SUM(O155:O156)</f>
        <v>0</v>
      </c>
      <c r="P154" s="195"/>
      <c r="Q154" s="195">
        <f>SUM(Q155:Q156)</f>
        <v>0</v>
      </c>
      <c r="R154" s="195"/>
      <c r="S154" s="195"/>
      <c r="T154" s="196"/>
      <c r="U154" s="195">
        <f>SUM(U155:U156)</f>
        <v>16.27</v>
      </c>
      <c r="AE154" t="s">
        <v>79</v>
      </c>
    </row>
    <row r="155" spans="1:60" outlineLevel="1">
      <c r="A155" s="100">
        <v>43</v>
      </c>
      <c r="B155" s="100" t="s">
        <v>647</v>
      </c>
      <c r="C155" s="114" t="s">
        <v>646</v>
      </c>
      <c r="D155" s="104" t="s">
        <v>197</v>
      </c>
      <c r="E155" s="178">
        <v>661.00274000000002</v>
      </c>
      <c r="F155" s="177">
        <f>H155+J155</f>
        <v>0</v>
      </c>
      <c r="G155" s="106">
        <f>ROUND(E155*F155,2)</f>
        <v>0</v>
      </c>
      <c r="H155" s="106"/>
      <c r="I155" s="106">
        <f>ROUND(E155*H155,2)</f>
        <v>0</v>
      </c>
      <c r="J155" s="106"/>
      <c r="K155" s="106">
        <f>ROUND(E155*J155,2)</f>
        <v>0</v>
      </c>
      <c r="L155" s="106">
        <v>21</v>
      </c>
      <c r="M155" s="106">
        <f>G155*(1+L155/100)</f>
        <v>0</v>
      </c>
      <c r="N155" s="104">
        <v>0</v>
      </c>
      <c r="O155" s="104">
        <f>ROUND(E155*N155,5)</f>
        <v>0</v>
      </c>
      <c r="P155" s="104">
        <v>0</v>
      </c>
      <c r="Q155" s="104">
        <f>ROUND(E155*P155,5)</f>
        <v>0</v>
      </c>
      <c r="R155" s="104"/>
      <c r="S155" s="104"/>
      <c r="T155" s="105">
        <v>0.02</v>
      </c>
      <c r="U155" s="104">
        <f>ROUND(E155*T155,2)</f>
        <v>13.22</v>
      </c>
      <c r="V155" s="99"/>
      <c r="W155" s="99"/>
      <c r="X155" s="99"/>
      <c r="Y155" s="99"/>
      <c r="Z155" s="99"/>
      <c r="AA155" s="99"/>
      <c r="AB155" s="99"/>
      <c r="AC155" s="99"/>
      <c r="AD155" s="99"/>
      <c r="AE155" s="99" t="s">
        <v>80</v>
      </c>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row>
    <row r="156" spans="1:60" outlineLevel="1">
      <c r="A156" s="110">
        <v>44</v>
      </c>
      <c r="B156" s="110" t="s">
        <v>645</v>
      </c>
      <c r="C156" s="142" t="s">
        <v>644</v>
      </c>
      <c r="D156" s="112" t="s">
        <v>197</v>
      </c>
      <c r="E156" s="205">
        <v>9.8252600000000001</v>
      </c>
      <c r="F156" s="204">
        <f>H156+J156</f>
        <v>0</v>
      </c>
      <c r="G156" s="111">
        <f>ROUND(E156*F156,2)</f>
        <v>0</v>
      </c>
      <c r="H156" s="111"/>
      <c r="I156" s="111">
        <f>ROUND(E156*H156,2)</f>
        <v>0</v>
      </c>
      <c r="J156" s="111"/>
      <c r="K156" s="111">
        <f>ROUND(E156*J156,2)</f>
        <v>0</v>
      </c>
      <c r="L156" s="111">
        <v>21</v>
      </c>
      <c r="M156" s="111">
        <f>G156*(1+L156/100)</f>
        <v>0</v>
      </c>
      <c r="N156" s="112">
        <v>0</v>
      </c>
      <c r="O156" s="112">
        <f>ROUND(E156*N156,5)</f>
        <v>0</v>
      </c>
      <c r="P156" s="112">
        <v>0</v>
      </c>
      <c r="Q156" s="112">
        <f>ROUND(E156*P156,5)</f>
        <v>0</v>
      </c>
      <c r="R156" s="112"/>
      <c r="S156" s="112"/>
      <c r="T156" s="113">
        <v>0.31</v>
      </c>
      <c r="U156" s="112">
        <f>ROUND(E156*T156,2)</f>
        <v>3.05</v>
      </c>
      <c r="V156" s="99"/>
      <c r="W156" s="99"/>
      <c r="X156" s="99"/>
      <c r="Y156" s="99"/>
      <c r="Z156" s="99"/>
      <c r="AA156" s="99"/>
      <c r="AB156" s="99"/>
      <c r="AC156" s="99"/>
      <c r="AD156" s="99"/>
      <c r="AE156" s="99" t="s">
        <v>80</v>
      </c>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row>
    <row r="157" spans="1:60">
      <c r="A157" s="4"/>
      <c r="B157" s="5" t="s">
        <v>117</v>
      </c>
      <c r="C157" s="171" t="s">
        <v>117</v>
      </c>
      <c r="D157" s="4"/>
      <c r="E157" s="4"/>
      <c r="F157" s="4"/>
      <c r="G157" s="4"/>
      <c r="H157" s="4"/>
      <c r="I157" s="4"/>
      <c r="J157" s="4"/>
      <c r="K157" s="4"/>
      <c r="L157" s="4"/>
      <c r="M157" s="4"/>
      <c r="N157" s="4"/>
      <c r="O157" s="4"/>
      <c r="P157" s="4"/>
      <c r="Q157" s="4"/>
      <c r="R157" s="4"/>
      <c r="S157" s="4"/>
      <c r="T157" s="4"/>
      <c r="U157" s="4"/>
      <c r="AC157">
        <v>12</v>
      </c>
      <c r="AD157">
        <v>21</v>
      </c>
    </row>
    <row r="158" spans="1:60">
      <c r="A158" s="176"/>
      <c r="B158" s="175" t="s">
        <v>27</v>
      </c>
      <c r="C158" s="174" t="s">
        <v>117</v>
      </c>
      <c r="D158" s="173"/>
      <c r="E158" s="173"/>
      <c r="F158" s="173"/>
      <c r="G158" s="172">
        <f>G8+G77+G81+G88+G131+G139+G144+G147+G154</f>
        <v>0</v>
      </c>
      <c r="H158" s="4"/>
      <c r="I158" s="4"/>
      <c r="J158" s="4"/>
      <c r="K158" s="4"/>
      <c r="L158" s="4"/>
      <c r="M158" s="4"/>
      <c r="N158" s="4"/>
      <c r="O158" s="4"/>
      <c r="P158" s="4"/>
      <c r="Q158" s="4"/>
      <c r="R158" s="4"/>
      <c r="S158" s="4"/>
      <c r="T158" s="4"/>
      <c r="U158" s="4"/>
      <c r="AC158">
        <f>SUMIF(L7:L156,AC157,G7:G156)</f>
        <v>0</v>
      </c>
      <c r="AD158">
        <f>SUMIF(L7:L156,AD157,G7:G156)</f>
        <v>0</v>
      </c>
      <c r="AE158" t="s">
        <v>120</v>
      </c>
    </row>
    <row r="159" spans="1:60">
      <c r="A159" s="4"/>
      <c r="B159" s="5" t="s">
        <v>117</v>
      </c>
      <c r="C159" s="171" t="s">
        <v>117</v>
      </c>
      <c r="D159" s="4"/>
      <c r="E159" s="4"/>
      <c r="F159" s="4"/>
      <c r="G159" s="4"/>
      <c r="H159" s="4"/>
      <c r="I159" s="4"/>
      <c r="J159" s="4"/>
      <c r="K159" s="4"/>
      <c r="L159" s="4"/>
      <c r="M159" s="4"/>
      <c r="N159" s="4"/>
      <c r="O159" s="4"/>
      <c r="P159" s="4"/>
      <c r="Q159" s="4"/>
      <c r="R159" s="4"/>
      <c r="S159" s="4"/>
      <c r="T159" s="4"/>
      <c r="U159" s="4"/>
    </row>
    <row r="160" spans="1:60">
      <c r="A160" s="4"/>
      <c r="B160" s="5" t="s">
        <v>117</v>
      </c>
      <c r="C160" s="171" t="s">
        <v>117</v>
      </c>
      <c r="D160" s="4"/>
      <c r="E160" s="4"/>
      <c r="F160" s="4"/>
      <c r="G160" s="4"/>
      <c r="H160" s="4"/>
      <c r="I160" s="4"/>
      <c r="J160" s="4"/>
      <c r="K160" s="4"/>
      <c r="L160" s="4"/>
      <c r="M160" s="4"/>
      <c r="N160" s="4"/>
      <c r="O160" s="4"/>
      <c r="P160" s="4"/>
      <c r="Q160" s="4"/>
      <c r="R160" s="4"/>
      <c r="S160" s="4"/>
      <c r="T160" s="4"/>
      <c r="U160" s="4"/>
    </row>
    <row r="161" spans="1:31">
      <c r="A161" s="405" t="s">
        <v>119</v>
      </c>
      <c r="B161" s="405"/>
      <c r="C161" s="406"/>
      <c r="D161" s="4"/>
      <c r="E161" s="4"/>
      <c r="F161" s="4"/>
      <c r="G161" s="4"/>
      <c r="H161" s="4"/>
      <c r="I161" s="4"/>
      <c r="J161" s="4"/>
      <c r="K161" s="4"/>
      <c r="L161" s="4"/>
      <c r="M161" s="4"/>
      <c r="N161" s="4"/>
      <c r="O161" s="4"/>
      <c r="P161" s="4"/>
      <c r="Q161" s="4"/>
      <c r="R161" s="4"/>
      <c r="S161" s="4"/>
      <c r="T161" s="4"/>
      <c r="U161" s="4"/>
    </row>
    <row r="162" spans="1:31">
      <c r="A162" s="388"/>
      <c r="B162" s="389"/>
      <c r="C162" s="390"/>
      <c r="D162" s="389"/>
      <c r="E162" s="389"/>
      <c r="F162" s="389"/>
      <c r="G162" s="391"/>
      <c r="H162" s="4"/>
      <c r="I162" s="4"/>
      <c r="J162" s="4"/>
      <c r="K162" s="4"/>
      <c r="L162" s="4"/>
      <c r="M162" s="4"/>
      <c r="N162" s="4"/>
      <c r="O162" s="4"/>
      <c r="P162" s="4"/>
      <c r="Q162" s="4"/>
      <c r="R162" s="4"/>
      <c r="S162" s="4"/>
      <c r="T162" s="4"/>
      <c r="U162" s="4"/>
      <c r="AE162" t="s">
        <v>118</v>
      </c>
    </row>
    <row r="163" spans="1:31">
      <c r="A163" s="392"/>
      <c r="B163" s="393"/>
      <c r="C163" s="394"/>
      <c r="D163" s="393"/>
      <c r="E163" s="393"/>
      <c r="F163" s="393"/>
      <c r="G163" s="395"/>
      <c r="H163" s="4"/>
      <c r="I163" s="4"/>
      <c r="J163" s="4"/>
      <c r="K163" s="4"/>
      <c r="L163" s="4"/>
      <c r="M163" s="4"/>
      <c r="N163" s="4"/>
      <c r="O163" s="4"/>
      <c r="P163" s="4"/>
      <c r="Q163" s="4"/>
      <c r="R163" s="4"/>
      <c r="S163" s="4"/>
      <c r="T163" s="4"/>
      <c r="U163" s="4"/>
    </row>
    <row r="164" spans="1:31">
      <c r="A164" s="392"/>
      <c r="B164" s="393"/>
      <c r="C164" s="394"/>
      <c r="D164" s="393"/>
      <c r="E164" s="393"/>
      <c r="F164" s="393"/>
      <c r="G164" s="395"/>
      <c r="H164" s="4"/>
      <c r="I164" s="4"/>
      <c r="J164" s="4"/>
      <c r="K164" s="4"/>
      <c r="L164" s="4"/>
      <c r="M164" s="4"/>
      <c r="N164" s="4"/>
      <c r="O164" s="4"/>
      <c r="P164" s="4"/>
      <c r="Q164" s="4"/>
      <c r="R164" s="4"/>
      <c r="S164" s="4"/>
      <c r="T164" s="4"/>
      <c r="U164" s="4"/>
    </row>
    <row r="165" spans="1:31">
      <c r="A165" s="392"/>
      <c r="B165" s="393"/>
      <c r="C165" s="394"/>
      <c r="D165" s="393"/>
      <c r="E165" s="393"/>
      <c r="F165" s="393"/>
      <c r="G165" s="395"/>
      <c r="H165" s="4"/>
      <c r="I165" s="4"/>
      <c r="J165" s="4"/>
      <c r="K165" s="4"/>
      <c r="L165" s="4"/>
      <c r="M165" s="4"/>
      <c r="N165" s="4"/>
      <c r="O165" s="4"/>
      <c r="P165" s="4"/>
      <c r="Q165" s="4"/>
      <c r="R165" s="4"/>
      <c r="S165" s="4"/>
      <c r="T165" s="4"/>
      <c r="U165" s="4"/>
    </row>
    <row r="166" spans="1:31">
      <c r="A166" s="396"/>
      <c r="B166" s="397"/>
      <c r="C166" s="398"/>
      <c r="D166" s="397"/>
      <c r="E166" s="397"/>
      <c r="F166" s="397"/>
      <c r="G166" s="399"/>
      <c r="H166" s="4"/>
      <c r="I166" s="4"/>
      <c r="J166" s="4"/>
      <c r="K166" s="4"/>
      <c r="L166" s="4"/>
      <c r="M166" s="4"/>
      <c r="N166" s="4"/>
      <c r="O166" s="4"/>
      <c r="P166" s="4"/>
      <c r="Q166" s="4"/>
      <c r="R166" s="4"/>
      <c r="S166" s="4"/>
      <c r="T166" s="4"/>
      <c r="U166" s="4"/>
    </row>
    <row r="167" spans="1:31">
      <c r="A167" s="4"/>
      <c r="B167" s="5" t="s">
        <v>117</v>
      </c>
      <c r="C167" s="171" t="s">
        <v>117</v>
      </c>
      <c r="D167" s="4"/>
      <c r="E167" s="4"/>
      <c r="F167" s="4"/>
      <c r="G167" s="4"/>
      <c r="H167" s="4"/>
      <c r="I167" s="4"/>
      <c r="J167" s="4"/>
      <c r="K167" s="4"/>
      <c r="L167" s="4"/>
      <c r="M167" s="4"/>
      <c r="N167" s="4"/>
      <c r="O167" s="4"/>
      <c r="P167" s="4"/>
      <c r="Q167" s="4"/>
      <c r="R167" s="4"/>
      <c r="S167" s="4"/>
      <c r="T167" s="4"/>
      <c r="U167" s="4"/>
    </row>
    <row r="168" spans="1:31">
      <c r="A168" t="s">
        <v>195</v>
      </c>
      <c r="B168"/>
      <c r="C168"/>
      <c r="AE168" t="s">
        <v>82</v>
      </c>
    </row>
    <row r="169" spans="1:31">
      <c r="A169" s="409" t="s">
        <v>194</v>
      </c>
      <c r="B169" s="409"/>
      <c r="C169" s="409"/>
      <c r="D169" s="409"/>
      <c r="E169" s="409"/>
      <c r="F169" s="409"/>
      <c r="G169" s="409"/>
      <c r="H169" s="409"/>
      <c r="I169" s="409"/>
    </row>
    <row r="170" spans="1:31">
      <c r="A170" t="s">
        <v>193</v>
      </c>
      <c r="B170"/>
      <c r="C170"/>
    </row>
    <row r="171" spans="1:31">
      <c r="B171"/>
      <c r="C171"/>
    </row>
    <row r="172" spans="1:31">
      <c r="A172" s="409" t="s">
        <v>192</v>
      </c>
      <c r="B172" s="409"/>
      <c r="C172" s="409"/>
      <c r="D172" s="409"/>
      <c r="E172" s="409"/>
      <c r="F172" s="409"/>
      <c r="G172" s="409"/>
      <c r="H172" s="409"/>
      <c r="I172" s="409"/>
    </row>
    <row r="173" spans="1:31">
      <c r="A173" t="s">
        <v>191</v>
      </c>
      <c r="B173"/>
      <c r="C173"/>
    </row>
  </sheetData>
  <sheetProtection algorithmName="SHA-512" hashValue="6vtmJc9gP/VBZF9GryDtgWVJnGIRanu0RK9R60sHVTVHSB4L9kre8+1b0719ztYeCjZ6pDFjn9Lz3//0Xk8Z/g==" saltValue="rQiV2asU3/5kKZoYTaKluQ==" spinCount="100000" sheet="1" objects="1" scenarios="1"/>
  <protectedRanges>
    <protectedRange sqref="F89 F93 F95 F97 F99 F103 F106 F108 F115 F120 F123 F125 F128 F132 F135 F137 F140 F142 F145 F148 F151 F155:F156 A162:G166" name="Oblast2"/>
    <protectedRange sqref="F9 F13 F16 F19 F23 F28 F34 F43 F48 F59:F61 F65 F67 F69:F70 F73 F78 F82 F84 F86" name="Oblast1"/>
  </protectedRanges>
  <mergeCells count="28">
    <mergeCell ref="C96:G96"/>
    <mergeCell ref="C17:G17"/>
    <mergeCell ref="A169:I169"/>
    <mergeCell ref="A172:I172"/>
    <mergeCell ref="A1:G1"/>
    <mergeCell ref="C2:G2"/>
    <mergeCell ref="C3:G3"/>
    <mergeCell ref="C4:G4"/>
    <mergeCell ref="C10:G10"/>
    <mergeCell ref="C116:G116"/>
    <mergeCell ref="C20:G20"/>
    <mergeCell ref="C29:G29"/>
    <mergeCell ref="C35:G35"/>
    <mergeCell ref="C49:G49"/>
    <mergeCell ref="C71:G71"/>
    <mergeCell ref="C90:G90"/>
    <mergeCell ref="A162:G166"/>
    <mergeCell ref="C121:G121"/>
    <mergeCell ref="C133:G133"/>
    <mergeCell ref="C141:G141"/>
    <mergeCell ref="C143:G143"/>
    <mergeCell ref="C149:G149"/>
    <mergeCell ref="C152:G152"/>
    <mergeCell ref="C100:G100"/>
    <mergeCell ref="C101:G101"/>
    <mergeCell ref="C104:G104"/>
    <mergeCell ref="C109:G109"/>
    <mergeCell ref="A161:C161"/>
  </mergeCells>
  <pageMargins left="0.39370078740157499" right="0.19685039370078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23</vt:i4>
      </vt:variant>
      <vt:variant>
        <vt:lpstr>Pojmenované oblasti</vt:lpstr>
      </vt:variant>
      <vt:variant>
        <vt:i4>68</vt:i4>
      </vt:variant>
    </vt:vector>
  </HeadingPairs>
  <TitlesOfParts>
    <vt:vector size="91" baseType="lpstr">
      <vt:lpstr>Pokyny pro vyplnění</vt:lpstr>
      <vt:lpstr>Stavba</vt:lpstr>
      <vt:lpstr>VzorPolozky</vt:lpstr>
      <vt:lpstr>Dílčí části</vt:lpstr>
      <vt:lpstr>VRN</vt:lpstr>
      <vt:lpstr>SO01 PHV</vt:lpstr>
      <vt:lpstr>SO01 PDV</vt:lpstr>
      <vt:lpstr>SO01 NV</vt:lpstr>
      <vt:lpstr>SO02 PHV</vt:lpstr>
      <vt:lpstr>SO02 PDV</vt:lpstr>
      <vt:lpstr>SO03 PDV</vt:lpstr>
      <vt:lpstr>SO04 PDV</vt:lpstr>
      <vt:lpstr>SO05 PHV</vt:lpstr>
      <vt:lpstr>SO05 PDV</vt:lpstr>
      <vt:lpstr>SO06 PHV</vt:lpstr>
      <vt:lpstr>SO08 PDV</vt:lpstr>
      <vt:lpstr>SO09 PDV</vt:lpstr>
      <vt:lpstr>SO11 PHV</vt:lpstr>
      <vt:lpstr>SO11 NV</vt:lpstr>
      <vt:lpstr>SO12 PHV</vt:lpstr>
      <vt:lpstr>SO12 PDV</vt:lpstr>
      <vt:lpstr>SO12 NV</vt:lpstr>
      <vt:lpstr>SO13 PHV</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'SO11 NV'!Názvy_tisku</vt:lpstr>
      <vt:lpstr>'SO11 PHV'!Názvy_tisku</vt:lpstr>
      <vt:lpstr>oadresa</vt:lpstr>
      <vt:lpstr>Stavba!Objednatel</vt:lpstr>
      <vt:lpstr>Stavba!Objekt</vt:lpstr>
      <vt:lpstr>'Dílčí části'!Oblast_tisku</vt:lpstr>
      <vt:lpstr>'SO01 NV'!Oblast_tisku</vt:lpstr>
      <vt:lpstr>'SO01 PDV'!Oblast_tisku</vt:lpstr>
      <vt:lpstr>'SO01 PHV'!Oblast_tisku</vt:lpstr>
      <vt:lpstr>'SO02 PDV'!Oblast_tisku</vt:lpstr>
      <vt:lpstr>'SO02 PHV'!Oblast_tisku</vt:lpstr>
      <vt:lpstr>'SO03 PDV'!Oblast_tisku</vt:lpstr>
      <vt:lpstr>'SO04 PDV'!Oblast_tisku</vt:lpstr>
      <vt:lpstr>'SO05 PDV'!Oblast_tisku</vt:lpstr>
      <vt:lpstr>'SO05 PHV'!Oblast_tisku</vt:lpstr>
      <vt:lpstr>'SO06 PHV'!Oblast_tisku</vt:lpstr>
      <vt:lpstr>'SO08 PDV'!Oblast_tisku</vt:lpstr>
      <vt:lpstr>'SO09 PDV'!Oblast_tisku</vt:lpstr>
      <vt:lpstr>'SO11 NV'!Oblast_tisku</vt:lpstr>
      <vt:lpstr>'SO11 PHV'!Oblast_tisku</vt:lpstr>
      <vt:lpstr>'SO12 NV'!Oblast_tisku</vt:lpstr>
      <vt:lpstr>'SO12 PDV'!Oblast_tisku</vt:lpstr>
      <vt:lpstr>'SO12 PHV'!Oblast_tisku</vt:lpstr>
      <vt:lpstr>'SO13 PHV'!Oblast_tisku</vt:lpstr>
      <vt:lpstr>Stavba!Oblast_tisku</vt:lpstr>
      <vt:lpstr>VRN!Oblast_tisku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dc:creator>
  <cp:lastModifiedBy>ales</cp:lastModifiedBy>
  <cp:lastPrinted>2024-02-06T07:55:58Z</cp:lastPrinted>
  <dcterms:created xsi:type="dcterms:W3CDTF">2009-04-08T07:15:50Z</dcterms:created>
  <dcterms:modified xsi:type="dcterms:W3CDTF">2025-11-19T20:19:37Z</dcterms:modified>
</cp:coreProperties>
</file>