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   _ Přenos DAT\     _  2023_ EPS Třebíč Fórum Kino Divadlo\    _ 2025 _ Kino a divadlo DPS\ _ DOKUMENTACE\  _ K odevzdání - doplněno\"/>
    </mc:Choice>
  </mc:AlternateContent>
  <xr:revisionPtr revIDLastSave="0" documentId="13_ncr:1_{CA33B3D1-D94E-4F9C-98DA-13575BF12105}" xr6:coauthVersionLast="47" xr6:coauthVersionMax="47" xr10:uidLastSave="{00000000-0000-0000-0000-000000000000}"/>
  <bookViews>
    <workbookView xWindow="-110" yWindow="-110" windowWidth="38620" windowHeight="21220" xr2:uid="{95269772-0BED-459B-81C2-CC36D0163E01}"/>
  </bookViews>
  <sheets>
    <sheet name="Titulní list - D" sheetId="1" r:id="rId1"/>
    <sheet name="EPS - D" sheetId="2" r:id="rId2"/>
    <sheet name="ER - D" sheetId="3" r:id="rId3"/>
  </sheets>
  <definedNames>
    <definedName name="_xlnm.Print_Titles" localSheetId="1">'EPS - D'!$38:$39</definedName>
    <definedName name="_xlnm.Print_Titles" localSheetId="2">'ER - D'!$38:$39</definedName>
    <definedName name="_xlnm.Print_Titles" localSheetId="0">'Titulní list - D'!#REF!</definedName>
    <definedName name="_xlnm.Print_Area" localSheetId="1">'EPS - D'!$B$3:$K$238</definedName>
    <definedName name="_xlnm.Print_Area" localSheetId="2">'ER - D'!$B$3:$K$137</definedName>
    <definedName name="_xlnm.Print_Area" localSheetId="0">'Titulní list - D'!$B$3:$J$44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4" i="3" l="1"/>
  <c r="H94" i="3" s="1"/>
  <c r="D89" i="3"/>
  <c r="I89" i="3" s="1"/>
  <c r="D163" i="2"/>
  <c r="D191" i="2" s="1"/>
  <c r="D75" i="3"/>
  <c r="D99" i="3" s="1"/>
  <c r="I99" i="3" s="1"/>
  <c r="I133" i="3"/>
  <c r="H133" i="3"/>
  <c r="I132" i="3"/>
  <c r="H132" i="3"/>
  <c r="I131" i="3"/>
  <c r="H131" i="3"/>
  <c r="J131" i="3" s="1"/>
  <c r="K131" i="3" s="1"/>
  <c r="H130" i="3"/>
  <c r="G130" i="3"/>
  <c r="I130" i="3" s="1"/>
  <c r="I129" i="3"/>
  <c r="H129" i="3"/>
  <c r="H128" i="3"/>
  <c r="G128" i="3"/>
  <c r="I128" i="3" s="1"/>
  <c r="I127" i="3"/>
  <c r="H127" i="3"/>
  <c r="H126" i="3"/>
  <c r="G126" i="3"/>
  <c r="I126" i="3" s="1"/>
  <c r="H125" i="3"/>
  <c r="G125" i="3"/>
  <c r="I125" i="3" s="1"/>
  <c r="H124" i="3"/>
  <c r="G124" i="3"/>
  <c r="I124" i="3" s="1"/>
  <c r="H123" i="3"/>
  <c r="G123" i="3"/>
  <c r="I123" i="3" s="1"/>
  <c r="H122" i="3"/>
  <c r="G122" i="3"/>
  <c r="I122" i="3" s="1"/>
  <c r="H121" i="3"/>
  <c r="G121" i="3"/>
  <c r="I121" i="3" s="1"/>
  <c r="H120" i="3"/>
  <c r="G120" i="3"/>
  <c r="I120" i="3" s="1"/>
  <c r="H119" i="3"/>
  <c r="G119" i="3"/>
  <c r="I119" i="3" s="1"/>
  <c r="H118" i="3"/>
  <c r="G118" i="3"/>
  <c r="I118" i="3" s="1"/>
  <c r="H117" i="3"/>
  <c r="G117" i="3"/>
  <c r="I117" i="3" s="1"/>
  <c r="H116" i="3"/>
  <c r="G116" i="3"/>
  <c r="I116" i="3" s="1"/>
  <c r="H115" i="3"/>
  <c r="G115" i="3"/>
  <c r="I115" i="3" s="1"/>
  <c r="H114" i="3"/>
  <c r="G114" i="3"/>
  <c r="I114" i="3" s="1"/>
  <c r="H113" i="3"/>
  <c r="G113" i="3"/>
  <c r="I113" i="3" s="1"/>
  <c r="H112" i="3"/>
  <c r="G112" i="3"/>
  <c r="I112" i="3" s="1"/>
  <c r="H111" i="3"/>
  <c r="G111" i="3"/>
  <c r="I111" i="3" s="1"/>
  <c r="I110" i="3"/>
  <c r="H110" i="3"/>
  <c r="I109" i="3"/>
  <c r="H109" i="3"/>
  <c r="J109" i="3" s="1"/>
  <c r="K109" i="3" s="1"/>
  <c r="I103" i="3"/>
  <c r="H103" i="3"/>
  <c r="I102" i="3"/>
  <c r="H102" i="3"/>
  <c r="I101" i="3"/>
  <c r="H101" i="3"/>
  <c r="J101" i="3" s="1"/>
  <c r="K101" i="3" s="1"/>
  <c r="I100" i="3"/>
  <c r="H100" i="3"/>
  <c r="I94" i="3"/>
  <c r="I93" i="3"/>
  <c r="H93" i="3"/>
  <c r="I91" i="3"/>
  <c r="H91" i="3"/>
  <c r="I90" i="3"/>
  <c r="H90" i="3"/>
  <c r="I88" i="3"/>
  <c r="H88" i="3"/>
  <c r="I87" i="3"/>
  <c r="H87" i="3"/>
  <c r="I86" i="3"/>
  <c r="H86" i="3"/>
  <c r="I85" i="3"/>
  <c r="H85" i="3"/>
  <c r="I84" i="3"/>
  <c r="H84" i="3"/>
  <c r="I83" i="3"/>
  <c r="H83" i="3"/>
  <c r="I82" i="3"/>
  <c r="H82" i="3"/>
  <c r="I81" i="3"/>
  <c r="H81" i="3"/>
  <c r="I80" i="3"/>
  <c r="H80" i="3"/>
  <c r="I75" i="3"/>
  <c r="H75" i="3"/>
  <c r="I74" i="3"/>
  <c r="H74" i="3"/>
  <c r="I73" i="3"/>
  <c r="H73" i="3"/>
  <c r="I72" i="3"/>
  <c r="H72" i="3"/>
  <c r="I71" i="3"/>
  <c r="H71" i="3"/>
  <c r="I70" i="3"/>
  <c r="H70" i="3"/>
  <c r="I64" i="3"/>
  <c r="H64" i="3"/>
  <c r="I63" i="3"/>
  <c r="H63" i="3"/>
  <c r="I62" i="3"/>
  <c r="H62" i="3"/>
  <c r="I61" i="3"/>
  <c r="H61" i="3"/>
  <c r="I60" i="3"/>
  <c r="H60" i="3"/>
  <c r="I57" i="3"/>
  <c r="H57" i="3"/>
  <c r="J57" i="3" s="1"/>
  <c r="K57" i="3" s="1"/>
  <c r="I56" i="3"/>
  <c r="H56" i="3"/>
  <c r="I55" i="3"/>
  <c r="H55" i="3"/>
  <c r="I54" i="3"/>
  <c r="H54" i="3"/>
  <c r="I53" i="3"/>
  <c r="H53" i="3"/>
  <c r="I52" i="3"/>
  <c r="H52" i="3"/>
  <c r="I51" i="3"/>
  <c r="H51" i="3"/>
  <c r="I50" i="3"/>
  <c r="H50" i="3"/>
  <c r="I49" i="3"/>
  <c r="H49" i="3"/>
  <c r="I48" i="3"/>
  <c r="H48" i="3"/>
  <c r="I45" i="3"/>
  <c r="H45" i="3"/>
  <c r="I44" i="3"/>
  <c r="H44" i="3"/>
  <c r="I234" i="2"/>
  <c r="H234" i="2"/>
  <c r="I233" i="2"/>
  <c r="H233" i="2"/>
  <c r="I232" i="2"/>
  <c r="H232" i="2"/>
  <c r="H231" i="2"/>
  <c r="G231" i="2"/>
  <c r="I231" i="2" s="1"/>
  <c r="I230" i="2"/>
  <c r="H230" i="2"/>
  <c r="H229" i="2"/>
  <c r="G229" i="2"/>
  <c r="I229" i="2" s="1"/>
  <c r="I228" i="2"/>
  <c r="H228" i="2"/>
  <c r="H227" i="2"/>
  <c r="G227" i="2"/>
  <c r="I227" i="2" s="1"/>
  <c r="H226" i="2"/>
  <c r="G226" i="2"/>
  <c r="I226" i="2" s="1"/>
  <c r="H225" i="2"/>
  <c r="G225" i="2"/>
  <c r="I225" i="2" s="1"/>
  <c r="H224" i="2"/>
  <c r="G224" i="2"/>
  <c r="I224" i="2" s="1"/>
  <c r="H223" i="2"/>
  <c r="G223" i="2"/>
  <c r="I223" i="2" s="1"/>
  <c r="H222" i="2"/>
  <c r="G222" i="2"/>
  <c r="I222" i="2" s="1"/>
  <c r="H221" i="2"/>
  <c r="G221" i="2"/>
  <c r="I221" i="2" s="1"/>
  <c r="H220" i="2"/>
  <c r="G220" i="2"/>
  <c r="I220" i="2" s="1"/>
  <c r="H219" i="2"/>
  <c r="G219" i="2"/>
  <c r="I219" i="2" s="1"/>
  <c r="H218" i="2"/>
  <c r="G218" i="2"/>
  <c r="I218" i="2" s="1"/>
  <c r="H217" i="2"/>
  <c r="G217" i="2"/>
  <c r="I217" i="2" s="1"/>
  <c r="H216" i="2"/>
  <c r="G216" i="2"/>
  <c r="I216" i="2" s="1"/>
  <c r="H215" i="2"/>
  <c r="G215" i="2"/>
  <c r="I215" i="2" s="1"/>
  <c r="H214" i="2"/>
  <c r="G214" i="2"/>
  <c r="I214" i="2" s="1"/>
  <c r="H213" i="2"/>
  <c r="G213" i="2"/>
  <c r="I213" i="2" s="1"/>
  <c r="H212" i="2"/>
  <c r="G212" i="2"/>
  <c r="I212" i="2" s="1"/>
  <c r="H211" i="2"/>
  <c r="G211" i="2"/>
  <c r="I211" i="2" s="1"/>
  <c r="I210" i="2"/>
  <c r="H210" i="2"/>
  <c r="I209" i="2"/>
  <c r="H209" i="2"/>
  <c r="I208" i="2"/>
  <c r="H208" i="2"/>
  <c r="D204" i="2"/>
  <c r="H204" i="2" s="1"/>
  <c r="I203" i="2"/>
  <c r="H203" i="2"/>
  <c r="I202" i="2"/>
  <c r="H202" i="2"/>
  <c r="I201" i="2"/>
  <c r="H201" i="2"/>
  <c r="I200" i="2"/>
  <c r="H200" i="2"/>
  <c r="I196" i="2"/>
  <c r="H196" i="2"/>
  <c r="J196" i="2" s="1"/>
  <c r="K196" i="2" s="1"/>
  <c r="I195" i="2"/>
  <c r="H195" i="2"/>
  <c r="I194" i="2"/>
  <c r="H194" i="2"/>
  <c r="I193" i="2"/>
  <c r="H193" i="2"/>
  <c r="I192" i="2"/>
  <c r="H192" i="2"/>
  <c r="D186" i="2"/>
  <c r="I186" i="2" s="1"/>
  <c r="I185" i="2"/>
  <c r="H185" i="2"/>
  <c r="I183" i="2"/>
  <c r="H183" i="2"/>
  <c r="I182" i="2"/>
  <c r="H182" i="2"/>
  <c r="I181" i="2"/>
  <c r="H181" i="2"/>
  <c r="I180" i="2"/>
  <c r="H180" i="2"/>
  <c r="I179" i="2"/>
  <c r="H179" i="2"/>
  <c r="I178" i="2"/>
  <c r="H178" i="2"/>
  <c r="I177" i="2"/>
  <c r="H177" i="2"/>
  <c r="I176" i="2"/>
  <c r="H176" i="2"/>
  <c r="D175" i="2"/>
  <c r="I175" i="2" s="1"/>
  <c r="I174" i="2"/>
  <c r="H174" i="2"/>
  <c r="I173" i="2"/>
  <c r="H173" i="2"/>
  <c r="I172" i="2"/>
  <c r="H172" i="2"/>
  <c r="I171" i="2"/>
  <c r="H171" i="2"/>
  <c r="I170" i="2"/>
  <c r="H170" i="2"/>
  <c r="I169" i="2"/>
  <c r="H169" i="2"/>
  <c r="I168" i="2"/>
  <c r="H168" i="2"/>
  <c r="I162" i="2"/>
  <c r="H162" i="2"/>
  <c r="I161" i="2"/>
  <c r="H161" i="2"/>
  <c r="I160" i="2"/>
  <c r="H160" i="2"/>
  <c r="I159" i="2"/>
  <c r="H159" i="2"/>
  <c r="I158" i="2"/>
  <c r="H158" i="2"/>
  <c r="I157" i="2"/>
  <c r="H157" i="2"/>
  <c r="I156" i="2"/>
  <c r="H156" i="2"/>
  <c r="I151" i="2"/>
  <c r="H151" i="2"/>
  <c r="I150" i="2"/>
  <c r="H150" i="2"/>
  <c r="I147" i="2"/>
  <c r="H147" i="2"/>
  <c r="I146" i="2"/>
  <c r="H146" i="2"/>
  <c r="I145" i="2"/>
  <c r="H145" i="2"/>
  <c r="I142" i="2"/>
  <c r="H142" i="2"/>
  <c r="I141" i="2"/>
  <c r="H141" i="2"/>
  <c r="I140" i="2"/>
  <c r="H140" i="2"/>
  <c r="I139" i="2"/>
  <c r="H139" i="2"/>
  <c r="I136" i="2"/>
  <c r="H136" i="2"/>
  <c r="I135" i="2"/>
  <c r="H135" i="2"/>
  <c r="I134" i="2"/>
  <c r="H134" i="2"/>
  <c r="I133" i="2"/>
  <c r="H133" i="2"/>
  <c r="I132" i="2"/>
  <c r="H132" i="2"/>
  <c r="I131" i="2"/>
  <c r="H131" i="2"/>
  <c r="I130" i="2"/>
  <c r="H130" i="2"/>
  <c r="I129" i="2"/>
  <c r="H129" i="2"/>
  <c r="I128" i="2"/>
  <c r="H128" i="2"/>
  <c r="I127" i="2"/>
  <c r="H127" i="2"/>
  <c r="I124" i="2"/>
  <c r="H124" i="2"/>
  <c r="I123" i="2"/>
  <c r="H123" i="2"/>
  <c r="I122" i="2"/>
  <c r="H122" i="2"/>
  <c r="I121" i="2"/>
  <c r="H121" i="2"/>
  <c r="I120" i="2"/>
  <c r="H120" i="2"/>
  <c r="I119" i="2"/>
  <c r="H119" i="2"/>
  <c r="I118" i="2"/>
  <c r="H118" i="2"/>
  <c r="I115" i="2"/>
  <c r="H115" i="2"/>
  <c r="I114" i="2"/>
  <c r="H114" i="2"/>
  <c r="I113" i="2"/>
  <c r="H113" i="2"/>
  <c r="I112" i="2"/>
  <c r="H112" i="2"/>
  <c r="I111" i="2"/>
  <c r="H111" i="2"/>
  <c r="I110" i="2"/>
  <c r="H110" i="2"/>
  <c r="I107" i="2"/>
  <c r="H107" i="2"/>
  <c r="H106" i="2"/>
  <c r="G106" i="2"/>
  <c r="I106" i="2" s="1"/>
  <c r="I105" i="2"/>
  <c r="H105" i="2"/>
  <c r="I101" i="2"/>
  <c r="H101" i="2"/>
  <c r="I98" i="2"/>
  <c r="H98" i="2"/>
  <c r="I97" i="2"/>
  <c r="H97" i="2"/>
  <c r="I94" i="2"/>
  <c r="H94" i="2"/>
  <c r="I93" i="2"/>
  <c r="H93" i="2"/>
  <c r="I92" i="2"/>
  <c r="H92" i="2"/>
  <c r="I91" i="2"/>
  <c r="H91" i="2"/>
  <c r="I90" i="2"/>
  <c r="H90" i="2"/>
  <c r="I89" i="2"/>
  <c r="H89" i="2"/>
  <c r="I88" i="2"/>
  <c r="H88" i="2"/>
  <c r="I87" i="2"/>
  <c r="H87" i="2"/>
  <c r="I86" i="2"/>
  <c r="H86" i="2"/>
  <c r="I85" i="2"/>
  <c r="H85" i="2"/>
  <c r="I84" i="2"/>
  <c r="H84" i="2"/>
  <c r="I83" i="2"/>
  <c r="H83" i="2"/>
  <c r="I82" i="2"/>
  <c r="H82" i="2"/>
  <c r="I81" i="2"/>
  <c r="H81" i="2"/>
  <c r="I80" i="2"/>
  <c r="H80" i="2"/>
  <c r="I79" i="2"/>
  <c r="H79" i="2"/>
  <c r="I78" i="2"/>
  <c r="H78" i="2"/>
  <c r="I77" i="2"/>
  <c r="H77" i="2"/>
  <c r="I76" i="2"/>
  <c r="H76" i="2"/>
  <c r="I73" i="2"/>
  <c r="H73" i="2"/>
  <c r="I72" i="2"/>
  <c r="H72" i="2"/>
  <c r="I71" i="2"/>
  <c r="H71" i="2"/>
  <c r="I70" i="2"/>
  <c r="H70" i="2"/>
  <c r="I69" i="2"/>
  <c r="H69" i="2"/>
  <c r="I68" i="2"/>
  <c r="H68" i="2"/>
  <c r="I67" i="2"/>
  <c r="H67" i="2"/>
  <c r="I66" i="2"/>
  <c r="H66" i="2"/>
  <c r="I65" i="2"/>
  <c r="H65" i="2"/>
  <c r="I64" i="2"/>
  <c r="H64" i="2"/>
  <c r="I63" i="2"/>
  <c r="H63" i="2"/>
  <c r="I62" i="2"/>
  <c r="H62" i="2"/>
  <c r="I61" i="2"/>
  <c r="H61" i="2"/>
  <c r="I60" i="2"/>
  <c r="H60" i="2"/>
  <c r="I59" i="2"/>
  <c r="H59" i="2"/>
  <c r="I58" i="2"/>
  <c r="H58" i="2"/>
  <c r="I57" i="2"/>
  <c r="H57" i="2"/>
  <c r="I56" i="2"/>
  <c r="H56" i="2"/>
  <c r="I55" i="2"/>
  <c r="H55" i="2"/>
  <c r="I52" i="2"/>
  <c r="H52" i="2"/>
  <c r="I51" i="2"/>
  <c r="H51" i="2"/>
  <c r="I50" i="2"/>
  <c r="H50" i="2"/>
  <c r="I49" i="2"/>
  <c r="H49" i="2"/>
  <c r="I48" i="2"/>
  <c r="H48" i="2"/>
  <c r="I47" i="2"/>
  <c r="H47" i="2"/>
  <c r="I44" i="2"/>
  <c r="H44" i="2"/>
  <c r="J128" i="3" l="1"/>
  <c r="K128" i="3" s="1"/>
  <c r="J61" i="3"/>
  <c r="K61" i="3" s="1"/>
  <c r="J72" i="3"/>
  <c r="K72" i="3" s="1"/>
  <c r="J82" i="3"/>
  <c r="K82" i="3" s="1"/>
  <c r="J102" i="3"/>
  <c r="K102" i="3" s="1"/>
  <c r="J124" i="3"/>
  <c r="K124" i="3" s="1"/>
  <c r="J54" i="3"/>
  <c r="K54" i="3" s="1"/>
  <c r="J49" i="3"/>
  <c r="K49" i="3" s="1"/>
  <c r="J91" i="3"/>
  <c r="K91" i="3" s="1"/>
  <c r="J103" i="3"/>
  <c r="K103" i="3" s="1"/>
  <c r="J231" i="2"/>
  <c r="K231" i="2" s="1"/>
  <c r="J64" i="2"/>
  <c r="K64" i="2" s="1"/>
  <c r="J47" i="2"/>
  <c r="K47" i="2" s="1"/>
  <c r="J132" i="3"/>
  <c r="K132" i="3" s="1"/>
  <c r="J110" i="3"/>
  <c r="K110" i="3" s="1"/>
  <c r="J84" i="3"/>
  <c r="K84" i="3" s="1"/>
  <c r="J63" i="3"/>
  <c r="K63" i="3" s="1"/>
  <c r="J55" i="3"/>
  <c r="K55" i="3" s="1"/>
  <c r="J53" i="3"/>
  <c r="K53" i="3" s="1"/>
  <c r="J51" i="3"/>
  <c r="K51" i="3" s="1"/>
  <c r="J45" i="3"/>
  <c r="K45" i="3" s="1"/>
  <c r="J93" i="3"/>
  <c r="K93" i="3" s="1"/>
  <c r="J56" i="3"/>
  <c r="K56" i="3" s="1"/>
  <c r="J52" i="3"/>
  <c r="K52" i="3" s="1"/>
  <c r="J122" i="3"/>
  <c r="K122" i="3" s="1"/>
  <c r="J120" i="3"/>
  <c r="K120" i="3" s="1"/>
  <c r="J111" i="3"/>
  <c r="K111" i="3" s="1"/>
  <c r="J210" i="2"/>
  <c r="K210" i="2" s="1"/>
  <c r="J141" i="2"/>
  <c r="K141" i="2" s="1"/>
  <c r="J127" i="2"/>
  <c r="K127" i="2" s="1"/>
  <c r="J124" i="2"/>
  <c r="K124" i="2" s="1"/>
  <c r="J118" i="2"/>
  <c r="K118" i="2" s="1"/>
  <c r="J112" i="2"/>
  <c r="K112" i="2" s="1"/>
  <c r="J111" i="2"/>
  <c r="K111" i="2" s="1"/>
  <c r="J77" i="2"/>
  <c r="K77" i="2" s="1"/>
  <c r="J71" i="2"/>
  <c r="K71" i="2" s="1"/>
  <c r="J63" i="2"/>
  <c r="K63" i="2" s="1"/>
  <c r="J59" i="2"/>
  <c r="K59" i="2" s="1"/>
  <c r="J49" i="2"/>
  <c r="K49" i="2" s="1"/>
  <c r="J78" i="2"/>
  <c r="K78" i="2" s="1"/>
  <c r="J50" i="2"/>
  <c r="K50" i="2" s="1"/>
  <c r="J61" i="2"/>
  <c r="K61" i="2" s="1"/>
  <c r="J73" i="2"/>
  <c r="K73" i="2" s="1"/>
  <c r="J87" i="2"/>
  <c r="K87" i="2" s="1"/>
  <c r="J176" i="2"/>
  <c r="K176" i="2" s="1"/>
  <c r="H99" i="3"/>
  <c r="H104" i="3" s="1"/>
  <c r="H89" i="3"/>
  <c r="J89" i="3" s="1"/>
  <c r="K89" i="3" s="1"/>
  <c r="J83" i="3"/>
  <c r="K83" i="3" s="1"/>
  <c r="J88" i="3"/>
  <c r="K88" i="3" s="1"/>
  <c r="J87" i="3"/>
  <c r="K87" i="3" s="1"/>
  <c r="J86" i="3"/>
  <c r="K86" i="3" s="1"/>
  <c r="J85" i="3"/>
  <c r="K85" i="3" s="1"/>
  <c r="J174" i="2"/>
  <c r="K174" i="2" s="1"/>
  <c r="J168" i="2"/>
  <c r="K168" i="2" s="1"/>
  <c r="J177" i="2"/>
  <c r="K177" i="2" s="1"/>
  <c r="J180" i="2"/>
  <c r="K180" i="2" s="1"/>
  <c r="J62" i="3"/>
  <c r="K62" i="3" s="1"/>
  <c r="J114" i="3"/>
  <c r="K114" i="3" s="1"/>
  <c r="J123" i="3"/>
  <c r="K123" i="3" s="1"/>
  <c r="J119" i="3"/>
  <c r="K119" i="3" s="1"/>
  <c r="J50" i="3"/>
  <c r="K50" i="3" s="1"/>
  <c r="J64" i="3"/>
  <c r="K64" i="3" s="1"/>
  <c r="J129" i="3"/>
  <c r="K129" i="3" s="1"/>
  <c r="J116" i="3"/>
  <c r="K116" i="3" s="1"/>
  <c r="J125" i="3"/>
  <c r="K125" i="3" s="1"/>
  <c r="J60" i="3"/>
  <c r="K60" i="3" s="1"/>
  <c r="J81" i="3"/>
  <c r="K81" i="3" s="1"/>
  <c r="J112" i="3"/>
  <c r="K112" i="3" s="1"/>
  <c r="J121" i="3"/>
  <c r="K121" i="3" s="1"/>
  <c r="I66" i="3"/>
  <c r="J117" i="3"/>
  <c r="K117" i="3" s="1"/>
  <c r="J126" i="3"/>
  <c r="K126" i="3" s="1"/>
  <c r="J94" i="3"/>
  <c r="K94" i="3" s="1"/>
  <c r="J113" i="3"/>
  <c r="K113" i="3" s="1"/>
  <c r="J127" i="3"/>
  <c r="K127" i="3" s="1"/>
  <c r="J82" i="2"/>
  <c r="K82" i="2" s="1"/>
  <c r="J56" i="2"/>
  <c r="K56" i="2" s="1"/>
  <c r="J94" i="2"/>
  <c r="K94" i="2" s="1"/>
  <c r="J90" i="2"/>
  <c r="K90" i="2" s="1"/>
  <c r="J128" i="2"/>
  <c r="K128" i="2" s="1"/>
  <c r="J209" i="2"/>
  <c r="K209" i="2" s="1"/>
  <c r="J68" i="2"/>
  <c r="K68" i="2" s="1"/>
  <c r="J142" i="2"/>
  <c r="K142" i="2" s="1"/>
  <c r="J218" i="2"/>
  <c r="K218" i="2" s="1"/>
  <c r="J228" i="2"/>
  <c r="K228" i="2" s="1"/>
  <c r="J113" i="2"/>
  <c r="K113" i="2" s="1"/>
  <c r="J121" i="2"/>
  <c r="K121" i="2" s="1"/>
  <c r="J135" i="2"/>
  <c r="K135" i="2" s="1"/>
  <c r="J214" i="2"/>
  <c r="K214" i="2" s="1"/>
  <c r="J219" i="2"/>
  <c r="K219" i="2" s="1"/>
  <c r="J215" i="2"/>
  <c r="K215" i="2" s="1"/>
  <c r="J211" i="2"/>
  <c r="K211" i="2" s="1"/>
  <c r="J89" i="2"/>
  <c r="K89" i="2" s="1"/>
  <c r="J221" i="2"/>
  <c r="K221" i="2" s="1"/>
  <c r="J217" i="2"/>
  <c r="K217" i="2" s="1"/>
  <c r="J208" i="2"/>
  <c r="K208" i="2" s="1"/>
  <c r="J213" i="2"/>
  <c r="K213" i="2" s="1"/>
  <c r="J75" i="3"/>
  <c r="K75" i="3" s="1"/>
  <c r="I77" i="3"/>
  <c r="J71" i="3"/>
  <c r="K71" i="3" s="1"/>
  <c r="J73" i="3"/>
  <c r="K73" i="3" s="1"/>
  <c r="J74" i="3"/>
  <c r="K74" i="3" s="1"/>
  <c r="J170" i="2"/>
  <c r="K170" i="2" s="1"/>
  <c r="J132" i="2"/>
  <c r="K132" i="2" s="1"/>
  <c r="J140" i="2"/>
  <c r="K140" i="2" s="1"/>
  <c r="J150" i="2"/>
  <c r="K150" i="2" s="1"/>
  <c r="J223" i="2"/>
  <c r="K223" i="2" s="1"/>
  <c r="J85" i="2"/>
  <c r="K85" i="2" s="1"/>
  <c r="J101" i="2"/>
  <c r="K101" i="2" s="1"/>
  <c r="J171" i="2"/>
  <c r="K171" i="2" s="1"/>
  <c r="J195" i="2"/>
  <c r="K195" i="2" s="1"/>
  <c r="H152" i="2"/>
  <c r="H153" i="2" s="1"/>
  <c r="J52" i="2"/>
  <c r="K52" i="2" s="1"/>
  <c r="J66" i="2"/>
  <c r="K66" i="2" s="1"/>
  <c r="J80" i="2"/>
  <c r="K80" i="2" s="1"/>
  <c r="J92" i="2"/>
  <c r="K92" i="2" s="1"/>
  <c r="J172" i="2"/>
  <c r="K172" i="2" s="1"/>
  <c r="J178" i="2"/>
  <c r="K178" i="2" s="1"/>
  <c r="I204" i="2"/>
  <c r="J212" i="2"/>
  <c r="K212" i="2" s="1"/>
  <c r="J216" i="2"/>
  <c r="K216" i="2" s="1"/>
  <c r="J220" i="2"/>
  <c r="K220" i="2" s="1"/>
  <c r="J224" i="2"/>
  <c r="K224" i="2" s="1"/>
  <c r="J229" i="2"/>
  <c r="K229" i="2" s="1"/>
  <c r="J179" i="2"/>
  <c r="K179" i="2" s="1"/>
  <c r="J106" i="2"/>
  <c r="K106" i="2" s="1"/>
  <c r="J225" i="2"/>
  <c r="K225" i="2" s="1"/>
  <c r="J157" i="2"/>
  <c r="K157" i="2" s="1"/>
  <c r="J107" i="2"/>
  <c r="K107" i="2" s="1"/>
  <c r="J122" i="2"/>
  <c r="K122" i="2" s="1"/>
  <c r="J130" i="2"/>
  <c r="K130" i="2" s="1"/>
  <c r="J136" i="2"/>
  <c r="K136" i="2" s="1"/>
  <c r="J201" i="2"/>
  <c r="K201" i="2" s="1"/>
  <c r="J222" i="2"/>
  <c r="K222" i="2" s="1"/>
  <c r="J115" i="2"/>
  <c r="K115" i="2" s="1"/>
  <c r="J131" i="2"/>
  <c r="K131" i="2" s="1"/>
  <c r="J147" i="2"/>
  <c r="K147" i="2" s="1"/>
  <c r="J181" i="2"/>
  <c r="K181" i="2" s="1"/>
  <c r="J194" i="2"/>
  <c r="K194" i="2" s="1"/>
  <c r="J202" i="2"/>
  <c r="K202" i="2" s="1"/>
  <c r="J162" i="2"/>
  <c r="K162" i="2" s="1"/>
  <c r="J159" i="2"/>
  <c r="K159" i="2" s="1"/>
  <c r="J227" i="2"/>
  <c r="K227" i="2" s="1"/>
  <c r="J48" i="2"/>
  <c r="K48" i="2" s="1"/>
  <c r="J62" i="2"/>
  <c r="K62" i="2" s="1"/>
  <c r="J76" i="2"/>
  <c r="K76" i="2" s="1"/>
  <c r="J88" i="2"/>
  <c r="K88" i="2" s="1"/>
  <c r="J120" i="2"/>
  <c r="K120" i="2" s="1"/>
  <c r="J133" i="2"/>
  <c r="K133" i="2" s="1"/>
  <c r="J173" i="2"/>
  <c r="K173" i="2" s="1"/>
  <c r="J57" i="2"/>
  <c r="K57" i="2" s="1"/>
  <c r="J69" i="2"/>
  <c r="K69" i="2" s="1"/>
  <c r="J83" i="2"/>
  <c r="K83" i="2" s="1"/>
  <c r="J97" i="2"/>
  <c r="K97" i="2" s="1"/>
  <c r="J114" i="2"/>
  <c r="K114" i="2" s="1"/>
  <c r="J134" i="2"/>
  <c r="K134" i="2" s="1"/>
  <c r="J58" i="2"/>
  <c r="K58" i="2" s="1"/>
  <c r="J70" i="2"/>
  <c r="K70" i="2" s="1"/>
  <c r="J84" i="2"/>
  <c r="K84" i="2" s="1"/>
  <c r="J98" i="2"/>
  <c r="K98" i="2" s="1"/>
  <c r="J110" i="2"/>
  <c r="K110" i="2" s="1"/>
  <c r="J129" i="2"/>
  <c r="K129" i="2" s="1"/>
  <c r="J151" i="2"/>
  <c r="K151" i="2" s="1"/>
  <c r="J160" i="2"/>
  <c r="K160" i="2" s="1"/>
  <c r="J169" i="2"/>
  <c r="K169" i="2" s="1"/>
  <c r="J192" i="2"/>
  <c r="K192" i="2" s="1"/>
  <c r="H205" i="2"/>
  <c r="J51" i="2"/>
  <c r="K51" i="2" s="1"/>
  <c r="J65" i="2"/>
  <c r="K65" i="2" s="1"/>
  <c r="J79" i="2"/>
  <c r="K79" i="2" s="1"/>
  <c r="J91" i="2"/>
  <c r="K91" i="2" s="1"/>
  <c r="J123" i="2"/>
  <c r="K123" i="2" s="1"/>
  <c r="J145" i="2"/>
  <c r="K145" i="2" s="1"/>
  <c r="H164" i="2"/>
  <c r="J164" i="2" s="1"/>
  <c r="K164" i="2" s="1"/>
  <c r="J161" i="2"/>
  <c r="K161" i="2" s="1"/>
  <c r="J226" i="2"/>
  <c r="K226" i="2" s="1"/>
  <c r="J60" i="2"/>
  <c r="K60" i="2" s="1"/>
  <c r="J72" i="2"/>
  <c r="K72" i="2" s="1"/>
  <c r="J86" i="2"/>
  <c r="K86" i="2" s="1"/>
  <c r="J105" i="2"/>
  <c r="K105" i="2" s="1"/>
  <c r="J146" i="2"/>
  <c r="K146" i="2" s="1"/>
  <c r="J55" i="2"/>
  <c r="K55" i="2" s="1"/>
  <c r="J67" i="2"/>
  <c r="K67" i="2" s="1"/>
  <c r="J81" i="2"/>
  <c r="K81" i="2" s="1"/>
  <c r="J93" i="2"/>
  <c r="K93" i="2" s="1"/>
  <c r="J119" i="2"/>
  <c r="K119" i="2" s="1"/>
  <c r="J139" i="2"/>
  <c r="K139" i="2" s="1"/>
  <c r="J203" i="2"/>
  <c r="K203" i="2" s="1"/>
  <c r="J133" i="3"/>
  <c r="K133" i="3" s="1"/>
  <c r="J100" i="3"/>
  <c r="K100" i="3" s="1"/>
  <c r="I104" i="3"/>
  <c r="J90" i="3"/>
  <c r="K90" i="3" s="1"/>
  <c r="I95" i="3"/>
  <c r="J232" i="2"/>
  <c r="K232" i="2" s="1"/>
  <c r="J234" i="2"/>
  <c r="K234" i="2" s="1"/>
  <c r="J233" i="2"/>
  <c r="K233" i="2" s="1"/>
  <c r="J230" i="2"/>
  <c r="K230" i="2" s="1"/>
  <c r="H235" i="2"/>
  <c r="J193" i="2"/>
  <c r="K193" i="2" s="1"/>
  <c r="J185" i="2"/>
  <c r="K185" i="2" s="1"/>
  <c r="J183" i="2"/>
  <c r="K183" i="2" s="1"/>
  <c r="J182" i="2"/>
  <c r="K182" i="2" s="1"/>
  <c r="I235" i="2"/>
  <c r="J130" i="3"/>
  <c r="K130" i="3" s="1"/>
  <c r="I187" i="2"/>
  <c r="J115" i="3"/>
  <c r="K115" i="3" s="1"/>
  <c r="H191" i="2"/>
  <c r="I191" i="2"/>
  <c r="J118" i="3"/>
  <c r="K118" i="3" s="1"/>
  <c r="I134" i="3"/>
  <c r="J44" i="2"/>
  <c r="K44" i="2" s="1"/>
  <c r="I152" i="2"/>
  <c r="H186" i="2"/>
  <c r="J186" i="2" s="1"/>
  <c r="K186" i="2" s="1"/>
  <c r="J200" i="2"/>
  <c r="K200" i="2" s="1"/>
  <c r="J48" i="3"/>
  <c r="K48" i="3" s="1"/>
  <c r="H92" i="3"/>
  <c r="J158" i="2"/>
  <c r="K158" i="2" s="1"/>
  <c r="J80" i="3"/>
  <c r="K80" i="3" s="1"/>
  <c r="H175" i="2"/>
  <c r="J175" i="2" s="1"/>
  <c r="K175" i="2" s="1"/>
  <c r="J70" i="3"/>
  <c r="K70" i="3" s="1"/>
  <c r="H134" i="3"/>
  <c r="H163" i="2"/>
  <c r="J44" i="3"/>
  <c r="K44" i="3" s="1"/>
  <c r="J156" i="2"/>
  <c r="K156" i="2" s="1"/>
  <c r="I163" i="2"/>
  <c r="H66" i="3"/>
  <c r="H76" i="3"/>
  <c r="J76" i="3" s="1"/>
  <c r="K76" i="3" s="1"/>
  <c r="J104" i="3" l="1"/>
  <c r="K104" i="3" s="1"/>
  <c r="I67" i="3"/>
  <c r="I137" i="3" s="1"/>
  <c r="I96" i="3"/>
  <c r="I205" i="2"/>
  <c r="I165" i="2"/>
  <c r="I197" i="2"/>
  <c r="I188" i="2"/>
  <c r="J66" i="3"/>
  <c r="K66" i="3" s="1"/>
  <c r="J99" i="3"/>
  <c r="K99" i="3" s="1"/>
  <c r="H95" i="3"/>
  <c r="H96" i="3" s="1"/>
  <c r="J96" i="3" s="1"/>
  <c r="K96" i="3" s="1"/>
  <c r="H77" i="3"/>
  <c r="J77" i="3" s="1"/>
  <c r="K77" i="3" s="1"/>
  <c r="H165" i="2"/>
  <c r="J165" i="2" s="1"/>
  <c r="K165" i="2" s="1"/>
  <c r="H184" i="2"/>
  <c r="J184" i="2" s="1"/>
  <c r="K184" i="2" s="1"/>
  <c r="J152" i="2"/>
  <c r="K152" i="2" s="1"/>
  <c r="J204" i="2"/>
  <c r="K204" i="2" s="1"/>
  <c r="J163" i="2"/>
  <c r="K163" i="2" s="1"/>
  <c r="J134" i="3"/>
  <c r="K134" i="3" s="1"/>
  <c r="J235" i="2"/>
  <c r="K235" i="2" s="1"/>
  <c r="I153" i="2"/>
  <c r="H67" i="3"/>
  <c r="H197" i="2"/>
  <c r="J197" i="2" s="1"/>
  <c r="K197" i="2" s="1"/>
  <c r="J191" i="2"/>
  <c r="K191" i="2" s="1"/>
  <c r="J92" i="3"/>
  <c r="K92" i="3" s="1"/>
  <c r="J67" i="3" l="1"/>
  <c r="K67" i="3" s="1"/>
  <c r="J205" i="2"/>
  <c r="K205" i="2" s="1"/>
  <c r="J95" i="3"/>
  <c r="K95" i="3" s="1"/>
  <c r="H187" i="2"/>
  <c r="J187" i="2" s="1"/>
  <c r="K187" i="2" s="1"/>
  <c r="H137" i="3"/>
  <c r="J137" i="3" s="1"/>
  <c r="J153" i="2"/>
  <c r="K153" i="2" s="1"/>
  <c r="I238" i="2"/>
  <c r="H16" i="1" l="1"/>
  <c r="K137" i="3"/>
  <c r="H188" i="2"/>
  <c r="J188" i="2" s="1"/>
  <c r="K188" i="2" s="1"/>
  <c r="I14" i="3"/>
  <c r="J14" i="3" l="1"/>
  <c r="I16" i="1"/>
  <c r="H238" i="2"/>
  <c r="J238" i="2" s="1"/>
  <c r="K238" i="2" s="1"/>
  <c r="I14" i="1" l="1"/>
  <c r="I40" i="1" s="1"/>
  <c r="J14" i="2"/>
  <c r="H14" i="1"/>
  <c r="H40" i="1" s="1"/>
  <c r="I14" i="2"/>
</calcChain>
</file>

<file path=xl/sharedStrings.xml><?xml version="1.0" encoding="utf-8"?>
<sst xmlns="http://schemas.openxmlformats.org/spreadsheetml/2006/main" count="805" uniqueCount="456">
  <si>
    <t>Rekonstrukce EPS a ER v budovách divadla PASÁŽ a kina PASÁŽ</t>
  </si>
  <si>
    <t>D.1.2.7 - Elektrická požární signalizace EPS a Evakuační rozhlas ER</t>
  </si>
  <si>
    <t>Číslo dokumentu:</t>
  </si>
  <si>
    <t>224035_01_DVZ_D.1.2.7_99</t>
  </si>
  <si>
    <t>D.1.2.7. TPS - Systémy technické ochrany</t>
  </si>
  <si>
    <t>Datum:</t>
  </si>
  <si>
    <t>06 / 2025</t>
  </si>
  <si>
    <t>Revize:</t>
  </si>
  <si>
    <t>A</t>
  </si>
  <si>
    <t>ELEKTRICKÁ POŽÁRNÍ SIGNALIZACE (EPS)</t>
  </si>
  <si>
    <t>B</t>
  </si>
  <si>
    <t>EVAKUAČNÍ ROZHLAS (ER)</t>
  </si>
  <si>
    <t>Celková cena EPS a ER</t>
  </si>
  <si>
    <t>Pozn.:</t>
  </si>
  <si>
    <t xml:space="preserve">V rozsahu prací vybraného dodavatele stavby jsou rovněž:
- jakékoliv prvky, zařízení, práce a pomocné materiály, neuvedené v tomto soupisu výkonů, které jsou ale nezbytně nutné k dodání, instalaci , dokončení a provozování díla (např. požární ucpávky, štítky pro řádné a trvalé značení komponent, zařízení a potrubní závěsy, nátěry, pomocné konstrukce, montážní materiály, materiály a práce nezbytné z důvodu koordinace s ostatními profesemi, speciální nářadí a nástroje, speciální opatření při provádění prací, první náplně atd.) které je provedeno řádně a je plně funkční a je v souladu se zákony a předpisy platnými v České republice“.
- součásti prací jsou veškeré zkoušky, potřebná měření, inspekce, uvedení zařízení do provozu, zaškolení obsluhy, provozní řády, manuály a revize v českém jazyce. 
- veškeré položky na přípomoce, lešení, přesuny hmot a suti, uložení suti na skládku, dopravu, montáž, zpevněné montážní plochy, atd... jsou zahrnuty v jednotlivých jednotkových cenách.
- veškerá geodetická měření jako například vytyčení konstrukcí, kontrolní měření, zaměření skutečného stavu apod.
- veškeré činnosti nutné ke zpracování veškeré dílenské dokumentace a podkladů pro dokumentaci skutečného provedení.
- součástí dodávky je kompletní dokladová část díla nutná k získání kolaudačního souhlasu stavby.
- náklady na případně  opatření související s ochranou stávajících sítí, komunikací či staveb.
- součástí jednotkových cen jsou i vícenáklady související s výstavbou v zimním období, průběžný úklid staveniště a přilehlých komunikací, likvidaci odpadů, dočasná dopravní omezení atd.
- součástí jednotkových cen jsou i vícenáklady souvysející s výstavbou za provozu, převážně v odpoledních hodinách a o víkendu.
Pro plnohodnotnou nabídku je nutné vycházet ze všech dokumentů projektu, tedy né jen ze soupisu činností a materiálu ve výkazu výměr, ale také z Technické zprávy a výkresové části.
Bližší specifikace aktivních prvků EPS je uvedena v Technické zprávě dokumentace.
Uvedené typy výrobků jsou považovány za minimální technické standardy a s nimi byla vyprojektována dokumentace pro výběr zhotovitele.
V případě použití jiné technologie musí být splněny veškeré dále uvedené technické parametry použitého systému i celého řešení dle Technické zprávy dokumentace a výkresové části.
Provedení všech úložných konstrukcí, kabelových tras a vedení, jakož i instalace všech koncových prvků, tedy jejich montáž, bude splňovat vysoký estetický standard. Trasy budou pohledově viditelné. Součástí jednotkových cen jsou i vícenáklady související z výšším estetickým standardem montáží.
</t>
  </si>
  <si>
    <t>ELEKTRICKÁ POŽÁRNÍ SIGNALIZACE (EPS) - cena celkem</t>
  </si>
  <si>
    <t>Hodinové ceny prací pro automatický výpočet</t>
  </si>
  <si>
    <t>Projektant</t>
  </si>
  <si>
    <t>Vedení stavby</t>
  </si>
  <si>
    <t>Technik</t>
  </si>
  <si>
    <t>Montér</t>
  </si>
  <si>
    <t xml:space="preserve">V rozsahu prací vybraného dodavatele stavby jsou rovněž:
- jakékoliv prvky, zařízení, práce a pomocné materiály, neuvedené v tomto soupisu výkonů, které jsou ale nezbytně nutné k dodání, instalaci , dokončení a provozování díla (např. požární ucpávky, štítky pro řádné a trvalé značení komponent, zařízení a potrubní závěsy, nátěry, pomocné konstrukce, montážní materiály, materiály a práce nezbytné z důvodu koordinace s ostatními profesemi, speciální nářadí a nástroje, speciální opatření při provádění prací, první náplně atd.) které je provedeno řádně a je plně funkční a je v souladu se zákony a předpisy platnými v České republice“.
- součásti prací jsou veškeré zkoušky, potřebná měření, inspekce, uvedení zařízení do provozu, zaškolení obsluhy, provozní řády, manuály a revize v českém jazyce. 
- veškeré položky na přípomoce, lešení, přesuny hmot a suti, uložení suti na skládku, dopravu, montáž, zpevněné montážní plochy, atd... jsou zahrnuty v jednotlivých jednotkových cenách.
- veškerá geodetická měření jako například vytyčení konstrukcí, kontrolní měření, zaměření skutečného stavu apod.
- veškeré činnosti nutné ke zpracování veškeré dílenské dokumentace a podkladů pro dokumentaci skutečného provedení.
- součástí dodávky je kompletní dokladová část díla nutná k získání kolaudačního souhlasu stavby.
- náklady na případně  opatření související s ochranou stávajících sítí, komunikací či staveb.
- součástí jednotkových cen jsou i vícenáklady související s výstavbou v zimním období, průběžný úklid staveniště a přilehlých komunikací, likvidaci odpadů, dočasná dopravní omezení atd.
- součástí jednotkových cen jsou i vícenáklady souvysející s výstavbou za provozu, převážně v odpoledních hodinách a o víkendu.
Pro plnohodnotnou nabídku je nutné vycházet ze všech dokumentů projektu, tedy né jen ze soupisu činností a materiálu ve výkazu výměr, ale také z Technické zprávy a výkresové části.
Bližší specifikace aktivních prvků EPS je uvedena v Technické zprávě dokumentace.
Uvedené typy výrobků jsou považovány za minimální technické standardy a s nimi byla vyprojektována dokumentace pro výběr zhotovitele.
V případě použití jiné technologie musí být splněny veškeré dále uvedené technické parametry použitého systému i celého řešení dle Technické zprávy dokumentace a výkresové části.
Provedení všech úložných konstrukcí, kabelových tras a vedení, jakož i instalace všech koncových prvků, tedy jejich montáž, bude splňovat vysoký estetický standard. Trasy budou pohledově viditelné. Součástí jednotkových cen jsou i vícenáklady související z výšším estetickým standardem montáží.
</t>
  </si>
  <si>
    <t>Název položky</t>
  </si>
  <si>
    <t>Výměra</t>
  </si>
  <si>
    <t>Cena</t>
  </si>
  <si>
    <t>Celkem</t>
  </si>
  <si>
    <t>Specifikace</t>
  </si>
  <si>
    <t>Počet</t>
  </si>
  <si>
    <t>Měr. Jed.</t>
  </si>
  <si>
    <t>Materiál / MJ</t>
  </si>
  <si>
    <t>Montáž / MJ</t>
  </si>
  <si>
    <t>Materiál</t>
  </si>
  <si>
    <t>Montáž</t>
  </si>
  <si>
    <t>A1</t>
  </si>
  <si>
    <t>Zařízení a přístroje</t>
  </si>
  <si>
    <t>Rozvaděče + napájení</t>
  </si>
  <si>
    <t>A1.001</t>
  </si>
  <si>
    <t>Přepěťová ochrana 230 VAC s kontaktem pro dálkovou signalizaci</t>
  </si>
  <si>
    <t>ks</t>
  </si>
  <si>
    <t>Ústředna FÓRUM</t>
  </si>
  <si>
    <t>A1.002</t>
  </si>
  <si>
    <t>SYSTÉMOVÁ KARTA ÚSTŘEDNY - karta redundantního propojení ústředen, 2x rozhraní RS-485, 2x rozhraní 10/100 Base TX a 4x optický SFP slot pro síťové propojení a pro připojení IP aplikací</t>
  </si>
  <si>
    <t>A1.003</t>
  </si>
  <si>
    <t>SFP-MODUL MM - SFP modul pro FX-kartu Multimode až do 2 km, Duplex-LC plug</t>
  </si>
  <si>
    <t>A1.004</t>
  </si>
  <si>
    <t>Nástěnný optický rozvaděč 24 x ST</t>
  </si>
  <si>
    <t>A1.005</t>
  </si>
  <si>
    <t>Pigtail ST MM 50/125, 1 m</t>
  </si>
  <si>
    <t>A1.006</t>
  </si>
  <si>
    <t>Ochrana sváru</t>
  </si>
  <si>
    <t>A1.007</t>
  </si>
  <si>
    <t xml:space="preserve">Kříž rezervy kabelu </t>
  </si>
  <si>
    <t>Ústředna DIVADLO</t>
  </si>
  <si>
    <t>A1.008</t>
  </si>
  <si>
    <t>Ústředna EPS s výřezem vč. interního panelu, modulární - rozšiřování pomocí systémových karet (modulů), plně redundantní dvouprocesorový řídicí systém, integrovaný IP protokol, paměť ústředny 10 000 událostí (s SD kartou +65 000 událostí), kapacita ústředny: až 16 x kruhová linka (250 prvků na kruh o délce max. 3500 m) - systém umožňuje programování hlásičů napříč kruhovými linkami do stejných adresních skupin, až 4000 adresných bodů, 8 systémových programovatelných slotů (až 48 digitálních vstupů, až 48 hlídaných digitálních výstupů), 3 x reléový slot (až 48 plně programovatelných výstupních relé), 1 x LAN na procesorové kartě, 1 x EPI-BUS, 1 x USB programovací konektor, rozměry 600 x 445 x 225</t>
  </si>
  <si>
    <t>A1.009</t>
  </si>
  <si>
    <t>Výměnné popisné pole na ovládací panel ústředny - česky</t>
  </si>
  <si>
    <t>A1.010</t>
  </si>
  <si>
    <t>A1.011</t>
  </si>
  <si>
    <t>A1.012</t>
  </si>
  <si>
    <t>A1.013</t>
  </si>
  <si>
    <t>A1.014</t>
  </si>
  <si>
    <t>A1.015</t>
  </si>
  <si>
    <t>A1.016</t>
  </si>
  <si>
    <t>SYSTÉMOVÁ KARTA ÚSTŘEDNY - karta kruhových analogových linek pro 256 prvků - 2 kruhové linky na kartě, max délka sběrnice 3500 m</t>
  </si>
  <si>
    <t>A1.017</t>
  </si>
  <si>
    <t>SYSTÉMOVÁ KARTA ÚSTŘEDNY - karta monitorovaných výstupů - 8 VÝSTUPŮ</t>
  </si>
  <si>
    <t>A1.018</t>
  </si>
  <si>
    <t>SYSTÉMOVÁ KARTA ÚSTŘEDNY - ovládací karta, 2 x monitorovaný výstup, 3 x monitorovaný vstup, výstup MMI-BUS rozhraní, 3 x relé, relé BUS pro řízení systémových relé karet</t>
  </si>
  <si>
    <t>A1.019</t>
  </si>
  <si>
    <t>SYSTÉMOVÁ KARTA ÚSTŘEDNY - relé modul vč. Konektorů - 16 RELÉ</t>
  </si>
  <si>
    <t>A1.020</t>
  </si>
  <si>
    <t>Kabelový set pro připojení baterií</t>
  </si>
  <si>
    <t>A1.021</t>
  </si>
  <si>
    <t>Kabelový set  (dlouhý) - pro připojení baterií</t>
  </si>
  <si>
    <t>A1.022</t>
  </si>
  <si>
    <t xml:space="preserve">Držák baterie - sada </t>
  </si>
  <si>
    <t>A1.023</t>
  </si>
  <si>
    <t>Kabel pro měření baterií</t>
  </si>
  <si>
    <t>A1.024</t>
  </si>
  <si>
    <t xml:space="preserve">Servisní PC kabel pro připojení k ústředně EPS </t>
  </si>
  <si>
    <t>A1.025</t>
  </si>
  <si>
    <t>Akku 12 V / 44 Ah</t>
  </si>
  <si>
    <t>A1.026</t>
  </si>
  <si>
    <t>SD-CARD - SD karta 1GB</t>
  </si>
  <si>
    <t>Ústředna KINO</t>
  </si>
  <si>
    <t>A1.027</t>
  </si>
  <si>
    <t>A1.028</t>
  </si>
  <si>
    <t>A1.029</t>
  </si>
  <si>
    <t>A1.030</t>
  </si>
  <si>
    <t>A1.031</t>
  </si>
  <si>
    <t>A1.032</t>
  </si>
  <si>
    <t>A1.033</t>
  </si>
  <si>
    <t>A1.034</t>
  </si>
  <si>
    <t>A1.035</t>
  </si>
  <si>
    <t>A1.036</t>
  </si>
  <si>
    <t>A1.037</t>
  </si>
  <si>
    <t>A1.038</t>
  </si>
  <si>
    <t>A1.039</t>
  </si>
  <si>
    <t>A1.040</t>
  </si>
  <si>
    <t>A1.041</t>
  </si>
  <si>
    <t>A1.042</t>
  </si>
  <si>
    <t>A1.043</t>
  </si>
  <si>
    <t>A1.044</t>
  </si>
  <si>
    <t>A1.045</t>
  </si>
  <si>
    <t>Externí zobrazovací a ovládací panely</t>
  </si>
  <si>
    <t>A1.046</t>
  </si>
  <si>
    <t>Zobrazovací panel PIP pro připojení na MMI-BUS, česky</t>
  </si>
  <si>
    <t>A1.047</t>
  </si>
  <si>
    <t>Obslužný panel požární ochrany OPPO, pro připojení na EPI-BUS</t>
  </si>
  <si>
    <t>Přenos na HZS</t>
  </si>
  <si>
    <t>A1.048</t>
  </si>
  <si>
    <t>ZDP pro přenos na HZS Vysočina - součinnost s provozovatelem stávající instalace ZDP při rozšíření systému EPS</t>
  </si>
  <si>
    <t>kpl</t>
  </si>
  <si>
    <t>VIZUALIZACE</t>
  </si>
  <si>
    <t>A1.049</t>
  </si>
  <si>
    <t>VIZUALIZACE - grafická nadstavba systému EPS, kompletní dodávka systémových komponent včetně licence do 1000 prvků pro použitý systém EPS</t>
  </si>
  <si>
    <t>A1.050</t>
  </si>
  <si>
    <t>Příprava mapových podkladů</t>
  </si>
  <si>
    <t>hod</t>
  </si>
  <si>
    <t>A1.051</t>
  </si>
  <si>
    <t>Tvorba vizualizace - dle počtu datových bodů</t>
  </si>
  <si>
    <t>Adresovatelné hlásiče &amp; sokly</t>
  </si>
  <si>
    <t>A1.052</t>
  </si>
  <si>
    <t>Multisenzorový hlásič, opticko-kouřová detekce, termo-maximální detekce, termo-diferenciální detekce, integrovaný zkratový izolátor, současné 3D vyhodnocování všech parametrů, možnost SW nastavení detekce pouze jedné složky</t>
  </si>
  <si>
    <t>A1.053</t>
  </si>
  <si>
    <t>sokl (patice) pro multisenzorový hlásič IP44</t>
  </si>
  <si>
    <t>A1.054</t>
  </si>
  <si>
    <t>Sokl (patice) pro multisenzorový hlásič, do vlhkého prostředí, IP54</t>
  </si>
  <si>
    <t>A1.055</t>
  </si>
  <si>
    <t>Protiprachový kryt pro multisenzorový hlásič</t>
  </si>
  <si>
    <t>A1.056</t>
  </si>
  <si>
    <t>A1.057</t>
  </si>
  <si>
    <t>Popisný štítek hlásiče pro nízké stropy</t>
  </si>
  <si>
    <t>A1.058</t>
  </si>
  <si>
    <t xml:space="preserve">Popisný štítek hlásiče pro vysoké stropy </t>
  </si>
  <si>
    <t>Tlačítkové hlásiče</t>
  </si>
  <si>
    <t>A1.059</t>
  </si>
  <si>
    <t>Tlačítkový hlásič červený, IP24, integrovaný zkratový izolátor, 93 x 89 x 59,5 mm</t>
  </si>
  <si>
    <t>A1.060</t>
  </si>
  <si>
    <t>Tlačítkový hlásič červený, IP67, integrovaný zkratový izolátor, 93 x 97,5 x 71 mm</t>
  </si>
  <si>
    <t>A1.061</t>
  </si>
  <si>
    <t>Průhlední kryt pro tlačítkový hlásič</t>
  </si>
  <si>
    <t>A1.062</t>
  </si>
  <si>
    <t>Plastový spouštěcí kryt pro tlačítkový hlásič</t>
  </si>
  <si>
    <t>A1.063</t>
  </si>
  <si>
    <t>Testovací klíč pro pro tlačítkový hlásič (10 ks)</t>
  </si>
  <si>
    <t>bal</t>
  </si>
  <si>
    <t>A1.064</t>
  </si>
  <si>
    <t>Plomba pro transparentní kryt tlačítkového hlásiče (50 ks)</t>
  </si>
  <si>
    <t>A1.065</t>
  </si>
  <si>
    <t>Popisovací štítek pro tlačítka</t>
  </si>
  <si>
    <t>Bezdrátové prvky</t>
  </si>
  <si>
    <t>A1.066</t>
  </si>
  <si>
    <t>Rádiová brána, komunikační rozhraní mezi ústřednou EPS a bodovými a tlačítkovými bezdrátovými hlásiči, až 30 bezdrátových prvků, integrovaný zkratový izolátor</t>
  </si>
  <si>
    <t>A1.067</t>
  </si>
  <si>
    <t>Bezdrátový požární hlásič, bez soklu / bez baterií</t>
  </si>
  <si>
    <t>A1.068</t>
  </si>
  <si>
    <t>Sokl pro bezdrátový požární hlásič</t>
  </si>
  <si>
    <t>A1.069</t>
  </si>
  <si>
    <t xml:space="preserve">Uzamčení pro bezdrátové bodového hlášiče </t>
  </si>
  <si>
    <t>A1.070</t>
  </si>
  <si>
    <t>Bezdrátový tlačítkový hlásič TYP A</t>
  </si>
  <si>
    <t>A1.071</t>
  </si>
  <si>
    <t>Ochranný kryt pro bezdrátový tlačítkový hlásič TYP A</t>
  </si>
  <si>
    <t>A1.072</t>
  </si>
  <si>
    <t>Bateriový blok pro bezdrátové hlásiče</t>
  </si>
  <si>
    <t>A1.073</t>
  </si>
  <si>
    <t>Popisný štítek bezdrátového hlásiče pro nízké stropy</t>
  </si>
  <si>
    <t>A1.074</t>
  </si>
  <si>
    <t xml:space="preserve">Popisný štítek bezdrátového hlásiče pro vysoké stropy </t>
  </si>
  <si>
    <t>A1.075</t>
  </si>
  <si>
    <t>Popisovací štítek pro bezdrátová tlačítka</t>
  </si>
  <si>
    <t>Moduly</t>
  </si>
  <si>
    <t>A1.076</t>
  </si>
  <si>
    <t>Systémový dveřní přídržný magnet pro připojení na kruhovou linku dodávaného systému EPS, integrovaný zkratový izolátor, permanentní mag. pole, integrovaná baterie, 2 x vstupní kontakt, externí tlačítko, koncový spínač, 200 N.</t>
  </si>
  <si>
    <t>A1.077</t>
  </si>
  <si>
    <t>Lithium battery 9V pro dveřní magnet</t>
  </si>
  <si>
    <t>A1.078</t>
  </si>
  <si>
    <t>Montážní držák pro magnet 300 mm</t>
  </si>
  <si>
    <t>A1.079</t>
  </si>
  <si>
    <t>Podlahový montážní držák</t>
  </si>
  <si>
    <t>Signalizace</t>
  </si>
  <si>
    <t>A1.080</t>
  </si>
  <si>
    <t>Červený zábleskový maják certifikovaný dle EN 53-23, 24 VDC, IP 65, teplotní rozsah -25°C až +70°C</t>
  </si>
  <si>
    <t>A1.081</t>
  </si>
  <si>
    <t>Červený zábleskový maják certifikovaný dle EN 53-23, 24 VDC, odběr max 33 mA</t>
  </si>
  <si>
    <t>A1.082</t>
  </si>
  <si>
    <t>Propojovací krabice s funkční odolností při požáru pro sděl. kabely, IP66, 2x8 svorek</t>
  </si>
  <si>
    <t>Zdroje</t>
  </si>
  <si>
    <t>A1.083</t>
  </si>
  <si>
    <t>Záložní zdroj s informačním LCD displejem 24 VDC 10A/40 Ah certifikovaný dle EN 54-4</t>
  </si>
  <si>
    <t>A1.084</t>
  </si>
  <si>
    <t>Akku 12 V / 40 Ah</t>
  </si>
  <si>
    <t>Podružný el. inst. materiál 1%</t>
  </si>
  <si>
    <t>A2</t>
  </si>
  <si>
    <t>Kabeláž EPS</t>
  </si>
  <si>
    <t>A2.001</t>
  </si>
  <si>
    <t>Kabel s funkční odolností 180 minut, s třídou reakce B2cas1d1a1 - 1x2x0,8</t>
  </si>
  <si>
    <t>m</t>
  </si>
  <si>
    <t>A2.002</t>
  </si>
  <si>
    <t>Kabel s funkční odolností 180 minut, s třídou reakce B2cas1d1a1 - 2x2x0,8</t>
  </si>
  <si>
    <t>A2.003</t>
  </si>
  <si>
    <t>Kabel s funkční odolností 180 minut, s třídou reakce B2cas1d1a1 - 4x2x0,8</t>
  </si>
  <si>
    <t>A2.004</t>
  </si>
  <si>
    <t>Optický kabel univerzální (vnitřní a venkovní použití - UV odolný, voděodolný) s funkční odolností při požáru 180 minut, MM 12vl, s třídou reakce B2cas1d1a1</t>
  </si>
  <si>
    <t>A2.005</t>
  </si>
  <si>
    <t>Kabel s funkční odolností 180 minut, B2cas1d1a1 3x2,5</t>
  </si>
  <si>
    <t>A2.006</t>
  </si>
  <si>
    <t>CYA 10 zž</t>
  </si>
  <si>
    <t>A2.007</t>
  </si>
  <si>
    <t>CYA 6 zž</t>
  </si>
  <si>
    <t>A2.008</t>
  </si>
  <si>
    <t>A2.009</t>
  </si>
  <si>
    <t>Značení trasy vedení - kabelové štítky</t>
  </si>
  <si>
    <t>Prořez kabelů 5%</t>
  </si>
  <si>
    <t>A3</t>
  </si>
  <si>
    <t>Úložné konstrukce EPS</t>
  </si>
  <si>
    <t>A3.001</t>
  </si>
  <si>
    <r>
      <t xml:space="preserve">Trasa s funkční integritou při požáru, </t>
    </r>
    <r>
      <rPr>
        <b/>
        <sz val="11"/>
        <rFont val="Calibri"/>
        <family val="2"/>
        <charset val="238"/>
        <scheme val="minor"/>
      </rPr>
      <t>normová konstrukce</t>
    </r>
    <r>
      <rPr>
        <sz val="11"/>
        <rFont val="Calibri"/>
        <family val="2"/>
        <charset val="238"/>
        <scheme val="minor"/>
      </rPr>
      <t xml:space="preserve">, žlab perforovaný, zinkování sendzimir, kompletní dodávka trasy včetně úchytného materiálu pro zavěšení na strop, tedy všech závěsů, držáků, ohybů, kolen, spojek, včetně ochrany hran pro výstup kabelů, </t>
    </r>
    <r>
      <rPr>
        <b/>
        <sz val="11"/>
        <rFont val="Calibri"/>
        <family val="2"/>
        <charset val="238"/>
        <scheme val="minor"/>
      </rPr>
      <t>šířka žlabu 50 mm</t>
    </r>
  </si>
  <si>
    <t>A3.002</t>
  </si>
  <si>
    <t xml:space="preserve">Trasa s funkční integritou při požáru, nenormová konstrukce, trubka kovová ocelová pozinkovaná, kompletní včetně spojek, kolen, ohybů, vnější průměr 28,3 mm </t>
  </si>
  <si>
    <t>A3.003</t>
  </si>
  <si>
    <t>Příchytka pro kovovou trubku s funkční integritou při požáru o vnějším průměru 28,3 mm</t>
  </si>
  <si>
    <t>A3.004</t>
  </si>
  <si>
    <r>
      <t xml:space="preserve">Stoupací trasa s funkční integritou při požáru, </t>
    </r>
    <r>
      <rPr>
        <b/>
        <sz val="11"/>
        <rFont val="Calibri"/>
        <family val="2"/>
        <charset val="238"/>
        <scheme val="minor"/>
      </rPr>
      <t>normová konstrukce</t>
    </r>
    <r>
      <rPr>
        <sz val="11"/>
        <rFont val="Calibri"/>
        <family val="2"/>
        <charset val="238"/>
        <scheme val="minor"/>
      </rPr>
      <t xml:space="preserve">, kabelový žebřík, zinkování sendzimir, kompletní dodávka trasy včetně úchytného materiálu, držáků, spojek, včetně ochrany hran pro výstup kabelů, </t>
    </r>
    <r>
      <rPr>
        <b/>
        <sz val="11"/>
        <rFont val="Calibri"/>
        <family val="2"/>
        <charset val="238"/>
        <scheme val="minor"/>
      </rPr>
      <t>kabelový žebřík 200 mm</t>
    </r>
  </si>
  <si>
    <t>A3.005</t>
  </si>
  <si>
    <t>Odlehčovací kryt kabelových příchytek pro kabelový žebřík 200 mm kompletní</t>
  </si>
  <si>
    <t>A3.006</t>
  </si>
  <si>
    <t>Příchytka s funkční odolností pro kabel na kabelový žebřík, minimální průměr kabelu 7 mm, maximální průměr kabelu 16 mm</t>
  </si>
  <si>
    <t>A3.007</t>
  </si>
  <si>
    <t>Příchytka s funkční odolností pro kabel pro montáž do betonu - kompletní včetně uchycení</t>
  </si>
  <si>
    <t>A3.008</t>
  </si>
  <si>
    <t>Značení tras s funkční integritou při požáru dle ČSN 73 095</t>
  </si>
  <si>
    <t>A3.009</t>
  </si>
  <si>
    <t>Bezhalogenová tuhá hrdlovaná trubka s nízkou mechanickou odolností o průměru 25 mm</t>
  </si>
  <si>
    <t>A3.010</t>
  </si>
  <si>
    <t>Bezhalogenová ohebná trubka se střední mechanickou odolností o průměru 25 mm</t>
  </si>
  <si>
    <t>A3.011</t>
  </si>
  <si>
    <t>Bezhalogenová příchytka pro plastové bezhalogenové trubky 25 mm</t>
  </si>
  <si>
    <t>A3.012</t>
  </si>
  <si>
    <t>Bezhalogenová lišta vkládací 20x20</t>
  </si>
  <si>
    <t>A3.013</t>
  </si>
  <si>
    <t>A3.014</t>
  </si>
  <si>
    <t>ULOŽENÍ OPTIKY DO ZEMĚ - PŘECHOD MEZI BUDOVAMI, KOMPLETNÍ DODÁVKA, 2x CHRÁNIČKA</t>
  </si>
  <si>
    <t>A3.015</t>
  </si>
  <si>
    <t>Pomocné nosné konstrukce pro uchycení stoupacích vedení a funkčních žlabů</t>
  </si>
  <si>
    <t>A3.016</t>
  </si>
  <si>
    <t xml:space="preserve">Pospojení ocel. konstrukcí  </t>
  </si>
  <si>
    <t>A3.017</t>
  </si>
  <si>
    <t>Prořez kabelových tras 1,5 %</t>
  </si>
  <si>
    <t>A3.018</t>
  </si>
  <si>
    <t>Požární ucpávky včetně štítků</t>
  </si>
  <si>
    <t>A3.019</t>
  </si>
  <si>
    <t>Pospojení a uzemnění konstrukcí, přístrojů a kabelových tras</t>
  </si>
  <si>
    <t>A3.020</t>
  </si>
  <si>
    <t>Další montážní materiál blíže nespecifikovaný 3%</t>
  </si>
  <si>
    <t>A4</t>
  </si>
  <si>
    <t>Montáže EPS</t>
  </si>
  <si>
    <t>A4.001</t>
  </si>
  <si>
    <t>Měření kabeláže po úsecích</t>
  </si>
  <si>
    <t>A4.002</t>
  </si>
  <si>
    <t>Zapojení a instalace systému v rozvaděčích EPS, včetně zapojení všech vstupů a výstupů, včetně vyvázání a provedení formy, včetně zapojení návazností</t>
  </si>
  <si>
    <t>A4.003</t>
  </si>
  <si>
    <t>Zapojení kabeláže</t>
  </si>
  <si>
    <t>A4.004</t>
  </si>
  <si>
    <t>Průraz beton (jádrové vrtání) do stropu do průměru 20 mm</t>
  </si>
  <si>
    <t>A4.005</t>
  </si>
  <si>
    <t>Průraz beton (jádrové vrtání) do stropu do průměru 100 mm</t>
  </si>
  <si>
    <t>A4.006</t>
  </si>
  <si>
    <t>Průraz beton (jádrové vrtání) do stěny do průměru 20 mm</t>
  </si>
  <si>
    <t>A5</t>
  </si>
  <si>
    <t>Demontáže</t>
  </si>
  <si>
    <t>A5.001</t>
  </si>
  <si>
    <t>Demontáž a ekologická likvidace stávající ústředny a rozvodných skříní</t>
  </si>
  <si>
    <t>A5.002</t>
  </si>
  <si>
    <t>Demontáž a ekologická likvidace stávajících automatických hlásičů</t>
  </si>
  <si>
    <t>A5.003</t>
  </si>
  <si>
    <t>Demontáž a ekologická likvidace stávajících manuálních hlásičů</t>
  </si>
  <si>
    <t>A5.004</t>
  </si>
  <si>
    <t>Demontáž a ekologická likvidace stávajících signalizací</t>
  </si>
  <si>
    <t>A5.005</t>
  </si>
  <si>
    <t>Zapravení povrchu po demontovaném prvku</t>
  </si>
  <si>
    <t>A6</t>
  </si>
  <si>
    <t>Ostatní EPS</t>
  </si>
  <si>
    <t>A6.001</t>
  </si>
  <si>
    <t>Provozní kniha systému EPS</t>
  </si>
  <si>
    <t>A6.002</t>
  </si>
  <si>
    <t>Nehořlavý zkušební plyn pro optickokouřové hlásiče 150 ml</t>
  </si>
  <si>
    <t>A6.003</t>
  </si>
  <si>
    <t>Lešení, výšková montáž a použití mechanizmů</t>
  </si>
  <si>
    <t>měsíc</t>
  </si>
  <si>
    <t>A6.004</t>
  </si>
  <si>
    <t>Technická příprava realizace</t>
  </si>
  <si>
    <t>A6.005</t>
  </si>
  <si>
    <t>Projekční náklady na vypracování realizační / výrobní / dílenské dokumentace</t>
  </si>
  <si>
    <t>A6.006</t>
  </si>
  <si>
    <t>Koordinace a vypracování diagramu příčin  a následků pro naprogramování ústředny</t>
  </si>
  <si>
    <t>A6.007</t>
  </si>
  <si>
    <t>Programování ústředen EPS</t>
  </si>
  <si>
    <t>A6.008</t>
  </si>
  <si>
    <t>Programování a nastavení vizualizace</t>
  </si>
  <si>
    <t>A6.009</t>
  </si>
  <si>
    <t>Funkční zkouška vizualizace</t>
  </si>
  <si>
    <t>A6.010</t>
  </si>
  <si>
    <t>Autorský dozor projektanta během realizace</t>
  </si>
  <si>
    <t>A6.011</t>
  </si>
  <si>
    <t>Vedení projektu</t>
  </si>
  <si>
    <t>A6.012</t>
  </si>
  <si>
    <t>Účast na koordinačních jednáních a kontrolních dnech</t>
  </si>
  <si>
    <t>A6.013</t>
  </si>
  <si>
    <t>Součinnost se zástupci investora</t>
  </si>
  <si>
    <t>A6.014</t>
  </si>
  <si>
    <t>Koordinace prací s ostatními prefesemi</t>
  </si>
  <si>
    <t>A6.015</t>
  </si>
  <si>
    <t>Vypracování plánu kontrol a zkoušek</t>
  </si>
  <si>
    <t>A6.016</t>
  </si>
  <si>
    <t>Revize dílčí a revize celého systému</t>
  </si>
  <si>
    <t>A6.017</t>
  </si>
  <si>
    <t>Funkční zkouška systému</t>
  </si>
  <si>
    <t>A6.018</t>
  </si>
  <si>
    <t>Koordinační funkční zkoušky</t>
  </si>
  <si>
    <t>A6.019</t>
  </si>
  <si>
    <t>Uvedení do provozu</t>
  </si>
  <si>
    <t>A6.020</t>
  </si>
  <si>
    <t>Školení na všechny systémy dodávky včetně IP aplikací</t>
  </si>
  <si>
    <t>A6.021</t>
  </si>
  <si>
    <t>Průvodně technická dokumentace</t>
  </si>
  <si>
    <t>A6.022</t>
  </si>
  <si>
    <t>Dokumentace skutečného provedení stavby - bude provedeno vypracování kompletní dokumentace systému EPS</t>
  </si>
  <si>
    <t>A6.023</t>
  </si>
  <si>
    <t>Pomocné stavební práce</t>
  </si>
  <si>
    <t>A6.024</t>
  </si>
  <si>
    <t>Úklid staveniště průběžný</t>
  </si>
  <si>
    <t>A6.025</t>
  </si>
  <si>
    <t>Likvidace a odvoz odpadu z realizace</t>
  </si>
  <si>
    <t>A6.026</t>
  </si>
  <si>
    <t xml:space="preserve">Mimostaveništní doprava
Zahrnuje náklady na dopravu strojů a zařízení od výrobce (obchodní organizace) až na místo první skládky na staveništi 
Pojištění materiálu použitého na stavbě, zabezpečení materiálu na stavbě proti poškození a proti krádeži </t>
  </si>
  <si>
    <t>A6.027</t>
  </si>
  <si>
    <t>Jiné materiály, montáž, atd., neuvedené výše, ale které je
nutné zahrnout do celkového rozsahu prací podle výkresů a
praxe dodavatele.</t>
  </si>
  <si>
    <t>SUMA EPS</t>
  </si>
  <si>
    <t>EVAKUAČNÍ ROZHLAS (ER) - cena celkem</t>
  </si>
  <si>
    <t>V rozsahu prací vybraného dodavatele stavby jsou rovněž:
- jakékoliv prvky, zařízení, práce a pomocné materiály, neuvedené v tomto soupisu výkonů, které jsou ale nezbytně nutné k dodání, instalaci , dokončení a provozování díla (např. požární ucpávky, štítky pro řádné a trvalé značení komponent, zařízení a potrubní závěsy, nátěry, pomocné konstrukce, montážní materiály, materiály a práce nezbytné z důvodu koordinace s ostatními profesemi, speciální nářadí a nástroje, speciální opatření při provádění prací, první náplně atd.) které je provedeno řádně a je plně funkční a je v souladu se zákony a předpisy platnými v České republice“.
- součásti prací jsou veškeré zkoušky, potřebná měření, inspekce, uvedení zařízení do provozu, zaškolení obsluhy, provozní řády, manuály a revize v českém jazyce. 
- veškeré položky na přípomoce, lešení, přesuny hmot a suti, uložení suti na skládku, dopravu, montáž, zpevněné montážní plochy, atd... jsou zahrnuty v jednotlivých jednotkových cenách.
- veškerá geodetická měření jako například vytyčení konstrukcí, kontrolní měření, zaměření skutečného stavu apod.
- veškeré činnosti nutné ke zpracování veškeré dílenské dokumentace a podkladů pro dokumentaci skutečného provedení.
- součástí dodávky je kompletní dokladová část díla nutná k získání kolaudačního souhlasu stavby.
- náklady na případně  opatření související s ochranou stávajících sítí, komunikací či staveb.
- součástí jednotkových cen jsou i vícenáklady související s výstavbou v zimním období, průběžný úklid staveniště a přilehlých komunikací, likvidaci odpadů, dočasná dopravní omezení atd.
- součástí jednotkových cen jsou i vícenáklady souvysející s výstavbou za provozu, převážně v odpoledních hodinách a o víkendu.
Pro plnohodnotnou nabídku je nutné vycházet ze všech dokumentů projektu, tedy né jen ze soupisu činností a materiálu ve výkazu výměr, ale také z Technické zprávy a výkresové části.
Bližší specifikace aktivních prvků EPS je uvedena v Technické zprávě dokumentace.
Uvedené typy výrobků jsou považovány za minimální technické standardy a s nimi byla vyprojektována dokumentace pro výběr zhotovitele.
V případě použití jiné technologie musí být splněny veškeré dále uvedené technické parametry použitého systému i celého řešení dle Technické zprávy dokumentace a výkresové části.
Provedení všech úložných konstrukcí, kabelových tras a vedení, jakož i instalace všech koncových prvků, tedy jejich montáž, bude splňovat vysoký estetický standard. Trasy budou pohledově viditelné. Součástí jednotkových cen jsou i vícenáklady související z výšším estetickým standardem montáží.</t>
  </si>
  <si>
    <t>CELEK</t>
  </si>
  <si>
    <t>B1</t>
  </si>
  <si>
    <t>B1.001</t>
  </si>
  <si>
    <t>B1.002</t>
  </si>
  <si>
    <t>Stojanový RACK 24U 600x600, podstavec 100 mm, 2x prosklené dveře, kompletní dodávka včetně napájecího panelu 8 x 230 V, s ventilační jednotkou s termostatem</t>
  </si>
  <si>
    <t>Systémové komponenty ER - musí odpovídat ČSN EN 54-16, ČSN EN 54-4</t>
  </si>
  <si>
    <t>B1.003</t>
  </si>
  <si>
    <t>Kontrolér - pro řízení 20 směrovačů a 50 zesilovačů, umožňuje přepínat 8 audio vstupů do 4 samostatných audiokanálů, kontrolér obsahuje DSP, dvoukanálový manager zpráv, 4 nezávislé generátory signálů, směrovač pro 12 zón, 18 řídicích vstupů z toho 5 monitorovaných, 19 řídicích výstupů,  automatické přepnutí systému do stanby režimu při výpadku napájení 230 V AC, 12 x LED indikace pro zóny, 6 x LED indikace stavu systému</t>
  </si>
  <si>
    <t>B1.004</t>
  </si>
  <si>
    <t>Zesilovač ve třídě D o výkonu 2 x 500 W. Výstup buď 70 V nebo 100 V</t>
  </si>
  <si>
    <t>B1.005</t>
  </si>
  <si>
    <t>Směrovač s podporou 24 zón rozdělenÝCH do čtyř 6-tic výstupů pro reproduktory. Obsahuje 20 řídicích vstupů, 24 řídicích výstupů</t>
  </si>
  <si>
    <t>B1.006</t>
  </si>
  <si>
    <t xml:space="preserve">Stanice hlasatele. Umožňuje připojení až 5 modulů rozšíření. Mikrofon s husím krkem, 20 tlačítek s podsvětleným LCD displejem, integrovaný reproduktor, 3 volitelná nouzová tlačítka nebo klíčové spínače, možnost připojení externího mikrofonu, nebo audiosignálu </t>
  </si>
  <si>
    <t>B1.007</t>
  </si>
  <si>
    <t>Rozšíření stanice hlasatele o dalších 20 přizpůsobitelných výběrových tlačítek</t>
  </si>
  <si>
    <t>B1.008</t>
  </si>
  <si>
    <t>Tísňové tlačítko pro stanici hlasatele</t>
  </si>
  <si>
    <t>B1.009</t>
  </si>
  <si>
    <t>Klíčový spínač pro stanici hlasatele</t>
  </si>
  <si>
    <t>B1.010</t>
  </si>
  <si>
    <t>Systémový napájecí zdroj, dobíječ baterií a manager napájení 24 V DC, max. dobíjecí proud 12 A, max. proud do systému 150 A, 6 x vysokozatížitelné výstupy s max. odběrem 40 A, 3 x nízkozatížitelné výstupy s max. odběrem 5 A, 3 x poruchové relé se zatížitelností 24 V / 1 A, minimální kapacita baterií 86 Ah, maximální kapacita baterií 225 Ah</t>
  </si>
  <si>
    <t>B1.011</t>
  </si>
  <si>
    <t>Akku 12 V / 200 Ah životnost až 10 let</t>
  </si>
  <si>
    <t>B1.012</t>
  </si>
  <si>
    <t>Set propojovací kabeláže pro systémové propojení všech komponentů ER včetně systémového napájecího zdroje a připojení baterií</t>
  </si>
  <si>
    <t>Reproduktory ER - musí odpovídat ČSN EN 54-24</t>
  </si>
  <si>
    <t>B1.013</t>
  </si>
  <si>
    <t>Reproduktor certifikovaný dle EN 54-24, nástěnný, bílý, provedení ABS,
- výkon 6 W @ 100 V,
- odbočky 6/3/1,5/0,75 W @ 100 V,
- frekvenční rozsah pro -10 dB: 160 Hz až 20 kHz,
- citlivost 94 dB (1 kHz, 1 m),
- vyzařovací úhel Horizontálně: 180° (1 kHz), 90° (4 kHz),
- vyzařovací úhel Vertikálně: 180° (1 kHz), 98° (4 kHz)
- provozní teplota: -10 °C až +55 °C.
- krytí reproduktoru: IP21
- příprava pro montáž desky dohledu.</t>
  </si>
  <si>
    <t>B1.014</t>
  </si>
  <si>
    <t>Reproduktor certifikovaný dle EN 54-24, jednosměrný zvukový projektor, bílý, ABS,
- výkon 20 W @ 100 V,
- odbočky 20/10/5/2,5 W @ 100 V,
- frekvenční rozsah pro -10 dB: 75 Hz až 20 kHz,
- citlivost 87 dB (1 kHz, 1 m),
- vyzařovací úhel: 220° (1 kHz), 65° (4 kHz),
- provozní teplota: -25 °C až +55 °C.
- krytí reproduktoru: IP65,
- odolný vůči chlóru,
- vysoká kvalita reprodukce hudby,
- vnitřní i venkovní instalace.</t>
  </si>
  <si>
    <t>B1.015</t>
  </si>
  <si>
    <t>Reproduktor certifikovaný dle EN 54-24, skříňový reproduktor, tmavě šedý (RAL 7021), hliník a ABS,
- výkon 50 W @ 100 V,
- odbočky 50/25/12,5/6,25 W @ 100 V,
- frekvenční rozsah pro -10 dB: 90 Hz až 20 kHz,
- citlivost 91 dB (1 kHz, 1 m),
- vyzařovací úhel: 186° (1 kHz), 126° (4 kHz),
- provozní teplota: -25 °C až +55 °C.
- krytí reproduktoru: IP65,
- vysoká kvalita reprodukce hudby,
- vnitřní i venkovní instalace.</t>
  </si>
  <si>
    <t>B1.016</t>
  </si>
  <si>
    <t xml:space="preserve">Keramická svorkovnice </t>
  </si>
  <si>
    <t>B1.017</t>
  </si>
  <si>
    <t>End Of Line dohledový adresný modul reproduktorové linky.</t>
  </si>
  <si>
    <t>B1.018</t>
  </si>
  <si>
    <t>B2</t>
  </si>
  <si>
    <t>Kabeláž ER</t>
  </si>
  <si>
    <t>B2.001</t>
  </si>
  <si>
    <t>B2.002</t>
  </si>
  <si>
    <t>B2.003</t>
  </si>
  <si>
    <t>B2.004</t>
  </si>
  <si>
    <t>B2.005</t>
  </si>
  <si>
    <t>B2.006</t>
  </si>
  <si>
    <t>B2.007</t>
  </si>
  <si>
    <t>B3</t>
  </si>
  <si>
    <t>Úložné konstrukce ER</t>
  </si>
  <si>
    <t>B3.001</t>
  </si>
  <si>
    <t>B3.002</t>
  </si>
  <si>
    <t>B3.003</t>
  </si>
  <si>
    <t>B3.004</t>
  </si>
  <si>
    <t>B3.005</t>
  </si>
  <si>
    <t>B3.006</t>
  </si>
  <si>
    <t>Příchytka s funkční odolností pro kabel na kabelový žebřík, minimální průměr kabelu 14 mm, maximální průměr kabelu 23 mm</t>
  </si>
  <si>
    <t>B3.007</t>
  </si>
  <si>
    <t>Příchytka s funkční odolností pro kabel pro montáž do betonu</t>
  </si>
  <si>
    <t>Příchytka s funkční odolností pro kabel pro montáž do betonu do bezhalogenové lišty</t>
  </si>
  <si>
    <t>B3.008</t>
  </si>
  <si>
    <t>Bezhalogenová lišta vkládací 40x20</t>
  </si>
  <si>
    <t>B3.009</t>
  </si>
  <si>
    <t>B3.010</t>
  </si>
  <si>
    <t>B3.011</t>
  </si>
  <si>
    <t>B3.012</t>
  </si>
  <si>
    <t>B3.013</t>
  </si>
  <si>
    <t>B3.014</t>
  </si>
  <si>
    <t>B3.015</t>
  </si>
  <si>
    <t>B4</t>
  </si>
  <si>
    <t>Montáže ER</t>
  </si>
  <si>
    <t>B4.001</t>
  </si>
  <si>
    <t>B4.002</t>
  </si>
  <si>
    <t>B4.003</t>
  </si>
  <si>
    <t>B4.004</t>
  </si>
  <si>
    <t>B4.005</t>
  </si>
  <si>
    <t>B5</t>
  </si>
  <si>
    <t>B6</t>
  </si>
  <si>
    <t>Ostatní ER</t>
  </si>
  <si>
    <t>B6.001</t>
  </si>
  <si>
    <t>Provozní kniha systému ER</t>
  </si>
  <si>
    <t>B6.002</t>
  </si>
  <si>
    <t>B6.003</t>
  </si>
  <si>
    <t>B6.004</t>
  </si>
  <si>
    <t>B6.005</t>
  </si>
  <si>
    <t>Koordinace a vypracování diagramu ovládání jednotlivých zón pro naprogramování systému</t>
  </si>
  <si>
    <t>B6.006</t>
  </si>
  <si>
    <t>Programování systému ER</t>
  </si>
  <si>
    <t>B6.007</t>
  </si>
  <si>
    <t>B6.008</t>
  </si>
  <si>
    <t>B6.009</t>
  </si>
  <si>
    <t>B6.010</t>
  </si>
  <si>
    <t>B6.011</t>
  </si>
  <si>
    <t>B6.012</t>
  </si>
  <si>
    <t>B6.013</t>
  </si>
  <si>
    <t>B6.014</t>
  </si>
  <si>
    <t>B6.015</t>
  </si>
  <si>
    <t xml:space="preserve">Měření srozumitelnosti dle normy ČSN EN 50849 a ČSN EN 60268-16 </t>
  </si>
  <si>
    <t>B6.016</t>
  </si>
  <si>
    <t>B6.017</t>
  </si>
  <si>
    <t>B6.018</t>
  </si>
  <si>
    <t>Školení na všechny systémy dodávky</t>
  </si>
  <si>
    <t>B6.019</t>
  </si>
  <si>
    <t>B6.020</t>
  </si>
  <si>
    <t>Dokumentace skutečného provedení stavby - bude provedeno vypracování kompletní dokumentace systému ER</t>
  </si>
  <si>
    <t>B6.021</t>
  </si>
  <si>
    <t>B6.022</t>
  </si>
  <si>
    <t>B6.023</t>
  </si>
  <si>
    <t>B6.024</t>
  </si>
  <si>
    <t>B6.025</t>
  </si>
  <si>
    <t>SUMA ER</t>
  </si>
  <si>
    <t>Uložení pod omítku kompletní dodávka vysekání, uložení, zapravení</t>
  </si>
  <si>
    <t>Výkaz výměr - DIVADLO</t>
  </si>
  <si>
    <t>Celkem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</si>
</sst>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_-* #,##0.00\ [$Kč-405]_-;\-* #,##0.00\ [$Kč-405]_-;_-* &quot;-&quot;??\ [$Kč-405]_-;_-@_-"/>
    <numFmt numFmtId="166" formatCode="#,##0.00\ &quot;Kč&quot;"/>
  </numFmts>
  <fonts count="2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color rgb="FF0070C0"/>
      <name val="Arial"/>
      <family val="2"/>
      <charset val="238"/>
    </font>
    <font>
      <sz val="12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u/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0"/>
      <name val="Arial CE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rgb="FF00B050"/>
      <name val="Calibri"/>
      <family val="2"/>
      <charset val="238"/>
      <scheme val="minor"/>
    </font>
    <font>
      <sz val="8"/>
      <name val="Arial CE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D29FF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AA79E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8" fillId="0" borderId="0"/>
    <xf numFmtId="44" fontId="20" fillId="0" borderId="0" applyFont="0" applyFill="0" applyBorder="0" applyAlignment="0" applyProtection="0"/>
    <xf numFmtId="0" fontId="2" fillId="0" borderId="0"/>
    <xf numFmtId="0" fontId="2" fillId="0" borderId="0"/>
  </cellStyleXfs>
  <cellXfs count="433">
    <xf numFmtId="0" fontId="0" fillId="0" borderId="0" xfId="0"/>
    <xf numFmtId="0" fontId="3" fillId="0" borderId="0" xfId="3"/>
    <xf numFmtId="0" fontId="3" fillId="0" borderId="1" xfId="3" applyBorder="1"/>
    <xf numFmtId="0" fontId="3" fillId="0" borderId="2" xfId="3" applyBorder="1"/>
    <xf numFmtId="0" fontId="3" fillId="0" borderId="3" xfId="3" applyBorder="1"/>
    <xf numFmtId="0" fontId="3" fillId="0" borderId="4" xfId="3" applyBorder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5" xfId="3" applyBorder="1"/>
    <xf numFmtId="0" fontId="8" fillId="0" borderId="0" xfId="0" applyFont="1" applyAlignment="1">
      <alignment horizontal="left"/>
    </xf>
    <xf numFmtId="0" fontId="2" fillId="0" borderId="0" xfId="3" applyFont="1" applyAlignment="1">
      <alignment horizontal="left" indent="1"/>
    </xf>
    <xf numFmtId="0" fontId="3" fillId="0" borderId="5" xfId="3" applyBorder="1" applyAlignment="1">
      <alignment horizontal="left" indent="1"/>
    </xf>
    <xf numFmtId="0" fontId="10" fillId="0" borderId="0" xfId="0" applyFont="1"/>
    <xf numFmtId="49" fontId="2" fillId="0" borderId="0" xfId="3" applyNumberFormat="1" applyFont="1" applyAlignment="1">
      <alignment horizontal="left" indent="1"/>
    </xf>
    <xf numFmtId="49" fontId="3" fillId="0" borderId="5" xfId="3" applyNumberFormat="1" applyBorder="1" applyAlignment="1">
      <alignment horizontal="left" indent="1"/>
    </xf>
    <xf numFmtId="0" fontId="11" fillId="0" borderId="0" xfId="0" applyFont="1" applyAlignment="1">
      <alignment horizontal="left"/>
    </xf>
    <xf numFmtId="0" fontId="3" fillId="0" borderId="6" xfId="3" applyBorder="1"/>
    <xf numFmtId="0" fontId="12" fillId="0" borderId="7" xfId="3" applyFont="1" applyBorder="1"/>
    <xf numFmtId="0" fontId="3" fillId="0" borderId="7" xfId="3" applyBorder="1"/>
    <xf numFmtId="0" fontId="3" fillId="0" borderId="8" xfId="3" applyBorder="1"/>
    <xf numFmtId="0" fontId="3" fillId="0" borderId="4" xfId="3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2" fillId="0" borderId="0" xfId="3" applyFont="1"/>
    <xf numFmtId="44" fontId="2" fillId="0" borderId="0" xfId="3" applyNumberFormat="1" applyFont="1"/>
    <xf numFmtId="164" fontId="2" fillId="0" borderId="0" xfId="3" applyNumberFormat="1" applyFont="1"/>
    <xf numFmtId="165" fontId="4" fillId="0" borderId="0" xfId="1" applyNumberFormat="1" applyFont="1" applyFill="1" applyBorder="1"/>
    <xf numFmtId="0" fontId="4" fillId="0" borderId="5" xfId="3" applyFont="1" applyBorder="1"/>
    <xf numFmtId="0" fontId="13" fillId="0" borderId="0" xfId="3" applyFont="1"/>
    <xf numFmtId="44" fontId="13" fillId="0" borderId="0" xfId="3" applyNumberFormat="1" applyFont="1"/>
    <xf numFmtId="164" fontId="13" fillId="0" borderId="0" xfId="3" applyNumberFormat="1" applyFont="1"/>
    <xf numFmtId="164" fontId="4" fillId="0" borderId="5" xfId="3" applyNumberFormat="1" applyFont="1" applyBorder="1"/>
    <xf numFmtId="165" fontId="13" fillId="0" borderId="0" xfId="1" applyNumberFormat="1" applyFont="1" applyFill="1" applyBorder="1"/>
    <xf numFmtId="165" fontId="2" fillId="0" borderId="0" xfId="1" applyNumberFormat="1" applyFont="1" applyFill="1" applyBorder="1"/>
    <xf numFmtId="9" fontId="2" fillId="0" borderId="0" xfId="2" applyFont="1" applyBorder="1"/>
    <xf numFmtId="165" fontId="2" fillId="0" borderId="0" xfId="1" applyNumberFormat="1" applyFont="1" applyBorder="1"/>
    <xf numFmtId="0" fontId="14" fillId="0" borderId="0" xfId="3" applyFont="1"/>
    <xf numFmtId="164" fontId="14" fillId="0" borderId="0" xfId="3" applyNumberFormat="1" applyFont="1"/>
    <xf numFmtId="165" fontId="14" fillId="0" borderId="0" xfId="1" applyNumberFormat="1" applyFont="1" applyFill="1" applyBorder="1"/>
    <xf numFmtId="165" fontId="14" fillId="0" borderId="0" xfId="1" applyNumberFormat="1" applyFont="1" applyFill="1"/>
    <xf numFmtId="0" fontId="4" fillId="0" borderId="0" xfId="3" applyFont="1"/>
    <xf numFmtId="0" fontId="4" fillId="2" borderId="0" xfId="3" applyFont="1" applyFill="1"/>
    <xf numFmtId="165" fontId="4" fillId="2" borderId="0" xfId="1" applyNumberFormat="1" applyFont="1" applyFill="1" applyBorder="1"/>
    <xf numFmtId="0" fontId="4" fillId="0" borderId="10" xfId="3" applyFont="1" applyBorder="1"/>
    <xf numFmtId="164" fontId="4" fillId="0" borderId="10" xfId="3" applyNumberFormat="1" applyFont="1" applyBorder="1"/>
    <xf numFmtId="166" fontId="4" fillId="0" borderId="10" xfId="3" applyNumberFormat="1" applyFont="1" applyBorder="1"/>
    <xf numFmtId="164" fontId="4" fillId="0" borderId="11" xfId="3" applyNumberFormat="1" applyFont="1" applyBorder="1"/>
    <xf numFmtId="0" fontId="3" fillId="0" borderId="12" xfId="3" applyBorder="1"/>
    <xf numFmtId="0" fontId="2" fillId="0" borderId="0" xfId="4" applyAlignment="1">
      <alignment horizontal="left" vertical="top"/>
    </xf>
    <xf numFmtId="0" fontId="15" fillId="0" borderId="0" xfId="3" applyFont="1"/>
    <xf numFmtId="0" fontId="2" fillId="0" borderId="0" xfId="4"/>
    <xf numFmtId="0" fontId="2" fillId="0" borderId="1" xfId="4" applyBorder="1"/>
    <xf numFmtId="0" fontId="2" fillId="0" borderId="2" xfId="4" applyBorder="1"/>
    <xf numFmtId="0" fontId="2" fillId="0" borderId="3" xfId="4" applyBorder="1"/>
    <xf numFmtId="0" fontId="2" fillId="0" borderId="4" xfId="4" applyBorder="1"/>
    <xf numFmtId="0" fontId="4" fillId="0" borderId="5" xfId="4" applyFont="1" applyBorder="1" applyAlignment="1">
      <alignment horizontal="left" indent="1"/>
    </xf>
    <xf numFmtId="0" fontId="2" fillId="0" borderId="5" xfId="4" applyBorder="1"/>
    <xf numFmtId="0" fontId="2" fillId="0" borderId="0" xfId="4" applyAlignment="1">
      <alignment horizontal="left" indent="1"/>
    </xf>
    <xf numFmtId="0" fontId="2" fillId="0" borderId="5" xfId="4" applyBorder="1" applyAlignment="1">
      <alignment horizontal="left" indent="1"/>
    </xf>
    <xf numFmtId="0" fontId="9" fillId="0" borderId="0" xfId="4" applyFont="1"/>
    <xf numFmtId="49" fontId="2" fillId="0" borderId="0" xfId="4" applyNumberFormat="1" applyAlignment="1">
      <alignment horizontal="left" indent="1"/>
    </xf>
    <xf numFmtId="49" fontId="2" fillId="0" borderId="5" xfId="4" applyNumberFormat="1" applyBorder="1" applyAlignment="1">
      <alignment horizontal="left" indent="1"/>
    </xf>
    <xf numFmtId="0" fontId="12" fillId="0" borderId="0" xfId="4" applyFont="1"/>
    <xf numFmtId="0" fontId="2" fillId="0" borderId="6" xfId="4" applyBorder="1"/>
    <xf numFmtId="0" fontId="12" fillId="0" borderId="7" xfId="4" applyFont="1" applyBorder="1"/>
    <xf numFmtId="0" fontId="2" fillId="0" borderId="7" xfId="4" applyBorder="1"/>
    <xf numFmtId="0" fontId="2" fillId="0" borderId="8" xfId="4" applyBorder="1"/>
    <xf numFmtId="0" fontId="4" fillId="0" borderId="4" xfId="4" applyFont="1" applyBorder="1"/>
    <xf numFmtId="0" fontId="4" fillId="0" borderId="0" xfId="4" applyFont="1"/>
    <xf numFmtId="0" fontId="4" fillId="0" borderId="5" xfId="4" applyFont="1" applyBorder="1"/>
    <xf numFmtId="0" fontId="4" fillId="0" borderId="0" xfId="4" applyFont="1" applyAlignment="1">
      <alignment wrapText="1"/>
    </xf>
    <xf numFmtId="44" fontId="4" fillId="0" borderId="0" xfId="4" applyNumberFormat="1" applyFont="1"/>
    <xf numFmtId="164" fontId="2" fillId="0" borderId="0" xfId="4" applyNumberFormat="1"/>
    <xf numFmtId="164" fontId="4" fillId="0" borderId="0" xfId="4" applyNumberFormat="1" applyFont="1"/>
    <xf numFmtId="164" fontId="4" fillId="0" borderId="5" xfId="4" applyNumberFormat="1" applyFont="1" applyBorder="1"/>
    <xf numFmtId="0" fontId="2" fillId="0" borderId="0" xfId="4" applyAlignment="1">
      <alignment wrapText="1"/>
    </xf>
    <xf numFmtId="0" fontId="4" fillId="0" borderId="0" xfId="5" applyFont="1"/>
    <xf numFmtId="0" fontId="2" fillId="0" borderId="13" xfId="5" applyBorder="1"/>
    <xf numFmtId="164" fontId="9" fillId="3" borderId="14" xfId="1" applyNumberFormat="1" applyFont="1" applyFill="1" applyBorder="1" applyProtection="1">
      <protection locked="0"/>
    </xf>
    <xf numFmtId="0" fontId="2" fillId="0" borderId="15" xfId="5" applyBorder="1"/>
    <xf numFmtId="164" fontId="9" fillId="3" borderId="16" xfId="1" applyNumberFormat="1" applyFont="1" applyFill="1" applyBorder="1" applyProtection="1">
      <protection locked="0"/>
    </xf>
    <xf numFmtId="0" fontId="2" fillId="0" borderId="17" xfId="5" applyBorder="1"/>
    <xf numFmtId="164" fontId="9" fillId="3" borderId="18" xfId="1" applyNumberFormat="1" applyFont="1" applyFill="1" applyBorder="1" applyProtection="1">
      <protection locked="0"/>
    </xf>
    <xf numFmtId="0" fontId="16" fillId="0" borderId="0" xfId="4" applyFont="1" applyAlignment="1">
      <alignment wrapText="1"/>
    </xf>
    <xf numFmtId="0" fontId="16" fillId="0" borderId="0" xfId="4" applyFont="1"/>
    <xf numFmtId="164" fontId="16" fillId="0" borderId="0" xfId="4" applyNumberFormat="1" applyFont="1"/>
    <xf numFmtId="9" fontId="4" fillId="0" borderId="0" xfId="2" applyFont="1" applyBorder="1"/>
    <xf numFmtId="164" fontId="17" fillId="0" borderId="0" xfId="4" applyNumberFormat="1" applyFont="1"/>
    <xf numFmtId="166" fontId="13" fillId="0" borderId="0" xfId="4" applyNumberFormat="1" applyFont="1"/>
    <xf numFmtId="166" fontId="4" fillId="0" borderId="0" xfId="4" applyNumberFormat="1" applyFont="1"/>
    <xf numFmtId="0" fontId="4" fillId="0" borderId="10" xfId="4" applyFont="1" applyBorder="1"/>
    <xf numFmtId="164" fontId="4" fillId="0" borderId="10" xfId="4" applyNumberFormat="1" applyFont="1" applyBorder="1"/>
    <xf numFmtId="166" fontId="4" fillId="0" borderId="10" xfId="4" applyNumberFormat="1" applyFont="1" applyBorder="1"/>
    <xf numFmtId="164" fontId="4" fillId="0" borderId="11" xfId="4" applyNumberFormat="1" applyFont="1" applyBorder="1"/>
    <xf numFmtId="0" fontId="2" fillId="0" borderId="12" xfId="4" applyBorder="1"/>
    <xf numFmtId="0" fontId="19" fillId="0" borderId="19" xfId="6" applyFont="1" applyBorder="1" applyAlignment="1">
      <alignment horizontal="center" vertical="center"/>
    </xf>
    <xf numFmtId="0" fontId="14" fillId="0" borderId="2" xfId="6" applyFont="1" applyBorder="1" applyAlignment="1">
      <alignment horizontal="center" vertical="center"/>
    </xf>
    <xf numFmtId="0" fontId="14" fillId="0" borderId="22" xfId="6" applyFont="1" applyBorder="1" applyAlignment="1">
      <alignment horizontal="center" vertical="center"/>
    </xf>
    <xf numFmtId="0" fontId="14" fillId="0" borderId="23" xfId="6" applyFont="1" applyBorder="1" applyAlignment="1">
      <alignment horizontal="center" vertical="center"/>
    </xf>
    <xf numFmtId="0" fontId="14" fillId="0" borderId="21" xfId="6" applyFont="1" applyBorder="1" applyAlignment="1">
      <alignment horizontal="center"/>
    </xf>
    <xf numFmtId="0" fontId="14" fillId="0" borderId="20" xfId="6" applyFont="1" applyBorder="1" applyAlignment="1">
      <alignment horizontal="center"/>
    </xf>
    <xf numFmtId="0" fontId="14" fillId="0" borderId="24" xfId="6" applyFont="1" applyBorder="1" applyAlignment="1">
      <alignment horizontal="center"/>
    </xf>
    <xf numFmtId="0" fontId="14" fillId="0" borderId="25" xfId="6" applyFont="1" applyBorder="1" applyAlignment="1">
      <alignment horizontal="center" vertical="center"/>
    </xf>
    <xf numFmtId="0" fontId="14" fillId="0" borderId="7" xfId="6" applyFont="1" applyBorder="1" applyAlignment="1">
      <alignment horizontal="center" vertical="center"/>
    </xf>
    <xf numFmtId="0" fontId="14" fillId="0" borderId="26" xfId="6" applyFont="1" applyBorder="1" applyAlignment="1">
      <alignment horizontal="center" vertical="center"/>
    </xf>
    <xf numFmtId="0" fontId="14" fillId="0" borderId="27" xfId="6" applyFont="1" applyBorder="1" applyAlignment="1">
      <alignment horizontal="center" vertical="center"/>
    </xf>
    <xf numFmtId="0" fontId="14" fillId="0" borderId="28" xfId="6" applyFont="1" applyBorder="1" applyAlignment="1">
      <alignment horizontal="center" vertical="center"/>
    </xf>
    <xf numFmtId="0" fontId="14" fillId="0" borderId="29" xfId="6" applyFont="1" applyBorder="1" applyAlignment="1">
      <alignment horizontal="center"/>
    </xf>
    <xf numFmtId="0" fontId="14" fillId="0" borderId="27" xfId="6" applyFont="1" applyBorder="1" applyAlignment="1">
      <alignment horizontal="center"/>
    </xf>
    <xf numFmtId="44" fontId="2" fillId="0" borderId="30" xfId="7" applyFont="1" applyBorder="1" applyAlignment="1">
      <alignment horizontal="center"/>
    </xf>
    <xf numFmtId="0" fontId="21" fillId="4" borderId="9" xfId="6" applyFont="1" applyFill="1" applyBorder="1" applyAlignment="1">
      <alignment horizontal="left" indent="1"/>
    </xf>
    <xf numFmtId="0" fontId="13" fillId="4" borderId="10" xfId="6" applyFont="1" applyFill="1" applyBorder="1"/>
    <xf numFmtId="0" fontId="13" fillId="4" borderId="10" xfId="6" applyFont="1" applyFill="1" applyBorder="1" applyAlignment="1">
      <alignment horizontal="center"/>
    </xf>
    <xf numFmtId="0" fontId="13" fillId="4" borderId="31" xfId="6" applyFont="1" applyFill="1" applyBorder="1" applyAlignment="1">
      <alignment horizontal="center"/>
    </xf>
    <xf numFmtId="0" fontId="13" fillId="4" borderId="32" xfId="6" applyFont="1" applyFill="1" applyBorder="1" applyAlignment="1">
      <alignment horizontal="center"/>
    </xf>
    <xf numFmtId="44" fontId="2" fillId="4" borderId="33" xfId="7" applyFont="1" applyFill="1" applyBorder="1" applyAlignment="1">
      <alignment horizontal="center"/>
    </xf>
    <xf numFmtId="0" fontId="2" fillId="0" borderId="0" xfId="4" applyAlignment="1">
      <alignment vertical="center"/>
    </xf>
    <xf numFmtId="0" fontId="21" fillId="4" borderId="4" xfId="6" applyFont="1" applyFill="1" applyBorder="1" applyAlignment="1">
      <alignment horizontal="left" indent="1"/>
    </xf>
    <xf numFmtId="0" fontId="21" fillId="4" borderId="0" xfId="6" applyFont="1" applyFill="1"/>
    <xf numFmtId="0" fontId="21" fillId="4" borderId="0" xfId="6" applyFont="1" applyFill="1" applyAlignment="1">
      <alignment horizontal="center"/>
    </xf>
    <xf numFmtId="0" fontId="13" fillId="4" borderId="0" xfId="6" applyFont="1" applyFill="1" applyAlignment="1">
      <alignment horizontal="center"/>
    </xf>
    <xf numFmtId="0" fontId="13" fillId="4" borderId="34" xfId="6" applyFont="1" applyFill="1" applyBorder="1" applyAlignment="1">
      <alignment horizontal="center"/>
    </xf>
    <xf numFmtId="0" fontId="13" fillId="4" borderId="35" xfId="6" applyFont="1" applyFill="1" applyBorder="1" applyAlignment="1">
      <alignment horizontal="center"/>
    </xf>
    <xf numFmtId="44" fontId="2" fillId="4" borderId="36" xfId="7" applyFont="1" applyFill="1" applyBorder="1" applyAlignment="1">
      <alignment horizontal="center"/>
    </xf>
    <xf numFmtId="0" fontId="4" fillId="5" borderId="37" xfId="4" applyFont="1" applyFill="1" applyBorder="1" applyAlignment="1">
      <alignment horizontal="center" vertical="center"/>
    </xf>
    <xf numFmtId="0" fontId="19" fillId="5" borderId="38" xfId="4" applyFont="1" applyFill="1" applyBorder="1"/>
    <xf numFmtId="0" fontId="2" fillId="5" borderId="38" xfId="4" applyFill="1" applyBorder="1"/>
    <xf numFmtId="0" fontId="2" fillId="5" borderId="39" xfId="4" applyFill="1" applyBorder="1"/>
    <xf numFmtId="44" fontId="2" fillId="5" borderId="37" xfId="7" applyFont="1" applyFill="1" applyBorder="1"/>
    <xf numFmtId="44" fontId="2" fillId="5" borderId="38" xfId="4" applyNumberFormat="1" applyFill="1" applyBorder="1" applyAlignment="1">
      <alignment horizontal="center"/>
    </xf>
    <xf numFmtId="44" fontId="13" fillId="5" borderId="38" xfId="7" applyFont="1" applyFill="1" applyBorder="1"/>
    <xf numFmtId="44" fontId="2" fillId="5" borderId="38" xfId="4" applyNumberFormat="1" applyFill="1" applyBorder="1"/>
    <xf numFmtId="44" fontId="2" fillId="5" borderId="40" xfId="7" applyFont="1" applyFill="1" applyBorder="1"/>
    <xf numFmtId="0" fontId="13" fillId="0" borderId="41" xfId="4" applyFont="1" applyBorder="1" applyAlignment="1">
      <alignment horizontal="center" vertical="center"/>
    </xf>
    <xf numFmtId="0" fontId="19" fillId="0" borderId="42" xfId="4" applyFont="1" applyBorder="1"/>
    <xf numFmtId="0" fontId="13" fillId="0" borderId="42" xfId="4" applyFont="1" applyBorder="1"/>
    <xf numFmtId="0" fontId="13" fillId="0" borderId="43" xfId="4" applyFont="1" applyBorder="1"/>
    <xf numFmtId="44" fontId="2" fillId="0" borderId="44" xfId="7" applyFont="1" applyFill="1" applyBorder="1"/>
    <xf numFmtId="44" fontId="2" fillId="0" borderId="42" xfId="4" applyNumberFormat="1" applyBorder="1" applyAlignment="1">
      <alignment horizontal="center"/>
    </xf>
    <xf numFmtId="44" fontId="13" fillId="0" borderId="42" xfId="7" applyFont="1" applyFill="1" applyBorder="1"/>
    <xf numFmtId="44" fontId="2" fillId="0" borderId="42" xfId="4" applyNumberFormat="1" applyBorder="1"/>
    <xf numFmtId="44" fontId="2" fillId="0" borderId="45" xfId="7" applyFont="1" applyFill="1" applyBorder="1"/>
    <xf numFmtId="49" fontId="2" fillId="6" borderId="44" xfId="4" applyNumberFormat="1" applyFill="1" applyBorder="1" applyAlignment="1">
      <alignment horizontal="center" vertical="center"/>
    </xf>
    <xf numFmtId="0" fontId="13" fillId="0" borderId="42" xfId="4" applyFont="1" applyBorder="1" applyAlignment="1">
      <alignment wrapText="1"/>
    </xf>
    <xf numFmtId="44" fontId="2" fillId="3" borderId="41" xfId="7" applyFont="1" applyFill="1" applyBorder="1" applyProtection="1">
      <protection locked="0"/>
    </xf>
    <xf numFmtId="44" fontId="13" fillId="3" borderId="42" xfId="4" applyNumberFormat="1" applyFont="1" applyFill="1" applyBorder="1" applyAlignment="1" applyProtection="1">
      <alignment horizontal="center"/>
      <protection locked="0"/>
    </xf>
    <xf numFmtId="0" fontId="2" fillId="0" borderId="43" xfId="4" applyBorder="1"/>
    <xf numFmtId="44" fontId="2" fillId="3" borderId="44" xfId="1" applyFont="1" applyFill="1" applyBorder="1" applyProtection="1">
      <protection locked="0"/>
    </xf>
    <xf numFmtId="0" fontId="13" fillId="0" borderId="42" xfId="8" applyFont="1" applyBorder="1"/>
    <xf numFmtId="49" fontId="2" fillId="0" borderId="44" xfId="4" applyNumberFormat="1" applyBorder="1" applyAlignment="1">
      <alignment horizontal="center" vertical="center"/>
    </xf>
    <xf numFmtId="44" fontId="13" fillId="0" borderId="42" xfId="4" applyNumberFormat="1" applyFont="1" applyBorder="1" applyAlignment="1">
      <alignment horizontal="center"/>
    </xf>
    <xf numFmtId="49" fontId="13" fillId="0" borderId="44" xfId="4" applyNumberFormat="1" applyFont="1" applyBorder="1" applyAlignment="1">
      <alignment horizontal="center" vertical="center"/>
    </xf>
    <xf numFmtId="44" fontId="2" fillId="3" borderId="44" xfId="7" applyFont="1" applyFill="1" applyBorder="1" applyProtection="1">
      <protection locked="0"/>
    </xf>
    <xf numFmtId="0" fontId="13" fillId="0" borderId="46" xfId="4" applyFont="1" applyBorder="1" applyAlignment="1">
      <alignment wrapText="1"/>
    </xf>
    <xf numFmtId="0" fontId="2" fillId="0" borderId="42" xfId="4" applyBorder="1"/>
    <xf numFmtId="0" fontId="15" fillId="0" borderId="0" xfId="4" applyFont="1"/>
    <xf numFmtId="0" fontId="22" fillId="0" borderId="0" xfId="0" applyFont="1"/>
    <xf numFmtId="0" fontId="2" fillId="0" borderId="44" xfId="4" applyBorder="1" applyAlignment="1">
      <alignment horizontal="center" vertical="center"/>
    </xf>
    <xf numFmtId="0" fontId="13" fillId="0" borderId="46" xfId="4" applyFont="1" applyBorder="1"/>
    <xf numFmtId="0" fontId="13" fillId="0" borderId="47" xfId="4" applyFont="1" applyBorder="1"/>
    <xf numFmtId="44" fontId="2" fillId="0" borderId="46" xfId="7" applyFont="1" applyFill="1" applyBorder="1"/>
    <xf numFmtId="44" fontId="19" fillId="0" borderId="46" xfId="7" applyFont="1" applyFill="1" applyBorder="1"/>
    <xf numFmtId="44" fontId="19" fillId="0" borderId="46" xfId="4" applyNumberFormat="1" applyFont="1" applyBorder="1"/>
    <xf numFmtId="44" fontId="19" fillId="0" borderId="48" xfId="7" applyFont="1" applyFill="1" applyBorder="1"/>
    <xf numFmtId="44" fontId="2" fillId="0" borderId="44" xfId="7" applyFont="1" applyBorder="1"/>
    <xf numFmtId="44" fontId="2" fillId="0" borderId="46" xfId="7" applyFont="1" applyBorder="1"/>
    <xf numFmtId="44" fontId="19" fillId="0" borderId="46" xfId="7" applyFont="1" applyBorder="1"/>
    <xf numFmtId="44" fontId="23" fillId="0" borderId="46" xfId="4" applyNumberFormat="1" applyFont="1" applyBorder="1"/>
    <xf numFmtId="44" fontId="23" fillId="0" borderId="48" xfId="7" applyFont="1" applyBorder="1"/>
    <xf numFmtId="0" fontId="4" fillId="7" borderId="44" xfId="4" applyFont="1" applyFill="1" applyBorder="1" applyAlignment="1">
      <alignment horizontal="center" vertical="center"/>
    </xf>
    <xf numFmtId="0" fontId="19" fillId="7" borderId="46" xfId="4" applyFont="1" applyFill="1" applyBorder="1" applyAlignment="1">
      <alignment wrapText="1"/>
    </xf>
    <xf numFmtId="0" fontId="2" fillId="7" borderId="47" xfId="4" applyFill="1" applyBorder="1"/>
    <xf numFmtId="44" fontId="2" fillId="7" borderId="44" xfId="7" applyFont="1" applyFill="1" applyBorder="1"/>
    <xf numFmtId="44" fontId="2" fillId="7" borderId="46" xfId="7" applyFont="1" applyFill="1" applyBorder="1"/>
    <xf numFmtId="44" fontId="13" fillId="7" borderId="46" xfId="7" applyFont="1" applyFill="1" applyBorder="1"/>
    <xf numFmtId="44" fontId="2" fillId="7" borderId="46" xfId="4" applyNumberFormat="1" applyFill="1" applyBorder="1"/>
    <xf numFmtId="44" fontId="2" fillId="7" borderId="48" xfId="7" applyFont="1" applyFill="1" applyBorder="1"/>
    <xf numFmtId="0" fontId="13" fillId="8" borderId="46" xfId="4" applyFont="1" applyFill="1" applyBorder="1"/>
    <xf numFmtId="0" fontId="13" fillId="8" borderId="47" xfId="4" applyFont="1" applyFill="1" applyBorder="1"/>
    <xf numFmtId="44" fontId="13" fillId="0" borderId="44" xfId="7" applyFont="1" applyFill="1" applyBorder="1"/>
    <xf numFmtId="44" fontId="19" fillId="0" borderId="48" xfId="7" applyFont="1" applyBorder="1"/>
    <xf numFmtId="0" fontId="4" fillId="9" borderId="44" xfId="4" applyFont="1" applyFill="1" applyBorder="1" applyAlignment="1">
      <alignment horizontal="center" vertical="center"/>
    </xf>
    <xf numFmtId="0" fontId="19" fillId="9" borderId="46" xfId="4" applyFont="1" applyFill="1" applyBorder="1" applyAlignment="1">
      <alignment wrapText="1"/>
    </xf>
    <xf numFmtId="0" fontId="2" fillId="9" borderId="47" xfId="4" applyFill="1" applyBorder="1"/>
    <xf numFmtId="44" fontId="2" fillId="9" borderId="44" xfId="7" applyFont="1" applyFill="1" applyBorder="1"/>
    <xf numFmtId="44" fontId="2" fillId="9" borderId="46" xfId="7" applyFont="1" applyFill="1" applyBorder="1"/>
    <xf numFmtId="44" fontId="13" fillId="9" borderId="46" xfId="7" applyFont="1" applyFill="1" applyBorder="1"/>
    <xf numFmtId="44" fontId="2" fillId="9" borderId="46" xfId="4" applyNumberFormat="1" applyFill="1" applyBorder="1"/>
    <xf numFmtId="44" fontId="2" fillId="9" borderId="48" xfId="7" applyFont="1" applyFill="1" applyBorder="1"/>
    <xf numFmtId="44" fontId="13" fillId="0" borderId="46" xfId="7" applyFont="1" applyFill="1" applyBorder="1"/>
    <xf numFmtId="44" fontId="13" fillId="0" borderId="46" xfId="4" applyNumberFormat="1" applyFont="1" applyBorder="1"/>
    <xf numFmtId="44" fontId="13" fillId="0" borderId="48" xfId="7" applyFont="1" applyBorder="1"/>
    <xf numFmtId="0" fontId="2" fillId="0" borderId="0" xfId="4" applyAlignment="1">
      <alignment horizontal="left"/>
    </xf>
    <xf numFmtId="0" fontId="2" fillId="0" borderId="47" xfId="4" applyBorder="1"/>
    <xf numFmtId="44" fontId="13" fillId="0" borderId="48" xfId="7" applyFont="1" applyFill="1" applyBorder="1"/>
    <xf numFmtId="44" fontId="24" fillId="0" borderId="46" xfId="7" applyFont="1" applyBorder="1"/>
    <xf numFmtId="44" fontId="24" fillId="0" borderId="46" xfId="4" applyNumberFormat="1" applyFont="1" applyBorder="1"/>
    <xf numFmtId="44" fontId="24" fillId="0" borderId="48" xfId="7" applyFont="1" applyBorder="1"/>
    <xf numFmtId="0" fontId="4" fillId="10" borderId="44" xfId="4" applyFont="1" applyFill="1" applyBorder="1" applyAlignment="1">
      <alignment horizontal="center" vertical="center"/>
    </xf>
    <xf numFmtId="0" fontId="19" fillId="10" borderId="46" xfId="4" applyFont="1" applyFill="1" applyBorder="1" applyAlignment="1">
      <alignment wrapText="1"/>
    </xf>
    <xf numFmtId="0" fontId="2" fillId="10" borderId="47" xfId="4" applyFill="1" applyBorder="1"/>
    <xf numFmtId="44" fontId="2" fillId="10" borderId="44" xfId="7" applyFont="1" applyFill="1" applyBorder="1"/>
    <xf numFmtId="44" fontId="2" fillId="10" borderId="46" xfId="7" applyFont="1" applyFill="1" applyBorder="1"/>
    <xf numFmtId="44" fontId="13" fillId="10" borderId="46" xfId="7" applyFont="1" applyFill="1" applyBorder="1"/>
    <xf numFmtId="44" fontId="2" fillId="10" borderId="46" xfId="4" applyNumberFormat="1" applyFill="1" applyBorder="1"/>
    <xf numFmtId="44" fontId="2" fillId="10" borderId="48" xfId="7" applyFont="1" applyFill="1" applyBorder="1"/>
    <xf numFmtId="0" fontId="2" fillId="6" borderId="44" xfId="4" applyFill="1" applyBorder="1" applyAlignment="1">
      <alignment horizontal="center" vertical="center"/>
    </xf>
    <xf numFmtId="44" fontId="2" fillId="3" borderId="46" xfId="7" applyFont="1" applyFill="1" applyBorder="1" applyProtection="1">
      <protection locked="0"/>
    </xf>
    <xf numFmtId="0" fontId="4" fillId="11" borderId="44" xfId="4" applyFont="1" applyFill="1" applyBorder="1" applyAlignment="1">
      <alignment horizontal="center" vertical="center"/>
    </xf>
    <xf numFmtId="0" fontId="19" fillId="11" borderId="46" xfId="4" applyFont="1" applyFill="1" applyBorder="1" applyAlignment="1">
      <alignment wrapText="1"/>
    </xf>
    <xf numFmtId="0" fontId="2" fillId="11" borderId="47" xfId="4" applyFill="1" applyBorder="1"/>
    <xf numFmtId="44" fontId="2" fillId="11" borderId="44" xfId="7" applyFont="1" applyFill="1" applyBorder="1"/>
    <xf numFmtId="44" fontId="2" fillId="11" borderId="46" xfId="7" applyFont="1" applyFill="1" applyBorder="1"/>
    <xf numFmtId="44" fontId="13" fillId="11" borderId="46" xfId="7" applyFont="1" applyFill="1" applyBorder="1"/>
    <xf numFmtId="44" fontId="2" fillId="11" borderId="46" xfId="4" applyNumberFormat="1" applyFill="1" applyBorder="1"/>
    <xf numFmtId="44" fontId="2" fillId="11" borderId="48" xfId="7" applyFont="1" applyFill="1" applyBorder="1"/>
    <xf numFmtId="0" fontId="4" fillId="12" borderId="44" xfId="4" applyFont="1" applyFill="1" applyBorder="1" applyAlignment="1">
      <alignment horizontal="center" vertical="center"/>
    </xf>
    <xf numFmtId="0" fontId="19" fillId="12" borderId="46" xfId="4" applyFont="1" applyFill="1" applyBorder="1" applyAlignment="1">
      <alignment wrapText="1"/>
    </xf>
    <xf numFmtId="0" fontId="2" fillId="12" borderId="47" xfId="4" applyFill="1" applyBorder="1"/>
    <xf numFmtId="44" fontId="2" fillId="12" borderId="44" xfId="7" applyFont="1" applyFill="1" applyBorder="1"/>
    <xf numFmtId="44" fontId="2" fillId="12" borderId="46" xfId="7" applyFont="1" applyFill="1" applyBorder="1"/>
    <xf numFmtId="44" fontId="13" fillId="12" borderId="46" xfId="7" applyFont="1" applyFill="1" applyBorder="1"/>
    <xf numFmtId="44" fontId="2" fillId="12" borderId="46" xfId="4" applyNumberFormat="1" applyFill="1" applyBorder="1"/>
    <xf numFmtId="44" fontId="2" fillId="12" borderId="48" xfId="7" applyFont="1" applyFill="1" applyBorder="1"/>
    <xf numFmtId="44" fontId="23" fillId="0" borderId="48" xfId="7" applyFont="1" applyFill="1" applyBorder="1"/>
    <xf numFmtId="0" fontId="2" fillId="0" borderId="49" xfId="4" applyBorder="1" applyAlignment="1">
      <alignment horizontal="center" vertical="center"/>
    </xf>
    <xf numFmtId="0" fontId="13" fillId="0" borderId="50" xfId="4" applyFont="1" applyBorder="1"/>
    <xf numFmtId="0" fontId="13" fillId="0" borderId="51" xfId="4" applyFont="1" applyBorder="1"/>
    <xf numFmtId="44" fontId="2" fillId="0" borderId="49" xfId="7" applyFont="1" applyFill="1" applyBorder="1"/>
    <xf numFmtId="44" fontId="2" fillId="0" borderId="50" xfId="7" applyFont="1" applyFill="1" applyBorder="1"/>
    <xf numFmtId="44" fontId="19" fillId="0" borderId="50" xfId="7" applyFont="1" applyBorder="1"/>
    <xf numFmtId="44" fontId="23" fillId="0" borderId="50" xfId="4" applyNumberFormat="1" applyFont="1" applyBorder="1"/>
    <xf numFmtId="44" fontId="23" fillId="0" borderId="52" xfId="7" applyFont="1" applyBorder="1"/>
    <xf numFmtId="0" fontId="4" fillId="0" borderId="55" xfId="4" applyFont="1" applyBorder="1" applyAlignment="1">
      <alignment horizontal="left"/>
    </xf>
    <xf numFmtId="0" fontId="4" fillId="0" borderId="56" xfId="4" applyFont="1" applyBorder="1" applyAlignment="1">
      <alignment horizontal="left"/>
    </xf>
    <xf numFmtId="44" fontId="16" fillId="0" borderId="57" xfId="4" applyNumberFormat="1" applyFont="1" applyBorder="1"/>
    <xf numFmtId="44" fontId="16" fillId="0" borderId="58" xfId="4" applyNumberFormat="1" applyFont="1" applyBorder="1"/>
    <xf numFmtId="44" fontId="23" fillId="0" borderId="59" xfId="7" applyFont="1" applyFill="1" applyBorder="1"/>
    <xf numFmtId="0" fontId="2" fillId="13" borderId="60" xfId="4" applyFill="1" applyBorder="1" applyAlignment="1">
      <alignment horizontal="center" vertical="center"/>
    </xf>
    <xf numFmtId="0" fontId="19" fillId="13" borderId="61" xfId="4" applyFont="1" applyFill="1" applyBorder="1" applyAlignment="1">
      <alignment wrapText="1"/>
    </xf>
    <xf numFmtId="0" fontId="13" fillId="13" borderId="61" xfId="4" applyFont="1" applyFill="1" applyBorder="1"/>
    <xf numFmtId="0" fontId="13" fillId="13" borderId="62" xfId="4" applyFont="1" applyFill="1" applyBorder="1"/>
    <xf numFmtId="44" fontId="2" fillId="13" borderId="60" xfId="7" applyFont="1" applyFill="1" applyBorder="1"/>
    <xf numFmtId="44" fontId="2" fillId="13" borderId="61" xfId="7" applyFont="1" applyFill="1" applyBorder="1"/>
    <xf numFmtId="44" fontId="19" fillId="13" borderId="61" xfId="7" applyFont="1" applyFill="1" applyBorder="1"/>
    <xf numFmtId="44" fontId="19" fillId="13" borderId="63" xfId="7" applyFont="1" applyFill="1" applyBorder="1"/>
    <xf numFmtId="0" fontId="2" fillId="0" borderId="0" xfId="8"/>
    <xf numFmtId="0" fontId="2" fillId="0" borderId="1" xfId="8" applyBorder="1"/>
    <xf numFmtId="0" fontId="2" fillId="0" borderId="2" xfId="8" applyBorder="1"/>
    <xf numFmtId="0" fontId="2" fillId="0" borderId="3" xfId="8" applyBorder="1"/>
    <xf numFmtId="0" fontId="2" fillId="0" borderId="4" xfId="8" applyBorder="1"/>
    <xf numFmtId="0" fontId="4" fillId="0" borderId="5" xfId="8" applyFont="1" applyBorder="1" applyAlignment="1">
      <alignment horizontal="left" indent="1"/>
    </xf>
    <xf numFmtId="0" fontId="2" fillId="0" borderId="5" xfId="8" applyBorder="1"/>
    <xf numFmtId="0" fontId="2" fillId="0" borderId="0" xfId="8" applyAlignment="1">
      <alignment horizontal="left" indent="1"/>
    </xf>
    <xf numFmtId="0" fontId="2" fillId="0" borderId="5" xfId="8" applyBorder="1" applyAlignment="1">
      <alignment horizontal="left" indent="1"/>
    </xf>
    <xf numFmtId="0" fontId="9" fillId="0" borderId="0" xfId="8" applyFont="1"/>
    <xf numFmtId="49" fontId="2" fillId="0" borderId="0" xfId="8" applyNumberFormat="1" applyAlignment="1">
      <alignment horizontal="left" indent="1"/>
    </xf>
    <xf numFmtId="49" fontId="2" fillId="0" borderId="5" xfId="8" applyNumberFormat="1" applyBorder="1" applyAlignment="1">
      <alignment horizontal="left" indent="1"/>
    </xf>
    <xf numFmtId="0" fontId="12" fillId="0" borderId="0" xfId="8" applyFont="1"/>
    <xf numFmtId="0" fontId="2" fillId="0" borderId="6" xfId="8" applyBorder="1"/>
    <xf numFmtId="0" fontId="12" fillId="0" borderId="7" xfId="8" applyFont="1" applyBorder="1"/>
    <xf numFmtId="0" fontId="2" fillId="0" borderId="7" xfId="8" applyBorder="1"/>
    <xf numFmtId="0" fontId="2" fillId="0" borderId="8" xfId="8" applyBorder="1"/>
    <xf numFmtId="0" fontId="4" fillId="0" borderId="4" xfId="8" applyFont="1" applyBorder="1"/>
    <xf numFmtId="0" fontId="4" fillId="0" borderId="0" xfId="8" applyFont="1"/>
    <xf numFmtId="0" fontId="4" fillId="0" borderId="5" xfId="8" applyFont="1" applyBorder="1"/>
    <xf numFmtId="0" fontId="4" fillId="0" borderId="0" xfId="8" applyFont="1" applyAlignment="1">
      <alignment wrapText="1"/>
    </xf>
    <xf numFmtId="44" fontId="4" fillId="0" borderId="0" xfId="8" applyNumberFormat="1" applyFont="1"/>
    <xf numFmtId="164" fontId="2" fillId="0" borderId="0" xfId="8" applyNumberFormat="1"/>
    <xf numFmtId="164" fontId="4" fillId="0" borderId="0" xfId="8" applyNumberFormat="1" applyFont="1"/>
    <xf numFmtId="164" fontId="4" fillId="0" borderId="5" xfId="8" applyNumberFormat="1" applyFont="1" applyBorder="1"/>
    <xf numFmtId="0" fontId="2" fillId="0" borderId="0" xfId="8" applyAlignment="1">
      <alignment wrapText="1"/>
    </xf>
    <xf numFmtId="0" fontId="16" fillId="0" borderId="0" xfId="8" applyFont="1" applyAlignment="1">
      <alignment wrapText="1"/>
    </xf>
    <xf numFmtId="0" fontId="16" fillId="0" borderId="0" xfId="8" applyFont="1"/>
    <xf numFmtId="164" fontId="16" fillId="0" borderId="0" xfId="8" applyNumberFormat="1" applyFont="1"/>
    <xf numFmtId="164" fontId="17" fillId="0" borderId="0" xfId="8" applyNumberFormat="1" applyFont="1"/>
    <xf numFmtId="166" fontId="13" fillId="0" borderId="0" xfId="8" applyNumberFormat="1" applyFont="1"/>
    <xf numFmtId="166" fontId="4" fillId="0" borderId="0" xfId="8" applyNumberFormat="1" applyFont="1"/>
    <xf numFmtId="0" fontId="4" fillId="0" borderId="10" xfId="8" applyFont="1" applyBorder="1"/>
    <xf numFmtId="164" fontId="4" fillId="0" borderId="10" xfId="8" applyNumberFormat="1" applyFont="1" applyBorder="1"/>
    <xf numFmtId="166" fontId="4" fillId="0" borderId="10" xfId="8" applyNumberFormat="1" applyFont="1" applyBorder="1"/>
    <xf numFmtId="164" fontId="4" fillId="0" borderId="11" xfId="8" applyNumberFormat="1" applyFont="1" applyBorder="1"/>
    <xf numFmtId="0" fontId="2" fillId="0" borderId="12" xfId="8" applyBorder="1"/>
    <xf numFmtId="0" fontId="21" fillId="14" borderId="9" xfId="6" applyFont="1" applyFill="1" applyBorder="1" applyAlignment="1">
      <alignment horizontal="left" indent="1"/>
    </xf>
    <xf numFmtId="0" fontId="13" fillId="14" borderId="10" xfId="6" applyFont="1" applyFill="1" applyBorder="1"/>
    <xf numFmtId="0" fontId="13" fillId="14" borderId="10" xfId="6" applyFont="1" applyFill="1" applyBorder="1" applyAlignment="1">
      <alignment horizontal="center"/>
    </xf>
    <xf numFmtId="0" fontId="13" fillId="14" borderId="31" xfId="6" applyFont="1" applyFill="1" applyBorder="1" applyAlignment="1">
      <alignment horizontal="center"/>
    </xf>
    <xf numFmtId="0" fontId="13" fillId="14" borderId="32" xfId="6" applyFont="1" applyFill="1" applyBorder="1" applyAlignment="1">
      <alignment horizontal="center"/>
    </xf>
    <xf numFmtId="44" fontId="2" fillId="14" borderId="33" xfId="7" applyFont="1" applyFill="1" applyBorder="1" applyAlignment="1">
      <alignment horizontal="center"/>
    </xf>
    <xf numFmtId="0" fontId="2" fillId="0" borderId="0" xfId="8" applyAlignment="1">
      <alignment vertical="center"/>
    </xf>
    <xf numFmtId="0" fontId="21" fillId="14" borderId="4" xfId="6" applyFont="1" applyFill="1" applyBorder="1" applyAlignment="1">
      <alignment horizontal="left" indent="1"/>
    </xf>
    <xf numFmtId="0" fontId="21" fillId="14" borderId="0" xfId="6" applyFont="1" applyFill="1"/>
    <xf numFmtId="0" fontId="21" fillId="14" borderId="0" xfId="6" applyFont="1" applyFill="1" applyAlignment="1">
      <alignment horizontal="center"/>
    </xf>
    <xf numFmtId="0" fontId="13" fillId="14" borderId="0" xfId="6" applyFont="1" applyFill="1" applyAlignment="1">
      <alignment horizontal="center"/>
    </xf>
    <xf numFmtId="0" fontId="13" fillId="14" borderId="34" xfId="6" applyFont="1" applyFill="1" applyBorder="1" applyAlignment="1">
      <alignment horizontal="center"/>
    </xf>
    <xf numFmtId="0" fontId="13" fillId="14" borderId="35" xfId="6" applyFont="1" applyFill="1" applyBorder="1" applyAlignment="1">
      <alignment horizontal="center"/>
    </xf>
    <xf numFmtId="44" fontId="2" fillId="14" borderId="36" xfId="7" applyFont="1" applyFill="1" applyBorder="1" applyAlignment="1">
      <alignment horizontal="center"/>
    </xf>
    <xf numFmtId="0" fontId="4" fillId="5" borderId="37" xfId="8" applyFont="1" applyFill="1" applyBorder="1" applyAlignment="1">
      <alignment horizontal="center" vertical="center"/>
    </xf>
    <xf numFmtId="0" fontId="19" fillId="5" borderId="38" xfId="8" applyFont="1" applyFill="1" applyBorder="1"/>
    <xf numFmtId="0" fontId="2" fillId="5" borderId="38" xfId="8" applyFill="1" applyBorder="1"/>
    <xf numFmtId="0" fontId="2" fillId="5" borderId="39" xfId="8" applyFill="1" applyBorder="1"/>
    <xf numFmtId="44" fontId="2" fillId="5" borderId="38" xfId="8" applyNumberFormat="1" applyFill="1" applyBorder="1" applyAlignment="1">
      <alignment horizontal="center"/>
    </xf>
    <xf numFmtId="44" fontId="2" fillId="5" borderId="38" xfId="8" applyNumberFormat="1" applyFill="1" applyBorder="1"/>
    <xf numFmtId="0" fontId="13" fillId="0" borderId="41" xfId="8" applyFont="1" applyBorder="1" applyAlignment="1">
      <alignment horizontal="center" vertical="center"/>
    </xf>
    <xf numFmtId="0" fontId="19" fillId="0" borderId="42" xfId="8" applyFont="1" applyBorder="1"/>
    <xf numFmtId="0" fontId="13" fillId="0" borderId="43" xfId="8" applyFont="1" applyBorder="1"/>
    <xf numFmtId="44" fontId="2" fillId="0" borderId="41" xfId="7" applyFont="1" applyFill="1" applyBorder="1"/>
    <xf numFmtId="44" fontId="2" fillId="0" borderId="42" xfId="8" applyNumberFormat="1" applyBorder="1" applyAlignment="1">
      <alignment horizontal="center"/>
    </xf>
    <xf numFmtId="44" fontId="2" fillId="0" borderId="42" xfId="8" applyNumberFormat="1" applyBorder="1"/>
    <xf numFmtId="49" fontId="2" fillId="6" borderId="44" xfId="8" applyNumberFormat="1" applyFill="1" applyBorder="1" applyAlignment="1">
      <alignment horizontal="center" vertical="center"/>
    </xf>
    <xf numFmtId="0" fontId="13" fillId="0" borderId="42" xfId="8" applyFont="1" applyBorder="1" applyAlignment="1">
      <alignment wrapText="1"/>
    </xf>
    <xf numFmtId="44" fontId="13" fillId="3" borderId="42" xfId="8" applyNumberFormat="1" applyFont="1" applyFill="1" applyBorder="1" applyAlignment="1" applyProtection="1">
      <alignment horizontal="center"/>
      <protection locked="0"/>
    </xf>
    <xf numFmtId="49" fontId="2" fillId="0" borderId="41" xfId="8" applyNumberFormat="1" applyBorder="1" applyAlignment="1">
      <alignment horizontal="center" vertical="center"/>
    </xf>
    <xf numFmtId="44" fontId="13" fillId="0" borderId="42" xfId="8" applyNumberFormat="1" applyFont="1" applyBorder="1" applyAlignment="1">
      <alignment horizontal="center"/>
    </xf>
    <xf numFmtId="0" fontId="2" fillId="0" borderId="42" xfId="8" applyBorder="1"/>
    <xf numFmtId="0" fontId="2" fillId="0" borderId="43" xfId="8" applyBorder="1"/>
    <xf numFmtId="49" fontId="2" fillId="0" borderId="44" xfId="8" applyNumberFormat="1" applyBorder="1" applyAlignment="1">
      <alignment horizontal="center" vertical="center"/>
    </xf>
    <xf numFmtId="0" fontId="13" fillId="0" borderId="42" xfId="9" applyFont="1" applyBorder="1" applyAlignment="1">
      <alignment wrapText="1"/>
    </xf>
    <xf numFmtId="0" fontId="2" fillId="0" borderId="42" xfId="9" applyBorder="1"/>
    <xf numFmtId="0" fontId="2" fillId="0" borderId="43" xfId="9" applyBorder="1"/>
    <xf numFmtId="0" fontId="15" fillId="0" borderId="0" xfId="8" applyFont="1"/>
    <xf numFmtId="0" fontId="2" fillId="0" borderId="44" xfId="8" applyBorder="1" applyAlignment="1">
      <alignment horizontal="center" vertical="center"/>
    </xf>
    <xf numFmtId="0" fontId="13" fillId="0" borderId="46" xfId="8" applyFont="1" applyBorder="1"/>
    <xf numFmtId="0" fontId="13" fillId="0" borderId="47" xfId="8" applyFont="1" applyBorder="1"/>
    <xf numFmtId="44" fontId="19" fillId="0" borderId="46" xfId="8" applyNumberFormat="1" applyFont="1" applyBorder="1"/>
    <xf numFmtId="44" fontId="23" fillId="0" borderId="46" xfId="8" applyNumberFormat="1" applyFont="1" applyBorder="1"/>
    <xf numFmtId="0" fontId="4" fillId="7" borderId="44" xfId="8" applyFont="1" applyFill="1" applyBorder="1" applyAlignment="1">
      <alignment horizontal="center" vertical="center"/>
    </xf>
    <xf numFmtId="0" fontId="19" fillId="7" borderId="46" xfId="8" applyFont="1" applyFill="1" applyBorder="1" applyAlignment="1">
      <alignment wrapText="1"/>
    </xf>
    <xf numFmtId="0" fontId="2" fillId="7" borderId="46" xfId="8" applyFill="1" applyBorder="1"/>
    <xf numFmtId="0" fontId="2" fillId="7" borderId="47" xfId="8" applyFill="1" applyBorder="1"/>
    <xf numFmtId="44" fontId="2" fillId="7" borderId="46" xfId="8" applyNumberFormat="1" applyFill="1" applyBorder="1"/>
    <xf numFmtId="0" fontId="13" fillId="0" borderId="46" xfId="8" applyFont="1" applyBorder="1" applyAlignment="1">
      <alignment wrapText="1"/>
    </xf>
    <xf numFmtId="0" fontId="13" fillId="8" borderId="46" xfId="8" applyFont="1" applyFill="1" applyBorder="1"/>
    <xf numFmtId="0" fontId="13" fillId="8" borderId="47" xfId="8" applyFont="1" applyFill="1" applyBorder="1"/>
    <xf numFmtId="0" fontId="4" fillId="9" borderId="44" xfId="8" applyFont="1" applyFill="1" applyBorder="1" applyAlignment="1">
      <alignment horizontal="center" vertical="center"/>
    </xf>
    <xf numFmtId="0" fontId="19" fillId="9" borderId="46" xfId="8" applyFont="1" applyFill="1" applyBorder="1" applyAlignment="1">
      <alignment wrapText="1"/>
    </xf>
    <xf numFmtId="0" fontId="2" fillId="9" borderId="46" xfId="8" applyFill="1" applyBorder="1"/>
    <xf numFmtId="0" fontId="2" fillId="9" borderId="47" xfId="8" applyFill="1" applyBorder="1"/>
    <xf numFmtId="44" fontId="2" fillId="9" borderId="46" xfId="8" applyNumberFormat="1" applyFill="1" applyBorder="1"/>
    <xf numFmtId="44" fontId="13" fillId="0" borderId="46" xfId="8" applyNumberFormat="1" applyFont="1" applyBorder="1"/>
    <xf numFmtId="0" fontId="2" fillId="0" borderId="0" xfId="8" applyAlignment="1">
      <alignment horizontal="left"/>
    </xf>
    <xf numFmtId="0" fontId="2" fillId="0" borderId="46" xfId="8" applyBorder="1"/>
    <xf numFmtId="0" fontId="2" fillId="0" borderId="47" xfId="8" applyBorder="1"/>
    <xf numFmtId="44" fontId="24" fillId="0" borderId="46" xfId="8" applyNumberFormat="1" applyFont="1" applyBorder="1"/>
    <xf numFmtId="0" fontId="4" fillId="10" borderId="44" xfId="8" applyFont="1" applyFill="1" applyBorder="1" applyAlignment="1">
      <alignment horizontal="center" vertical="center"/>
    </xf>
    <xf numFmtId="0" fontId="19" fillId="10" borderId="46" xfId="8" applyFont="1" applyFill="1" applyBorder="1" applyAlignment="1">
      <alignment wrapText="1"/>
    </xf>
    <xf numFmtId="0" fontId="2" fillId="10" borderId="46" xfId="8" applyFill="1" applyBorder="1"/>
    <xf numFmtId="0" fontId="2" fillId="10" borderId="47" xfId="8" applyFill="1" applyBorder="1"/>
    <xf numFmtId="44" fontId="2" fillId="10" borderId="46" xfId="8" applyNumberFormat="1" applyFill="1" applyBorder="1"/>
    <xf numFmtId="0" fontId="2" fillId="6" borderId="44" xfId="8" applyFill="1" applyBorder="1" applyAlignment="1">
      <alignment horizontal="center" vertical="center"/>
    </xf>
    <xf numFmtId="0" fontId="4" fillId="11" borderId="44" xfId="8" applyFont="1" applyFill="1" applyBorder="1" applyAlignment="1">
      <alignment horizontal="center" vertical="center"/>
    </xf>
    <xf numFmtId="0" fontId="19" fillId="11" borderId="46" xfId="8" applyFont="1" applyFill="1" applyBorder="1" applyAlignment="1">
      <alignment wrapText="1"/>
    </xf>
    <xf numFmtId="0" fontId="2" fillId="11" borderId="46" xfId="8" applyFill="1" applyBorder="1"/>
    <xf numFmtId="0" fontId="2" fillId="11" borderId="47" xfId="8" applyFill="1" applyBorder="1"/>
    <xf numFmtId="44" fontId="2" fillId="11" borderId="46" xfId="8" applyNumberFormat="1" applyFill="1" applyBorder="1"/>
    <xf numFmtId="0" fontId="4" fillId="12" borderId="44" xfId="8" applyFont="1" applyFill="1" applyBorder="1" applyAlignment="1">
      <alignment horizontal="center" vertical="center"/>
    </xf>
    <xf numFmtId="0" fontId="19" fillId="12" borderId="46" xfId="8" applyFont="1" applyFill="1" applyBorder="1" applyAlignment="1">
      <alignment wrapText="1"/>
    </xf>
    <xf numFmtId="0" fontId="2" fillId="12" borderId="46" xfId="8" applyFill="1" applyBorder="1"/>
    <xf numFmtId="0" fontId="2" fillId="12" borderId="47" xfId="8" applyFill="1" applyBorder="1"/>
    <xf numFmtId="44" fontId="2" fillId="12" borderId="46" xfId="8" applyNumberFormat="1" applyFill="1" applyBorder="1"/>
    <xf numFmtId="0" fontId="2" fillId="0" borderId="49" xfId="8" applyBorder="1" applyAlignment="1">
      <alignment horizontal="center" vertical="center"/>
    </xf>
    <xf numFmtId="0" fontId="13" fillId="0" borderId="50" xfId="8" applyFont="1" applyBorder="1"/>
    <xf numFmtId="0" fontId="13" fillId="0" borderId="51" xfId="8" applyFont="1" applyBorder="1"/>
    <xf numFmtId="44" fontId="2" fillId="0" borderId="49" xfId="7" applyFont="1" applyBorder="1"/>
    <xf numFmtId="44" fontId="2" fillId="0" borderId="50" xfId="7" applyFont="1" applyBorder="1"/>
    <xf numFmtId="44" fontId="23" fillId="0" borderId="50" xfId="8" applyNumberFormat="1" applyFont="1" applyBorder="1"/>
    <xf numFmtId="0" fontId="4" fillId="0" borderId="55" xfId="8" applyFont="1" applyBorder="1" applyAlignment="1">
      <alignment horizontal="left"/>
    </xf>
    <xf numFmtId="0" fontId="4" fillId="0" borderId="56" xfId="8" applyFont="1" applyBorder="1" applyAlignment="1">
      <alignment horizontal="left"/>
    </xf>
    <xf numFmtId="44" fontId="16" fillId="0" borderId="57" xfId="8" applyNumberFormat="1" applyFont="1" applyBorder="1"/>
    <xf numFmtId="44" fontId="16" fillId="0" borderId="58" xfId="8" applyNumberFormat="1" applyFont="1" applyBorder="1"/>
    <xf numFmtId="0" fontId="2" fillId="13" borderId="60" xfId="8" applyFill="1" applyBorder="1" applyAlignment="1">
      <alignment horizontal="center" vertical="center"/>
    </xf>
    <xf numFmtId="0" fontId="19" fillId="13" borderId="61" xfId="8" applyFont="1" applyFill="1" applyBorder="1" applyAlignment="1">
      <alignment wrapText="1"/>
    </xf>
    <xf numFmtId="0" fontId="13" fillId="13" borderId="61" xfId="8" applyFont="1" applyFill="1" applyBorder="1"/>
    <xf numFmtId="0" fontId="13" fillId="13" borderId="62" xfId="8" applyFont="1" applyFill="1" applyBorder="1"/>
    <xf numFmtId="0" fontId="3" fillId="0" borderId="0" xfId="3" applyAlignment="1">
      <alignment horizontal="center"/>
    </xf>
    <xf numFmtId="0" fontId="4" fillId="0" borderId="0" xfId="3" applyFont="1" applyAlignment="1">
      <alignment horizontal="left" wrapText="1" indent="1"/>
    </xf>
    <xf numFmtId="0" fontId="4" fillId="0" borderId="5" xfId="3" applyFont="1" applyBorder="1" applyAlignment="1">
      <alignment horizontal="left" indent="1"/>
    </xf>
    <xf numFmtId="0" fontId="4" fillId="0" borderId="0" xfId="3" applyFont="1" applyAlignment="1">
      <alignment horizontal="left" indent="1"/>
    </xf>
    <xf numFmtId="0" fontId="2" fillId="0" borderId="0" xfId="3" applyFont="1" applyAlignment="1">
      <alignment horizontal="left" indent="1"/>
    </xf>
    <xf numFmtId="0" fontId="3" fillId="0" borderId="5" xfId="3" applyBorder="1" applyAlignment="1">
      <alignment horizontal="left" indent="1"/>
    </xf>
    <xf numFmtId="0" fontId="3" fillId="0" borderId="0" xfId="3" applyAlignment="1">
      <alignment horizontal="left" indent="1"/>
    </xf>
    <xf numFmtId="0" fontId="4" fillId="0" borderId="9" xfId="3" applyFont="1" applyBorder="1" applyAlignment="1">
      <alignment horizontal="left"/>
    </xf>
    <xf numFmtId="0" fontId="4" fillId="0" borderId="10" xfId="3" applyFont="1" applyBorder="1" applyAlignment="1">
      <alignment horizontal="left"/>
    </xf>
    <xf numFmtId="0" fontId="2" fillId="0" borderId="0" xfId="4" applyAlignment="1">
      <alignment horizontal="left" vertical="top" wrapText="1"/>
    </xf>
    <xf numFmtId="0" fontId="2" fillId="0" borderId="0" xfId="4" applyAlignment="1">
      <alignment horizontal="left" vertical="top"/>
    </xf>
    <xf numFmtId="0" fontId="14" fillId="0" borderId="20" xfId="6" applyFont="1" applyBorder="1" applyAlignment="1">
      <alignment horizontal="center" vertical="center"/>
    </xf>
    <xf numFmtId="0" fontId="14" fillId="0" borderId="21" xfId="6" applyFont="1" applyBorder="1" applyAlignment="1">
      <alignment horizontal="center" vertical="center"/>
    </xf>
    <xf numFmtId="0" fontId="4" fillId="0" borderId="53" xfId="4" applyFont="1" applyBorder="1" applyAlignment="1">
      <alignment horizontal="left"/>
    </xf>
    <xf numFmtId="0" fontId="4" fillId="0" borderId="54" xfId="4" applyFont="1" applyBorder="1" applyAlignment="1">
      <alignment horizontal="left"/>
    </xf>
    <xf numFmtId="0" fontId="2" fillId="0" borderId="0" xfId="4" applyAlignment="1">
      <alignment horizontal="center"/>
    </xf>
    <xf numFmtId="0" fontId="4" fillId="0" borderId="0" xfId="4" applyFont="1" applyAlignment="1">
      <alignment horizontal="left" wrapText="1" indent="1"/>
    </xf>
    <xf numFmtId="0" fontId="4" fillId="0" borderId="0" xfId="4" applyFont="1" applyAlignment="1">
      <alignment horizontal="left" indent="1"/>
    </xf>
    <xf numFmtId="0" fontId="2" fillId="0" borderId="0" xfId="4" applyAlignment="1">
      <alignment horizontal="left" indent="1"/>
    </xf>
    <xf numFmtId="0" fontId="4" fillId="0" borderId="9" xfId="4" applyFont="1" applyBorder="1" applyAlignment="1">
      <alignment horizontal="left"/>
    </xf>
    <xf numFmtId="0" fontId="4" fillId="0" borderId="10" xfId="4" applyFont="1" applyBorder="1" applyAlignment="1">
      <alignment horizontal="left"/>
    </xf>
    <xf numFmtId="0" fontId="4" fillId="0" borderId="53" xfId="8" applyFont="1" applyBorder="1" applyAlignment="1">
      <alignment horizontal="left"/>
    </xf>
    <xf numFmtId="0" fontId="4" fillId="0" borderId="54" xfId="8" applyFont="1" applyBorder="1" applyAlignment="1">
      <alignment horizontal="left"/>
    </xf>
    <xf numFmtId="0" fontId="2" fillId="0" borderId="0" xfId="8" applyAlignment="1">
      <alignment horizontal="center"/>
    </xf>
    <xf numFmtId="0" fontId="4" fillId="0" borderId="0" xfId="8" applyFont="1" applyAlignment="1">
      <alignment horizontal="left" wrapText="1" indent="1"/>
    </xf>
    <xf numFmtId="0" fontId="4" fillId="0" borderId="0" xfId="8" applyFont="1" applyAlignment="1">
      <alignment horizontal="left" indent="1"/>
    </xf>
    <xf numFmtId="0" fontId="2" fillId="0" borderId="0" xfId="8" applyAlignment="1">
      <alignment horizontal="left" indent="1"/>
    </xf>
    <xf numFmtId="0" fontId="4" fillId="0" borderId="9" xfId="8" applyFont="1" applyBorder="1" applyAlignment="1">
      <alignment horizontal="left"/>
    </xf>
    <xf numFmtId="0" fontId="4" fillId="0" borderId="10" xfId="8" applyFont="1" applyBorder="1" applyAlignment="1">
      <alignment horizontal="left"/>
    </xf>
    <xf numFmtId="0" fontId="2" fillId="0" borderId="0" xfId="4" applyBorder="1"/>
    <xf numFmtId="0" fontId="2" fillId="0" borderId="0" xfId="4" applyBorder="1" applyAlignment="1">
      <alignment horizontal="left" indent="1"/>
    </xf>
    <xf numFmtId="49" fontId="2" fillId="0" borderId="0" xfId="4" applyNumberFormat="1" applyBorder="1" applyAlignment="1">
      <alignment horizontal="left" indent="1"/>
    </xf>
    <xf numFmtId="164" fontId="4" fillId="0" borderId="0" xfId="4" applyNumberFormat="1" applyFont="1" applyBorder="1"/>
    <xf numFmtId="0" fontId="4" fillId="0" borderId="0" xfId="4" applyFont="1" applyBorder="1" applyAlignment="1">
      <alignment horizontal="left" indent="1"/>
    </xf>
    <xf numFmtId="0" fontId="2" fillId="0" borderId="0" xfId="4" applyBorder="1" applyAlignment="1">
      <alignment horizontal="left" indent="1"/>
    </xf>
    <xf numFmtId="0" fontId="2" fillId="0" borderId="0" xfId="4" applyBorder="1" applyAlignment="1">
      <alignment horizontal="left" vertical="top" wrapText="1"/>
    </xf>
    <xf numFmtId="44" fontId="1" fillId="0" borderId="30" xfId="7" applyFont="1" applyBorder="1" applyAlignment="1">
      <alignment horizontal="center"/>
    </xf>
    <xf numFmtId="44" fontId="23" fillId="0" borderId="45" xfId="7" applyFont="1" applyFill="1" applyBorder="1"/>
    <xf numFmtId="0" fontId="16" fillId="0" borderId="0" xfId="4" applyFont="1" applyAlignment="1">
      <alignment horizontal="center" vertical="center"/>
    </xf>
    <xf numFmtId="0" fontId="16" fillId="0" borderId="0" xfId="4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3" applyFont="1" applyBorder="1"/>
    <xf numFmtId="0" fontId="11" fillId="0" borderId="0" xfId="0" applyFont="1" applyBorder="1" applyAlignment="1">
      <alignment horizontal="left"/>
    </xf>
    <xf numFmtId="0" fontId="12" fillId="0" borderId="0" xfId="3" applyFont="1" applyBorder="1"/>
    <xf numFmtId="0" fontId="3" fillId="0" borderId="0" xfId="3" applyBorder="1"/>
    <xf numFmtId="0" fontId="4" fillId="0" borderId="0" xfId="3" applyFont="1" applyBorder="1" applyAlignment="1">
      <alignment wrapText="1"/>
    </xf>
    <xf numFmtId="0" fontId="13" fillId="0" borderId="0" xfId="3" applyFont="1" applyBorder="1" applyAlignment="1">
      <alignment wrapText="1"/>
    </xf>
    <xf numFmtId="0" fontId="2" fillId="0" borderId="0" xfId="3" applyFont="1" applyBorder="1" applyAlignment="1">
      <alignment wrapText="1"/>
    </xf>
    <xf numFmtId="0" fontId="14" fillId="0" borderId="0" xfId="3" applyFont="1" applyBorder="1" applyAlignment="1">
      <alignment wrapText="1"/>
    </xf>
    <xf numFmtId="0" fontId="4" fillId="0" borderId="0" xfId="3" applyFont="1" applyBorder="1"/>
    <xf numFmtId="0" fontId="4" fillId="2" borderId="0" xfId="3" applyFont="1" applyFill="1" applyBorder="1" applyAlignment="1">
      <alignment wrapText="1"/>
    </xf>
    <xf numFmtId="44" fontId="4" fillId="0" borderId="0" xfId="4" applyNumberFormat="1" applyFont="1" applyBorder="1"/>
    <xf numFmtId="0" fontId="2" fillId="0" borderId="0" xfId="8" applyBorder="1"/>
    <xf numFmtId="0" fontId="2" fillId="0" borderId="0" xfId="8" applyBorder="1" applyAlignment="1">
      <alignment horizontal="left" indent="1"/>
    </xf>
    <xf numFmtId="49" fontId="2" fillId="0" borderId="0" xfId="8" applyNumberFormat="1" applyBorder="1" applyAlignment="1">
      <alignment horizontal="left" indent="1"/>
    </xf>
    <xf numFmtId="164" fontId="4" fillId="0" borderId="0" xfId="8" applyNumberFormat="1" applyFont="1" applyBorder="1"/>
    <xf numFmtId="0" fontId="4" fillId="0" borderId="0" xfId="8" applyFont="1" applyBorder="1" applyAlignment="1">
      <alignment horizontal="left" indent="1"/>
    </xf>
    <xf numFmtId="0" fontId="2" fillId="0" borderId="0" xfId="8" applyBorder="1" applyAlignment="1">
      <alignment horizontal="left" indent="1"/>
    </xf>
  </cellXfs>
  <cellStyles count="10">
    <cellStyle name="Měna" xfId="1" builtinId="4"/>
    <cellStyle name="měny 2" xfId="7" xr:uid="{6EFD4F96-2BC2-4452-9026-B4D0DA0711B4}"/>
    <cellStyle name="Normální" xfId="0" builtinId="0"/>
    <cellStyle name="normální 2 2" xfId="3" xr:uid="{59B18B95-EFB0-4ACF-BFC6-35CBA97A30D7}"/>
    <cellStyle name="normální 2 2 5 2" xfId="8" xr:uid="{54B6546C-F7AD-48E6-B57B-7822EB1A5C9A}"/>
    <cellStyle name="normální 2 2 6" xfId="4" xr:uid="{A591626D-E8C1-451C-BDAE-69EF54405F59}"/>
    <cellStyle name="normální 2 2 6 2" xfId="5" xr:uid="{8ACFFD2A-61F3-4139-8164-45B501BF9C49}"/>
    <cellStyle name="normální 2 2 6 2 2" xfId="9" xr:uid="{F65F08B0-04B9-4CD8-B6D2-DC7DEF6FDB0D}"/>
    <cellStyle name="normální 2 3" xfId="6" xr:uid="{62A21373-7E1C-444C-AFE2-2F0816F092F1}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80A8C-64DC-4528-8A81-5AF45A56ABD8}">
  <dimension ref="A2:J44"/>
  <sheetViews>
    <sheetView tabSelected="1" view="pageBreakPreview" zoomScale="70" zoomScaleNormal="100" zoomScaleSheetLayoutView="70" zoomScalePageLayoutView="55" workbookViewId="0">
      <selection activeCell="F33" sqref="F33"/>
    </sheetView>
  </sheetViews>
  <sheetFormatPr defaultColWidth="9.08984375" defaultRowHeight="14.5" x14ac:dyDescent="0.35"/>
  <cols>
    <col min="1" max="1" width="11.08984375" style="48" customWidth="1"/>
    <col min="2" max="2" width="7.6328125" style="1" customWidth="1"/>
    <col min="3" max="3" width="72.90625" style="1" customWidth="1"/>
    <col min="4" max="4" width="8.81640625" style="1" customWidth="1"/>
    <col min="5" max="5" width="8" style="1" customWidth="1"/>
    <col min="6" max="7" width="14" style="1" customWidth="1"/>
    <col min="8" max="9" width="16.6328125" style="1" customWidth="1"/>
    <col min="10" max="10" width="17.1796875" style="1" customWidth="1"/>
    <col min="11" max="11" width="11.08984375" style="1" customWidth="1"/>
    <col min="12" max="12" width="3" style="1" customWidth="1"/>
    <col min="13" max="16384" width="9.08984375" style="1"/>
  </cols>
  <sheetData>
    <row r="2" spans="2:10" ht="15" thickBot="1" x14ac:dyDescent="0.4"/>
    <row r="3" spans="2:10" ht="18" customHeight="1" x14ac:dyDescent="0.35">
      <c r="B3" s="2"/>
      <c r="C3" s="3"/>
      <c r="D3" s="3"/>
      <c r="E3" s="3"/>
      <c r="F3" s="3"/>
      <c r="G3" s="3"/>
      <c r="H3" s="3"/>
      <c r="I3" s="3"/>
      <c r="J3" s="4"/>
    </row>
    <row r="4" spans="2:10" ht="18" customHeight="1" x14ac:dyDescent="0.4">
      <c r="B4" s="5"/>
      <c r="C4" s="413" t="s">
        <v>0</v>
      </c>
      <c r="H4" s="373"/>
      <c r="I4" s="374"/>
      <c r="J4" s="375"/>
    </row>
    <row r="5" spans="2:10" ht="18" customHeight="1" x14ac:dyDescent="0.35">
      <c r="B5" s="5"/>
      <c r="C5" s="414"/>
      <c r="H5" s="373"/>
      <c r="I5" s="376"/>
      <c r="J5" s="375"/>
    </row>
    <row r="6" spans="2:10" ht="18" customHeight="1" x14ac:dyDescent="0.35">
      <c r="B6" s="5"/>
      <c r="C6" s="414"/>
      <c r="J6" s="8"/>
    </row>
    <row r="7" spans="2:10" ht="18" customHeight="1" x14ac:dyDescent="0.4">
      <c r="B7" s="5"/>
      <c r="C7" s="415" t="s">
        <v>1</v>
      </c>
      <c r="H7" s="1" t="s">
        <v>2</v>
      </c>
      <c r="I7" s="10" t="s">
        <v>3</v>
      </c>
      <c r="J7" s="11"/>
    </row>
    <row r="8" spans="2:10" ht="18" customHeight="1" x14ac:dyDescent="0.35">
      <c r="B8" s="5"/>
      <c r="C8" s="416" t="s">
        <v>4</v>
      </c>
      <c r="D8" s="12"/>
      <c r="E8" s="12"/>
      <c r="F8" s="12"/>
      <c r="G8" s="12"/>
      <c r="H8" s="1" t="s">
        <v>5</v>
      </c>
      <c r="I8" s="13" t="s">
        <v>6</v>
      </c>
      <c r="J8" s="14"/>
    </row>
    <row r="9" spans="2:10" ht="18" customHeight="1" x14ac:dyDescent="0.35">
      <c r="B9" s="5"/>
      <c r="C9" s="417"/>
      <c r="H9" s="1" t="s">
        <v>7</v>
      </c>
      <c r="I9" s="377">
        <v>1</v>
      </c>
      <c r="J9" s="378"/>
    </row>
    <row r="10" spans="2:10" ht="18" customHeight="1" x14ac:dyDescent="0.45">
      <c r="B10" s="5"/>
      <c r="C10" s="418" t="s">
        <v>454</v>
      </c>
      <c r="I10" s="379"/>
      <c r="J10" s="378"/>
    </row>
    <row r="11" spans="2:10" ht="18" customHeight="1" thickBot="1" x14ac:dyDescent="0.5">
      <c r="B11" s="16"/>
      <c r="C11" s="17"/>
      <c r="D11" s="18"/>
      <c r="E11" s="18"/>
      <c r="F11" s="18"/>
      <c r="G11" s="18"/>
      <c r="H11" s="18"/>
      <c r="I11" s="18"/>
      <c r="J11" s="19"/>
    </row>
    <row r="12" spans="2:10" ht="14.25" customHeight="1" thickTop="1" x14ac:dyDescent="0.45">
      <c r="B12" s="20"/>
      <c r="C12" s="418"/>
      <c r="J12" s="8"/>
    </row>
    <row r="13" spans="2:10" x14ac:dyDescent="0.35">
      <c r="B13" s="5"/>
      <c r="C13" s="419"/>
      <c r="H13" s="411" t="s">
        <v>25</v>
      </c>
      <c r="I13" s="412" t="s">
        <v>455</v>
      </c>
      <c r="J13" s="26"/>
    </row>
    <row r="14" spans="2:10" x14ac:dyDescent="0.35">
      <c r="B14" s="21" t="s">
        <v>8</v>
      </c>
      <c r="C14" s="420" t="s">
        <v>9</v>
      </c>
      <c r="D14" s="22"/>
      <c r="E14" s="22"/>
      <c r="F14" s="23"/>
      <c r="G14" s="22"/>
      <c r="H14" s="25">
        <f>'EPS - D'!J238</f>
        <v>0</v>
      </c>
      <c r="I14" s="25">
        <f>'EPS - D'!K238</f>
        <v>0</v>
      </c>
      <c r="J14" s="30"/>
    </row>
    <row r="15" spans="2:10" x14ac:dyDescent="0.35">
      <c r="B15" s="21"/>
      <c r="C15" s="421"/>
      <c r="D15" s="27"/>
      <c r="E15" s="27"/>
      <c r="F15" s="28"/>
      <c r="G15" s="27"/>
      <c r="H15" s="29"/>
      <c r="J15" s="30"/>
    </row>
    <row r="16" spans="2:10" x14ac:dyDescent="0.35">
      <c r="B16" s="21" t="s">
        <v>10</v>
      </c>
      <c r="C16" s="420" t="s">
        <v>11</v>
      </c>
      <c r="D16" s="22"/>
      <c r="E16" s="22"/>
      <c r="F16" s="23"/>
      <c r="G16" s="22"/>
      <c r="H16" s="25">
        <f>'ER - D'!J137</f>
        <v>0</v>
      </c>
      <c r="I16" s="25">
        <f>'ER - D'!K137</f>
        <v>0</v>
      </c>
      <c r="J16" s="30"/>
    </row>
    <row r="17" spans="2:10" x14ac:dyDescent="0.35">
      <c r="B17" s="21"/>
      <c r="C17" s="422"/>
      <c r="D17" s="22"/>
      <c r="E17" s="22"/>
      <c r="F17" s="23"/>
      <c r="G17" s="22"/>
      <c r="H17" s="24"/>
      <c r="I17" s="32"/>
      <c r="J17" s="30"/>
    </row>
    <row r="18" spans="2:10" x14ac:dyDescent="0.35">
      <c r="B18" s="5"/>
      <c r="C18" s="419"/>
      <c r="J18" s="30"/>
    </row>
    <row r="19" spans="2:10" x14ac:dyDescent="0.35">
      <c r="B19" s="21"/>
      <c r="C19" s="421"/>
      <c r="D19" s="27"/>
      <c r="E19" s="27"/>
      <c r="F19" s="28"/>
      <c r="G19" s="27"/>
      <c r="H19" s="29"/>
      <c r="I19" s="27"/>
      <c r="J19" s="30"/>
    </row>
    <row r="20" spans="2:10" x14ac:dyDescent="0.35">
      <c r="B20" s="21"/>
      <c r="C20" s="421"/>
      <c r="D20" s="27"/>
      <c r="E20" s="27"/>
      <c r="F20" s="28"/>
      <c r="G20" s="27"/>
      <c r="H20" s="29"/>
      <c r="I20" s="31"/>
      <c r="J20" s="30"/>
    </row>
    <row r="21" spans="2:10" x14ac:dyDescent="0.35">
      <c r="B21" s="21"/>
      <c r="C21" s="421"/>
      <c r="D21" s="27"/>
      <c r="E21" s="27"/>
      <c r="F21" s="28"/>
      <c r="G21" s="27"/>
      <c r="H21" s="29"/>
      <c r="I21" s="31"/>
      <c r="J21" s="30"/>
    </row>
    <row r="22" spans="2:10" x14ac:dyDescent="0.35">
      <c r="B22" s="21"/>
      <c r="C22" s="419"/>
      <c r="J22" s="30"/>
    </row>
    <row r="23" spans="2:10" x14ac:dyDescent="0.35">
      <c r="B23" s="21"/>
      <c r="C23" s="422"/>
      <c r="D23" s="22"/>
      <c r="E23" s="22"/>
      <c r="F23" s="22"/>
      <c r="G23" s="22"/>
      <c r="H23" s="24"/>
      <c r="I23" s="32"/>
      <c r="J23" s="30"/>
    </row>
    <row r="24" spans="2:10" x14ac:dyDescent="0.35">
      <c r="B24" s="21"/>
      <c r="C24" s="422"/>
      <c r="D24" s="22"/>
      <c r="E24" s="22"/>
      <c r="F24" s="22"/>
      <c r="G24" s="22"/>
      <c r="H24" s="24"/>
      <c r="I24" s="32"/>
      <c r="J24" s="30"/>
    </row>
    <row r="25" spans="2:10" x14ac:dyDescent="0.35">
      <c r="B25" s="21"/>
      <c r="C25" s="422"/>
      <c r="D25" s="22"/>
      <c r="E25" s="22"/>
      <c r="F25" s="22"/>
      <c r="G25" s="22"/>
      <c r="H25" s="24"/>
      <c r="I25" s="32"/>
      <c r="J25" s="30"/>
    </row>
    <row r="26" spans="2:10" x14ac:dyDescent="0.35">
      <c r="B26" s="21"/>
      <c r="C26" s="422"/>
      <c r="D26" s="22"/>
      <c r="E26" s="22"/>
      <c r="F26" s="22"/>
      <c r="G26" s="22"/>
      <c r="H26" s="24"/>
      <c r="I26" s="32"/>
      <c r="J26" s="30"/>
    </row>
    <row r="27" spans="2:10" x14ac:dyDescent="0.35">
      <c r="B27" s="21"/>
      <c r="C27" s="422"/>
      <c r="D27" s="22"/>
      <c r="E27" s="22"/>
      <c r="F27" s="22"/>
      <c r="G27" s="22"/>
      <c r="H27" s="24"/>
      <c r="I27" s="32"/>
      <c r="J27" s="30"/>
    </row>
    <row r="28" spans="2:10" x14ac:dyDescent="0.35">
      <c r="B28" s="21"/>
      <c r="C28" s="422"/>
      <c r="D28" s="22"/>
      <c r="E28" s="22"/>
      <c r="F28" s="22"/>
      <c r="G28" s="22"/>
      <c r="H28" s="24"/>
      <c r="I28" s="32"/>
      <c r="J28" s="30"/>
    </row>
    <row r="29" spans="2:10" x14ac:dyDescent="0.35">
      <c r="B29" s="21"/>
      <c r="C29" s="422"/>
      <c r="D29" s="22"/>
      <c r="E29" s="22"/>
      <c r="F29" s="22"/>
      <c r="G29" s="22"/>
      <c r="H29" s="24"/>
      <c r="I29" s="32"/>
      <c r="J29" s="30"/>
    </row>
    <row r="30" spans="2:10" x14ac:dyDescent="0.35">
      <c r="B30" s="21"/>
      <c r="C30" s="422"/>
      <c r="D30" s="22"/>
      <c r="E30" s="22"/>
      <c r="F30" s="22"/>
      <c r="G30" s="22"/>
      <c r="H30" s="24"/>
      <c r="I30" s="32"/>
      <c r="J30" s="30"/>
    </row>
    <row r="31" spans="2:10" x14ac:dyDescent="0.35">
      <c r="B31" s="21"/>
      <c r="C31" s="419"/>
      <c r="J31" s="30"/>
    </row>
    <row r="32" spans="2:10" x14ac:dyDescent="0.35">
      <c r="B32" s="21"/>
      <c r="C32" s="419"/>
      <c r="J32" s="30"/>
    </row>
    <row r="33" spans="2:10" x14ac:dyDescent="0.35">
      <c r="B33" s="21"/>
      <c r="C33" s="422"/>
      <c r="D33" s="33"/>
      <c r="E33" s="22"/>
      <c r="F33" s="22"/>
      <c r="G33" s="22"/>
      <c r="H33" s="24"/>
      <c r="I33" s="34"/>
      <c r="J33" s="30"/>
    </row>
    <row r="34" spans="2:10" x14ac:dyDescent="0.35">
      <c r="B34" s="21"/>
      <c r="C34" s="422"/>
      <c r="D34" s="33"/>
      <c r="E34" s="22"/>
      <c r="F34" s="22"/>
      <c r="G34" s="22"/>
      <c r="H34" s="24"/>
      <c r="I34" s="34"/>
      <c r="J34" s="30"/>
    </row>
    <row r="35" spans="2:10" x14ac:dyDescent="0.35">
      <c r="B35" s="21"/>
      <c r="C35" s="422"/>
      <c r="D35" s="33"/>
      <c r="E35" s="22"/>
      <c r="F35" s="22"/>
      <c r="G35" s="22"/>
      <c r="H35" s="24"/>
      <c r="I35" s="34"/>
      <c r="J35" s="30"/>
    </row>
    <row r="36" spans="2:10" x14ac:dyDescent="0.35">
      <c r="B36" s="21"/>
      <c r="C36" s="422"/>
      <c r="D36" s="33"/>
      <c r="E36" s="22"/>
      <c r="F36" s="22"/>
      <c r="G36" s="22"/>
      <c r="H36" s="24"/>
      <c r="I36" s="34"/>
      <c r="J36" s="30"/>
    </row>
    <row r="37" spans="2:10" x14ac:dyDescent="0.35">
      <c r="B37" s="21"/>
      <c r="C37" s="423"/>
      <c r="D37" s="35"/>
      <c r="E37" s="35"/>
      <c r="F37" s="35"/>
      <c r="G37" s="35"/>
      <c r="H37" s="36"/>
      <c r="I37" s="37"/>
      <c r="J37" s="30"/>
    </row>
    <row r="38" spans="2:10" x14ac:dyDescent="0.35">
      <c r="B38" s="20"/>
      <c r="C38" s="423"/>
      <c r="D38" s="35"/>
      <c r="E38" s="35"/>
      <c r="F38" s="35"/>
      <c r="G38" s="35"/>
      <c r="H38" s="36"/>
      <c r="I38" s="38"/>
      <c r="J38" s="30"/>
    </row>
    <row r="39" spans="2:10" x14ac:dyDescent="0.35">
      <c r="B39" s="21"/>
      <c r="C39" s="424"/>
      <c r="D39" s="39"/>
      <c r="E39" s="39"/>
      <c r="F39" s="39"/>
      <c r="G39" s="39"/>
      <c r="H39" s="411" t="s">
        <v>25</v>
      </c>
      <c r="I39" s="412" t="s">
        <v>455</v>
      </c>
      <c r="J39" s="30"/>
    </row>
    <row r="40" spans="2:10" x14ac:dyDescent="0.35">
      <c r="B40" s="21"/>
      <c r="C40" s="425" t="s">
        <v>12</v>
      </c>
      <c r="D40" s="40"/>
      <c r="E40" s="40"/>
      <c r="F40" s="40"/>
      <c r="G40" s="40"/>
      <c r="H40" s="41">
        <f>H14+H16</f>
        <v>0</v>
      </c>
      <c r="I40" s="41">
        <f>I14+I16</f>
        <v>0</v>
      </c>
      <c r="J40" s="30"/>
    </row>
    <row r="41" spans="2:10" ht="15" thickBot="1" x14ac:dyDescent="0.4">
      <c r="B41" s="380"/>
      <c r="C41" s="381"/>
      <c r="D41" s="42"/>
      <c r="E41" s="42"/>
      <c r="F41" s="42"/>
      <c r="G41" s="42"/>
      <c r="H41" s="43"/>
      <c r="I41" s="44"/>
      <c r="J41" s="45"/>
    </row>
    <row r="42" spans="2:10" x14ac:dyDescent="0.35">
      <c r="B42" s="46"/>
      <c r="C42" s="46"/>
      <c r="D42" s="46"/>
      <c r="E42" s="46"/>
      <c r="F42" s="46"/>
      <c r="G42" s="46"/>
      <c r="H42" s="46"/>
      <c r="I42" s="46"/>
      <c r="J42" s="46"/>
    </row>
    <row r="43" spans="2:10" x14ac:dyDescent="0.35">
      <c r="B43" s="1" t="s">
        <v>13</v>
      </c>
    </row>
    <row r="44" spans="2:10" ht="348.65" customHeight="1" x14ac:dyDescent="0.35">
      <c r="C44" s="382" t="s">
        <v>14</v>
      </c>
      <c r="D44" s="383"/>
      <c r="E44" s="383"/>
      <c r="F44" s="383"/>
      <c r="G44" s="383"/>
      <c r="H44" s="383"/>
      <c r="I44" s="383"/>
      <c r="J44" s="383"/>
    </row>
  </sheetData>
  <sheetProtection algorithmName="SHA-512" hashValue="/SNq31sK5fBbOrA9hmWRQCcFvVvSR1D5/8okqBwGwM7onqUAgiqqRY4C93OCr6VFWyi/kMXE5lMoKHP3NnRIew==" saltValue="cZxW1wCiCrYlOgvuDzl2XQ==" spinCount="100000" sheet="1" objects="1" scenarios="1" selectLockedCells="1"/>
  <mergeCells count="6">
    <mergeCell ref="C44:J44"/>
    <mergeCell ref="H4:H5"/>
    <mergeCell ref="I4:J5"/>
    <mergeCell ref="I9:J9"/>
    <mergeCell ref="I10:J10"/>
    <mergeCell ref="B41:C41"/>
  </mergeCells>
  <pageMargins left="0.51181102362204722" right="0.51181102362204722" top="0.78740157480314965" bottom="1.0236220472440944" header="0.39370078740157483" footer="0.31496062992125984"/>
  <pageSetup paperSize="9" scale="78" firstPageNumber="2" fitToHeight="4" orientation="landscape" r:id="rId1"/>
  <headerFooter>
    <oddHeader xml:space="preserve">&amp;R&amp;"-,Obyčejné"&amp;16&amp;P/&amp;N  &amp;"Arial CE,Obyčejné"&amp;10 </oddHeader>
  </headerFooter>
  <rowBreaks count="1" manualBreakCount="1">
    <brk id="41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12342-0362-407B-A288-52E17A3F490A}">
  <dimension ref="A2:L239"/>
  <sheetViews>
    <sheetView view="pageBreakPreview" zoomScale="85" zoomScaleNormal="100" zoomScaleSheetLayoutView="85" zoomScalePageLayoutView="55" workbookViewId="0">
      <selection activeCell="D17" sqref="D17"/>
    </sheetView>
  </sheetViews>
  <sheetFormatPr defaultColWidth="9.08984375" defaultRowHeight="14.5" x14ac:dyDescent="0.35"/>
  <cols>
    <col min="1" max="1" width="11.08984375" style="154" customWidth="1"/>
    <col min="2" max="2" width="7.6328125" style="49" customWidth="1"/>
    <col min="3" max="3" width="72.90625" style="49" customWidth="1"/>
    <col min="4" max="4" width="8.81640625" style="49" customWidth="1"/>
    <col min="5" max="5" width="8" style="49" customWidth="1"/>
    <col min="6" max="7" width="14" style="49" customWidth="1"/>
    <col min="8" max="9" width="16.6328125" style="49" customWidth="1"/>
    <col min="10" max="11" width="17.1796875" style="49" customWidth="1"/>
    <col min="12" max="13" width="3.54296875" style="49" customWidth="1"/>
    <col min="14" max="16384" width="9.08984375" style="49"/>
  </cols>
  <sheetData>
    <row r="2" spans="2:11" ht="15" thickBot="1" x14ac:dyDescent="0.4"/>
    <row r="3" spans="2:11" ht="18" customHeight="1" x14ac:dyDescent="0.35">
      <c r="B3" s="50"/>
      <c r="C3" s="51"/>
      <c r="D3" s="51"/>
      <c r="E3" s="51"/>
      <c r="F3" s="51"/>
      <c r="G3" s="51"/>
      <c r="H3" s="51"/>
      <c r="I3" s="51"/>
      <c r="J3" s="51"/>
      <c r="K3" s="52"/>
    </row>
    <row r="4" spans="2:11" ht="18" customHeight="1" x14ac:dyDescent="0.4">
      <c r="B4" s="53"/>
      <c r="C4" s="6" t="s">
        <v>0</v>
      </c>
      <c r="H4" s="388"/>
      <c r="I4" s="389"/>
      <c r="J4" s="406"/>
      <c r="K4" s="54"/>
    </row>
    <row r="5" spans="2:11" ht="18" customHeight="1" x14ac:dyDescent="0.35">
      <c r="B5" s="53"/>
      <c r="C5" s="7"/>
      <c r="H5" s="388"/>
      <c r="I5" s="390"/>
      <c r="J5" s="406"/>
      <c r="K5" s="54"/>
    </row>
    <row r="6" spans="2:11" ht="18" customHeight="1" x14ac:dyDescent="0.35">
      <c r="B6" s="53"/>
      <c r="C6" s="7"/>
      <c r="J6" s="402"/>
      <c r="K6" s="55"/>
    </row>
    <row r="7" spans="2:11" ht="18" customHeight="1" x14ac:dyDescent="0.4">
      <c r="B7" s="53"/>
      <c r="C7" s="9" t="s">
        <v>1</v>
      </c>
      <c r="H7" s="49" t="s">
        <v>2</v>
      </c>
      <c r="I7" s="56" t="s">
        <v>3</v>
      </c>
      <c r="J7" s="403"/>
      <c r="K7" s="57"/>
    </row>
    <row r="8" spans="2:11" ht="18" customHeight="1" x14ac:dyDescent="0.35">
      <c r="B8" s="53"/>
      <c r="C8" s="58" t="s">
        <v>4</v>
      </c>
      <c r="D8" s="12"/>
      <c r="E8" s="12"/>
      <c r="F8" s="12"/>
      <c r="G8" s="12"/>
      <c r="H8" s="49" t="s">
        <v>5</v>
      </c>
      <c r="I8" s="59" t="s">
        <v>6</v>
      </c>
      <c r="J8" s="404"/>
      <c r="K8" s="60"/>
    </row>
    <row r="9" spans="2:11" ht="18" customHeight="1" x14ac:dyDescent="0.35">
      <c r="B9" s="53"/>
      <c r="C9" s="15"/>
      <c r="H9" s="49" t="s">
        <v>7</v>
      </c>
      <c r="I9" s="391">
        <v>1</v>
      </c>
      <c r="J9" s="407"/>
      <c r="K9" s="57"/>
    </row>
    <row r="10" spans="2:11" ht="18" customHeight="1" x14ac:dyDescent="0.45">
      <c r="B10" s="53"/>
      <c r="C10" s="61" t="s">
        <v>454</v>
      </c>
      <c r="I10" s="391"/>
      <c r="J10" s="407"/>
      <c r="K10" s="57"/>
    </row>
    <row r="11" spans="2:11" ht="18" customHeight="1" thickBot="1" x14ac:dyDescent="0.5">
      <c r="B11" s="62"/>
      <c r="C11" s="63"/>
      <c r="D11" s="64"/>
      <c r="E11" s="64"/>
      <c r="F11" s="64"/>
      <c r="G11" s="64"/>
      <c r="H11" s="64"/>
      <c r="I11" s="64"/>
      <c r="J11" s="64"/>
      <c r="K11" s="65"/>
    </row>
    <row r="12" spans="2:11" ht="14.25" customHeight="1" thickTop="1" x14ac:dyDescent="0.45">
      <c r="B12" s="53"/>
      <c r="C12" s="61"/>
      <c r="J12" s="402"/>
      <c r="K12" s="55"/>
    </row>
    <row r="13" spans="2:11" x14ac:dyDescent="0.35">
      <c r="B13" s="66"/>
      <c r="C13" s="67"/>
      <c r="D13" s="67"/>
      <c r="E13" s="67"/>
      <c r="F13" s="67"/>
      <c r="G13" s="67"/>
      <c r="H13" s="67"/>
      <c r="I13" s="411" t="s">
        <v>25</v>
      </c>
      <c r="J13" s="412" t="s">
        <v>455</v>
      </c>
      <c r="K13" s="68"/>
    </row>
    <row r="14" spans="2:11" x14ac:dyDescent="0.35">
      <c r="B14" s="66"/>
      <c r="C14" s="69" t="s">
        <v>15</v>
      </c>
      <c r="D14" s="67"/>
      <c r="E14" s="67"/>
      <c r="F14" s="70"/>
      <c r="G14" s="67"/>
      <c r="H14" s="71"/>
      <c r="I14" s="70">
        <f>J238</f>
        <v>0</v>
      </c>
      <c r="J14" s="426">
        <f>K238</f>
        <v>0</v>
      </c>
      <c r="K14" s="73"/>
    </row>
    <row r="15" spans="2:11" x14ac:dyDescent="0.35">
      <c r="B15" s="66"/>
      <c r="C15" s="74"/>
      <c r="D15" s="67"/>
      <c r="E15" s="67"/>
      <c r="F15" s="70"/>
      <c r="G15" s="67"/>
      <c r="H15" s="71"/>
      <c r="J15" s="405"/>
      <c r="K15" s="73"/>
    </row>
    <row r="16" spans="2:11" x14ac:dyDescent="0.35">
      <c r="B16" s="66"/>
      <c r="C16" s="75" t="s">
        <v>16</v>
      </c>
      <c r="D16" s="75"/>
      <c r="E16" s="67"/>
      <c r="F16" s="70"/>
      <c r="G16" s="67"/>
      <c r="H16" s="71"/>
      <c r="I16" s="71"/>
      <c r="J16" s="405"/>
      <c r="K16" s="73"/>
    </row>
    <row r="17" spans="2:11" x14ac:dyDescent="0.35">
      <c r="B17" s="66"/>
      <c r="C17" s="76" t="s">
        <v>17</v>
      </c>
      <c r="D17" s="77">
        <v>0</v>
      </c>
      <c r="E17" s="67"/>
      <c r="F17" s="70"/>
      <c r="G17" s="67"/>
      <c r="H17" s="71"/>
      <c r="I17" s="72"/>
      <c r="J17" s="405"/>
      <c r="K17" s="73"/>
    </row>
    <row r="18" spans="2:11" x14ac:dyDescent="0.35">
      <c r="B18" s="66"/>
      <c r="C18" s="78" t="s">
        <v>18</v>
      </c>
      <c r="D18" s="79">
        <v>0</v>
      </c>
      <c r="E18" s="67"/>
      <c r="F18" s="70"/>
      <c r="G18" s="67"/>
      <c r="H18" s="71"/>
      <c r="I18" s="72"/>
      <c r="J18" s="405"/>
      <c r="K18" s="73"/>
    </row>
    <row r="19" spans="2:11" x14ac:dyDescent="0.35">
      <c r="B19" s="66"/>
      <c r="C19" s="78" t="s">
        <v>19</v>
      </c>
      <c r="D19" s="79">
        <v>0</v>
      </c>
      <c r="E19" s="67"/>
      <c r="F19" s="70"/>
      <c r="G19" s="67"/>
      <c r="H19" s="71"/>
      <c r="I19" s="72"/>
      <c r="J19" s="405"/>
      <c r="K19" s="73"/>
    </row>
    <row r="20" spans="2:11" x14ac:dyDescent="0.35">
      <c r="B20" s="66"/>
      <c r="C20" s="80" t="s">
        <v>20</v>
      </c>
      <c r="D20" s="81">
        <v>0</v>
      </c>
      <c r="E20" s="67"/>
      <c r="F20" s="70"/>
      <c r="G20" s="67"/>
      <c r="H20" s="71"/>
      <c r="I20" s="72"/>
      <c r="J20" s="405"/>
      <c r="K20" s="73"/>
    </row>
    <row r="21" spans="2:11" x14ac:dyDescent="0.35">
      <c r="B21" s="66"/>
      <c r="C21" s="74"/>
      <c r="D21" s="67"/>
      <c r="E21" s="67"/>
      <c r="F21" s="70"/>
      <c r="G21" s="67"/>
      <c r="H21" s="71"/>
      <c r="I21" s="72"/>
      <c r="J21" s="405"/>
      <c r="K21" s="73"/>
    </row>
    <row r="22" spans="2:11" x14ac:dyDescent="0.35">
      <c r="B22" s="66"/>
      <c r="C22" s="74"/>
      <c r="D22" s="67"/>
      <c r="E22" s="67"/>
      <c r="F22" s="67"/>
      <c r="G22" s="67"/>
      <c r="H22" s="71"/>
      <c r="I22" s="72"/>
      <c r="J22" s="405"/>
      <c r="K22" s="73"/>
    </row>
    <row r="23" spans="2:11" ht="29.25" customHeight="1" x14ac:dyDescent="0.35">
      <c r="B23" s="66"/>
      <c r="C23" s="74"/>
      <c r="D23" s="67"/>
      <c r="E23" s="67"/>
      <c r="F23" s="67"/>
      <c r="G23" s="67"/>
      <c r="H23" s="71"/>
      <c r="I23" s="72"/>
      <c r="J23" s="405"/>
      <c r="K23" s="73"/>
    </row>
    <row r="24" spans="2:11" x14ac:dyDescent="0.35">
      <c r="B24" s="66"/>
      <c r="C24" s="74"/>
      <c r="D24" s="67"/>
      <c r="E24" s="67"/>
      <c r="F24" s="67"/>
      <c r="G24" s="67"/>
      <c r="H24" s="71"/>
      <c r="I24" s="72"/>
      <c r="J24" s="405"/>
      <c r="K24" s="73"/>
    </row>
    <row r="25" spans="2:11" x14ac:dyDescent="0.35">
      <c r="B25" s="66"/>
      <c r="C25" s="74"/>
      <c r="D25" s="67"/>
      <c r="E25" s="67"/>
      <c r="F25" s="67"/>
      <c r="G25" s="67"/>
      <c r="H25" s="71"/>
      <c r="I25" s="72"/>
      <c r="J25" s="405"/>
      <c r="K25" s="73"/>
    </row>
    <row r="26" spans="2:11" x14ac:dyDescent="0.35">
      <c r="B26" s="66"/>
      <c r="C26" s="74"/>
      <c r="D26" s="67"/>
      <c r="E26" s="67"/>
      <c r="F26" s="67"/>
      <c r="G26" s="67"/>
      <c r="H26" s="71"/>
      <c r="I26" s="72"/>
      <c r="J26" s="405"/>
      <c r="K26" s="73"/>
    </row>
    <row r="27" spans="2:11" x14ac:dyDescent="0.35">
      <c r="B27" s="66"/>
      <c r="C27" s="82"/>
      <c r="D27" s="83"/>
      <c r="E27" s="83"/>
      <c r="F27" s="83"/>
      <c r="G27" s="83"/>
      <c r="H27" s="84"/>
      <c r="J27" s="405"/>
      <c r="K27" s="73"/>
    </row>
    <row r="28" spans="2:11" x14ac:dyDescent="0.35">
      <c r="B28" s="66"/>
      <c r="C28" s="74"/>
      <c r="D28" s="85"/>
      <c r="E28" s="67"/>
      <c r="F28" s="67"/>
      <c r="G28" s="67"/>
      <c r="H28" s="72"/>
      <c r="I28" s="72"/>
      <c r="J28" s="405"/>
      <c r="K28" s="73"/>
    </row>
    <row r="29" spans="2:11" x14ac:dyDescent="0.35">
      <c r="B29" s="66"/>
      <c r="C29" s="67"/>
      <c r="D29" s="67"/>
      <c r="E29" s="67"/>
      <c r="F29" s="67"/>
      <c r="G29" s="67"/>
      <c r="H29" s="86"/>
      <c r="I29" s="84"/>
      <c r="J29" s="405"/>
      <c r="K29" s="73"/>
    </row>
    <row r="30" spans="2:11" x14ac:dyDescent="0.35">
      <c r="B30" s="53"/>
      <c r="H30" s="71"/>
      <c r="I30" s="87"/>
      <c r="J30" s="405"/>
      <c r="K30" s="73"/>
    </row>
    <row r="31" spans="2:11" x14ac:dyDescent="0.35">
      <c r="B31" s="66"/>
      <c r="C31" s="67"/>
      <c r="D31" s="67"/>
      <c r="E31" s="67"/>
      <c r="F31" s="67"/>
      <c r="G31" s="67"/>
      <c r="H31" s="67"/>
      <c r="I31" s="88"/>
      <c r="J31" s="405"/>
      <c r="K31" s="73"/>
    </row>
    <row r="32" spans="2:11" x14ac:dyDescent="0.35">
      <c r="B32" s="66"/>
      <c r="D32" s="67"/>
      <c r="E32" s="67"/>
      <c r="F32" s="67"/>
      <c r="G32" s="67"/>
      <c r="H32" s="72"/>
      <c r="I32" s="88"/>
      <c r="J32" s="405"/>
      <c r="K32" s="73"/>
    </row>
    <row r="33" spans="2:12" ht="15" thickBot="1" x14ac:dyDescent="0.4">
      <c r="B33" s="392"/>
      <c r="C33" s="393"/>
      <c r="D33" s="89"/>
      <c r="E33" s="89"/>
      <c r="F33" s="89"/>
      <c r="G33" s="89"/>
      <c r="H33" s="90"/>
      <c r="I33" s="91"/>
      <c r="J33" s="90"/>
      <c r="K33" s="92"/>
    </row>
    <row r="34" spans="2:12" x14ac:dyDescent="0.35">
      <c r="B34" s="93"/>
      <c r="C34" s="93"/>
      <c r="D34" s="93"/>
      <c r="E34" s="93"/>
      <c r="F34" s="93"/>
      <c r="G34" s="93"/>
      <c r="H34" s="93"/>
      <c r="I34" s="93"/>
      <c r="J34" s="93"/>
      <c r="K34" s="93"/>
    </row>
    <row r="35" spans="2:12" x14ac:dyDescent="0.35">
      <c r="B35" s="49" t="s">
        <v>13</v>
      </c>
      <c r="K35" s="402"/>
    </row>
    <row r="36" spans="2:12" ht="348.65" customHeight="1" x14ac:dyDescent="0.35">
      <c r="C36" s="382" t="s">
        <v>21</v>
      </c>
      <c r="D36" s="382"/>
      <c r="E36" s="382"/>
      <c r="F36" s="382"/>
      <c r="G36" s="382"/>
      <c r="H36" s="382"/>
      <c r="I36" s="382"/>
      <c r="J36" s="382"/>
      <c r="K36" s="408"/>
    </row>
    <row r="37" spans="2:12" ht="15" thickBot="1" x14ac:dyDescent="0.4"/>
    <row r="38" spans="2:12" x14ac:dyDescent="0.35">
      <c r="B38" s="94"/>
      <c r="C38" s="95" t="s">
        <v>22</v>
      </c>
      <c r="D38" s="384" t="s">
        <v>23</v>
      </c>
      <c r="E38" s="385"/>
      <c r="F38" s="96" t="s">
        <v>24</v>
      </c>
      <c r="G38" s="97" t="s">
        <v>24</v>
      </c>
      <c r="H38" s="98" t="s">
        <v>25</v>
      </c>
      <c r="I38" s="99" t="s">
        <v>25</v>
      </c>
      <c r="J38" s="100" t="s">
        <v>24</v>
      </c>
      <c r="K38" s="100" t="s">
        <v>24</v>
      </c>
    </row>
    <row r="39" spans="2:12" ht="15" thickBot="1" x14ac:dyDescent="0.4">
      <c r="B39" s="101"/>
      <c r="C39" s="102" t="s">
        <v>26</v>
      </c>
      <c r="D39" s="103" t="s">
        <v>27</v>
      </c>
      <c r="E39" s="104" t="s">
        <v>28</v>
      </c>
      <c r="F39" s="105" t="s">
        <v>29</v>
      </c>
      <c r="G39" s="103" t="s">
        <v>30</v>
      </c>
      <c r="H39" s="106" t="s">
        <v>31</v>
      </c>
      <c r="I39" s="107" t="s">
        <v>32</v>
      </c>
      <c r="J39" s="108" t="s">
        <v>25</v>
      </c>
      <c r="K39" s="409" t="s">
        <v>455</v>
      </c>
    </row>
    <row r="40" spans="2:12" ht="15.5" thickTop="1" thickBot="1" x14ac:dyDescent="0.4">
      <c r="B40" s="109" t="s">
        <v>9</v>
      </c>
      <c r="C40" s="110"/>
      <c r="D40" s="111"/>
      <c r="E40" s="111"/>
      <c r="F40" s="112"/>
      <c r="G40" s="113"/>
      <c r="H40" s="111"/>
      <c r="I40" s="111"/>
      <c r="J40" s="114"/>
      <c r="K40" s="114"/>
      <c r="L40" s="115"/>
    </row>
    <row r="41" spans="2:12" ht="15" thickBot="1" x14ac:dyDescent="0.4">
      <c r="B41" s="116"/>
      <c r="C41" s="117"/>
      <c r="D41" s="118"/>
      <c r="E41" s="119"/>
      <c r="F41" s="120"/>
      <c r="G41" s="121"/>
      <c r="H41" s="119"/>
      <c r="I41" s="119"/>
      <c r="J41" s="122"/>
      <c r="K41" s="122"/>
      <c r="L41" s="115"/>
    </row>
    <row r="42" spans="2:12" x14ac:dyDescent="0.35">
      <c r="B42" s="123" t="s">
        <v>33</v>
      </c>
      <c r="C42" s="124" t="s">
        <v>34</v>
      </c>
      <c r="D42" s="125"/>
      <c r="E42" s="126"/>
      <c r="F42" s="127"/>
      <c r="G42" s="128"/>
      <c r="H42" s="129"/>
      <c r="I42" s="130"/>
      <c r="J42" s="131"/>
      <c r="K42" s="131"/>
      <c r="L42" s="115"/>
    </row>
    <row r="43" spans="2:12" x14ac:dyDescent="0.35">
      <c r="B43" s="132"/>
      <c r="C43" s="133" t="s">
        <v>35</v>
      </c>
      <c r="D43" s="134"/>
      <c r="E43" s="135"/>
      <c r="F43" s="136"/>
      <c r="G43" s="137"/>
      <c r="H43" s="138"/>
      <c r="I43" s="139"/>
      <c r="J43" s="140"/>
      <c r="K43" s="140"/>
      <c r="L43" s="115"/>
    </row>
    <row r="44" spans="2:12" x14ac:dyDescent="0.35">
      <c r="B44" s="141" t="s">
        <v>36</v>
      </c>
      <c r="C44" s="142" t="s">
        <v>37</v>
      </c>
      <c r="D44" s="142">
        <v>1</v>
      </c>
      <c r="E44" s="135" t="s">
        <v>38</v>
      </c>
      <c r="F44" s="143">
        <v>0</v>
      </c>
      <c r="G44" s="144">
        <v>0</v>
      </c>
      <c r="H44" s="138">
        <f t="shared" ref="H44" si="0">D44*F44</f>
        <v>0</v>
      </c>
      <c r="I44" s="139">
        <f t="shared" ref="I44" si="1">D44*G44</f>
        <v>0</v>
      </c>
      <c r="J44" s="140">
        <f t="shared" ref="J44:K44" si="2">H44+I44</f>
        <v>0</v>
      </c>
      <c r="K44" s="140">
        <f>J44*1.21</f>
        <v>0</v>
      </c>
      <c r="L44" s="115"/>
    </row>
    <row r="45" spans="2:12" x14ac:dyDescent="0.35">
      <c r="B45" s="132"/>
      <c r="C45" s="134"/>
      <c r="D45" s="134"/>
      <c r="E45" s="135"/>
      <c r="F45" s="136"/>
      <c r="G45" s="137"/>
      <c r="H45" s="138"/>
      <c r="I45" s="139"/>
      <c r="J45" s="140"/>
      <c r="K45" s="140"/>
      <c r="L45" s="115"/>
    </row>
    <row r="46" spans="2:12" x14ac:dyDescent="0.35">
      <c r="B46" s="132"/>
      <c r="C46" s="133" t="s">
        <v>39</v>
      </c>
      <c r="D46" s="133"/>
      <c r="E46" s="135"/>
      <c r="F46" s="136"/>
      <c r="G46" s="137"/>
      <c r="H46" s="138"/>
      <c r="I46" s="139"/>
      <c r="J46" s="140"/>
      <c r="K46" s="140"/>
      <c r="L46" s="115"/>
    </row>
    <row r="47" spans="2:12" ht="43.5" x14ac:dyDescent="0.35">
      <c r="B47" s="141" t="s">
        <v>40</v>
      </c>
      <c r="C47" s="142" t="s">
        <v>41</v>
      </c>
      <c r="D47" s="142">
        <v>1</v>
      </c>
      <c r="E47" s="145" t="s">
        <v>38</v>
      </c>
      <c r="F47" s="146">
        <v>0</v>
      </c>
      <c r="G47" s="144">
        <v>0</v>
      </c>
      <c r="H47" s="138">
        <f t="shared" ref="H47:H52" si="3">D47*F47</f>
        <v>0</v>
      </c>
      <c r="I47" s="139">
        <f t="shared" ref="I47:I52" si="4">D47*G47</f>
        <v>0</v>
      </c>
      <c r="J47" s="140">
        <f t="shared" ref="J47:K52" si="5">H47+I47</f>
        <v>0</v>
      </c>
      <c r="K47" s="140">
        <f t="shared" ref="K47:K52" si="6">J47*1.21</f>
        <v>0</v>
      </c>
      <c r="L47" s="115"/>
    </row>
    <row r="48" spans="2:12" x14ac:dyDescent="0.35">
      <c r="B48" s="141" t="s">
        <v>42</v>
      </c>
      <c r="C48" s="134" t="s">
        <v>43</v>
      </c>
      <c r="D48" s="134">
        <v>2</v>
      </c>
      <c r="E48" s="145" t="s">
        <v>38</v>
      </c>
      <c r="F48" s="146">
        <v>0</v>
      </c>
      <c r="G48" s="144">
        <v>0</v>
      </c>
      <c r="H48" s="138">
        <f t="shared" si="3"/>
        <v>0</v>
      </c>
      <c r="I48" s="139">
        <f t="shared" si="4"/>
        <v>0</v>
      </c>
      <c r="J48" s="140">
        <f t="shared" si="5"/>
        <v>0</v>
      </c>
      <c r="K48" s="140">
        <f t="shared" si="6"/>
        <v>0</v>
      </c>
      <c r="L48" s="115"/>
    </row>
    <row r="49" spans="2:12" x14ac:dyDescent="0.35">
      <c r="B49" s="141" t="s">
        <v>44</v>
      </c>
      <c r="C49" s="147" t="s">
        <v>45</v>
      </c>
      <c r="D49" s="147">
        <v>1</v>
      </c>
      <c r="E49" s="145" t="s">
        <v>38</v>
      </c>
      <c r="F49" s="146">
        <v>0</v>
      </c>
      <c r="G49" s="144">
        <v>0</v>
      </c>
      <c r="H49" s="138">
        <f t="shared" si="3"/>
        <v>0</v>
      </c>
      <c r="I49" s="139">
        <f t="shared" si="4"/>
        <v>0</v>
      </c>
      <c r="J49" s="140">
        <f t="shared" si="5"/>
        <v>0</v>
      </c>
      <c r="K49" s="140">
        <f t="shared" si="6"/>
        <v>0</v>
      </c>
      <c r="L49" s="115"/>
    </row>
    <row r="50" spans="2:12" x14ac:dyDescent="0.35">
      <c r="B50" s="141" t="s">
        <v>46</v>
      </c>
      <c r="C50" s="147" t="s">
        <v>47</v>
      </c>
      <c r="D50" s="147">
        <v>24</v>
      </c>
      <c r="E50" s="145" t="s">
        <v>38</v>
      </c>
      <c r="F50" s="146">
        <v>0</v>
      </c>
      <c r="G50" s="144">
        <v>0</v>
      </c>
      <c r="H50" s="138">
        <f t="shared" si="3"/>
        <v>0</v>
      </c>
      <c r="I50" s="139">
        <f t="shared" si="4"/>
        <v>0</v>
      </c>
      <c r="J50" s="140">
        <f t="shared" si="5"/>
        <v>0</v>
      </c>
      <c r="K50" s="140">
        <f t="shared" si="6"/>
        <v>0</v>
      </c>
      <c r="L50" s="115"/>
    </row>
    <row r="51" spans="2:12" x14ac:dyDescent="0.35">
      <c r="B51" s="141" t="s">
        <v>48</v>
      </c>
      <c r="C51" s="147" t="s">
        <v>49</v>
      </c>
      <c r="D51" s="147">
        <v>24</v>
      </c>
      <c r="E51" s="145" t="s">
        <v>38</v>
      </c>
      <c r="F51" s="146">
        <v>0</v>
      </c>
      <c r="G51" s="144">
        <v>0</v>
      </c>
      <c r="H51" s="138">
        <f t="shared" si="3"/>
        <v>0</v>
      </c>
      <c r="I51" s="139">
        <f t="shared" si="4"/>
        <v>0</v>
      </c>
      <c r="J51" s="140">
        <f t="shared" si="5"/>
        <v>0</v>
      </c>
      <c r="K51" s="140">
        <f t="shared" si="6"/>
        <v>0</v>
      </c>
      <c r="L51" s="115"/>
    </row>
    <row r="52" spans="2:12" x14ac:dyDescent="0.35">
      <c r="B52" s="141" t="s">
        <v>50</v>
      </c>
      <c r="C52" s="147" t="s">
        <v>51</v>
      </c>
      <c r="D52" s="147">
        <v>1</v>
      </c>
      <c r="E52" s="145" t="s">
        <v>38</v>
      </c>
      <c r="F52" s="146">
        <v>0</v>
      </c>
      <c r="G52" s="144">
        <v>0</v>
      </c>
      <c r="H52" s="138">
        <f t="shared" si="3"/>
        <v>0</v>
      </c>
      <c r="I52" s="139">
        <f t="shared" si="4"/>
        <v>0</v>
      </c>
      <c r="J52" s="140">
        <f t="shared" si="5"/>
        <v>0</v>
      </c>
      <c r="K52" s="140">
        <f t="shared" si="6"/>
        <v>0</v>
      </c>
      <c r="L52" s="115"/>
    </row>
    <row r="53" spans="2:12" x14ac:dyDescent="0.35">
      <c r="B53" s="132"/>
      <c r="C53" s="134"/>
      <c r="D53" s="134"/>
      <c r="E53" s="135"/>
      <c r="F53" s="136"/>
      <c r="G53" s="137"/>
      <c r="H53" s="138"/>
      <c r="I53" s="139"/>
      <c r="J53" s="140"/>
      <c r="K53" s="140"/>
      <c r="L53" s="115"/>
    </row>
    <row r="54" spans="2:12" x14ac:dyDescent="0.35">
      <c r="B54" s="132"/>
      <c r="C54" s="133" t="s">
        <v>52</v>
      </c>
      <c r="D54" s="133"/>
      <c r="E54" s="135"/>
      <c r="F54" s="136"/>
      <c r="G54" s="137"/>
      <c r="H54" s="138"/>
      <c r="I54" s="139"/>
      <c r="J54" s="140"/>
      <c r="K54" s="140"/>
      <c r="L54" s="115"/>
    </row>
    <row r="55" spans="2:12" ht="145" x14ac:dyDescent="0.35">
      <c r="B55" s="141" t="s">
        <v>53</v>
      </c>
      <c r="C55" s="142" t="s">
        <v>54</v>
      </c>
      <c r="D55" s="142">
        <v>1</v>
      </c>
      <c r="E55" s="145" t="s">
        <v>38</v>
      </c>
      <c r="F55" s="146">
        <v>0</v>
      </c>
      <c r="G55" s="144">
        <v>0</v>
      </c>
      <c r="H55" s="138">
        <f t="shared" ref="H55:H73" si="7">D55*F55</f>
        <v>0</v>
      </c>
      <c r="I55" s="139">
        <f t="shared" ref="I55:I73" si="8">D55*G55</f>
        <v>0</v>
      </c>
      <c r="J55" s="140">
        <f t="shared" ref="J55:K73" si="9">H55+I55</f>
        <v>0</v>
      </c>
      <c r="K55" s="140">
        <f t="shared" ref="K55:K73" si="10">J55*1.21</f>
        <v>0</v>
      </c>
      <c r="L55" s="115"/>
    </row>
    <row r="56" spans="2:12" x14ac:dyDescent="0.35">
      <c r="B56" s="141" t="s">
        <v>55</v>
      </c>
      <c r="C56" s="142" t="s">
        <v>56</v>
      </c>
      <c r="D56" s="142">
        <v>1</v>
      </c>
      <c r="E56" s="145" t="s">
        <v>38</v>
      </c>
      <c r="F56" s="146">
        <v>0</v>
      </c>
      <c r="G56" s="144">
        <v>0</v>
      </c>
      <c r="H56" s="138">
        <f t="shared" si="7"/>
        <v>0</v>
      </c>
      <c r="I56" s="139">
        <f t="shared" si="8"/>
        <v>0</v>
      </c>
      <c r="J56" s="140">
        <f t="shared" si="9"/>
        <v>0</v>
      </c>
      <c r="K56" s="140">
        <f t="shared" si="10"/>
        <v>0</v>
      </c>
      <c r="L56" s="115"/>
    </row>
    <row r="57" spans="2:12" ht="43.5" x14ac:dyDescent="0.35">
      <c r="B57" s="141" t="s">
        <v>57</v>
      </c>
      <c r="C57" s="142" t="s">
        <v>41</v>
      </c>
      <c r="D57" s="142">
        <v>1</v>
      </c>
      <c r="E57" s="145" t="s">
        <v>38</v>
      </c>
      <c r="F57" s="146">
        <v>0</v>
      </c>
      <c r="G57" s="144">
        <v>0</v>
      </c>
      <c r="H57" s="138">
        <f t="shared" si="7"/>
        <v>0</v>
      </c>
      <c r="I57" s="139">
        <f t="shared" si="8"/>
        <v>0</v>
      </c>
      <c r="J57" s="140">
        <f t="shared" si="9"/>
        <v>0</v>
      </c>
      <c r="K57" s="140">
        <f t="shared" si="10"/>
        <v>0</v>
      </c>
      <c r="L57" s="115"/>
    </row>
    <row r="58" spans="2:12" x14ac:dyDescent="0.35">
      <c r="B58" s="141" t="s">
        <v>58</v>
      </c>
      <c r="C58" s="134" t="s">
        <v>43</v>
      </c>
      <c r="D58" s="134">
        <v>2</v>
      </c>
      <c r="E58" s="145" t="s">
        <v>38</v>
      </c>
      <c r="F58" s="146">
        <v>0</v>
      </c>
      <c r="G58" s="144">
        <v>0</v>
      </c>
      <c r="H58" s="138">
        <f t="shared" si="7"/>
        <v>0</v>
      </c>
      <c r="I58" s="139">
        <f t="shared" si="8"/>
        <v>0</v>
      </c>
      <c r="J58" s="140">
        <f t="shared" si="9"/>
        <v>0</v>
      </c>
      <c r="K58" s="140">
        <f t="shared" si="10"/>
        <v>0</v>
      </c>
      <c r="L58" s="115"/>
    </row>
    <row r="59" spans="2:12" x14ac:dyDescent="0.35">
      <c r="B59" s="141" t="s">
        <v>59</v>
      </c>
      <c r="C59" s="147" t="s">
        <v>45</v>
      </c>
      <c r="D59" s="147">
        <v>1</v>
      </c>
      <c r="E59" s="145" t="s">
        <v>38</v>
      </c>
      <c r="F59" s="146">
        <v>0</v>
      </c>
      <c r="G59" s="144">
        <v>0</v>
      </c>
      <c r="H59" s="138">
        <f t="shared" si="7"/>
        <v>0</v>
      </c>
      <c r="I59" s="139">
        <f t="shared" si="8"/>
        <v>0</v>
      </c>
      <c r="J59" s="140">
        <f t="shared" si="9"/>
        <v>0</v>
      </c>
      <c r="K59" s="140">
        <f t="shared" si="10"/>
        <v>0</v>
      </c>
      <c r="L59" s="115"/>
    </row>
    <row r="60" spans="2:12" x14ac:dyDescent="0.35">
      <c r="B60" s="141" t="s">
        <v>60</v>
      </c>
      <c r="C60" s="147" t="s">
        <v>47</v>
      </c>
      <c r="D60" s="147">
        <v>24</v>
      </c>
      <c r="E60" s="145" t="s">
        <v>38</v>
      </c>
      <c r="F60" s="146">
        <v>0</v>
      </c>
      <c r="G60" s="144">
        <v>0</v>
      </c>
      <c r="H60" s="138">
        <f t="shared" si="7"/>
        <v>0</v>
      </c>
      <c r="I60" s="139">
        <f t="shared" si="8"/>
        <v>0</v>
      </c>
      <c r="J60" s="140">
        <f t="shared" si="9"/>
        <v>0</v>
      </c>
      <c r="K60" s="140">
        <f t="shared" si="10"/>
        <v>0</v>
      </c>
      <c r="L60" s="115"/>
    </row>
    <row r="61" spans="2:12" x14ac:dyDescent="0.35">
      <c r="B61" s="141" t="s">
        <v>61</v>
      </c>
      <c r="C61" s="147" t="s">
        <v>49</v>
      </c>
      <c r="D61" s="147">
        <v>24</v>
      </c>
      <c r="E61" s="145" t="s">
        <v>38</v>
      </c>
      <c r="F61" s="146">
        <v>0</v>
      </c>
      <c r="G61" s="144">
        <v>0</v>
      </c>
      <c r="H61" s="138">
        <f t="shared" si="7"/>
        <v>0</v>
      </c>
      <c r="I61" s="139">
        <f t="shared" si="8"/>
        <v>0</v>
      </c>
      <c r="J61" s="140">
        <f t="shared" si="9"/>
        <v>0</v>
      </c>
      <c r="K61" s="140">
        <f t="shared" si="10"/>
        <v>0</v>
      </c>
      <c r="L61" s="115"/>
    </row>
    <row r="62" spans="2:12" x14ac:dyDescent="0.35">
      <c r="B62" s="141" t="s">
        <v>62</v>
      </c>
      <c r="C62" s="147" t="s">
        <v>51</v>
      </c>
      <c r="D62" s="147">
        <v>1</v>
      </c>
      <c r="E62" s="145" t="s">
        <v>38</v>
      </c>
      <c r="F62" s="146">
        <v>0</v>
      </c>
      <c r="G62" s="144">
        <v>0</v>
      </c>
      <c r="H62" s="138">
        <f t="shared" si="7"/>
        <v>0</v>
      </c>
      <c r="I62" s="139">
        <f t="shared" si="8"/>
        <v>0</v>
      </c>
      <c r="J62" s="140">
        <f t="shared" si="9"/>
        <v>0</v>
      </c>
      <c r="K62" s="140">
        <f t="shared" si="10"/>
        <v>0</v>
      </c>
      <c r="L62" s="115"/>
    </row>
    <row r="63" spans="2:12" ht="29" x14ac:dyDescent="0.35">
      <c r="B63" s="141" t="s">
        <v>63</v>
      </c>
      <c r="C63" s="142" t="s">
        <v>64</v>
      </c>
      <c r="D63" s="142">
        <v>2</v>
      </c>
      <c r="E63" s="145" t="s">
        <v>38</v>
      </c>
      <c r="F63" s="146">
        <v>0</v>
      </c>
      <c r="G63" s="144">
        <v>0</v>
      </c>
      <c r="H63" s="138">
        <f t="shared" si="7"/>
        <v>0</v>
      </c>
      <c r="I63" s="139">
        <f t="shared" si="8"/>
        <v>0</v>
      </c>
      <c r="J63" s="140">
        <f t="shared" si="9"/>
        <v>0</v>
      </c>
      <c r="K63" s="140">
        <f t="shared" si="10"/>
        <v>0</v>
      </c>
      <c r="L63" s="115"/>
    </row>
    <row r="64" spans="2:12" x14ac:dyDescent="0.35">
      <c r="B64" s="141" t="s">
        <v>65</v>
      </c>
      <c r="C64" s="142" t="s">
        <v>66</v>
      </c>
      <c r="D64" s="142">
        <v>1</v>
      </c>
      <c r="E64" s="145" t="s">
        <v>38</v>
      </c>
      <c r="F64" s="146">
        <v>0</v>
      </c>
      <c r="G64" s="144">
        <v>0</v>
      </c>
      <c r="H64" s="138">
        <f t="shared" si="7"/>
        <v>0</v>
      </c>
      <c r="I64" s="139">
        <f t="shared" si="8"/>
        <v>0</v>
      </c>
      <c r="J64" s="140">
        <f t="shared" si="9"/>
        <v>0</v>
      </c>
      <c r="K64" s="140">
        <f t="shared" si="10"/>
        <v>0</v>
      </c>
      <c r="L64" s="115"/>
    </row>
    <row r="65" spans="2:12" ht="43.5" x14ac:dyDescent="0.35">
      <c r="B65" s="141" t="s">
        <v>67</v>
      </c>
      <c r="C65" s="142" t="s">
        <v>68</v>
      </c>
      <c r="D65" s="142">
        <v>2</v>
      </c>
      <c r="E65" s="145" t="s">
        <v>38</v>
      </c>
      <c r="F65" s="146">
        <v>0</v>
      </c>
      <c r="G65" s="144">
        <v>0</v>
      </c>
      <c r="H65" s="138">
        <f t="shared" si="7"/>
        <v>0</v>
      </c>
      <c r="I65" s="139">
        <f t="shared" si="8"/>
        <v>0</v>
      </c>
      <c r="J65" s="140">
        <f t="shared" si="9"/>
        <v>0</v>
      </c>
      <c r="K65" s="140">
        <f t="shared" si="10"/>
        <v>0</v>
      </c>
      <c r="L65" s="115"/>
    </row>
    <row r="66" spans="2:12" x14ac:dyDescent="0.35">
      <c r="B66" s="141" t="s">
        <v>69</v>
      </c>
      <c r="C66" s="142" t="s">
        <v>70</v>
      </c>
      <c r="D66" s="142">
        <v>1</v>
      </c>
      <c r="E66" s="145" t="s">
        <v>38</v>
      </c>
      <c r="F66" s="146">
        <v>0</v>
      </c>
      <c r="G66" s="144">
        <v>0</v>
      </c>
      <c r="H66" s="138">
        <f t="shared" si="7"/>
        <v>0</v>
      </c>
      <c r="I66" s="139">
        <f t="shared" si="8"/>
        <v>0</v>
      </c>
      <c r="J66" s="140">
        <f t="shared" si="9"/>
        <v>0</v>
      </c>
      <c r="K66" s="140">
        <f t="shared" si="10"/>
        <v>0</v>
      </c>
      <c r="L66" s="115"/>
    </row>
    <row r="67" spans="2:12" x14ac:dyDescent="0.35">
      <c r="B67" s="141" t="s">
        <v>71</v>
      </c>
      <c r="C67" s="142" t="s">
        <v>72</v>
      </c>
      <c r="D67" s="142">
        <v>1</v>
      </c>
      <c r="E67" s="145" t="s">
        <v>38</v>
      </c>
      <c r="F67" s="146">
        <v>0</v>
      </c>
      <c r="G67" s="144">
        <v>0</v>
      </c>
      <c r="H67" s="138">
        <f t="shared" si="7"/>
        <v>0</v>
      </c>
      <c r="I67" s="139">
        <f t="shared" si="8"/>
        <v>0</v>
      </c>
      <c r="J67" s="140">
        <f t="shared" si="9"/>
        <v>0</v>
      </c>
      <c r="K67" s="140">
        <f t="shared" si="10"/>
        <v>0</v>
      </c>
      <c r="L67" s="115"/>
    </row>
    <row r="68" spans="2:12" x14ac:dyDescent="0.35">
      <c r="B68" s="141" t="s">
        <v>73</v>
      </c>
      <c r="C68" s="142" t="s">
        <v>74</v>
      </c>
      <c r="D68" s="142">
        <v>1</v>
      </c>
      <c r="E68" s="145" t="s">
        <v>38</v>
      </c>
      <c r="F68" s="146">
        <v>0</v>
      </c>
      <c r="G68" s="144">
        <v>0</v>
      </c>
      <c r="H68" s="138">
        <f t="shared" si="7"/>
        <v>0</v>
      </c>
      <c r="I68" s="139">
        <f t="shared" si="8"/>
        <v>0</v>
      </c>
      <c r="J68" s="140">
        <f t="shared" si="9"/>
        <v>0</v>
      </c>
      <c r="K68" s="140">
        <f t="shared" si="10"/>
        <v>0</v>
      </c>
      <c r="L68" s="115"/>
    </row>
    <row r="69" spans="2:12" x14ac:dyDescent="0.35">
      <c r="B69" s="141" t="s">
        <v>75</v>
      </c>
      <c r="C69" s="142" t="s">
        <v>76</v>
      </c>
      <c r="D69" s="142">
        <v>1</v>
      </c>
      <c r="E69" s="145" t="s">
        <v>38</v>
      </c>
      <c r="F69" s="146">
        <v>0</v>
      </c>
      <c r="G69" s="144">
        <v>0</v>
      </c>
      <c r="H69" s="138">
        <f t="shared" si="7"/>
        <v>0</v>
      </c>
      <c r="I69" s="139">
        <f t="shared" si="8"/>
        <v>0</v>
      </c>
      <c r="J69" s="140">
        <f t="shared" si="9"/>
        <v>0</v>
      </c>
      <c r="K69" s="140">
        <f t="shared" si="10"/>
        <v>0</v>
      </c>
      <c r="L69" s="115"/>
    </row>
    <row r="70" spans="2:12" x14ac:dyDescent="0.35">
      <c r="B70" s="141" t="s">
        <v>77</v>
      </c>
      <c r="C70" s="142" t="s">
        <v>78</v>
      </c>
      <c r="D70" s="142">
        <v>1</v>
      </c>
      <c r="E70" s="145" t="s">
        <v>38</v>
      </c>
      <c r="F70" s="146">
        <v>0</v>
      </c>
      <c r="G70" s="144">
        <v>0</v>
      </c>
      <c r="H70" s="138">
        <f t="shared" si="7"/>
        <v>0</v>
      </c>
      <c r="I70" s="139">
        <f t="shared" si="8"/>
        <v>0</v>
      </c>
      <c r="J70" s="140">
        <f t="shared" si="9"/>
        <v>0</v>
      </c>
      <c r="K70" s="140">
        <f t="shared" si="10"/>
        <v>0</v>
      </c>
      <c r="L70" s="115"/>
    </row>
    <row r="71" spans="2:12" x14ac:dyDescent="0.35">
      <c r="B71" s="141" t="s">
        <v>79</v>
      </c>
      <c r="C71" s="142" t="s">
        <v>80</v>
      </c>
      <c r="D71" s="142">
        <v>1</v>
      </c>
      <c r="E71" s="145" t="s">
        <v>38</v>
      </c>
      <c r="F71" s="146">
        <v>0</v>
      </c>
      <c r="G71" s="144">
        <v>0</v>
      </c>
      <c r="H71" s="138">
        <f t="shared" si="7"/>
        <v>0</v>
      </c>
      <c r="I71" s="139">
        <f t="shared" si="8"/>
        <v>0</v>
      </c>
      <c r="J71" s="140">
        <f t="shared" si="9"/>
        <v>0</v>
      </c>
      <c r="K71" s="140">
        <f t="shared" si="10"/>
        <v>0</v>
      </c>
      <c r="L71" s="115"/>
    </row>
    <row r="72" spans="2:12" x14ac:dyDescent="0.35">
      <c r="B72" s="141" t="s">
        <v>81</v>
      </c>
      <c r="C72" s="134" t="s">
        <v>82</v>
      </c>
      <c r="D72" s="134">
        <v>2</v>
      </c>
      <c r="E72" s="145" t="s">
        <v>38</v>
      </c>
      <c r="F72" s="146">
        <v>0</v>
      </c>
      <c r="G72" s="144">
        <v>0</v>
      </c>
      <c r="H72" s="138">
        <f t="shared" si="7"/>
        <v>0</v>
      </c>
      <c r="I72" s="139">
        <f t="shared" si="8"/>
        <v>0</v>
      </c>
      <c r="J72" s="140">
        <f t="shared" si="9"/>
        <v>0</v>
      </c>
      <c r="K72" s="140">
        <f t="shared" si="10"/>
        <v>0</v>
      </c>
      <c r="L72" s="115"/>
    </row>
    <row r="73" spans="2:12" x14ac:dyDescent="0.35">
      <c r="B73" s="141" t="s">
        <v>83</v>
      </c>
      <c r="C73" s="134" t="s">
        <v>84</v>
      </c>
      <c r="D73" s="134">
        <v>1</v>
      </c>
      <c r="E73" s="145" t="s">
        <v>38</v>
      </c>
      <c r="F73" s="146">
        <v>0</v>
      </c>
      <c r="G73" s="144">
        <v>0</v>
      </c>
      <c r="H73" s="138">
        <f t="shared" si="7"/>
        <v>0</v>
      </c>
      <c r="I73" s="139">
        <f t="shared" si="8"/>
        <v>0</v>
      </c>
      <c r="J73" s="140">
        <f t="shared" si="9"/>
        <v>0</v>
      </c>
      <c r="K73" s="140">
        <f t="shared" si="10"/>
        <v>0</v>
      </c>
      <c r="L73" s="115"/>
    </row>
    <row r="74" spans="2:12" x14ac:dyDescent="0.35">
      <c r="B74" s="148"/>
      <c r="C74" s="134"/>
      <c r="D74" s="134"/>
      <c r="E74" s="145"/>
      <c r="F74" s="136"/>
      <c r="G74" s="137"/>
      <c r="H74" s="138"/>
      <c r="I74" s="139"/>
      <c r="J74" s="140"/>
      <c r="K74" s="140"/>
      <c r="L74" s="115"/>
    </row>
    <row r="75" spans="2:12" x14ac:dyDescent="0.35">
      <c r="B75" s="132"/>
      <c r="C75" s="133" t="s">
        <v>85</v>
      </c>
      <c r="D75" s="133"/>
      <c r="E75" s="135"/>
      <c r="F75" s="136"/>
      <c r="G75" s="137"/>
      <c r="H75" s="138"/>
      <c r="I75" s="139"/>
      <c r="J75" s="140"/>
      <c r="K75" s="140"/>
      <c r="L75" s="115"/>
    </row>
    <row r="76" spans="2:12" ht="145" x14ac:dyDescent="0.35">
      <c r="B76" s="141" t="s">
        <v>86</v>
      </c>
      <c r="C76" s="142" t="s">
        <v>54</v>
      </c>
      <c r="D76" s="142">
        <v>0</v>
      </c>
      <c r="E76" s="145" t="s">
        <v>38</v>
      </c>
      <c r="F76" s="146">
        <v>0</v>
      </c>
      <c r="G76" s="144">
        <v>0</v>
      </c>
      <c r="H76" s="138">
        <f t="shared" ref="H76:H94" si="11">D76*F76</f>
        <v>0</v>
      </c>
      <c r="I76" s="139">
        <f t="shared" ref="I76:I94" si="12">D76*G76</f>
        <v>0</v>
      </c>
      <c r="J76" s="140">
        <f t="shared" ref="J76:K94" si="13">H76+I76</f>
        <v>0</v>
      </c>
      <c r="K76" s="140">
        <f t="shared" ref="K76:K94" si="14">J76*1.21</f>
        <v>0</v>
      </c>
      <c r="L76" s="115"/>
    </row>
    <row r="77" spans="2:12" x14ac:dyDescent="0.35">
      <c r="B77" s="141" t="s">
        <v>87</v>
      </c>
      <c r="C77" s="142" t="s">
        <v>56</v>
      </c>
      <c r="D77" s="142">
        <v>0</v>
      </c>
      <c r="E77" s="145" t="s">
        <v>38</v>
      </c>
      <c r="F77" s="146">
        <v>0</v>
      </c>
      <c r="G77" s="144">
        <v>0</v>
      </c>
      <c r="H77" s="138">
        <f t="shared" si="11"/>
        <v>0</v>
      </c>
      <c r="I77" s="139">
        <f t="shared" si="12"/>
        <v>0</v>
      </c>
      <c r="J77" s="140">
        <f t="shared" si="13"/>
        <v>0</v>
      </c>
      <c r="K77" s="140">
        <f t="shared" si="14"/>
        <v>0</v>
      </c>
      <c r="L77" s="115"/>
    </row>
    <row r="78" spans="2:12" ht="43.5" x14ac:dyDescent="0.35">
      <c r="B78" s="141" t="s">
        <v>88</v>
      </c>
      <c r="C78" s="142" t="s">
        <v>41</v>
      </c>
      <c r="D78" s="142">
        <v>0</v>
      </c>
      <c r="E78" s="145" t="s">
        <v>38</v>
      </c>
      <c r="F78" s="146">
        <v>0</v>
      </c>
      <c r="G78" s="144">
        <v>0</v>
      </c>
      <c r="H78" s="138">
        <f t="shared" si="11"/>
        <v>0</v>
      </c>
      <c r="I78" s="139">
        <f t="shared" si="12"/>
        <v>0</v>
      </c>
      <c r="J78" s="140">
        <f t="shared" si="13"/>
        <v>0</v>
      </c>
      <c r="K78" s="140">
        <f t="shared" si="14"/>
        <v>0</v>
      </c>
      <c r="L78" s="115"/>
    </row>
    <row r="79" spans="2:12" x14ac:dyDescent="0.35">
      <c r="B79" s="141" t="s">
        <v>89</v>
      </c>
      <c r="C79" s="134" t="s">
        <v>43</v>
      </c>
      <c r="D79" s="134">
        <v>0</v>
      </c>
      <c r="E79" s="145" t="s">
        <v>38</v>
      </c>
      <c r="F79" s="146">
        <v>0</v>
      </c>
      <c r="G79" s="144">
        <v>0</v>
      </c>
      <c r="H79" s="138">
        <f t="shared" si="11"/>
        <v>0</v>
      </c>
      <c r="I79" s="139">
        <f t="shared" si="12"/>
        <v>0</v>
      </c>
      <c r="J79" s="140">
        <f t="shared" si="13"/>
        <v>0</v>
      </c>
      <c r="K79" s="140">
        <f t="shared" si="14"/>
        <v>0</v>
      </c>
      <c r="L79" s="115"/>
    </row>
    <row r="80" spans="2:12" x14ac:dyDescent="0.35">
      <c r="B80" s="141" t="s">
        <v>90</v>
      </c>
      <c r="C80" s="147" t="s">
        <v>45</v>
      </c>
      <c r="D80" s="147">
        <v>0</v>
      </c>
      <c r="E80" s="145" t="s">
        <v>38</v>
      </c>
      <c r="F80" s="146">
        <v>0</v>
      </c>
      <c r="G80" s="144">
        <v>0</v>
      </c>
      <c r="H80" s="138">
        <f t="shared" si="11"/>
        <v>0</v>
      </c>
      <c r="I80" s="139">
        <f t="shared" si="12"/>
        <v>0</v>
      </c>
      <c r="J80" s="140">
        <f t="shared" si="13"/>
        <v>0</v>
      </c>
      <c r="K80" s="140">
        <f t="shared" si="14"/>
        <v>0</v>
      </c>
      <c r="L80" s="115"/>
    </row>
    <row r="81" spans="2:12" x14ac:dyDescent="0.35">
      <c r="B81" s="141" t="s">
        <v>91</v>
      </c>
      <c r="C81" s="147" t="s">
        <v>47</v>
      </c>
      <c r="D81" s="147">
        <v>0</v>
      </c>
      <c r="E81" s="145" t="s">
        <v>38</v>
      </c>
      <c r="F81" s="146">
        <v>0</v>
      </c>
      <c r="G81" s="144">
        <v>0</v>
      </c>
      <c r="H81" s="138">
        <f t="shared" si="11"/>
        <v>0</v>
      </c>
      <c r="I81" s="139">
        <f t="shared" si="12"/>
        <v>0</v>
      </c>
      <c r="J81" s="140">
        <f t="shared" si="13"/>
        <v>0</v>
      </c>
      <c r="K81" s="140">
        <f t="shared" si="14"/>
        <v>0</v>
      </c>
      <c r="L81" s="115"/>
    </row>
    <row r="82" spans="2:12" x14ac:dyDescent="0.35">
      <c r="B82" s="141" t="s">
        <v>92</v>
      </c>
      <c r="C82" s="147" t="s">
        <v>49</v>
      </c>
      <c r="D82" s="147">
        <v>0</v>
      </c>
      <c r="E82" s="145" t="s">
        <v>38</v>
      </c>
      <c r="F82" s="146">
        <v>0</v>
      </c>
      <c r="G82" s="144">
        <v>0</v>
      </c>
      <c r="H82" s="138">
        <f t="shared" si="11"/>
        <v>0</v>
      </c>
      <c r="I82" s="139">
        <f t="shared" si="12"/>
        <v>0</v>
      </c>
      <c r="J82" s="140">
        <f t="shared" si="13"/>
        <v>0</v>
      </c>
      <c r="K82" s="140">
        <f t="shared" si="14"/>
        <v>0</v>
      </c>
      <c r="L82" s="115"/>
    </row>
    <row r="83" spans="2:12" x14ac:dyDescent="0.35">
      <c r="B83" s="141" t="s">
        <v>93</v>
      </c>
      <c r="C83" s="147" t="s">
        <v>51</v>
      </c>
      <c r="D83" s="147">
        <v>0</v>
      </c>
      <c r="E83" s="145" t="s">
        <v>38</v>
      </c>
      <c r="F83" s="146">
        <v>0</v>
      </c>
      <c r="G83" s="144">
        <v>0</v>
      </c>
      <c r="H83" s="138">
        <f t="shared" si="11"/>
        <v>0</v>
      </c>
      <c r="I83" s="139">
        <f t="shared" si="12"/>
        <v>0</v>
      </c>
      <c r="J83" s="140">
        <f t="shared" si="13"/>
        <v>0</v>
      </c>
      <c r="K83" s="140">
        <f t="shared" si="14"/>
        <v>0</v>
      </c>
      <c r="L83" s="115"/>
    </row>
    <row r="84" spans="2:12" ht="29" x14ac:dyDescent="0.35">
      <c r="B84" s="141" t="s">
        <v>94</v>
      </c>
      <c r="C84" s="142" t="s">
        <v>64</v>
      </c>
      <c r="D84" s="142">
        <v>0</v>
      </c>
      <c r="E84" s="145" t="s">
        <v>38</v>
      </c>
      <c r="F84" s="146">
        <v>0</v>
      </c>
      <c r="G84" s="144">
        <v>0</v>
      </c>
      <c r="H84" s="138">
        <f t="shared" si="11"/>
        <v>0</v>
      </c>
      <c r="I84" s="139">
        <f t="shared" si="12"/>
        <v>0</v>
      </c>
      <c r="J84" s="140">
        <f t="shared" si="13"/>
        <v>0</v>
      </c>
      <c r="K84" s="140">
        <f t="shared" si="14"/>
        <v>0</v>
      </c>
      <c r="L84" s="115"/>
    </row>
    <row r="85" spans="2:12" x14ac:dyDescent="0.35">
      <c r="B85" s="141" t="s">
        <v>95</v>
      </c>
      <c r="C85" s="142" t="s">
        <v>66</v>
      </c>
      <c r="D85" s="142">
        <v>0</v>
      </c>
      <c r="E85" s="145" t="s">
        <v>38</v>
      </c>
      <c r="F85" s="146">
        <v>0</v>
      </c>
      <c r="G85" s="144">
        <v>0</v>
      </c>
      <c r="H85" s="138">
        <f t="shared" si="11"/>
        <v>0</v>
      </c>
      <c r="I85" s="139">
        <f t="shared" si="12"/>
        <v>0</v>
      </c>
      <c r="J85" s="140">
        <f t="shared" si="13"/>
        <v>0</v>
      </c>
      <c r="K85" s="140">
        <f t="shared" si="14"/>
        <v>0</v>
      </c>
      <c r="L85" s="115"/>
    </row>
    <row r="86" spans="2:12" ht="43.5" x14ac:dyDescent="0.35">
      <c r="B86" s="141" t="s">
        <v>96</v>
      </c>
      <c r="C86" s="142" t="s">
        <v>68</v>
      </c>
      <c r="D86" s="142">
        <v>0</v>
      </c>
      <c r="E86" s="145" t="s">
        <v>38</v>
      </c>
      <c r="F86" s="146">
        <v>0</v>
      </c>
      <c r="G86" s="144">
        <v>0</v>
      </c>
      <c r="H86" s="138">
        <f t="shared" si="11"/>
        <v>0</v>
      </c>
      <c r="I86" s="139">
        <f t="shared" si="12"/>
        <v>0</v>
      </c>
      <c r="J86" s="140">
        <f t="shared" si="13"/>
        <v>0</v>
      </c>
      <c r="K86" s="140">
        <f t="shared" si="14"/>
        <v>0</v>
      </c>
      <c r="L86" s="115"/>
    </row>
    <row r="87" spans="2:12" x14ac:dyDescent="0.35">
      <c r="B87" s="141" t="s">
        <v>97</v>
      </c>
      <c r="C87" s="142" t="s">
        <v>70</v>
      </c>
      <c r="D87" s="142">
        <v>0</v>
      </c>
      <c r="E87" s="145" t="s">
        <v>38</v>
      </c>
      <c r="F87" s="146">
        <v>0</v>
      </c>
      <c r="G87" s="144">
        <v>0</v>
      </c>
      <c r="H87" s="138">
        <f t="shared" si="11"/>
        <v>0</v>
      </c>
      <c r="I87" s="139">
        <f t="shared" si="12"/>
        <v>0</v>
      </c>
      <c r="J87" s="140">
        <f t="shared" si="13"/>
        <v>0</v>
      </c>
      <c r="K87" s="140">
        <f t="shared" si="14"/>
        <v>0</v>
      </c>
      <c r="L87" s="115"/>
    </row>
    <row r="88" spans="2:12" x14ac:dyDescent="0.35">
      <c r="B88" s="141" t="s">
        <v>98</v>
      </c>
      <c r="C88" s="142" t="s">
        <v>72</v>
      </c>
      <c r="D88" s="142">
        <v>0</v>
      </c>
      <c r="E88" s="145" t="s">
        <v>38</v>
      </c>
      <c r="F88" s="146">
        <v>0</v>
      </c>
      <c r="G88" s="144">
        <v>0</v>
      </c>
      <c r="H88" s="138">
        <f t="shared" si="11"/>
        <v>0</v>
      </c>
      <c r="I88" s="139">
        <f t="shared" si="12"/>
        <v>0</v>
      </c>
      <c r="J88" s="140">
        <f t="shared" si="13"/>
        <v>0</v>
      </c>
      <c r="K88" s="140">
        <f t="shared" si="14"/>
        <v>0</v>
      </c>
      <c r="L88" s="115"/>
    </row>
    <row r="89" spans="2:12" x14ac:dyDescent="0.35">
      <c r="B89" s="141" t="s">
        <v>99</v>
      </c>
      <c r="C89" s="142" t="s">
        <v>74</v>
      </c>
      <c r="D89" s="142">
        <v>0</v>
      </c>
      <c r="E89" s="145" t="s">
        <v>38</v>
      </c>
      <c r="F89" s="146">
        <v>0</v>
      </c>
      <c r="G89" s="144">
        <v>0</v>
      </c>
      <c r="H89" s="138">
        <f t="shared" si="11"/>
        <v>0</v>
      </c>
      <c r="I89" s="139">
        <f t="shared" si="12"/>
        <v>0</v>
      </c>
      <c r="J89" s="140">
        <f t="shared" si="13"/>
        <v>0</v>
      </c>
      <c r="K89" s="140">
        <f t="shared" si="14"/>
        <v>0</v>
      </c>
      <c r="L89" s="115"/>
    </row>
    <row r="90" spans="2:12" x14ac:dyDescent="0.35">
      <c r="B90" s="141" t="s">
        <v>100</v>
      </c>
      <c r="C90" s="142" t="s">
        <v>76</v>
      </c>
      <c r="D90" s="142">
        <v>0</v>
      </c>
      <c r="E90" s="145" t="s">
        <v>38</v>
      </c>
      <c r="F90" s="146">
        <v>0</v>
      </c>
      <c r="G90" s="144">
        <v>0</v>
      </c>
      <c r="H90" s="138">
        <f t="shared" si="11"/>
        <v>0</v>
      </c>
      <c r="I90" s="139">
        <f t="shared" si="12"/>
        <v>0</v>
      </c>
      <c r="J90" s="140">
        <f t="shared" si="13"/>
        <v>0</v>
      </c>
      <c r="K90" s="140">
        <f t="shared" si="14"/>
        <v>0</v>
      </c>
      <c r="L90" s="115"/>
    </row>
    <row r="91" spans="2:12" x14ac:dyDescent="0.35">
      <c r="B91" s="141" t="s">
        <v>101</v>
      </c>
      <c r="C91" s="142" t="s">
        <v>78</v>
      </c>
      <c r="D91" s="142">
        <v>0</v>
      </c>
      <c r="E91" s="145" t="s">
        <v>38</v>
      </c>
      <c r="F91" s="146">
        <v>0</v>
      </c>
      <c r="G91" s="144">
        <v>0</v>
      </c>
      <c r="H91" s="138">
        <f t="shared" si="11"/>
        <v>0</v>
      </c>
      <c r="I91" s="139">
        <f t="shared" si="12"/>
        <v>0</v>
      </c>
      <c r="J91" s="140">
        <f t="shared" si="13"/>
        <v>0</v>
      </c>
      <c r="K91" s="140">
        <f t="shared" si="14"/>
        <v>0</v>
      </c>
      <c r="L91" s="115"/>
    </row>
    <row r="92" spans="2:12" x14ac:dyDescent="0.35">
      <c r="B92" s="141" t="s">
        <v>102</v>
      </c>
      <c r="C92" s="142" t="s">
        <v>80</v>
      </c>
      <c r="D92" s="142">
        <v>0</v>
      </c>
      <c r="E92" s="145" t="s">
        <v>38</v>
      </c>
      <c r="F92" s="146">
        <v>0</v>
      </c>
      <c r="G92" s="144">
        <v>0</v>
      </c>
      <c r="H92" s="138">
        <f t="shared" si="11"/>
        <v>0</v>
      </c>
      <c r="I92" s="139">
        <f t="shared" si="12"/>
        <v>0</v>
      </c>
      <c r="J92" s="140">
        <f t="shared" si="13"/>
        <v>0</v>
      </c>
      <c r="K92" s="140">
        <f t="shared" si="14"/>
        <v>0</v>
      </c>
      <c r="L92" s="115"/>
    </row>
    <row r="93" spans="2:12" x14ac:dyDescent="0.35">
      <c r="B93" s="141" t="s">
        <v>103</v>
      </c>
      <c r="C93" s="134" t="s">
        <v>82</v>
      </c>
      <c r="D93" s="134">
        <v>0</v>
      </c>
      <c r="E93" s="145" t="s">
        <v>38</v>
      </c>
      <c r="F93" s="146">
        <v>0</v>
      </c>
      <c r="G93" s="144">
        <v>0</v>
      </c>
      <c r="H93" s="138">
        <f t="shared" si="11"/>
        <v>0</v>
      </c>
      <c r="I93" s="139">
        <f t="shared" si="12"/>
        <v>0</v>
      </c>
      <c r="J93" s="140">
        <f t="shared" si="13"/>
        <v>0</v>
      </c>
      <c r="K93" s="140">
        <f t="shared" si="14"/>
        <v>0</v>
      </c>
      <c r="L93" s="115"/>
    </row>
    <row r="94" spans="2:12" x14ac:dyDescent="0.35">
      <c r="B94" s="141" t="s">
        <v>104</v>
      </c>
      <c r="C94" s="134" t="s">
        <v>84</v>
      </c>
      <c r="D94" s="134">
        <v>0</v>
      </c>
      <c r="E94" s="145" t="s">
        <v>38</v>
      </c>
      <c r="F94" s="146">
        <v>0</v>
      </c>
      <c r="G94" s="144">
        <v>0</v>
      </c>
      <c r="H94" s="138">
        <f t="shared" si="11"/>
        <v>0</v>
      </c>
      <c r="I94" s="139">
        <f t="shared" si="12"/>
        <v>0</v>
      </c>
      <c r="J94" s="140">
        <f t="shared" si="13"/>
        <v>0</v>
      </c>
      <c r="K94" s="140">
        <f t="shared" si="14"/>
        <v>0</v>
      </c>
      <c r="L94" s="115"/>
    </row>
    <row r="95" spans="2:12" x14ac:dyDescent="0.35">
      <c r="B95" s="148"/>
      <c r="C95" s="134"/>
      <c r="D95" s="134"/>
      <c r="E95" s="145"/>
      <c r="F95" s="136"/>
      <c r="G95" s="149"/>
      <c r="H95" s="138"/>
      <c r="I95" s="139"/>
      <c r="J95" s="140"/>
      <c r="K95" s="140"/>
      <c r="L95" s="115"/>
    </row>
    <row r="96" spans="2:12" x14ac:dyDescent="0.35">
      <c r="B96" s="148"/>
      <c r="C96" s="133" t="s">
        <v>105</v>
      </c>
      <c r="D96" s="133"/>
      <c r="E96" s="145"/>
      <c r="F96" s="136"/>
      <c r="G96" s="137"/>
      <c r="H96" s="138"/>
      <c r="I96" s="139"/>
      <c r="J96" s="140"/>
      <c r="K96" s="140"/>
      <c r="L96" s="115"/>
    </row>
    <row r="97" spans="2:12" x14ac:dyDescent="0.35">
      <c r="B97" s="141" t="s">
        <v>106</v>
      </c>
      <c r="C97" s="142" t="s">
        <v>107</v>
      </c>
      <c r="D97" s="142">
        <v>3</v>
      </c>
      <c r="E97" s="145" t="s">
        <v>38</v>
      </c>
      <c r="F97" s="146">
        <v>0</v>
      </c>
      <c r="G97" s="144">
        <v>0</v>
      </c>
      <c r="H97" s="138">
        <f t="shared" ref="H97:H98" si="15">D97*F97</f>
        <v>0</v>
      </c>
      <c r="I97" s="139">
        <f t="shared" ref="I97:I98" si="16">D97*G97</f>
        <v>0</v>
      </c>
      <c r="J97" s="140">
        <f t="shared" ref="J97:K98" si="17">H97+I97</f>
        <v>0</v>
      </c>
      <c r="K97" s="140">
        <f t="shared" ref="K97:K98" si="18">J97*1.21</f>
        <v>0</v>
      </c>
      <c r="L97" s="115"/>
    </row>
    <row r="98" spans="2:12" x14ac:dyDescent="0.35">
      <c r="B98" s="141" t="s">
        <v>108</v>
      </c>
      <c r="C98" s="142" t="s">
        <v>109</v>
      </c>
      <c r="D98" s="142">
        <v>1</v>
      </c>
      <c r="E98" s="145" t="s">
        <v>38</v>
      </c>
      <c r="F98" s="146">
        <v>0</v>
      </c>
      <c r="G98" s="144">
        <v>0</v>
      </c>
      <c r="H98" s="138">
        <f t="shared" si="15"/>
        <v>0</v>
      </c>
      <c r="I98" s="139">
        <f t="shared" si="16"/>
        <v>0</v>
      </c>
      <c r="J98" s="140">
        <f t="shared" si="17"/>
        <v>0</v>
      </c>
      <c r="K98" s="140">
        <f t="shared" si="18"/>
        <v>0</v>
      </c>
      <c r="L98" s="115"/>
    </row>
    <row r="99" spans="2:12" x14ac:dyDescent="0.35">
      <c r="B99" s="148"/>
      <c r="C99" s="134"/>
      <c r="D99" s="134"/>
      <c r="E99" s="145"/>
      <c r="F99" s="136"/>
      <c r="G99" s="149"/>
      <c r="H99" s="138"/>
      <c r="I99" s="139"/>
      <c r="J99" s="140"/>
      <c r="K99" s="140"/>
      <c r="L99" s="115"/>
    </row>
    <row r="100" spans="2:12" x14ac:dyDescent="0.35">
      <c r="B100" s="150"/>
      <c r="C100" s="133" t="s">
        <v>110</v>
      </c>
      <c r="D100" s="133"/>
      <c r="E100" s="135"/>
      <c r="F100" s="136"/>
      <c r="G100" s="149"/>
      <c r="H100" s="138"/>
      <c r="I100" s="139"/>
      <c r="J100" s="140"/>
      <c r="K100" s="140"/>
      <c r="L100" s="115"/>
    </row>
    <row r="101" spans="2:12" ht="29" x14ac:dyDescent="0.35">
      <c r="B101" s="141" t="s">
        <v>111</v>
      </c>
      <c r="C101" s="142" t="s">
        <v>112</v>
      </c>
      <c r="D101" s="142">
        <v>1</v>
      </c>
      <c r="E101" s="145" t="s">
        <v>113</v>
      </c>
      <c r="F101" s="151">
        <v>0</v>
      </c>
      <c r="G101" s="144">
        <v>0</v>
      </c>
      <c r="H101" s="138">
        <f t="shared" ref="H101" si="19">D101*F101</f>
        <v>0</v>
      </c>
      <c r="I101" s="139">
        <f t="shared" ref="I101" si="20">D101*G101</f>
        <v>0</v>
      </c>
      <c r="J101" s="140">
        <f t="shared" ref="J101:K101" si="21">H101+I101</f>
        <v>0</v>
      </c>
      <c r="K101" s="140">
        <f>J101*1.21</f>
        <v>0</v>
      </c>
      <c r="L101" s="115"/>
    </row>
    <row r="102" spans="2:12" x14ac:dyDescent="0.35">
      <c r="B102" s="148"/>
      <c r="C102" s="134"/>
      <c r="D102" s="134"/>
      <c r="E102" s="145"/>
      <c r="F102" s="136"/>
      <c r="G102" s="149"/>
      <c r="H102" s="138"/>
      <c r="I102" s="139"/>
      <c r="J102" s="140"/>
      <c r="K102" s="140"/>
      <c r="L102" s="115"/>
    </row>
    <row r="103" spans="2:12" x14ac:dyDescent="0.35">
      <c r="B103" s="148"/>
      <c r="C103" s="134"/>
      <c r="D103" s="134"/>
      <c r="E103" s="145"/>
      <c r="F103" s="136"/>
      <c r="G103" s="137"/>
      <c r="H103" s="138"/>
      <c r="I103" s="139"/>
      <c r="J103" s="140"/>
      <c r="K103" s="140"/>
      <c r="L103" s="115"/>
    </row>
    <row r="104" spans="2:12" x14ac:dyDescent="0.35">
      <c r="B104" s="148"/>
      <c r="C104" s="133" t="s">
        <v>114</v>
      </c>
      <c r="D104" s="133"/>
      <c r="E104" s="145"/>
      <c r="F104" s="136"/>
      <c r="G104" s="137"/>
      <c r="H104" s="138"/>
      <c r="I104" s="139"/>
      <c r="J104" s="140"/>
      <c r="K104" s="140"/>
      <c r="L104" s="115"/>
    </row>
    <row r="105" spans="2:12" ht="29" x14ac:dyDescent="0.35">
      <c r="B105" s="141" t="s">
        <v>115</v>
      </c>
      <c r="C105" s="142" t="s">
        <v>116</v>
      </c>
      <c r="D105" s="142">
        <v>1</v>
      </c>
      <c r="E105" s="145" t="s">
        <v>38</v>
      </c>
      <c r="F105" s="151">
        <v>0</v>
      </c>
      <c r="G105" s="144">
        <v>0</v>
      </c>
      <c r="H105" s="138">
        <f t="shared" ref="H105:H107" si="22">D105*F105</f>
        <v>0</v>
      </c>
      <c r="I105" s="139">
        <f t="shared" ref="I105:I107" si="23">D105*G105</f>
        <v>0</v>
      </c>
      <c r="J105" s="140">
        <f t="shared" ref="J105:K107" si="24">H105+I105</f>
        <v>0</v>
      </c>
      <c r="K105" s="140">
        <f t="shared" ref="K105:K107" si="25">J105*1.21</f>
        <v>0</v>
      </c>
      <c r="L105" s="115"/>
    </row>
    <row r="106" spans="2:12" x14ac:dyDescent="0.35">
      <c r="B106" s="141" t="s">
        <v>117</v>
      </c>
      <c r="C106" s="134" t="s">
        <v>118</v>
      </c>
      <c r="D106" s="134">
        <v>20</v>
      </c>
      <c r="E106" s="145" t="s">
        <v>119</v>
      </c>
      <c r="F106" s="151">
        <v>0</v>
      </c>
      <c r="G106" s="137">
        <f>$D$17</f>
        <v>0</v>
      </c>
      <c r="H106" s="138">
        <f t="shared" si="22"/>
        <v>0</v>
      </c>
      <c r="I106" s="139">
        <f t="shared" si="23"/>
        <v>0</v>
      </c>
      <c r="J106" s="140">
        <f t="shared" si="24"/>
        <v>0</v>
      </c>
      <c r="K106" s="140">
        <f t="shared" si="25"/>
        <v>0</v>
      </c>
      <c r="L106" s="115"/>
    </row>
    <row r="107" spans="2:12" x14ac:dyDescent="0.35">
      <c r="B107" s="141" t="s">
        <v>120</v>
      </c>
      <c r="C107" s="134" t="s">
        <v>121</v>
      </c>
      <c r="D107" s="134">
        <v>300</v>
      </c>
      <c r="E107" s="145" t="s">
        <v>38</v>
      </c>
      <c r="F107" s="151">
        <v>0</v>
      </c>
      <c r="G107" s="144">
        <v>0</v>
      </c>
      <c r="H107" s="138">
        <f t="shared" si="22"/>
        <v>0</v>
      </c>
      <c r="I107" s="139">
        <f t="shared" si="23"/>
        <v>0</v>
      </c>
      <c r="J107" s="140">
        <f t="shared" si="24"/>
        <v>0</v>
      </c>
      <c r="K107" s="140">
        <f t="shared" si="25"/>
        <v>0</v>
      </c>
      <c r="L107" s="115"/>
    </row>
    <row r="108" spans="2:12" x14ac:dyDescent="0.35">
      <c r="B108" s="148"/>
      <c r="C108" s="134"/>
      <c r="D108" s="134"/>
      <c r="E108" s="145"/>
      <c r="F108" s="136"/>
      <c r="G108" s="137"/>
      <c r="H108" s="138"/>
      <c r="I108" s="139"/>
      <c r="J108" s="140"/>
      <c r="K108" s="140"/>
      <c r="L108" s="115"/>
    </row>
    <row r="109" spans="2:12" x14ac:dyDescent="0.35">
      <c r="B109" s="148"/>
      <c r="C109" s="133" t="s">
        <v>122</v>
      </c>
      <c r="D109" s="133"/>
      <c r="E109" s="145"/>
      <c r="F109" s="136"/>
      <c r="G109" s="137"/>
      <c r="H109" s="138"/>
      <c r="I109" s="139"/>
      <c r="J109" s="140"/>
      <c r="K109" s="140"/>
      <c r="L109" s="115"/>
    </row>
    <row r="110" spans="2:12" ht="43.5" x14ac:dyDescent="0.35">
      <c r="B110" s="141" t="s">
        <v>123</v>
      </c>
      <c r="C110" s="142" t="s">
        <v>124</v>
      </c>
      <c r="D110" s="142">
        <v>186</v>
      </c>
      <c r="E110" s="145" t="s">
        <v>38</v>
      </c>
      <c r="F110" s="146">
        <v>0</v>
      </c>
      <c r="G110" s="144">
        <v>0</v>
      </c>
      <c r="H110" s="138">
        <f t="shared" ref="H110:H115" si="26">D110*F110</f>
        <v>0</v>
      </c>
      <c r="I110" s="139">
        <f t="shared" ref="I110:I115" si="27">D110*G110</f>
        <v>0</v>
      </c>
      <c r="J110" s="140">
        <f t="shared" ref="J110:K115" si="28">H110+I110</f>
        <v>0</v>
      </c>
      <c r="K110" s="140">
        <f t="shared" ref="K110:K115" si="29">J110*1.21</f>
        <v>0</v>
      </c>
      <c r="L110" s="115"/>
    </row>
    <row r="111" spans="2:12" x14ac:dyDescent="0.35">
      <c r="B111" s="141" t="s">
        <v>125</v>
      </c>
      <c r="C111" s="142" t="s">
        <v>126</v>
      </c>
      <c r="D111" s="142">
        <v>85</v>
      </c>
      <c r="E111" s="145" t="s">
        <v>38</v>
      </c>
      <c r="F111" s="146">
        <v>0</v>
      </c>
      <c r="G111" s="144">
        <v>0</v>
      </c>
      <c r="H111" s="138">
        <f t="shared" si="26"/>
        <v>0</v>
      </c>
      <c r="I111" s="139">
        <f t="shared" si="27"/>
        <v>0</v>
      </c>
      <c r="J111" s="140">
        <f t="shared" si="28"/>
        <v>0</v>
      </c>
      <c r="K111" s="140">
        <f t="shared" si="29"/>
        <v>0</v>
      </c>
      <c r="L111" s="115"/>
    </row>
    <row r="112" spans="2:12" x14ac:dyDescent="0.35">
      <c r="B112" s="141" t="s">
        <v>127</v>
      </c>
      <c r="C112" s="142" t="s">
        <v>128</v>
      </c>
      <c r="D112" s="142">
        <v>101</v>
      </c>
      <c r="E112" s="145" t="s">
        <v>38</v>
      </c>
      <c r="F112" s="146">
        <v>0</v>
      </c>
      <c r="G112" s="144">
        <v>0</v>
      </c>
      <c r="H112" s="138">
        <f t="shared" si="26"/>
        <v>0</v>
      </c>
      <c r="I112" s="139">
        <f t="shared" si="27"/>
        <v>0</v>
      </c>
      <c r="J112" s="140">
        <f t="shared" si="28"/>
        <v>0</v>
      </c>
      <c r="K112" s="140">
        <f t="shared" si="29"/>
        <v>0</v>
      </c>
      <c r="L112" s="115"/>
    </row>
    <row r="113" spans="2:12" x14ac:dyDescent="0.35">
      <c r="B113" s="141" t="s">
        <v>129</v>
      </c>
      <c r="C113" s="142" t="s">
        <v>130</v>
      </c>
      <c r="D113" s="142">
        <v>186</v>
      </c>
      <c r="E113" s="145" t="s">
        <v>38</v>
      </c>
      <c r="F113" s="146">
        <v>0</v>
      </c>
      <c r="G113" s="144">
        <v>0</v>
      </c>
      <c r="H113" s="138">
        <f t="shared" si="26"/>
        <v>0</v>
      </c>
      <c r="I113" s="139">
        <f t="shared" si="27"/>
        <v>0</v>
      </c>
      <c r="J113" s="140">
        <f t="shared" si="28"/>
        <v>0</v>
      </c>
      <c r="K113" s="140">
        <f t="shared" si="29"/>
        <v>0</v>
      </c>
      <c r="L113" s="115"/>
    </row>
    <row r="114" spans="2:12" x14ac:dyDescent="0.35">
      <c r="B114" s="141" t="s">
        <v>131</v>
      </c>
      <c r="C114" s="142" t="s">
        <v>133</v>
      </c>
      <c r="D114" s="142">
        <v>134</v>
      </c>
      <c r="E114" s="145" t="s">
        <v>38</v>
      </c>
      <c r="F114" s="151">
        <v>0</v>
      </c>
      <c r="G114" s="144">
        <v>0</v>
      </c>
      <c r="H114" s="138">
        <f t="shared" si="26"/>
        <v>0</v>
      </c>
      <c r="I114" s="139">
        <f t="shared" si="27"/>
        <v>0</v>
      </c>
      <c r="J114" s="140">
        <f t="shared" si="28"/>
        <v>0</v>
      </c>
      <c r="K114" s="140">
        <f t="shared" si="29"/>
        <v>0</v>
      </c>
      <c r="L114" s="115"/>
    </row>
    <row r="115" spans="2:12" x14ac:dyDescent="0.35">
      <c r="B115" s="141" t="s">
        <v>132</v>
      </c>
      <c r="C115" s="134" t="s">
        <v>135</v>
      </c>
      <c r="D115" s="134">
        <v>52</v>
      </c>
      <c r="E115" s="145" t="s">
        <v>38</v>
      </c>
      <c r="F115" s="151">
        <v>0</v>
      </c>
      <c r="G115" s="144">
        <v>0</v>
      </c>
      <c r="H115" s="138">
        <f t="shared" si="26"/>
        <v>0</v>
      </c>
      <c r="I115" s="139">
        <f t="shared" si="27"/>
        <v>0</v>
      </c>
      <c r="J115" s="140">
        <f t="shared" si="28"/>
        <v>0</v>
      </c>
      <c r="K115" s="140">
        <f t="shared" si="29"/>
        <v>0</v>
      </c>
      <c r="L115" s="115"/>
    </row>
    <row r="116" spans="2:12" x14ac:dyDescent="0.35">
      <c r="B116" s="148"/>
      <c r="C116" s="134"/>
      <c r="D116" s="134"/>
      <c r="E116" s="145"/>
      <c r="F116" s="136"/>
      <c r="G116" s="137"/>
      <c r="H116" s="138"/>
      <c r="I116" s="139"/>
      <c r="J116" s="140"/>
      <c r="K116" s="140"/>
      <c r="L116" s="115"/>
    </row>
    <row r="117" spans="2:12" x14ac:dyDescent="0.35">
      <c r="B117" s="148"/>
      <c r="C117" s="133" t="s">
        <v>136</v>
      </c>
      <c r="D117" s="133"/>
      <c r="E117" s="145"/>
      <c r="F117" s="136"/>
      <c r="G117" s="137"/>
      <c r="H117" s="138"/>
      <c r="I117" s="139"/>
      <c r="J117" s="140"/>
      <c r="K117" s="140"/>
      <c r="L117" s="115"/>
    </row>
    <row r="118" spans="2:12" x14ac:dyDescent="0.35">
      <c r="B118" s="141" t="s">
        <v>134</v>
      </c>
      <c r="C118" s="142" t="s">
        <v>138</v>
      </c>
      <c r="D118" s="142">
        <v>22</v>
      </c>
      <c r="E118" s="135" t="s">
        <v>38</v>
      </c>
      <c r="F118" s="146">
        <v>0</v>
      </c>
      <c r="G118" s="144">
        <v>0</v>
      </c>
      <c r="H118" s="138">
        <f t="shared" ref="H118:H124" si="30">D118*F118</f>
        <v>0</v>
      </c>
      <c r="I118" s="139">
        <f t="shared" ref="I118:I124" si="31">D118*G118</f>
        <v>0</v>
      </c>
      <c r="J118" s="140">
        <f t="shared" ref="J118:K124" si="32">H118+I118</f>
        <v>0</v>
      </c>
      <c r="K118" s="140">
        <f t="shared" ref="K118:K124" si="33">J118*1.21</f>
        <v>0</v>
      </c>
      <c r="L118" s="115"/>
    </row>
    <row r="119" spans="2:12" x14ac:dyDescent="0.35">
      <c r="B119" s="141" t="s">
        <v>137</v>
      </c>
      <c r="C119" s="142" t="s">
        <v>140</v>
      </c>
      <c r="D119" s="142">
        <v>18</v>
      </c>
      <c r="E119" s="145" t="s">
        <v>38</v>
      </c>
      <c r="F119" s="146">
        <v>0</v>
      </c>
      <c r="G119" s="144">
        <v>0</v>
      </c>
      <c r="H119" s="138">
        <f t="shared" si="30"/>
        <v>0</v>
      </c>
      <c r="I119" s="139">
        <f t="shared" si="31"/>
        <v>0</v>
      </c>
      <c r="J119" s="140">
        <f t="shared" si="32"/>
        <v>0</v>
      </c>
      <c r="K119" s="140">
        <f t="shared" si="33"/>
        <v>0</v>
      </c>
      <c r="L119" s="115"/>
    </row>
    <row r="120" spans="2:12" x14ac:dyDescent="0.35">
      <c r="B120" s="141" t="s">
        <v>139</v>
      </c>
      <c r="C120" s="142" t="s">
        <v>142</v>
      </c>
      <c r="D120" s="142">
        <v>40</v>
      </c>
      <c r="E120" s="145" t="s">
        <v>38</v>
      </c>
      <c r="F120" s="146">
        <v>0</v>
      </c>
      <c r="G120" s="144">
        <v>0</v>
      </c>
      <c r="H120" s="138">
        <f t="shared" si="30"/>
        <v>0</v>
      </c>
      <c r="I120" s="139">
        <f t="shared" si="31"/>
        <v>0</v>
      </c>
      <c r="J120" s="140">
        <f t="shared" si="32"/>
        <v>0</v>
      </c>
      <c r="K120" s="140">
        <f t="shared" si="33"/>
        <v>0</v>
      </c>
      <c r="L120" s="115"/>
    </row>
    <row r="121" spans="2:12" x14ac:dyDescent="0.35">
      <c r="B121" s="141" t="s">
        <v>141</v>
      </c>
      <c r="C121" s="142" t="s">
        <v>144</v>
      </c>
      <c r="D121" s="142">
        <v>40</v>
      </c>
      <c r="E121" s="145" t="s">
        <v>38</v>
      </c>
      <c r="F121" s="146">
        <v>0</v>
      </c>
      <c r="G121" s="144">
        <v>0</v>
      </c>
      <c r="H121" s="138">
        <f t="shared" si="30"/>
        <v>0</v>
      </c>
      <c r="I121" s="139">
        <f t="shared" si="31"/>
        <v>0</v>
      </c>
      <c r="J121" s="140">
        <f t="shared" si="32"/>
        <v>0</v>
      </c>
      <c r="K121" s="140">
        <f t="shared" si="33"/>
        <v>0</v>
      </c>
      <c r="L121" s="115"/>
    </row>
    <row r="122" spans="2:12" x14ac:dyDescent="0.35">
      <c r="B122" s="141" t="s">
        <v>143</v>
      </c>
      <c r="C122" s="142" t="s">
        <v>146</v>
      </c>
      <c r="D122" s="142">
        <v>1</v>
      </c>
      <c r="E122" s="145" t="s">
        <v>147</v>
      </c>
      <c r="F122" s="146">
        <v>0</v>
      </c>
      <c r="G122" s="144">
        <v>0</v>
      </c>
      <c r="H122" s="138">
        <f t="shared" si="30"/>
        <v>0</v>
      </c>
      <c r="I122" s="139">
        <f t="shared" si="31"/>
        <v>0</v>
      </c>
      <c r="J122" s="140">
        <f t="shared" si="32"/>
        <v>0</v>
      </c>
      <c r="K122" s="140">
        <f t="shared" si="33"/>
        <v>0</v>
      </c>
      <c r="L122" s="115"/>
    </row>
    <row r="123" spans="2:12" x14ac:dyDescent="0.35">
      <c r="B123" s="141" t="s">
        <v>145</v>
      </c>
      <c r="C123" s="142" t="s">
        <v>149</v>
      </c>
      <c r="D123" s="142">
        <v>1</v>
      </c>
      <c r="E123" s="145" t="s">
        <v>147</v>
      </c>
      <c r="F123" s="146">
        <v>0</v>
      </c>
      <c r="G123" s="144">
        <v>0</v>
      </c>
      <c r="H123" s="138">
        <f t="shared" si="30"/>
        <v>0</v>
      </c>
      <c r="I123" s="139">
        <f t="shared" si="31"/>
        <v>0</v>
      </c>
      <c r="J123" s="140">
        <f t="shared" si="32"/>
        <v>0</v>
      </c>
      <c r="K123" s="140">
        <f t="shared" si="33"/>
        <v>0</v>
      </c>
      <c r="L123" s="115"/>
    </row>
    <row r="124" spans="2:12" x14ac:dyDescent="0.35">
      <c r="B124" s="141" t="s">
        <v>148</v>
      </c>
      <c r="C124" s="152" t="s">
        <v>151</v>
      </c>
      <c r="D124" s="142">
        <v>40</v>
      </c>
      <c r="E124" s="145" t="s">
        <v>38</v>
      </c>
      <c r="F124" s="151">
        <v>0</v>
      </c>
      <c r="G124" s="144">
        <v>0</v>
      </c>
      <c r="H124" s="138">
        <f t="shared" si="30"/>
        <v>0</v>
      </c>
      <c r="I124" s="139">
        <f t="shared" si="31"/>
        <v>0</v>
      </c>
      <c r="J124" s="140">
        <f t="shared" si="32"/>
        <v>0</v>
      </c>
      <c r="K124" s="140">
        <f t="shared" si="33"/>
        <v>0</v>
      </c>
      <c r="L124" s="115"/>
    </row>
    <row r="125" spans="2:12" x14ac:dyDescent="0.35">
      <c r="B125" s="148"/>
      <c r="C125" s="134"/>
      <c r="D125" s="134"/>
      <c r="E125" s="145"/>
      <c r="F125" s="136"/>
      <c r="G125" s="137"/>
      <c r="H125" s="138"/>
      <c r="I125" s="139"/>
      <c r="J125" s="140"/>
      <c r="K125" s="140"/>
      <c r="L125" s="115"/>
    </row>
    <row r="126" spans="2:12" x14ac:dyDescent="0.35">
      <c r="B126" s="148"/>
      <c r="C126" s="133" t="s">
        <v>152</v>
      </c>
      <c r="D126" s="133"/>
      <c r="E126" s="145"/>
      <c r="F126" s="136"/>
      <c r="G126" s="137"/>
      <c r="H126" s="138"/>
      <c r="I126" s="139"/>
      <c r="J126" s="140"/>
      <c r="K126" s="140"/>
      <c r="L126" s="115"/>
    </row>
    <row r="127" spans="2:12" ht="29" x14ac:dyDescent="0.35">
      <c r="B127" s="141" t="s">
        <v>150</v>
      </c>
      <c r="C127" s="142" t="s">
        <v>154</v>
      </c>
      <c r="D127" s="153">
        <v>2</v>
      </c>
      <c r="E127" s="145" t="s">
        <v>38</v>
      </c>
      <c r="F127" s="146">
        <v>0</v>
      </c>
      <c r="G127" s="144">
        <v>0</v>
      </c>
      <c r="H127" s="138">
        <f t="shared" ref="H127:H136" si="34">D127*F127</f>
        <v>0</v>
      </c>
      <c r="I127" s="139">
        <f t="shared" ref="I127:I136" si="35">D127*G127</f>
        <v>0</v>
      </c>
      <c r="J127" s="140">
        <f t="shared" ref="J127:K136" si="36">H127+I127</f>
        <v>0</v>
      </c>
      <c r="K127" s="140">
        <f t="shared" ref="K127:K136" si="37">J127*1.21</f>
        <v>0</v>
      </c>
      <c r="L127" s="115"/>
    </row>
    <row r="128" spans="2:12" x14ac:dyDescent="0.35">
      <c r="B128" s="141" t="s">
        <v>153</v>
      </c>
      <c r="C128" s="134" t="s">
        <v>156</v>
      </c>
      <c r="D128" s="153">
        <v>27</v>
      </c>
      <c r="E128" s="145" t="s">
        <v>38</v>
      </c>
      <c r="F128" s="146">
        <v>0</v>
      </c>
      <c r="G128" s="144">
        <v>0</v>
      </c>
      <c r="H128" s="138">
        <f t="shared" si="34"/>
        <v>0</v>
      </c>
      <c r="I128" s="139">
        <f t="shared" si="35"/>
        <v>0</v>
      </c>
      <c r="J128" s="140">
        <f t="shared" si="36"/>
        <v>0</v>
      </c>
      <c r="K128" s="140">
        <f t="shared" si="37"/>
        <v>0</v>
      </c>
      <c r="L128" s="115"/>
    </row>
    <row r="129" spans="2:12" x14ac:dyDescent="0.35">
      <c r="B129" s="141" t="s">
        <v>155</v>
      </c>
      <c r="C129" s="134" t="s">
        <v>158</v>
      </c>
      <c r="D129" s="153">
        <v>27</v>
      </c>
      <c r="E129" s="145" t="s">
        <v>38</v>
      </c>
      <c r="F129" s="146">
        <v>0</v>
      </c>
      <c r="G129" s="144">
        <v>0</v>
      </c>
      <c r="H129" s="138">
        <f t="shared" si="34"/>
        <v>0</v>
      </c>
      <c r="I129" s="139">
        <f t="shared" si="35"/>
        <v>0</v>
      </c>
      <c r="J129" s="140">
        <f t="shared" si="36"/>
        <v>0</v>
      </c>
      <c r="K129" s="140">
        <f t="shared" si="37"/>
        <v>0</v>
      </c>
      <c r="L129" s="115"/>
    </row>
    <row r="130" spans="2:12" x14ac:dyDescent="0.35">
      <c r="B130" s="141" t="s">
        <v>157</v>
      </c>
      <c r="C130" s="134" t="s">
        <v>160</v>
      </c>
      <c r="D130" s="153">
        <v>27</v>
      </c>
      <c r="E130" s="145" t="s">
        <v>38</v>
      </c>
      <c r="F130" s="146">
        <v>0</v>
      </c>
      <c r="G130" s="144">
        <v>0</v>
      </c>
      <c r="H130" s="138">
        <f t="shared" si="34"/>
        <v>0</v>
      </c>
      <c r="I130" s="139">
        <f t="shared" si="35"/>
        <v>0</v>
      </c>
      <c r="J130" s="140">
        <f t="shared" si="36"/>
        <v>0</v>
      </c>
      <c r="K130" s="140">
        <f t="shared" si="37"/>
        <v>0</v>
      </c>
      <c r="L130" s="115"/>
    </row>
    <row r="131" spans="2:12" x14ac:dyDescent="0.35">
      <c r="B131" s="141" t="s">
        <v>159</v>
      </c>
      <c r="C131" s="134" t="s">
        <v>162</v>
      </c>
      <c r="D131" s="153">
        <v>7</v>
      </c>
      <c r="E131" s="145" t="s">
        <v>38</v>
      </c>
      <c r="F131" s="146">
        <v>0</v>
      </c>
      <c r="G131" s="144">
        <v>0</v>
      </c>
      <c r="H131" s="138">
        <f t="shared" si="34"/>
        <v>0</v>
      </c>
      <c r="I131" s="139">
        <f t="shared" si="35"/>
        <v>0</v>
      </c>
      <c r="J131" s="140">
        <f t="shared" si="36"/>
        <v>0</v>
      </c>
      <c r="K131" s="140">
        <f t="shared" si="37"/>
        <v>0</v>
      </c>
      <c r="L131" s="115"/>
    </row>
    <row r="132" spans="2:12" x14ac:dyDescent="0.35">
      <c r="B132" s="141" t="s">
        <v>161</v>
      </c>
      <c r="C132" s="134" t="s">
        <v>164</v>
      </c>
      <c r="D132" s="153">
        <v>7</v>
      </c>
      <c r="E132" s="145" t="s">
        <v>38</v>
      </c>
      <c r="F132" s="146">
        <v>0</v>
      </c>
      <c r="G132" s="144">
        <v>0</v>
      </c>
      <c r="H132" s="138">
        <f t="shared" si="34"/>
        <v>0</v>
      </c>
      <c r="I132" s="139">
        <f t="shared" si="35"/>
        <v>0</v>
      </c>
      <c r="J132" s="140">
        <f t="shared" si="36"/>
        <v>0</v>
      </c>
      <c r="K132" s="140">
        <f t="shared" si="37"/>
        <v>0</v>
      </c>
      <c r="L132" s="115"/>
    </row>
    <row r="133" spans="2:12" x14ac:dyDescent="0.35">
      <c r="B133" s="141" t="s">
        <v>163</v>
      </c>
      <c r="C133" s="134" t="s">
        <v>166</v>
      </c>
      <c r="D133" s="153">
        <v>36</v>
      </c>
      <c r="E133" s="145" t="s">
        <v>38</v>
      </c>
      <c r="F133" s="146">
        <v>0</v>
      </c>
      <c r="G133" s="144">
        <v>0</v>
      </c>
      <c r="H133" s="138">
        <f t="shared" si="34"/>
        <v>0</v>
      </c>
      <c r="I133" s="139">
        <f t="shared" si="35"/>
        <v>0</v>
      </c>
      <c r="J133" s="140">
        <f t="shared" si="36"/>
        <v>0</v>
      </c>
      <c r="K133" s="140">
        <f t="shared" si="37"/>
        <v>0</v>
      </c>
      <c r="L133" s="115"/>
    </row>
    <row r="134" spans="2:12" x14ac:dyDescent="0.35">
      <c r="B134" s="141" t="s">
        <v>165</v>
      </c>
      <c r="C134" s="142" t="s">
        <v>168</v>
      </c>
      <c r="D134" s="153">
        <v>19</v>
      </c>
      <c r="E134" s="145" t="s">
        <v>38</v>
      </c>
      <c r="F134" s="151">
        <v>0</v>
      </c>
      <c r="G134" s="144">
        <v>0</v>
      </c>
      <c r="H134" s="138">
        <f t="shared" si="34"/>
        <v>0</v>
      </c>
      <c r="I134" s="139">
        <f t="shared" si="35"/>
        <v>0</v>
      </c>
      <c r="J134" s="140">
        <f t="shared" si="36"/>
        <v>0</v>
      </c>
      <c r="K134" s="140">
        <f t="shared" si="37"/>
        <v>0</v>
      </c>
      <c r="L134" s="115"/>
    </row>
    <row r="135" spans="2:12" x14ac:dyDescent="0.35">
      <c r="B135" s="141" t="s">
        <v>167</v>
      </c>
      <c r="C135" s="134" t="s">
        <v>170</v>
      </c>
      <c r="D135" s="153">
        <v>8</v>
      </c>
      <c r="E135" s="145" t="s">
        <v>38</v>
      </c>
      <c r="F135" s="151">
        <v>0</v>
      </c>
      <c r="G135" s="144">
        <v>0</v>
      </c>
      <c r="H135" s="138">
        <f t="shared" si="34"/>
        <v>0</v>
      </c>
      <c r="I135" s="139">
        <f t="shared" si="35"/>
        <v>0</v>
      </c>
      <c r="J135" s="140">
        <f t="shared" si="36"/>
        <v>0</v>
      </c>
      <c r="K135" s="140">
        <f t="shared" si="37"/>
        <v>0</v>
      </c>
      <c r="L135" s="115"/>
    </row>
    <row r="136" spans="2:12" x14ac:dyDescent="0.35">
      <c r="B136" s="141" t="s">
        <v>169</v>
      </c>
      <c r="C136" s="152" t="s">
        <v>172</v>
      </c>
      <c r="D136" s="153">
        <v>7</v>
      </c>
      <c r="E136" s="145" t="s">
        <v>38</v>
      </c>
      <c r="F136" s="151">
        <v>0</v>
      </c>
      <c r="G136" s="144">
        <v>0</v>
      </c>
      <c r="H136" s="138">
        <f t="shared" si="34"/>
        <v>0</v>
      </c>
      <c r="I136" s="139">
        <f t="shared" si="35"/>
        <v>0</v>
      </c>
      <c r="J136" s="140">
        <f t="shared" si="36"/>
        <v>0</v>
      </c>
      <c r="K136" s="140">
        <f t="shared" si="37"/>
        <v>0</v>
      </c>
      <c r="L136" s="115"/>
    </row>
    <row r="137" spans="2:12" x14ac:dyDescent="0.35">
      <c r="B137" s="148"/>
      <c r="C137" s="134"/>
      <c r="D137" s="134"/>
      <c r="E137" s="145"/>
      <c r="F137" s="136"/>
      <c r="G137" s="137"/>
      <c r="H137" s="138"/>
      <c r="I137" s="139"/>
      <c r="J137" s="140"/>
      <c r="K137" s="140"/>
      <c r="L137" s="115"/>
    </row>
    <row r="138" spans="2:12" x14ac:dyDescent="0.35">
      <c r="B138" s="148"/>
      <c r="C138" s="133" t="s">
        <v>173</v>
      </c>
      <c r="D138" s="133"/>
      <c r="E138" s="145"/>
      <c r="F138" s="136"/>
      <c r="G138" s="137"/>
      <c r="H138" s="138"/>
      <c r="I138" s="139"/>
      <c r="J138" s="140"/>
      <c r="K138" s="140"/>
      <c r="L138" s="115"/>
    </row>
    <row r="139" spans="2:12" ht="43.5" x14ac:dyDescent="0.35">
      <c r="B139" s="141" t="s">
        <v>171</v>
      </c>
      <c r="C139" s="142" t="s">
        <v>175</v>
      </c>
      <c r="D139" s="142">
        <v>16</v>
      </c>
      <c r="E139" s="145" t="s">
        <v>38</v>
      </c>
      <c r="F139" s="146">
        <v>0</v>
      </c>
      <c r="G139" s="144">
        <v>0</v>
      </c>
      <c r="H139" s="138">
        <f t="shared" ref="H139:H142" si="38">D139*F139</f>
        <v>0</v>
      </c>
      <c r="I139" s="139">
        <f t="shared" ref="I139:I142" si="39">D139*G139</f>
        <v>0</v>
      </c>
      <c r="J139" s="140">
        <f t="shared" ref="J139:K142" si="40">H139+I139</f>
        <v>0</v>
      </c>
      <c r="K139" s="140">
        <f t="shared" ref="K139:K142" si="41">J139*1.21</f>
        <v>0</v>
      </c>
      <c r="L139" s="115"/>
    </row>
    <row r="140" spans="2:12" x14ac:dyDescent="0.35">
      <c r="B140" s="141" t="s">
        <v>174</v>
      </c>
      <c r="C140" s="142" t="s">
        <v>177</v>
      </c>
      <c r="D140" s="142">
        <v>16</v>
      </c>
      <c r="E140" s="145" t="s">
        <v>38</v>
      </c>
      <c r="F140" s="146">
        <v>0</v>
      </c>
      <c r="G140" s="144">
        <v>0</v>
      </c>
      <c r="H140" s="138">
        <f t="shared" si="38"/>
        <v>0</v>
      </c>
      <c r="I140" s="139">
        <f t="shared" si="39"/>
        <v>0</v>
      </c>
      <c r="J140" s="140">
        <f t="shared" si="40"/>
        <v>0</v>
      </c>
      <c r="K140" s="140">
        <f t="shared" si="41"/>
        <v>0</v>
      </c>
      <c r="L140" s="115"/>
    </row>
    <row r="141" spans="2:12" x14ac:dyDescent="0.35">
      <c r="B141" s="141" t="s">
        <v>176</v>
      </c>
      <c r="C141" s="134" t="s">
        <v>179</v>
      </c>
      <c r="D141" s="134">
        <v>16</v>
      </c>
      <c r="E141" s="145" t="s">
        <v>38</v>
      </c>
      <c r="F141" s="151">
        <v>0</v>
      </c>
      <c r="G141" s="144">
        <v>0</v>
      </c>
      <c r="H141" s="138">
        <f t="shared" si="38"/>
        <v>0</v>
      </c>
      <c r="I141" s="139">
        <f t="shared" si="39"/>
        <v>0</v>
      </c>
      <c r="J141" s="140">
        <f t="shared" si="40"/>
        <v>0</v>
      </c>
      <c r="K141" s="140">
        <f t="shared" si="41"/>
        <v>0</v>
      </c>
      <c r="L141" s="115"/>
    </row>
    <row r="142" spans="2:12" x14ac:dyDescent="0.35">
      <c r="B142" s="141" t="s">
        <v>178</v>
      </c>
      <c r="C142" s="134" t="s">
        <v>181</v>
      </c>
      <c r="D142" s="134">
        <v>16</v>
      </c>
      <c r="E142" s="145" t="s">
        <v>38</v>
      </c>
      <c r="F142" s="151">
        <v>0</v>
      </c>
      <c r="G142" s="144">
        <v>0</v>
      </c>
      <c r="H142" s="138">
        <f t="shared" si="38"/>
        <v>0</v>
      </c>
      <c r="I142" s="139">
        <f t="shared" si="39"/>
        <v>0</v>
      </c>
      <c r="J142" s="140">
        <f t="shared" si="40"/>
        <v>0</v>
      </c>
      <c r="K142" s="140">
        <f t="shared" si="41"/>
        <v>0</v>
      </c>
      <c r="L142" s="115"/>
    </row>
    <row r="143" spans="2:12" x14ac:dyDescent="0.35">
      <c r="B143" s="148"/>
      <c r="C143" s="134"/>
      <c r="D143" s="134"/>
      <c r="E143" s="145"/>
      <c r="F143" s="136"/>
      <c r="G143" s="137"/>
      <c r="H143" s="138"/>
      <c r="I143" s="139"/>
      <c r="J143" s="140"/>
      <c r="K143" s="140"/>
      <c r="L143" s="115"/>
    </row>
    <row r="144" spans="2:12" x14ac:dyDescent="0.35">
      <c r="B144" s="148"/>
      <c r="C144" s="133" t="s">
        <v>182</v>
      </c>
      <c r="D144" s="133"/>
      <c r="E144" s="145"/>
      <c r="F144" s="136"/>
      <c r="G144" s="137"/>
      <c r="H144" s="138"/>
      <c r="I144" s="139"/>
      <c r="J144" s="140"/>
      <c r="K144" s="140"/>
      <c r="L144" s="115"/>
    </row>
    <row r="145" spans="1:12" ht="29" x14ac:dyDescent="0.35">
      <c r="B145" s="141" t="s">
        <v>180</v>
      </c>
      <c r="C145" s="142" t="s">
        <v>184</v>
      </c>
      <c r="D145" s="142">
        <v>1</v>
      </c>
      <c r="E145" s="145" t="s">
        <v>38</v>
      </c>
      <c r="F145" s="151">
        <v>0</v>
      </c>
      <c r="G145" s="144">
        <v>0</v>
      </c>
      <c r="H145" s="138">
        <f t="shared" ref="H145:H147" si="42">D145*F145</f>
        <v>0</v>
      </c>
      <c r="I145" s="139">
        <f t="shared" ref="I145:I147" si="43">D145*G145</f>
        <v>0</v>
      </c>
      <c r="J145" s="140">
        <f t="shared" ref="J145:K147" si="44">H145+I145</f>
        <v>0</v>
      </c>
      <c r="K145" s="140">
        <f t="shared" ref="K145:K147" si="45">J145*1.21</f>
        <v>0</v>
      </c>
      <c r="L145" s="115"/>
    </row>
    <row r="146" spans="1:12" x14ac:dyDescent="0.35">
      <c r="B146" s="141" t="s">
        <v>183</v>
      </c>
      <c r="C146" s="142" t="s">
        <v>186</v>
      </c>
      <c r="D146" s="142">
        <v>51</v>
      </c>
      <c r="E146" s="145" t="s">
        <v>38</v>
      </c>
      <c r="F146" s="151">
        <v>0</v>
      </c>
      <c r="G146" s="144">
        <v>0</v>
      </c>
      <c r="H146" s="138">
        <f t="shared" si="42"/>
        <v>0</v>
      </c>
      <c r="I146" s="139">
        <f t="shared" si="43"/>
        <v>0</v>
      </c>
      <c r="J146" s="140">
        <f t="shared" si="44"/>
        <v>0</v>
      </c>
      <c r="K146" s="140">
        <f t="shared" si="45"/>
        <v>0</v>
      </c>
      <c r="L146" s="115"/>
    </row>
    <row r="147" spans="1:12" x14ac:dyDescent="0.35">
      <c r="B147" s="141" t="s">
        <v>185</v>
      </c>
      <c r="C147" s="142" t="s">
        <v>188</v>
      </c>
      <c r="D147" s="142">
        <v>52</v>
      </c>
      <c r="E147" s="145" t="s">
        <v>38</v>
      </c>
      <c r="F147" s="151">
        <v>0</v>
      </c>
      <c r="G147" s="144">
        <v>0</v>
      </c>
      <c r="H147" s="138">
        <f t="shared" si="42"/>
        <v>0</v>
      </c>
      <c r="I147" s="139">
        <f t="shared" si="43"/>
        <v>0</v>
      </c>
      <c r="J147" s="140">
        <f t="shared" si="44"/>
        <v>0</v>
      </c>
      <c r="K147" s="140">
        <f t="shared" si="45"/>
        <v>0</v>
      </c>
      <c r="L147" s="115"/>
    </row>
    <row r="148" spans="1:12" x14ac:dyDescent="0.35">
      <c r="B148" s="148"/>
      <c r="C148" s="134"/>
      <c r="D148" s="134"/>
      <c r="E148" s="145"/>
      <c r="F148" s="136"/>
      <c r="G148" s="137"/>
      <c r="H148" s="138"/>
      <c r="I148" s="139"/>
      <c r="J148" s="140"/>
      <c r="K148" s="140"/>
      <c r="L148" s="115"/>
    </row>
    <row r="149" spans="1:12" x14ac:dyDescent="0.35">
      <c r="B149" s="148"/>
      <c r="C149" s="133" t="s">
        <v>189</v>
      </c>
      <c r="D149" s="133"/>
      <c r="E149" s="145"/>
      <c r="F149" s="136"/>
      <c r="G149" s="137"/>
      <c r="H149" s="138"/>
      <c r="I149" s="139"/>
      <c r="J149" s="140"/>
      <c r="K149" s="140"/>
      <c r="L149" s="115"/>
    </row>
    <row r="150" spans="1:12" ht="29" x14ac:dyDescent="0.35">
      <c r="B150" s="141" t="s">
        <v>187</v>
      </c>
      <c r="C150" s="142" t="s">
        <v>191</v>
      </c>
      <c r="D150" s="142">
        <v>1</v>
      </c>
      <c r="E150" s="145" t="s">
        <v>38</v>
      </c>
      <c r="F150" s="146">
        <v>0</v>
      </c>
      <c r="G150" s="144">
        <v>0</v>
      </c>
      <c r="H150" s="138">
        <f t="shared" ref="H150:H151" si="46">D150*F150</f>
        <v>0</v>
      </c>
      <c r="I150" s="139">
        <f t="shared" ref="I150:I151" si="47">D150*G150</f>
        <v>0</v>
      </c>
      <c r="J150" s="140">
        <f t="shared" ref="J150:K152" si="48">H150+I150</f>
        <v>0</v>
      </c>
      <c r="K150" s="140">
        <f t="shared" ref="K150:K153" si="49">J150*1.21</f>
        <v>0</v>
      </c>
      <c r="L150" s="155"/>
    </row>
    <row r="151" spans="1:12" x14ac:dyDescent="0.35">
      <c r="B151" s="141" t="s">
        <v>190</v>
      </c>
      <c r="C151" s="134" t="s">
        <v>193</v>
      </c>
      <c r="D151" s="134">
        <v>2</v>
      </c>
      <c r="E151" s="145" t="s">
        <v>38</v>
      </c>
      <c r="F151" s="146">
        <v>0</v>
      </c>
      <c r="G151" s="144">
        <v>0</v>
      </c>
      <c r="H151" s="138">
        <f t="shared" si="46"/>
        <v>0</v>
      </c>
      <c r="I151" s="139">
        <f t="shared" si="47"/>
        <v>0</v>
      </c>
      <c r="J151" s="140">
        <f t="shared" si="48"/>
        <v>0</v>
      </c>
      <c r="K151" s="140">
        <f t="shared" si="49"/>
        <v>0</v>
      </c>
      <c r="L151" s="115"/>
    </row>
    <row r="152" spans="1:12" x14ac:dyDescent="0.35">
      <c r="B152" s="141" t="s">
        <v>192</v>
      </c>
      <c r="C152" s="134" t="s">
        <v>194</v>
      </c>
      <c r="D152" s="134">
        <v>1</v>
      </c>
      <c r="E152" s="135" t="s">
        <v>113</v>
      </c>
      <c r="F152" s="136"/>
      <c r="G152" s="137"/>
      <c r="H152" s="138">
        <f>SUM(H43:H151)*0.01</f>
        <v>0</v>
      </c>
      <c r="I152" s="139">
        <f>SUM(I43:I151)*0.01</f>
        <v>0</v>
      </c>
      <c r="J152" s="140">
        <f t="shared" si="48"/>
        <v>0</v>
      </c>
      <c r="K152" s="140">
        <f t="shared" si="49"/>
        <v>0</v>
      </c>
      <c r="L152" s="115"/>
    </row>
    <row r="153" spans="1:12" x14ac:dyDescent="0.35">
      <c r="B153" s="156"/>
      <c r="C153" s="157"/>
      <c r="D153" s="157"/>
      <c r="E153" s="158"/>
      <c r="F153" s="136"/>
      <c r="G153" s="159"/>
      <c r="H153" s="160">
        <f>SUM(H43:H152)</f>
        <v>0</v>
      </c>
      <c r="I153" s="161">
        <f>SUM(I43:I152)</f>
        <v>0</v>
      </c>
      <c r="J153" s="162">
        <f>I153+H153</f>
        <v>0</v>
      </c>
      <c r="K153" s="410">
        <f t="shared" si="49"/>
        <v>0</v>
      </c>
      <c r="L153" s="115"/>
    </row>
    <row r="154" spans="1:12" x14ac:dyDescent="0.35">
      <c r="B154" s="156"/>
      <c r="C154" s="157"/>
      <c r="D154" s="157"/>
      <c r="E154" s="158"/>
      <c r="F154" s="163"/>
      <c r="G154" s="164"/>
      <c r="H154" s="165"/>
      <c r="I154" s="166"/>
      <c r="J154" s="167"/>
      <c r="K154" s="167"/>
      <c r="L154" s="115"/>
    </row>
    <row r="155" spans="1:12" x14ac:dyDescent="0.35">
      <c r="B155" s="168" t="s">
        <v>195</v>
      </c>
      <c r="C155" s="169" t="s">
        <v>196</v>
      </c>
      <c r="D155" s="169"/>
      <c r="E155" s="170"/>
      <c r="F155" s="171"/>
      <c r="G155" s="172"/>
      <c r="H155" s="173"/>
      <c r="I155" s="174"/>
      <c r="J155" s="175"/>
      <c r="K155" s="175"/>
      <c r="L155" s="115"/>
    </row>
    <row r="156" spans="1:12" x14ac:dyDescent="0.35">
      <c r="A156" s="49"/>
      <c r="B156" s="141" t="s">
        <v>197</v>
      </c>
      <c r="C156" s="152" t="s">
        <v>198</v>
      </c>
      <c r="D156" s="152">
        <v>6100</v>
      </c>
      <c r="E156" s="158" t="s">
        <v>199</v>
      </c>
      <c r="F156" s="151">
        <v>0</v>
      </c>
      <c r="G156" s="144">
        <v>0</v>
      </c>
      <c r="H156" s="138">
        <f t="shared" ref="H156:H163" si="50">D156*F156</f>
        <v>0</v>
      </c>
      <c r="I156" s="139">
        <f t="shared" ref="I156:I163" si="51">D156*G156</f>
        <v>0</v>
      </c>
      <c r="J156" s="140">
        <f t="shared" ref="J156:K164" si="52">H156+I156</f>
        <v>0</v>
      </c>
      <c r="K156" s="140">
        <f t="shared" ref="K156:K165" si="53">J156*1.21</f>
        <v>0</v>
      </c>
      <c r="L156" s="115"/>
    </row>
    <row r="157" spans="1:12" x14ac:dyDescent="0.35">
      <c r="A157" s="49"/>
      <c r="B157" s="141" t="s">
        <v>200</v>
      </c>
      <c r="C157" s="152" t="s">
        <v>201</v>
      </c>
      <c r="D157" s="152">
        <v>70</v>
      </c>
      <c r="E157" s="158" t="s">
        <v>199</v>
      </c>
      <c r="F157" s="151">
        <v>0</v>
      </c>
      <c r="G157" s="144">
        <v>0</v>
      </c>
      <c r="H157" s="138">
        <f t="shared" si="50"/>
        <v>0</v>
      </c>
      <c r="I157" s="139">
        <f t="shared" si="51"/>
        <v>0</v>
      </c>
      <c r="J157" s="140">
        <f t="shared" si="52"/>
        <v>0</v>
      </c>
      <c r="K157" s="140">
        <f t="shared" si="53"/>
        <v>0</v>
      </c>
      <c r="L157" s="115"/>
    </row>
    <row r="158" spans="1:12" x14ac:dyDescent="0.35">
      <c r="A158" s="49"/>
      <c r="B158" s="141" t="s">
        <v>202</v>
      </c>
      <c r="C158" s="152" t="s">
        <v>203</v>
      </c>
      <c r="D158" s="152">
        <v>500</v>
      </c>
      <c r="E158" s="158" t="s">
        <v>199</v>
      </c>
      <c r="F158" s="151">
        <v>0</v>
      </c>
      <c r="G158" s="144">
        <v>0</v>
      </c>
      <c r="H158" s="138">
        <f t="shared" si="50"/>
        <v>0</v>
      </c>
      <c r="I158" s="139">
        <f t="shared" si="51"/>
        <v>0</v>
      </c>
      <c r="J158" s="140">
        <f t="shared" si="52"/>
        <v>0</v>
      </c>
      <c r="K158" s="140">
        <f t="shared" si="53"/>
        <v>0</v>
      </c>
      <c r="L158" s="115"/>
    </row>
    <row r="159" spans="1:12" ht="29" x14ac:dyDescent="0.35">
      <c r="A159" s="49"/>
      <c r="B159" s="141" t="s">
        <v>204</v>
      </c>
      <c r="C159" s="152" t="s">
        <v>205</v>
      </c>
      <c r="D159" s="152">
        <v>600</v>
      </c>
      <c r="E159" s="158" t="s">
        <v>199</v>
      </c>
      <c r="F159" s="151">
        <v>0</v>
      </c>
      <c r="G159" s="144">
        <v>0</v>
      </c>
      <c r="H159" s="138">
        <f t="shared" si="50"/>
        <v>0</v>
      </c>
      <c r="I159" s="139">
        <f t="shared" si="51"/>
        <v>0</v>
      </c>
      <c r="J159" s="140">
        <f t="shared" si="52"/>
        <v>0</v>
      </c>
      <c r="K159" s="140">
        <f t="shared" si="53"/>
        <v>0</v>
      </c>
      <c r="L159" s="115"/>
    </row>
    <row r="160" spans="1:12" x14ac:dyDescent="0.35">
      <c r="A160" s="49"/>
      <c r="B160" s="141" t="s">
        <v>206</v>
      </c>
      <c r="C160" s="152" t="s">
        <v>207</v>
      </c>
      <c r="D160" s="152">
        <v>70</v>
      </c>
      <c r="E160" s="158" t="s">
        <v>199</v>
      </c>
      <c r="F160" s="151">
        <v>0</v>
      </c>
      <c r="G160" s="144">
        <v>0</v>
      </c>
      <c r="H160" s="138">
        <f t="shared" si="50"/>
        <v>0</v>
      </c>
      <c r="I160" s="139">
        <f t="shared" si="51"/>
        <v>0</v>
      </c>
      <c r="J160" s="140">
        <f t="shared" si="52"/>
        <v>0</v>
      </c>
      <c r="K160" s="140">
        <f t="shared" si="53"/>
        <v>0</v>
      </c>
      <c r="L160" s="115"/>
    </row>
    <row r="161" spans="1:12" x14ac:dyDescent="0.35">
      <c r="B161" s="141" t="s">
        <v>208</v>
      </c>
      <c r="C161" s="152" t="s">
        <v>209</v>
      </c>
      <c r="D161" s="152">
        <v>70</v>
      </c>
      <c r="E161" s="158" t="s">
        <v>199</v>
      </c>
      <c r="F161" s="151">
        <v>0</v>
      </c>
      <c r="G161" s="144">
        <v>0</v>
      </c>
      <c r="H161" s="138">
        <f t="shared" si="50"/>
        <v>0</v>
      </c>
      <c r="I161" s="139">
        <f t="shared" si="51"/>
        <v>0</v>
      </c>
      <c r="J161" s="140">
        <f t="shared" si="52"/>
        <v>0</v>
      </c>
      <c r="K161" s="140">
        <f t="shared" si="53"/>
        <v>0</v>
      </c>
      <c r="L161" s="115"/>
    </row>
    <row r="162" spans="1:12" x14ac:dyDescent="0.35">
      <c r="B162" s="141" t="s">
        <v>210</v>
      </c>
      <c r="C162" s="152" t="s">
        <v>211</v>
      </c>
      <c r="D162" s="152">
        <v>25</v>
      </c>
      <c r="E162" s="158" t="s">
        <v>199</v>
      </c>
      <c r="F162" s="151">
        <v>0</v>
      </c>
      <c r="G162" s="144">
        <v>0</v>
      </c>
      <c r="H162" s="138">
        <f t="shared" si="50"/>
        <v>0</v>
      </c>
      <c r="I162" s="139">
        <f t="shared" si="51"/>
        <v>0</v>
      </c>
      <c r="J162" s="140">
        <f t="shared" si="52"/>
        <v>0</v>
      </c>
      <c r="K162" s="140">
        <f t="shared" si="53"/>
        <v>0</v>
      </c>
      <c r="L162" s="115"/>
    </row>
    <row r="163" spans="1:12" x14ac:dyDescent="0.35">
      <c r="B163" s="141" t="s">
        <v>212</v>
      </c>
      <c r="C163" s="152" t="s">
        <v>214</v>
      </c>
      <c r="D163" s="176">
        <f>D156+D157+D158+D159+D160</f>
        <v>7340</v>
      </c>
      <c r="E163" s="177" t="s">
        <v>199</v>
      </c>
      <c r="F163" s="151">
        <v>0</v>
      </c>
      <c r="G163" s="144">
        <v>0</v>
      </c>
      <c r="H163" s="138">
        <f t="shared" si="50"/>
        <v>0</v>
      </c>
      <c r="I163" s="139">
        <f t="shared" si="51"/>
        <v>0</v>
      </c>
      <c r="J163" s="140">
        <f t="shared" si="52"/>
        <v>0</v>
      </c>
      <c r="K163" s="140">
        <f t="shared" si="53"/>
        <v>0</v>
      </c>
      <c r="L163" s="115"/>
    </row>
    <row r="164" spans="1:12" x14ac:dyDescent="0.35">
      <c r="B164" s="141" t="s">
        <v>213</v>
      </c>
      <c r="C164" s="152" t="s">
        <v>215</v>
      </c>
      <c r="D164" s="152">
        <v>1</v>
      </c>
      <c r="E164" s="158" t="s">
        <v>113</v>
      </c>
      <c r="F164" s="178"/>
      <c r="G164" s="149"/>
      <c r="H164" s="138">
        <f>SUM(H156:H162)*0.05</f>
        <v>0</v>
      </c>
      <c r="I164" s="139"/>
      <c r="J164" s="140">
        <f t="shared" si="52"/>
        <v>0</v>
      </c>
      <c r="K164" s="140">
        <f t="shared" si="53"/>
        <v>0</v>
      </c>
      <c r="L164" s="115"/>
    </row>
    <row r="165" spans="1:12" x14ac:dyDescent="0.35">
      <c r="B165" s="156"/>
      <c r="C165" s="157"/>
      <c r="D165" s="157"/>
      <c r="E165" s="158"/>
      <c r="F165" s="163"/>
      <c r="G165" s="164"/>
      <c r="H165" s="160">
        <f>SUM(H156:H164)</f>
        <v>0</v>
      </c>
      <c r="I165" s="161">
        <f>SUM(I156:I164)</f>
        <v>0</v>
      </c>
      <c r="J165" s="162">
        <f>H165+I165</f>
        <v>0</v>
      </c>
      <c r="K165" s="410">
        <f t="shared" si="53"/>
        <v>0</v>
      </c>
      <c r="L165" s="115"/>
    </row>
    <row r="166" spans="1:12" x14ac:dyDescent="0.35">
      <c r="B166" s="156"/>
      <c r="C166" s="157"/>
      <c r="D166" s="157"/>
      <c r="E166" s="158"/>
      <c r="F166" s="163"/>
      <c r="G166" s="164"/>
      <c r="H166" s="165"/>
      <c r="I166" s="161"/>
      <c r="J166" s="179"/>
      <c r="K166" s="179"/>
      <c r="L166" s="115"/>
    </row>
    <row r="167" spans="1:12" x14ac:dyDescent="0.35">
      <c r="B167" s="180" t="s">
        <v>216</v>
      </c>
      <c r="C167" s="181" t="s">
        <v>217</v>
      </c>
      <c r="D167" s="181"/>
      <c r="E167" s="182"/>
      <c r="F167" s="183"/>
      <c r="G167" s="184"/>
      <c r="H167" s="185"/>
      <c r="I167" s="186"/>
      <c r="J167" s="187"/>
      <c r="K167" s="187"/>
      <c r="L167" s="115"/>
    </row>
    <row r="168" spans="1:12" ht="58" x14ac:dyDescent="0.35">
      <c r="A168" s="49"/>
      <c r="B168" s="141" t="s">
        <v>218</v>
      </c>
      <c r="C168" s="152" t="s">
        <v>219</v>
      </c>
      <c r="D168" s="152">
        <v>520</v>
      </c>
      <c r="E168" s="158" t="s">
        <v>199</v>
      </c>
      <c r="F168" s="151">
        <v>0</v>
      </c>
      <c r="G168" s="144">
        <v>0</v>
      </c>
      <c r="H168" s="188">
        <f t="shared" ref="H168:H186" si="54">D168*F168</f>
        <v>0</v>
      </c>
      <c r="I168" s="189">
        <f t="shared" ref="I168:I186" si="55">D168*G168</f>
        <v>0</v>
      </c>
      <c r="J168" s="190">
        <f t="shared" ref="J168:K187" si="56">H168+I168</f>
        <v>0</v>
      </c>
      <c r="K168" s="140">
        <f t="shared" ref="K168:K188" si="57">J168*1.21</f>
        <v>0</v>
      </c>
      <c r="L168" s="115"/>
    </row>
    <row r="169" spans="1:12" ht="29" x14ac:dyDescent="0.35">
      <c r="A169" s="191"/>
      <c r="B169" s="141" t="s">
        <v>220</v>
      </c>
      <c r="C169" s="152" t="s">
        <v>221</v>
      </c>
      <c r="D169" s="152">
        <v>50</v>
      </c>
      <c r="E169" s="158" t="s">
        <v>199</v>
      </c>
      <c r="F169" s="151">
        <v>0</v>
      </c>
      <c r="G169" s="144">
        <v>0</v>
      </c>
      <c r="H169" s="188">
        <f t="shared" si="54"/>
        <v>0</v>
      </c>
      <c r="I169" s="189">
        <f t="shared" si="55"/>
        <v>0</v>
      </c>
      <c r="J169" s="190">
        <f t="shared" si="56"/>
        <v>0</v>
      </c>
      <c r="K169" s="140">
        <f t="shared" si="57"/>
        <v>0</v>
      </c>
      <c r="L169" s="115"/>
    </row>
    <row r="170" spans="1:12" ht="29" x14ac:dyDescent="0.35">
      <c r="A170" s="191"/>
      <c r="B170" s="141" t="s">
        <v>222</v>
      </c>
      <c r="C170" s="152" t="s">
        <v>223</v>
      </c>
      <c r="D170" s="152">
        <v>50</v>
      </c>
      <c r="E170" s="158" t="s">
        <v>38</v>
      </c>
      <c r="F170" s="151">
        <v>0</v>
      </c>
      <c r="G170" s="144">
        <v>0</v>
      </c>
      <c r="H170" s="188">
        <f t="shared" si="54"/>
        <v>0</v>
      </c>
      <c r="I170" s="189">
        <f t="shared" si="55"/>
        <v>0</v>
      </c>
      <c r="J170" s="190">
        <f t="shared" si="56"/>
        <v>0</v>
      </c>
      <c r="K170" s="140">
        <f t="shared" si="57"/>
        <v>0</v>
      </c>
      <c r="L170" s="115"/>
    </row>
    <row r="171" spans="1:12" ht="43.5" x14ac:dyDescent="0.35">
      <c r="A171" s="191"/>
      <c r="B171" s="141" t="s">
        <v>224</v>
      </c>
      <c r="C171" s="152" t="s">
        <v>225</v>
      </c>
      <c r="D171" s="152">
        <v>50</v>
      </c>
      <c r="E171" s="158" t="s">
        <v>199</v>
      </c>
      <c r="F171" s="151">
        <v>0</v>
      </c>
      <c r="G171" s="144">
        <v>0</v>
      </c>
      <c r="H171" s="188">
        <f t="shared" si="54"/>
        <v>0</v>
      </c>
      <c r="I171" s="189">
        <f t="shared" si="55"/>
        <v>0</v>
      </c>
      <c r="J171" s="190">
        <f t="shared" si="56"/>
        <v>0</v>
      </c>
      <c r="K171" s="140">
        <f t="shared" si="57"/>
        <v>0</v>
      </c>
      <c r="L171" s="115"/>
    </row>
    <row r="172" spans="1:12" x14ac:dyDescent="0.35">
      <c r="A172" s="191"/>
      <c r="B172" s="141" t="s">
        <v>226</v>
      </c>
      <c r="C172" s="152" t="s">
        <v>227</v>
      </c>
      <c r="D172" s="152">
        <v>8</v>
      </c>
      <c r="E172" s="158" t="s">
        <v>38</v>
      </c>
      <c r="F172" s="151">
        <v>0</v>
      </c>
      <c r="G172" s="144">
        <v>0</v>
      </c>
      <c r="H172" s="188">
        <f t="shared" si="54"/>
        <v>0</v>
      </c>
      <c r="I172" s="189">
        <f t="shared" si="55"/>
        <v>0</v>
      </c>
      <c r="J172" s="190">
        <f t="shared" si="56"/>
        <v>0</v>
      </c>
      <c r="K172" s="140">
        <f t="shared" si="57"/>
        <v>0</v>
      </c>
      <c r="L172" s="115"/>
    </row>
    <row r="173" spans="1:12" ht="29" x14ac:dyDescent="0.35">
      <c r="A173" s="191"/>
      <c r="B173" s="141" t="s">
        <v>228</v>
      </c>
      <c r="C173" s="152" t="s">
        <v>229</v>
      </c>
      <c r="D173" s="152">
        <v>500</v>
      </c>
      <c r="E173" s="158" t="s">
        <v>38</v>
      </c>
      <c r="F173" s="151">
        <v>0</v>
      </c>
      <c r="G173" s="144">
        <v>0</v>
      </c>
      <c r="H173" s="188">
        <f t="shared" si="54"/>
        <v>0</v>
      </c>
      <c r="I173" s="189">
        <f t="shared" si="55"/>
        <v>0</v>
      </c>
      <c r="J173" s="190">
        <f t="shared" si="56"/>
        <v>0</v>
      </c>
      <c r="K173" s="140">
        <f t="shared" si="57"/>
        <v>0</v>
      </c>
      <c r="L173" s="115"/>
    </row>
    <row r="174" spans="1:12" ht="29" x14ac:dyDescent="0.35">
      <c r="A174" s="191"/>
      <c r="B174" s="141" t="s">
        <v>230</v>
      </c>
      <c r="C174" s="152" t="s">
        <v>231</v>
      </c>
      <c r="D174" s="152">
        <v>4500</v>
      </c>
      <c r="E174" s="158" t="s">
        <v>38</v>
      </c>
      <c r="F174" s="151">
        <v>0</v>
      </c>
      <c r="G174" s="144">
        <v>0</v>
      </c>
      <c r="H174" s="188">
        <f t="shared" si="54"/>
        <v>0</v>
      </c>
      <c r="I174" s="189">
        <f t="shared" si="55"/>
        <v>0</v>
      </c>
      <c r="J174" s="190">
        <f t="shared" si="56"/>
        <v>0</v>
      </c>
      <c r="K174" s="140">
        <f t="shared" si="57"/>
        <v>0</v>
      </c>
      <c r="L174" s="115"/>
    </row>
    <row r="175" spans="1:12" x14ac:dyDescent="0.35">
      <c r="A175" s="191"/>
      <c r="B175" s="141" t="s">
        <v>232</v>
      </c>
      <c r="C175" s="152" t="s">
        <v>233</v>
      </c>
      <c r="D175" s="176">
        <f>SUM(D168:D169,D171:D171)+(D174*0.3)</f>
        <v>1970</v>
      </c>
      <c r="E175" s="177" t="s">
        <v>199</v>
      </c>
      <c r="F175" s="151">
        <v>0</v>
      </c>
      <c r="G175" s="144">
        <v>0</v>
      </c>
      <c r="H175" s="188">
        <f t="shared" si="54"/>
        <v>0</v>
      </c>
      <c r="I175" s="189">
        <f t="shared" si="55"/>
        <v>0</v>
      </c>
      <c r="J175" s="190">
        <f t="shared" si="56"/>
        <v>0</v>
      </c>
      <c r="K175" s="140">
        <f t="shared" si="57"/>
        <v>0</v>
      </c>
      <c r="L175" s="115"/>
    </row>
    <row r="176" spans="1:12" ht="29" x14ac:dyDescent="0.35">
      <c r="A176" s="191"/>
      <c r="B176" s="141" t="s">
        <v>234</v>
      </c>
      <c r="C176" s="152" t="s">
        <v>235</v>
      </c>
      <c r="D176" s="152">
        <v>2900</v>
      </c>
      <c r="E176" s="158" t="s">
        <v>199</v>
      </c>
      <c r="F176" s="151">
        <v>0</v>
      </c>
      <c r="G176" s="144">
        <v>0</v>
      </c>
      <c r="H176" s="188">
        <f t="shared" si="54"/>
        <v>0</v>
      </c>
      <c r="I176" s="189">
        <f t="shared" si="55"/>
        <v>0</v>
      </c>
      <c r="J176" s="190">
        <f t="shared" si="56"/>
        <v>0</v>
      </c>
      <c r="K176" s="140">
        <f t="shared" si="57"/>
        <v>0</v>
      </c>
      <c r="L176" s="115"/>
    </row>
    <row r="177" spans="1:12" x14ac:dyDescent="0.35">
      <c r="A177" s="191"/>
      <c r="B177" s="141" t="s">
        <v>236</v>
      </c>
      <c r="C177" s="152" t="s">
        <v>237</v>
      </c>
      <c r="D177" s="152">
        <v>200</v>
      </c>
      <c r="E177" s="158" t="s">
        <v>199</v>
      </c>
      <c r="F177" s="151">
        <v>0</v>
      </c>
      <c r="G177" s="144">
        <v>0</v>
      </c>
      <c r="H177" s="188">
        <f t="shared" si="54"/>
        <v>0</v>
      </c>
      <c r="I177" s="189">
        <f t="shared" si="55"/>
        <v>0</v>
      </c>
      <c r="J177" s="190">
        <f t="shared" si="56"/>
        <v>0</v>
      </c>
      <c r="K177" s="140">
        <f t="shared" si="57"/>
        <v>0</v>
      </c>
      <c r="L177" s="115"/>
    </row>
    <row r="178" spans="1:12" x14ac:dyDescent="0.35">
      <c r="A178" s="191"/>
      <c r="B178" s="141" t="s">
        <v>238</v>
      </c>
      <c r="C178" s="152" t="s">
        <v>239</v>
      </c>
      <c r="D178" s="152">
        <v>3100</v>
      </c>
      <c r="E178" s="158" t="s">
        <v>38</v>
      </c>
      <c r="F178" s="151">
        <v>0</v>
      </c>
      <c r="G178" s="144">
        <v>0</v>
      </c>
      <c r="H178" s="188">
        <f t="shared" si="54"/>
        <v>0</v>
      </c>
      <c r="I178" s="189">
        <f t="shared" si="55"/>
        <v>0</v>
      </c>
      <c r="J178" s="190">
        <f t="shared" si="56"/>
        <v>0</v>
      </c>
      <c r="K178" s="140">
        <f t="shared" si="57"/>
        <v>0</v>
      </c>
      <c r="L178" s="115"/>
    </row>
    <row r="179" spans="1:12" x14ac:dyDescent="0.35">
      <c r="A179" s="191"/>
      <c r="B179" s="141" t="s">
        <v>240</v>
      </c>
      <c r="C179" s="152" t="s">
        <v>241</v>
      </c>
      <c r="D179" s="152">
        <v>300</v>
      </c>
      <c r="E179" s="158" t="s">
        <v>199</v>
      </c>
      <c r="F179" s="151">
        <v>0</v>
      </c>
      <c r="G179" s="144">
        <v>0</v>
      </c>
      <c r="H179" s="188">
        <f t="shared" si="54"/>
        <v>0</v>
      </c>
      <c r="I179" s="189">
        <f t="shared" si="55"/>
        <v>0</v>
      </c>
      <c r="J179" s="190">
        <f t="shared" si="56"/>
        <v>0</v>
      </c>
      <c r="K179" s="140">
        <f t="shared" si="57"/>
        <v>0</v>
      </c>
      <c r="L179" s="115"/>
    </row>
    <row r="180" spans="1:12" x14ac:dyDescent="0.35">
      <c r="A180" s="191"/>
      <c r="B180" s="141" t="s">
        <v>242</v>
      </c>
      <c r="C180" s="152" t="s">
        <v>453</v>
      </c>
      <c r="D180" s="152">
        <v>130</v>
      </c>
      <c r="E180" s="158" t="s">
        <v>199</v>
      </c>
      <c r="F180" s="151">
        <v>0</v>
      </c>
      <c r="G180" s="144">
        <v>0</v>
      </c>
      <c r="H180" s="188">
        <f t="shared" si="54"/>
        <v>0</v>
      </c>
      <c r="I180" s="189">
        <f t="shared" si="55"/>
        <v>0</v>
      </c>
      <c r="J180" s="190">
        <f t="shared" si="56"/>
        <v>0</v>
      </c>
      <c r="K180" s="140">
        <f t="shared" si="57"/>
        <v>0</v>
      </c>
      <c r="L180" s="115"/>
    </row>
    <row r="181" spans="1:12" ht="29" x14ac:dyDescent="0.35">
      <c r="A181" s="191"/>
      <c r="B181" s="141" t="s">
        <v>243</v>
      </c>
      <c r="C181" s="152" t="s">
        <v>244</v>
      </c>
      <c r="D181" s="152">
        <v>10</v>
      </c>
      <c r="E181" s="158" t="s">
        <v>199</v>
      </c>
      <c r="F181" s="151">
        <v>0</v>
      </c>
      <c r="G181" s="144">
        <v>0</v>
      </c>
      <c r="H181" s="188">
        <f t="shared" si="54"/>
        <v>0</v>
      </c>
      <c r="I181" s="189">
        <f t="shared" si="55"/>
        <v>0</v>
      </c>
      <c r="J181" s="190">
        <f t="shared" si="56"/>
        <v>0</v>
      </c>
      <c r="K181" s="140">
        <f t="shared" si="57"/>
        <v>0</v>
      </c>
      <c r="L181" s="115"/>
    </row>
    <row r="182" spans="1:12" x14ac:dyDescent="0.35">
      <c r="A182" s="191"/>
      <c r="B182" s="141" t="s">
        <v>245</v>
      </c>
      <c r="C182" s="152" t="s">
        <v>246</v>
      </c>
      <c r="D182" s="152">
        <v>1</v>
      </c>
      <c r="E182" s="158" t="s">
        <v>113</v>
      </c>
      <c r="F182" s="151">
        <v>0</v>
      </c>
      <c r="G182" s="144">
        <v>0</v>
      </c>
      <c r="H182" s="188">
        <f t="shared" si="54"/>
        <v>0</v>
      </c>
      <c r="I182" s="189">
        <f t="shared" si="55"/>
        <v>0</v>
      </c>
      <c r="J182" s="190">
        <f t="shared" si="56"/>
        <v>0</v>
      </c>
      <c r="K182" s="140">
        <f t="shared" si="57"/>
        <v>0</v>
      </c>
      <c r="L182" s="115"/>
    </row>
    <row r="183" spans="1:12" x14ac:dyDescent="0.35">
      <c r="B183" s="141" t="s">
        <v>247</v>
      </c>
      <c r="C183" s="152" t="s">
        <v>248</v>
      </c>
      <c r="D183" s="152">
        <v>1</v>
      </c>
      <c r="E183" s="158" t="s">
        <v>113</v>
      </c>
      <c r="F183" s="151">
        <v>0</v>
      </c>
      <c r="G183" s="144">
        <v>0</v>
      </c>
      <c r="H183" s="188">
        <f t="shared" si="54"/>
        <v>0</v>
      </c>
      <c r="I183" s="189">
        <f t="shared" si="55"/>
        <v>0</v>
      </c>
      <c r="J183" s="190">
        <f t="shared" si="56"/>
        <v>0</v>
      </c>
      <c r="K183" s="140">
        <f t="shared" si="57"/>
        <v>0</v>
      </c>
      <c r="L183" s="115"/>
    </row>
    <row r="184" spans="1:12" x14ac:dyDescent="0.35">
      <c r="B184" s="141" t="s">
        <v>249</v>
      </c>
      <c r="C184" s="152" t="s">
        <v>250</v>
      </c>
      <c r="D184" s="152">
        <v>1</v>
      </c>
      <c r="E184" s="192" t="s">
        <v>113</v>
      </c>
      <c r="F184" s="136"/>
      <c r="G184" s="159"/>
      <c r="H184" s="188">
        <f>SUM(H168:H179)*0.015</f>
        <v>0</v>
      </c>
      <c r="I184" s="189"/>
      <c r="J184" s="190">
        <f t="shared" si="56"/>
        <v>0</v>
      </c>
      <c r="K184" s="140">
        <f t="shared" si="57"/>
        <v>0</v>
      </c>
      <c r="L184" s="115"/>
    </row>
    <row r="185" spans="1:12" x14ac:dyDescent="0.35">
      <c r="B185" s="141" t="s">
        <v>251</v>
      </c>
      <c r="C185" s="152" t="s">
        <v>252</v>
      </c>
      <c r="D185" s="152">
        <v>1</v>
      </c>
      <c r="E185" s="158" t="s">
        <v>113</v>
      </c>
      <c r="F185" s="151">
        <v>0</v>
      </c>
      <c r="G185" s="144">
        <v>0</v>
      </c>
      <c r="H185" s="188">
        <f t="shared" si="54"/>
        <v>0</v>
      </c>
      <c r="I185" s="189">
        <f t="shared" si="55"/>
        <v>0</v>
      </c>
      <c r="J185" s="190">
        <f t="shared" si="56"/>
        <v>0</v>
      </c>
      <c r="K185" s="140">
        <f t="shared" si="57"/>
        <v>0</v>
      </c>
      <c r="L185" s="115"/>
    </row>
    <row r="186" spans="1:12" x14ac:dyDescent="0.35">
      <c r="B186" s="141" t="s">
        <v>253</v>
      </c>
      <c r="C186" s="152" t="s">
        <v>254</v>
      </c>
      <c r="D186" s="176">
        <f>D168+D169+D171</f>
        <v>620</v>
      </c>
      <c r="E186" s="177" t="s">
        <v>199</v>
      </c>
      <c r="F186" s="151">
        <v>0</v>
      </c>
      <c r="G186" s="144">
        <v>0</v>
      </c>
      <c r="H186" s="188">
        <f t="shared" si="54"/>
        <v>0</v>
      </c>
      <c r="I186" s="189">
        <f t="shared" si="55"/>
        <v>0</v>
      </c>
      <c r="J186" s="190">
        <f t="shared" si="56"/>
        <v>0</v>
      </c>
      <c r="K186" s="140">
        <f t="shared" si="57"/>
        <v>0</v>
      </c>
      <c r="L186" s="115"/>
    </row>
    <row r="187" spans="1:12" x14ac:dyDescent="0.35">
      <c r="B187" s="141" t="s">
        <v>255</v>
      </c>
      <c r="C187" s="152" t="s">
        <v>256</v>
      </c>
      <c r="D187" s="152">
        <v>1</v>
      </c>
      <c r="E187" s="158" t="s">
        <v>113</v>
      </c>
      <c r="F187" s="178"/>
      <c r="G187" s="159"/>
      <c r="H187" s="188">
        <f>SUM(H168:H186)*0.03</f>
        <v>0</v>
      </c>
      <c r="I187" s="189">
        <f>SUM(I168:I186)*0.03</f>
        <v>0</v>
      </c>
      <c r="J187" s="193">
        <f t="shared" si="56"/>
        <v>0</v>
      </c>
      <c r="K187" s="140">
        <f t="shared" si="57"/>
        <v>0</v>
      </c>
      <c r="L187" s="115"/>
    </row>
    <row r="188" spans="1:12" x14ac:dyDescent="0.35">
      <c r="B188" s="156"/>
      <c r="C188" s="157"/>
      <c r="D188" s="157"/>
      <c r="E188" s="158"/>
      <c r="F188" s="163"/>
      <c r="G188" s="164"/>
      <c r="H188" s="160">
        <f>SUM(H168:H187)</f>
        <v>0</v>
      </c>
      <c r="I188" s="161">
        <f>SUM(I168:I187)</f>
        <v>0</v>
      </c>
      <c r="J188" s="162">
        <f>H188+I188</f>
        <v>0</v>
      </c>
      <c r="K188" s="410">
        <f t="shared" si="57"/>
        <v>0</v>
      </c>
      <c r="L188" s="115"/>
    </row>
    <row r="189" spans="1:12" x14ac:dyDescent="0.35">
      <c r="B189" s="156"/>
      <c r="C189" s="157"/>
      <c r="D189" s="157"/>
      <c r="E189" s="158"/>
      <c r="F189" s="163"/>
      <c r="G189" s="164"/>
      <c r="H189" s="194"/>
      <c r="I189" s="195"/>
      <c r="J189" s="196"/>
      <c r="K189" s="196"/>
      <c r="L189" s="115"/>
    </row>
    <row r="190" spans="1:12" x14ac:dyDescent="0.35">
      <c r="B190" s="197" t="s">
        <v>257</v>
      </c>
      <c r="C190" s="198" t="s">
        <v>258</v>
      </c>
      <c r="D190" s="198"/>
      <c r="E190" s="199"/>
      <c r="F190" s="200"/>
      <c r="G190" s="201"/>
      <c r="H190" s="202"/>
      <c r="I190" s="203"/>
      <c r="J190" s="204"/>
      <c r="K190" s="204"/>
      <c r="L190" s="115"/>
    </row>
    <row r="191" spans="1:12" x14ac:dyDescent="0.35">
      <c r="B191" s="205" t="s">
        <v>259</v>
      </c>
      <c r="C191" s="152" t="s">
        <v>260</v>
      </c>
      <c r="D191" s="176">
        <f>D163</f>
        <v>7340</v>
      </c>
      <c r="E191" s="177" t="s">
        <v>199</v>
      </c>
      <c r="F191" s="151">
        <v>0</v>
      </c>
      <c r="G191" s="206">
        <v>0</v>
      </c>
      <c r="H191" s="188">
        <f t="shared" ref="H191:H196" si="58">D191*F191</f>
        <v>0</v>
      </c>
      <c r="I191" s="189">
        <f t="shared" ref="I191:I196" si="59">D191*G191</f>
        <v>0</v>
      </c>
      <c r="J191" s="190">
        <f t="shared" ref="J191:K196" si="60">H191+I191</f>
        <v>0</v>
      </c>
      <c r="K191" s="140">
        <f t="shared" ref="K191:K197" si="61">J191*1.21</f>
        <v>0</v>
      </c>
      <c r="L191" s="115"/>
    </row>
    <row r="192" spans="1:12" ht="29" x14ac:dyDescent="0.35">
      <c r="B192" s="205" t="s">
        <v>261</v>
      </c>
      <c r="C192" s="152" t="s">
        <v>262</v>
      </c>
      <c r="D192" s="152">
        <v>16</v>
      </c>
      <c r="E192" s="158" t="s">
        <v>113</v>
      </c>
      <c r="F192" s="151">
        <v>0</v>
      </c>
      <c r="G192" s="144">
        <v>0</v>
      </c>
      <c r="H192" s="188">
        <f t="shared" si="58"/>
        <v>0</v>
      </c>
      <c r="I192" s="189">
        <f t="shared" si="59"/>
        <v>0</v>
      </c>
      <c r="J192" s="190">
        <f t="shared" si="60"/>
        <v>0</v>
      </c>
      <c r="K192" s="140">
        <f t="shared" si="61"/>
        <v>0</v>
      </c>
      <c r="L192" s="115"/>
    </row>
    <row r="193" spans="2:12" x14ac:dyDescent="0.35">
      <c r="B193" s="205" t="s">
        <v>263</v>
      </c>
      <c r="C193" s="152" t="s">
        <v>264</v>
      </c>
      <c r="D193" s="152">
        <v>1</v>
      </c>
      <c r="E193" s="158" t="s">
        <v>113</v>
      </c>
      <c r="F193" s="151">
        <v>0</v>
      </c>
      <c r="G193" s="144">
        <v>0</v>
      </c>
      <c r="H193" s="188">
        <f t="shared" si="58"/>
        <v>0</v>
      </c>
      <c r="I193" s="189">
        <f t="shared" si="59"/>
        <v>0</v>
      </c>
      <c r="J193" s="190">
        <f t="shared" si="60"/>
        <v>0</v>
      </c>
      <c r="K193" s="140">
        <f t="shared" si="61"/>
        <v>0</v>
      </c>
      <c r="L193" s="115"/>
    </row>
    <row r="194" spans="2:12" x14ac:dyDescent="0.35">
      <c r="B194" s="205" t="s">
        <v>265</v>
      </c>
      <c r="C194" s="157" t="s">
        <v>266</v>
      </c>
      <c r="D194" s="157">
        <v>10</v>
      </c>
      <c r="E194" s="158" t="s">
        <v>113</v>
      </c>
      <c r="F194" s="151">
        <v>0</v>
      </c>
      <c r="G194" s="144">
        <v>0</v>
      </c>
      <c r="H194" s="188">
        <f t="shared" si="58"/>
        <v>0</v>
      </c>
      <c r="I194" s="189">
        <f t="shared" si="59"/>
        <v>0</v>
      </c>
      <c r="J194" s="190">
        <f t="shared" si="60"/>
        <v>0</v>
      </c>
      <c r="K194" s="140">
        <f t="shared" si="61"/>
        <v>0</v>
      </c>
      <c r="L194" s="115"/>
    </row>
    <row r="195" spans="2:12" x14ac:dyDescent="0.35">
      <c r="B195" s="205" t="s">
        <v>267</v>
      </c>
      <c r="C195" s="157" t="s">
        <v>268</v>
      </c>
      <c r="D195" s="157">
        <v>8</v>
      </c>
      <c r="E195" s="158" t="s">
        <v>113</v>
      </c>
      <c r="F195" s="151">
        <v>0</v>
      </c>
      <c r="G195" s="144">
        <v>0</v>
      </c>
      <c r="H195" s="188">
        <f t="shared" si="58"/>
        <v>0</v>
      </c>
      <c r="I195" s="189">
        <f t="shared" si="59"/>
        <v>0</v>
      </c>
      <c r="J195" s="190">
        <f t="shared" si="60"/>
        <v>0</v>
      </c>
      <c r="K195" s="140">
        <f t="shared" si="61"/>
        <v>0</v>
      </c>
      <c r="L195" s="115"/>
    </row>
    <row r="196" spans="2:12" x14ac:dyDescent="0.35">
      <c r="B196" s="205" t="s">
        <v>269</v>
      </c>
      <c r="C196" s="157" t="s">
        <v>270</v>
      </c>
      <c r="D196" s="157">
        <v>56</v>
      </c>
      <c r="E196" s="158" t="s">
        <v>113</v>
      </c>
      <c r="F196" s="151">
        <v>0</v>
      </c>
      <c r="G196" s="144">
        <v>0</v>
      </c>
      <c r="H196" s="188">
        <f t="shared" si="58"/>
        <v>0</v>
      </c>
      <c r="I196" s="189">
        <f t="shared" si="59"/>
        <v>0</v>
      </c>
      <c r="J196" s="190">
        <f t="shared" si="60"/>
        <v>0</v>
      </c>
      <c r="K196" s="140">
        <f t="shared" si="61"/>
        <v>0</v>
      </c>
      <c r="L196" s="115"/>
    </row>
    <row r="197" spans="2:12" x14ac:dyDescent="0.35">
      <c r="B197" s="156"/>
      <c r="C197" s="157"/>
      <c r="D197" s="157"/>
      <c r="E197" s="158"/>
      <c r="F197" s="163"/>
      <c r="G197" s="164"/>
      <c r="H197" s="160">
        <f>SUM(H191:H196)</f>
        <v>0</v>
      </c>
      <c r="I197" s="161">
        <f>SUM(I191:I196)</f>
        <v>0</v>
      </c>
      <c r="J197" s="162">
        <f>SUM(H197:I197)</f>
        <v>0</v>
      </c>
      <c r="K197" s="410">
        <f t="shared" si="61"/>
        <v>0</v>
      </c>
      <c r="L197" s="115"/>
    </row>
    <row r="198" spans="2:12" x14ac:dyDescent="0.35">
      <c r="B198" s="156"/>
      <c r="C198" s="157"/>
      <c r="D198" s="157"/>
      <c r="E198" s="158"/>
      <c r="F198" s="163"/>
      <c r="G198" s="164"/>
      <c r="H198" s="194"/>
      <c r="I198" s="195"/>
      <c r="J198" s="196"/>
      <c r="K198" s="196"/>
      <c r="L198" s="115"/>
    </row>
    <row r="199" spans="2:12" x14ac:dyDescent="0.35">
      <c r="B199" s="207" t="s">
        <v>271</v>
      </c>
      <c r="C199" s="208" t="s">
        <v>272</v>
      </c>
      <c r="D199" s="208"/>
      <c r="E199" s="209"/>
      <c r="F199" s="210"/>
      <c r="G199" s="211"/>
      <c r="H199" s="212"/>
      <c r="I199" s="213"/>
      <c r="J199" s="214"/>
      <c r="K199" s="214"/>
      <c r="L199" s="115"/>
    </row>
    <row r="200" spans="2:12" x14ac:dyDescent="0.35">
      <c r="B200" s="205" t="s">
        <v>273</v>
      </c>
      <c r="C200" s="157" t="s">
        <v>274</v>
      </c>
      <c r="D200" s="157">
        <v>5</v>
      </c>
      <c r="E200" s="158" t="s">
        <v>113</v>
      </c>
      <c r="F200" s="151">
        <v>0</v>
      </c>
      <c r="G200" s="144">
        <v>0</v>
      </c>
      <c r="H200" s="188">
        <f t="shared" ref="H200:H204" si="62">D200*F200</f>
        <v>0</v>
      </c>
      <c r="I200" s="189">
        <f t="shared" ref="I200:I204" si="63">D200*G200</f>
        <v>0</v>
      </c>
      <c r="J200" s="190">
        <f t="shared" ref="J200:K204" si="64">H200+I200</f>
        <v>0</v>
      </c>
      <c r="K200" s="140">
        <f t="shared" ref="K200:K205" si="65">J200*1.21</f>
        <v>0</v>
      </c>
      <c r="L200" s="115"/>
    </row>
    <row r="201" spans="2:12" x14ac:dyDescent="0.35">
      <c r="B201" s="205" t="s">
        <v>275</v>
      </c>
      <c r="C201" s="157" t="s">
        <v>276</v>
      </c>
      <c r="D201" s="157">
        <v>198</v>
      </c>
      <c r="E201" s="158" t="s">
        <v>113</v>
      </c>
      <c r="F201" s="151">
        <v>0</v>
      </c>
      <c r="G201" s="144">
        <v>0</v>
      </c>
      <c r="H201" s="188">
        <f t="shared" si="62"/>
        <v>0</v>
      </c>
      <c r="I201" s="189">
        <f t="shared" si="63"/>
        <v>0</v>
      </c>
      <c r="J201" s="190">
        <f t="shared" si="64"/>
        <v>0</v>
      </c>
      <c r="K201" s="140">
        <f t="shared" si="65"/>
        <v>0</v>
      </c>
      <c r="L201" s="115"/>
    </row>
    <row r="202" spans="2:12" x14ac:dyDescent="0.35">
      <c r="B202" s="205" t="s">
        <v>277</v>
      </c>
      <c r="C202" s="157" t="s">
        <v>278</v>
      </c>
      <c r="D202" s="157">
        <v>38</v>
      </c>
      <c r="E202" s="158" t="s">
        <v>113</v>
      </c>
      <c r="F202" s="151">
        <v>0</v>
      </c>
      <c r="G202" s="144">
        <v>0</v>
      </c>
      <c r="H202" s="188">
        <f t="shared" si="62"/>
        <v>0</v>
      </c>
      <c r="I202" s="189">
        <f t="shared" si="63"/>
        <v>0</v>
      </c>
      <c r="J202" s="190">
        <f t="shared" si="64"/>
        <v>0</v>
      </c>
      <c r="K202" s="140">
        <f t="shared" si="65"/>
        <v>0</v>
      </c>
      <c r="L202" s="115"/>
    </row>
    <row r="203" spans="2:12" x14ac:dyDescent="0.35">
      <c r="B203" s="205" t="s">
        <v>279</v>
      </c>
      <c r="C203" s="157" t="s">
        <v>280</v>
      </c>
      <c r="D203" s="157">
        <v>17</v>
      </c>
      <c r="E203" s="158" t="s">
        <v>113</v>
      </c>
      <c r="F203" s="151">
        <v>0</v>
      </c>
      <c r="G203" s="144">
        <v>0</v>
      </c>
      <c r="H203" s="188">
        <f t="shared" si="62"/>
        <v>0</v>
      </c>
      <c r="I203" s="189">
        <f t="shared" si="63"/>
        <v>0</v>
      </c>
      <c r="J203" s="190">
        <f t="shared" si="64"/>
        <v>0</v>
      </c>
      <c r="K203" s="140">
        <f t="shared" si="65"/>
        <v>0</v>
      </c>
      <c r="L203" s="115"/>
    </row>
    <row r="204" spans="2:12" x14ac:dyDescent="0.35">
      <c r="B204" s="205" t="s">
        <v>281</v>
      </c>
      <c r="C204" s="157" t="s">
        <v>282</v>
      </c>
      <c r="D204" s="176">
        <f>SUM(D200:D203)</f>
        <v>258</v>
      </c>
      <c r="E204" s="177" t="s">
        <v>113</v>
      </c>
      <c r="F204" s="151">
        <v>0</v>
      </c>
      <c r="G204" s="144">
        <v>0</v>
      </c>
      <c r="H204" s="188">
        <f t="shared" si="62"/>
        <v>0</v>
      </c>
      <c r="I204" s="189">
        <f t="shared" si="63"/>
        <v>0</v>
      </c>
      <c r="J204" s="190">
        <f t="shared" si="64"/>
        <v>0</v>
      </c>
      <c r="K204" s="140">
        <f t="shared" si="65"/>
        <v>0</v>
      </c>
      <c r="L204" s="115"/>
    </row>
    <row r="205" spans="2:12" x14ac:dyDescent="0.35">
      <c r="B205" s="156"/>
      <c r="C205" s="157"/>
      <c r="D205" s="157"/>
      <c r="E205" s="158"/>
      <c r="F205" s="163"/>
      <c r="G205" s="164"/>
      <c r="H205" s="160">
        <f>SUM(H200:H204)</f>
        <v>0</v>
      </c>
      <c r="I205" s="161">
        <f>SUM(I200:I204)</f>
        <v>0</v>
      </c>
      <c r="J205" s="162">
        <f>SUM(H205:I205)</f>
        <v>0</v>
      </c>
      <c r="K205" s="410">
        <f t="shared" si="65"/>
        <v>0</v>
      </c>
      <c r="L205" s="115"/>
    </row>
    <row r="206" spans="2:12" x14ac:dyDescent="0.35">
      <c r="B206" s="156"/>
      <c r="C206" s="157"/>
      <c r="D206" s="157"/>
      <c r="E206" s="158"/>
      <c r="F206" s="163"/>
      <c r="G206" s="164"/>
      <c r="H206" s="194"/>
      <c r="I206" s="195"/>
      <c r="J206" s="196"/>
      <c r="K206" s="196"/>
      <c r="L206" s="115"/>
    </row>
    <row r="207" spans="2:12" x14ac:dyDescent="0.35">
      <c r="B207" s="215" t="s">
        <v>283</v>
      </c>
      <c r="C207" s="216" t="s">
        <v>284</v>
      </c>
      <c r="D207" s="216"/>
      <c r="E207" s="217"/>
      <c r="F207" s="218"/>
      <c r="G207" s="219"/>
      <c r="H207" s="220"/>
      <c r="I207" s="221"/>
      <c r="J207" s="222"/>
      <c r="K207" s="222"/>
      <c r="L207" s="115"/>
    </row>
    <row r="208" spans="2:12" x14ac:dyDescent="0.35">
      <c r="B208" s="141" t="s">
        <v>285</v>
      </c>
      <c r="C208" s="152" t="s">
        <v>286</v>
      </c>
      <c r="D208" s="152">
        <v>1</v>
      </c>
      <c r="E208" s="158" t="s">
        <v>38</v>
      </c>
      <c r="F208" s="151">
        <v>0</v>
      </c>
      <c r="G208" s="206">
        <v>0</v>
      </c>
      <c r="H208" s="188">
        <f>D208*F208</f>
        <v>0</v>
      </c>
      <c r="I208" s="189">
        <f>D208*G208</f>
        <v>0</v>
      </c>
      <c r="J208" s="190">
        <f>H208+I208</f>
        <v>0</v>
      </c>
      <c r="K208" s="140">
        <f t="shared" ref="K208:K235" si="66">J208*1.21</f>
        <v>0</v>
      </c>
      <c r="L208" s="115"/>
    </row>
    <row r="209" spans="2:12" x14ac:dyDescent="0.35">
      <c r="B209" s="141" t="s">
        <v>287</v>
      </c>
      <c r="C209" s="152" t="s">
        <v>288</v>
      </c>
      <c r="D209" s="152">
        <v>4</v>
      </c>
      <c r="E209" s="158" t="s">
        <v>38</v>
      </c>
      <c r="F209" s="151">
        <v>0</v>
      </c>
      <c r="G209" s="206">
        <v>0</v>
      </c>
      <c r="H209" s="188">
        <f t="shared" ref="H209:H234" si="67">D209*F209</f>
        <v>0</v>
      </c>
      <c r="I209" s="189">
        <f t="shared" ref="I209:I234" si="68">D209*G209</f>
        <v>0</v>
      </c>
      <c r="J209" s="190">
        <f t="shared" ref="J209:K234" si="69">H209+I209</f>
        <v>0</v>
      </c>
      <c r="K209" s="140">
        <f t="shared" si="66"/>
        <v>0</v>
      </c>
      <c r="L209" s="115"/>
    </row>
    <row r="210" spans="2:12" x14ac:dyDescent="0.35">
      <c r="B210" s="141" t="s">
        <v>289</v>
      </c>
      <c r="C210" s="152" t="s">
        <v>290</v>
      </c>
      <c r="D210" s="152">
        <v>2</v>
      </c>
      <c r="E210" s="158" t="s">
        <v>291</v>
      </c>
      <c r="F210" s="151">
        <v>0</v>
      </c>
      <c r="G210" s="206">
        <v>0</v>
      </c>
      <c r="H210" s="188">
        <f t="shared" si="67"/>
        <v>0</v>
      </c>
      <c r="I210" s="189">
        <f t="shared" si="68"/>
        <v>0</v>
      </c>
      <c r="J210" s="190">
        <f t="shared" si="69"/>
        <v>0</v>
      </c>
      <c r="K210" s="140">
        <f t="shared" si="66"/>
        <v>0</v>
      </c>
      <c r="L210" s="115"/>
    </row>
    <row r="211" spans="2:12" x14ac:dyDescent="0.35">
      <c r="B211" s="141" t="s">
        <v>292</v>
      </c>
      <c r="C211" s="152" t="s">
        <v>293</v>
      </c>
      <c r="D211" s="152">
        <v>16</v>
      </c>
      <c r="E211" s="158" t="s">
        <v>119</v>
      </c>
      <c r="F211" s="151">
        <v>0</v>
      </c>
      <c r="G211" s="159">
        <f>$D$18</f>
        <v>0</v>
      </c>
      <c r="H211" s="188">
        <f t="shared" si="67"/>
        <v>0</v>
      </c>
      <c r="I211" s="189">
        <f t="shared" si="68"/>
        <v>0</v>
      </c>
      <c r="J211" s="190">
        <f t="shared" si="69"/>
        <v>0</v>
      </c>
      <c r="K211" s="140">
        <f t="shared" si="66"/>
        <v>0</v>
      </c>
      <c r="L211" s="115"/>
    </row>
    <row r="212" spans="2:12" x14ac:dyDescent="0.35">
      <c r="B212" s="141" t="s">
        <v>294</v>
      </c>
      <c r="C212" s="152" t="s">
        <v>295</v>
      </c>
      <c r="D212" s="152">
        <v>40</v>
      </c>
      <c r="E212" s="158" t="s">
        <v>119</v>
      </c>
      <c r="F212" s="151">
        <v>0</v>
      </c>
      <c r="G212" s="137">
        <f t="shared" ref="G212:G213" si="70">$D$17</f>
        <v>0</v>
      </c>
      <c r="H212" s="188">
        <f t="shared" si="67"/>
        <v>0</v>
      </c>
      <c r="I212" s="189">
        <f t="shared" si="68"/>
        <v>0</v>
      </c>
      <c r="J212" s="193">
        <f t="shared" si="69"/>
        <v>0</v>
      </c>
      <c r="K212" s="140">
        <f t="shared" si="66"/>
        <v>0</v>
      </c>
      <c r="L212" s="115"/>
    </row>
    <row r="213" spans="2:12" x14ac:dyDescent="0.35">
      <c r="B213" s="141" t="s">
        <v>296</v>
      </c>
      <c r="C213" s="152" t="s">
        <v>297</v>
      </c>
      <c r="D213" s="152">
        <v>8</v>
      </c>
      <c r="E213" s="158" t="s">
        <v>119</v>
      </c>
      <c r="F213" s="151">
        <v>0</v>
      </c>
      <c r="G213" s="137">
        <f t="shared" si="70"/>
        <v>0</v>
      </c>
      <c r="H213" s="188">
        <f t="shared" si="67"/>
        <v>0</v>
      </c>
      <c r="I213" s="189">
        <f t="shared" si="68"/>
        <v>0</v>
      </c>
      <c r="J213" s="190">
        <f t="shared" si="69"/>
        <v>0</v>
      </c>
      <c r="K213" s="140">
        <f t="shared" si="66"/>
        <v>0</v>
      </c>
      <c r="L213" s="115"/>
    </row>
    <row r="214" spans="2:12" x14ac:dyDescent="0.35">
      <c r="B214" s="141" t="s">
        <v>298</v>
      </c>
      <c r="C214" s="152" t="s">
        <v>299</v>
      </c>
      <c r="D214" s="152">
        <v>16</v>
      </c>
      <c r="E214" s="158" t="s">
        <v>119</v>
      </c>
      <c r="F214" s="151">
        <v>0</v>
      </c>
      <c r="G214" s="159">
        <f>$D$19</f>
        <v>0</v>
      </c>
      <c r="H214" s="188">
        <f t="shared" si="67"/>
        <v>0</v>
      </c>
      <c r="I214" s="189">
        <f t="shared" si="68"/>
        <v>0</v>
      </c>
      <c r="J214" s="190">
        <f t="shared" si="69"/>
        <v>0</v>
      </c>
      <c r="K214" s="140">
        <f t="shared" si="66"/>
        <v>0</v>
      </c>
      <c r="L214" s="115"/>
    </row>
    <row r="215" spans="2:12" x14ac:dyDescent="0.35">
      <c r="B215" s="141" t="s">
        <v>300</v>
      </c>
      <c r="C215" s="152" t="s">
        <v>301</v>
      </c>
      <c r="D215" s="152">
        <v>8</v>
      </c>
      <c r="E215" s="158" t="s">
        <v>119</v>
      </c>
      <c r="F215" s="151">
        <v>0</v>
      </c>
      <c r="G215" s="159">
        <f>$D$19</f>
        <v>0</v>
      </c>
      <c r="H215" s="188">
        <f t="shared" si="67"/>
        <v>0</v>
      </c>
      <c r="I215" s="189">
        <f t="shared" si="68"/>
        <v>0</v>
      </c>
      <c r="J215" s="190">
        <f t="shared" si="69"/>
        <v>0</v>
      </c>
      <c r="K215" s="140">
        <f t="shared" si="66"/>
        <v>0</v>
      </c>
      <c r="L215" s="115"/>
    </row>
    <row r="216" spans="2:12" x14ac:dyDescent="0.35">
      <c r="B216" s="141" t="s">
        <v>302</v>
      </c>
      <c r="C216" s="152" t="s">
        <v>303</v>
      </c>
      <c r="D216" s="152">
        <v>16</v>
      </c>
      <c r="E216" s="158" t="s">
        <v>119</v>
      </c>
      <c r="F216" s="151">
        <v>0</v>
      </c>
      <c r="G216" s="159">
        <f>$D$19</f>
        <v>0</v>
      </c>
      <c r="H216" s="188">
        <f t="shared" si="67"/>
        <v>0</v>
      </c>
      <c r="I216" s="189">
        <f t="shared" si="68"/>
        <v>0</v>
      </c>
      <c r="J216" s="190">
        <f t="shared" si="69"/>
        <v>0</v>
      </c>
      <c r="K216" s="140">
        <f t="shared" si="66"/>
        <v>0</v>
      </c>
      <c r="L216" s="115"/>
    </row>
    <row r="217" spans="2:12" x14ac:dyDescent="0.35">
      <c r="B217" s="141" t="s">
        <v>304</v>
      </c>
      <c r="C217" s="152" t="s">
        <v>305</v>
      </c>
      <c r="D217" s="152">
        <v>16</v>
      </c>
      <c r="E217" s="158" t="s">
        <v>119</v>
      </c>
      <c r="F217" s="151">
        <v>0</v>
      </c>
      <c r="G217" s="137">
        <f>$D$17</f>
        <v>0</v>
      </c>
      <c r="H217" s="188">
        <f t="shared" si="67"/>
        <v>0</v>
      </c>
      <c r="I217" s="189">
        <f t="shared" si="68"/>
        <v>0</v>
      </c>
      <c r="J217" s="190">
        <f t="shared" si="69"/>
        <v>0</v>
      </c>
      <c r="K217" s="140">
        <f t="shared" si="66"/>
        <v>0</v>
      </c>
      <c r="L217" s="115"/>
    </row>
    <row r="218" spans="2:12" x14ac:dyDescent="0.35">
      <c r="B218" s="141" t="s">
        <v>306</v>
      </c>
      <c r="C218" s="152" t="s">
        <v>307</v>
      </c>
      <c r="D218" s="152">
        <v>120</v>
      </c>
      <c r="E218" s="158" t="s">
        <v>119</v>
      </c>
      <c r="F218" s="151">
        <v>0</v>
      </c>
      <c r="G218" s="159">
        <f>$D$18</f>
        <v>0</v>
      </c>
      <c r="H218" s="188">
        <f t="shared" si="67"/>
        <v>0</v>
      </c>
      <c r="I218" s="189">
        <f t="shared" si="68"/>
        <v>0</v>
      </c>
      <c r="J218" s="190">
        <f t="shared" si="69"/>
        <v>0</v>
      </c>
      <c r="K218" s="140">
        <f t="shared" si="66"/>
        <v>0</v>
      </c>
      <c r="L218" s="115"/>
    </row>
    <row r="219" spans="2:12" x14ac:dyDescent="0.35">
      <c r="B219" s="141" t="s">
        <v>308</v>
      </c>
      <c r="C219" s="152" t="s">
        <v>309</v>
      </c>
      <c r="D219" s="152">
        <v>40</v>
      </c>
      <c r="E219" s="158" t="s">
        <v>119</v>
      </c>
      <c r="F219" s="151">
        <v>0</v>
      </c>
      <c r="G219" s="159">
        <f>$D$18</f>
        <v>0</v>
      </c>
      <c r="H219" s="188">
        <f t="shared" si="67"/>
        <v>0</v>
      </c>
      <c r="I219" s="189">
        <f t="shared" si="68"/>
        <v>0</v>
      </c>
      <c r="J219" s="190">
        <f t="shared" si="69"/>
        <v>0</v>
      </c>
      <c r="K219" s="140">
        <f t="shared" si="66"/>
        <v>0</v>
      </c>
      <c r="L219" s="115"/>
    </row>
    <row r="220" spans="2:12" x14ac:dyDescent="0.35">
      <c r="B220" s="141" t="s">
        <v>310</v>
      </c>
      <c r="C220" s="152" t="s">
        <v>311</v>
      </c>
      <c r="D220" s="152">
        <v>16</v>
      </c>
      <c r="E220" s="158" t="s">
        <v>119</v>
      </c>
      <c r="F220" s="151">
        <v>0</v>
      </c>
      <c r="G220" s="159">
        <f>$D$18</f>
        <v>0</v>
      </c>
      <c r="H220" s="188">
        <f t="shared" si="67"/>
        <v>0</v>
      </c>
      <c r="I220" s="189">
        <f t="shared" si="68"/>
        <v>0</v>
      </c>
      <c r="J220" s="190">
        <f t="shared" si="69"/>
        <v>0</v>
      </c>
      <c r="K220" s="140">
        <f t="shared" si="66"/>
        <v>0</v>
      </c>
      <c r="L220" s="115"/>
    </row>
    <row r="221" spans="2:12" x14ac:dyDescent="0.35">
      <c r="B221" s="141" t="s">
        <v>312</v>
      </c>
      <c r="C221" s="152" t="s">
        <v>313</v>
      </c>
      <c r="D221" s="152">
        <v>8</v>
      </c>
      <c r="E221" s="158" t="s">
        <v>119</v>
      </c>
      <c r="F221" s="151">
        <v>0</v>
      </c>
      <c r="G221" s="159">
        <f>$D$18</f>
        <v>0</v>
      </c>
      <c r="H221" s="188">
        <f t="shared" si="67"/>
        <v>0</v>
      </c>
      <c r="I221" s="189">
        <f t="shared" si="68"/>
        <v>0</v>
      </c>
      <c r="J221" s="190">
        <f t="shared" si="69"/>
        <v>0</v>
      </c>
      <c r="K221" s="140">
        <f t="shared" si="66"/>
        <v>0</v>
      </c>
      <c r="L221" s="115"/>
    </row>
    <row r="222" spans="2:12" x14ac:dyDescent="0.35">
      <c r="B222" s="141" t="s">
        <v>314</v>
      </c>
      <c r="C222" s="152" t="s">
        <v>315</v>
      </c>
      <c r="D222" s="152">
        <v>4</v>
      </c>
      <c r="E222" s="158" t="s">
        <v>119</v>
      </c>
      <c r="F222" s="151">
        <v>0</v>
      </c>
      <c r="G222" s="159">
        <f>$D$18</f>
        <v>0</v>
      </c>
      <c r="H222" s="188">
        <f t="shared" si="67"/>
        <v>0</v>
      </c>
      <c r="I222" s="189">
        <f t="shared" si="68"/>
        <v>0</v>
      </c>
      <c r="J222" s="190">
        <f t="shared" si="69"/>
        <v>0</v>
      </c>
      <c r="K222" s="140">
        <f t="shared" si="66"/>
        <v>0</v>
      </c>
      <c r="L222" s="115"/>
    </row>
    <row r="223" spans="2:12" x14ac:dyDescent="0.35">
      <c r="B223" s="141" t="s">
        <v>316</v>
      </c>
      <c r="C223" s="152" t="s">
        <v>317</v>
      </c>
      <c r="D223" s="152">
        <v>16</v>
      </c>
      <c r="E223" s="158" t="s">
        <v>119</v>
      </c>
      <c r="F223" s="151">
        <v>0</v>
      </c>
      <c r="G223" s="159">
        <f>$D$19</f>
        <v>0</v>
      </c>
      <c r="H223" s="188">
        <f t="shared" si="67"/>
        <v>0</v>
      </c>
      <c r="I223" s="189">
        <f t="shared" si="68"/>
        <v>0</v>
      </c>
      <c r="J223" s="190">
        <f t="shared" si="69"/>
        <v>0</v>
      </c>
      <c r="K223" s="140">
        <f t="shared" si="66"/>
        <v>0</v>
      </c>
      <c r="L223" s="115"/>
    </row>
    <row r="224" spans="2:12" x14ac:dyDescent="0.35">
      <c r="B224" s="141" t="s">
        <v>318</v>
      </c>
      <c r="C224" s="152" t="s">
        <v>319</v>
      </c>
      <c r="D224" s="152">
        <v>32</v>
      </c>
      <c r="E224" s="158" t="s">
        <v>119</v>
      </c>
      <c r="F224" s="151">
        <v>0</v>
      </c>
      <c r="G224" s="159">
        <f>$D$19</f>
        <v>0</v>
      </c>
      <c r="H224" s="188">
        <f t="shared" si="67"/>
        <v>0</v>
      </c>
      <c r="I224" s="189">
        <f t="shared" si="68"/>
        <v>0</v>
      </c>
      <c r="J224" s="190">
        <f t="shared" si="69"/>
        <v>0</v>
      </c>
      <c r="K224" s="140">
        <f t="shared" si="66"/>
        <v>0</v>
      </c>
      <c r="L224" s="115"/>
    </row>
    <row r="225" spans="2:12" x14ac:dyDescent="0.35">
      <c r="B225" s="141" t="s">
        <v>320</v>
      </c>
      <c r="C225" s="152" t="s">
        <v>321</v>
      </c>
      <c r="D225" s="152">
        <v>8</v>
      </c>
      <c r="E225" s="158" t="s">
        <v>119</v>
      </c>
      <c r="F225" s="151">
        <v>0</v>
      </c>
      <c r="G225" s="159">
        <f>$D$19</f>
        <v>0</v>
      </c>
      <c r="H225" s="188">
        <f t="shared" si="67"/>
        <v>0</v>
      </c>
      <c r="I225" s="189">
        <f t="shared" si="68"/>
        <v>0</v>
      </c>
      <c r="J225" s="190">
        <f t="shared" si="69"/>
        <v>0</v>
      </c>
      <c r="K225" s="140">
        <f t="shared" si="66"/>
        <v>0</v>
      </c>
      <c r="L225" s="115"/>
    </row>
    <row r="226" spans="2:12" x14ac:dyDescent="0.35">
      <c r="B226" s="141" t="s">
        <v>322</v>
      </c>
      <c r="C226" s="152" t="s">
        <v>323</v>
      </c>
      <c r="D226" s="152">
        <v>8</v>
      </c>
      <c r="E226" s="158" t="s">
        <v>119</v>
      </c>
      <c r="F226" s="151">
        <v>0</v>
      </c>
      <c r="G226" s="159">
        <f>$D$19</f>
        <v>0</v>
      </c>
      <c r="H226" s="188">
        <f t="shared" si="67"/>
        <v>0</v>
      </c>
      <c r="I226" s="189">
        <f t="shared" si="68"/>
        <v>0</v>
      </c>
      <c r="J226" s="190">
        <f t="shared" si="69"/>
        <v>0</v>
      </c>
      <c r="K226" s="140">
        <f t="shared" si="66"/>
        <v>0</v>
      </c>
      <c r="L226" s="115"/>
    </row>
    <row r="227" spans="2:12" x14ac:dyDescent="0.35">
      <c r="B227" s="141" t="s">
        <v>324</v>
      </c>
      <c r="C227" s="152" t="s">
        <v>325</v>
      </c>
      <c r="D227" s="152">
        <v>4</v>
      </c>
      <c r="E227" s="158" t="s">
        <v>119</v>
      </c>
      <c r="F227" s="151">
        <v>0</v>
      </c>
      <c r="G227" s="159">
        <f>$D$19</f>
        <v>0</v>
      </c>
      <c r="H227" s="188">
        <f t="shared" si="67"/>
        <v>0</v>
      </c>
      <c r="I227" s="189">
        <f t="shared" si="68"/>
        <v>0</v>
      </c>
      <c r="J227" s="190">
        <f t="shared" si="69"/>
        <v>0</v>
      </c>
      <c r="K227" s="140">
        <f t="shared" si="66"/>
        <v>0</v>
      </c>
      <c r="L227" s="115"/>
    </row>
    <row r="228" spans="2:12" x14ac:dyDescent="0.35">
      <c r="B228" s="141" t="s">
        <v>326</v>
      </c>
      <c r="C228" s="152" t="s">
        <v>327</v>
      </c>
      <c r="D228" s="152">
        <v>1</v>
      </c>
      <c r="E228" s="158" t="s">
        <v>113</v>
      </c>
      <c r="F228" s="151">
        <v>0</v>
      </c>
      <c r="G228" s="206">
        <v>0</v>
      </c>
      <c r="H228" s="188">
        <f t="shared" si="67"/>
        <v>0</v>
      </c>
      <c r="I228" s="189">
        <f t="shared" si="68"/>
        <v>0</v>
      </c>
      <c r="J228" s="190">
        <f t="shared" si="69"/>
        <v>0</v>
      </c>
      <c r="K228" s="140">
        <f t="shared" si="66"/>
        <v>0</v>
      </c>
      <c r="L228" s="115"/>
    </row>
    <row r="229" spans="2:12" ht="29" x14ac:dyDescent="0.35">
      <c r="B229" s="141" t="s">
        <v>328</v>
      </c>
      <c r="C229" s="152" t="s">
        <v>329</v>
      </c>
      <c r="D229" s="152">
        <v>32</v>
      </c>
      <c r="E229" s="158" t="s">
        <v>119</v>
      </c>
      <c r="F229" s="151">
        <v>0</v>
      </c>
      <c r="G229" s="137">
        <f>$D$17</f>
        <v>0</v>
      </c>
      <c r="H229" s="188">
        <f t="shared" si="67"/>
        <v>0</v>
      </c>
      <c r="I229" s="189">
        <f t="shared" si="68"/>
        <v>0</v>
      </c>
      <c r="J229" s="190">
        <f t="shared" si="69"/>
        <v>0</v>
      </c>
      <c r="K229" s="140">
        <f t="shared" si="66"/>
        <v>0</v>
      </c>
      <c r="L229" s="115"/>
    </row>
    <row r="230" spans="2:12" x14ac:dyDescent="0.35">
      <c r="B230" s="141" t="s">
        <v>330</v>
      </c>
      <c r="C230" s="152" t="s">
        <v>331</v>
      </c>
      <c r="D230" s="152">
        <v>1</v>
      </c>
      <c r="E230" s="158" t="s">
        <v>113</v>
      </c>
      <c r="F230" s="151">
        <v>0</v>
      </c>
      <c r="G230" s="144">
        <v>0</v>
      </c>
      <c r="H230" s="188">
        <f t="shared" si="67"/>
        <v>0</v>
      </c>
      <c r="I230" s="189">
        <f t="shared" si="68"/>
        <v>0</v>
      </c>
      <c r="J230" s="190">
        <f t="shared" si="69"/>
        <v>0</v>
      </c>
      <c r="K230" s="140">
        <f t="shared" si="66"/>
        <v>0</v>
      </c>
      <c r="L230" s="115"/>
    </row>
    <row r="231" spans="2:12" x14ac:dyDescent="0.35">
      <c r="B231" s="141" t="s">
        <v>332</v>
      </c>
      <c r="C231" s="152" t="s">
        <v>333</v>
      </c>
      <c r="D231" s="152">
        <v>16</v>
      </c>
      <c r="E231" s="158" t="s">
        <v>119</v>
      </c>
      <c r="F231" s="151">
        <v>0</v>
      </c>
      <c r="G231" s="159">
        <f>$D$20</f>
        <v>0</v>
      </c>
      <c r="H231" s="188">
        <f t="shared" si="67"/>
        <v>0</v>
      </c>
      <c r="I231" s="189">
        <f t="shared" si="68"/>
        <v>0</v>
      </c>
      <c r="J231" s="190">
        <f t="shared" si="69"/>
        <v>0</v>
      </c>
      <c r="K231" s="140">
        <f t="shared" si="66"/>
        <v>0</v>
      </c>
      <c r="L231" s="115"/>
    </row>
    <row r="232" spans="2:12" x14ac:dyDescent="0.35">
      <c r="B232" s="141" t="s">
        <v>334</v>
      </c>
      <c r="C232" s="152" t="s">
        <v>335</v>
      </c>
      <c r="D232" s="152">
        <v>1</v>
      </c>
      <c r="E232" s="158" t="s">
        <v>113</v>
      </c>
      <c r="F232" s="151">
        <v>0</v>
      </c>
      <c r="G232" s="144">
        <v>0</v>
      </c>
      <c r="H232" s="188">
        <f t="shared" si="67"/>
        <v>0</v>
      </c>
      <c r="I232" s="189">
        <f t="shared" si="68"/>
        <v>0</v>
      </c>
      <c r="J232" s="190">
        <f t="shared" si="69"/>
        <v>0</v>
      </c>
      <c r="K232" s="140">
        <f t="shared" si="66"/>
        <v>0</v>
      </c>
      <c r="L232" s="115"/>
    </row>
    <row r="233" spans="2:12" ht="72.5" x14ac:dyDescent="0.35">
      <c r="B233" s="141" t="s">
        <v>336</v>
      </c>
      <c r="C233" s="152" t="s">
        <v>337</v>
      </c>
      <c r="D233" s="152">
        <v>1</v>
      </c>
      <c r="E233" s="158" t="s">
        <v>113</v>
      </c>
      <c r="F233" s="151">
        <v>0</v>
      </c>
      <c r="G233" s="206">
        <v>0</v>
      </c>
      <c r="H233" s="188">
        <f t="shared" si="67"/>
        <v>0</v>
      </c>
      <c r="I233" s="189">
        <f t="shared" si="68"/>
        <v>0</v>
      </c>
      <c r="J233" s="190">
        <f t="shared" si="69"/>
        <v>0</v>
      </c>
      <c r="K233" s="140">
        <f t="shared" si="66"/>
        <v>0</v>
      </c>
      <c r="L233" s="115"/>
    </row>
    <row r="234" spans="2:12" ht="43.5" x14ac:dyDescent="0.35">
      <c r="B234" s="141" t="s">
        <v>338</v>
      </c>
      <c r="C234" s="152" t="s">
        <v>339</v>
      </c>
      <c r="D234" s="152">
        <v>1</v>
      </c>
      <c r="E234" s="158" t="s">
        <v>113</v>
      </c>
      <c r="F234" s="151">
        <v>0</v>
      </c>
      <c r="G234" s="144">
        <v>0</v>
      </c>
      <c r="H234" s="188">
        <f t="shared" si="67"/>
        <v>0</v>
      </c>
      <c r="I234" s="189">
        <f t="shared" si="68"/>
        <v>0</v>
      </c>
      <c r="J234" s="190">
        <f t="shared" si="69"/>
        <v>0</v>
      </c>
      <c r="K234" s="140">
        <f t="shared" si="66"/>
        <v>0</v>
      </c>
      <c r="L234" s="115"/>
    </row>
    <row r="235" spans="2:12" x14ac:dyDescent="0.35">
      <c r="B235" s="156"/>
      <c r="C235" s="157"/>
      <c r="D235" s="157"/>
      <c r="E235" s="158"/>
      <c r="F235" s="136"/>
      <c r="G235" s="159"/>
      <c r="H235" s="160">
        <f>SUM(H208:H234)</f>
        <v>0</v>
      </c>
      <c r="I235" s="166">
        <f>SUM(I208:I234)</f>
        <v>0</v>
      </c>
      <c r="J235" s="223">
        <f>H235+I235</f>
        <v>0</v>
      </c>
      <c r="K235" s="410">
        <f t="shared" si="66"/>
        <v>0</v>
      </c>
      <c r="L235" s="115"/>
    </row>
    <row r="236" spans="2:12" x14ac:dyDescent="0.35">
      <c r="B236" s="224"/>
      <c r="C236" s="225"/>
      <c r="D236" s="225"/>
      <c r="E236" s="226"/>
      <c r="F236" s="227"/>
      <c r="G236" s="228"/>
      <c r="H236" s="229"/>
      <c r="I236" s="230"/>
      <c r="J236" s="231"/>
      <c r="K236" s="231"/>
      <c r="L236" s="115"/>
    </row>
    <row r="237" spans="2:12" ht="15" thickBot="1" x14ac:dyDescent="0.4">
      <c r="B237" s="386"/>
      <c r="C237" s="387"/>
      <c r="D237" s="387"/>
      <c r="E237" s="387"/>
      <c r="F237" s="232"/>
      <c r="G237" s="233"/>
      <c r="H237" s="234"/>
      <c r="I237" s="235"/>
      <c r="J237" s="236"/>
      <c r="K237" s="236"/>
      <c r="L237" s="115"/>
    </row>
    <row r="238" spans="2:12" ht="15" thickBot="1" x14ac:dyDescent="0.4">
      <c r="B238" s="237"/>
      <c r="C238" s="238" t="s">
        <v>340</v>
      </c>
      <c r="D238" s="239">
        <v>1</v>
      </c>
      <c r="E238" s="240" t="s">
        <v>113</v>
      </c>
      <c r="F238" s="241"/>
      <c r="G238" s="242"/>
      <c r="H238" s="243">
        <f>H153+H165+H188+H197+H205+H235</f>
        <v>0</v>
      </c>
      <c r="I238" s="243">
        <f>I153+I165+I188+I197+I205+I235</f>
        <v>0</v>
      </c>
      <c r="J238" s="244">
        <f>H238+I238</f>
        <v>0</v>
      </c>
      <c r="K238" s="244">
        <f>J238*1.21</f>
        <v>0</v>
      </c>
      <c r="L238" s="115"/>
    </row>
    <row r="239" spans="2:12" x14ac:dyDescent="0.35"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115"/>
    </row>
  </sheetData>
  <sheetProtection algorithmName="SHA-512" hashValue="uQRiPt/ehexxcRi8tNZimrgrHTpm1s8L1h2Z8KFBc4igk7gbNgZmgWWazH1chelQBNNbOVYF+XtWmep0Am9hdw==" saltValue="58xqMkefLjK+9RBxeWls3A==" spinCount="100000" sheet="1" objects="1" scenarios="1" selectLockedCells="1"/>
  <mergeCells count="8">
    <mergeCell ref="D38:E38"/>
    <mergeCell ref="B237:E237"/>
    <mergeCell ref="H4:H5"/>
    <mergeCell ref="I4:J5"/>
    <mergeCell ref="I9:J9"/>
    <mergeCell ref="I10:J10"/>
    <mergeCell ref="B33:C33"/>
    <mergeCell ref="C36:J36"/>
  </mergeCells>
  <phoneticPr fontId="25" type="noConversion"/>
  <pageMargins left="0.51181102362204722" right="0.51181102362204722" top="0.78740157480314965" bottom="1.0236220472440944" header="0.39370078740157483" footer="0.31496062992125984"/>
  <pageSetup paperSize="9" scale="71" firstPageNumber="2" fitToHeight="4" orientation="landscape" r:id="rId1"/>
  <headerFooter>
    <oddHeader xml:space="preserve">&amp;R&amp;"-,Obyčejné"&amp;16&amp;P/&amp;N  &amp;"Arial CE,Obyčejné"&amp;10 </oddHeader>
  </headerFooter>
  <rowBreaks count="10" manualBreakCount="10">
    <brk id="33" min="1" max="10" man="1"/>
    <brk id="37" min="1" max="10" man="1"/>
    <brk id="53" min="1" max="10" man="1"/>
    <brk id="74" min="1" max="10" man="1"/>
    <brk id="95" min="1" max="10" man="1"/>
    <brk id="125" min="1" max="10" man="1"/>
    <brk id="154" min="1" max="10" man="1"/>
    <brk id="166" min="1" max="10" man="1"/>
    <brk id="189" min="1" max="10" man="1"/>
    <brk id="206" min="1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BD9B0-0BE2-46EB-BBFF-B42B8EB128ED}">
  <dimension ref="A2:M137"/>
  <sheetViews>
    <sheetView view="pageBreakPreview" zoomScale="70" zoomScaleNormal="55" zoomScaleSheetLayoutView="70" zoomScalePageLayoutView="70" workbookViewId="0">
      <selection activeCell="D17" sqref="D17"/>
    </sheetView>
  </sheetViews>
  <sheetFormatPr defaultColWidth="9.08984375" defaultRowHeight="14.5" x14ac:dyDescent="0.35"/>
  <cols>
    <col min="1" max="1" width="11.08984375" style="319" customWidth="1"/>
    <col min="2" max="2" width="7.6328125" style="245" customWidth="1"/>
    <col min="3" max="3" width="72.90625" style="245" customWidth="1"/>
    <col min="4" max="4" width="8.81640625" style="245" customWidth="1"/>
    <col min="5" max="5" width="8" style="245" customWidth="1"/>
    <col min="6" max="7" width="14" style="245" customWidth="1"/>
    <col min="8" max="9" width="16.6328125" style="245" customWidth="1"/>
    <col min="10" max="11" width="17.1796875" style="245" customWidth="1"/>
    <col min="12" max="13" width="3.54296875" style="245" customWidth="1"/>
    <col min="14" max="16384" width="9.08984375" style="245"/>
  </cols>
  <sheetData>
    <row r="2" spans="2:11" ht="15" thickBot="1" x14ac:dyDescent="0.4"/>
    <row r="3" spans="2:11" ht="18" customHeight="1" x14ac:dyDescent="0.35">
      <c r="B3" s="246"/>
      <c r="C3" s="247"/>
      <c r="D3" s="247"/>
      <c r="E3" s="247"/>
      <c r="F3" s="247"/>
      <c r="G3" s="247"/>
      <c r="H3" s="247"/>
      <c r="I3" s="247"/>
      <c r="J3" s="247"/>
      <c r="K3" s="248"/>
    </row>
    <row r="4" spans="2:11" ht="18" customHeight="1" x14ac:dyDescent="0.4">
      <c r="B4" s="249"/>
      <c r="C4" s="6" t="s">
        <v>0</v>
      </c>
      <c r="H4" s="396"/>
      <c r="I4" s="397"/>
      <c r="J4" s="431"/>
      <c r="K4" s="250"/>
    </row>
    <row r="5" spans="2:11" ht="18" customHeight="1" x14ac:dyDescent="0.35">
      <c r="B5" s="249"/>
      <c r="C5" s="7"/>
      <c r="H5" s="396"/>
      <c r="I5" s="398"/>
      <c r="J5" s="431"/>
      <c r="K5" s="250"/>
    </row>
    <row r="6" spans="2:11" ht="18" customHeight="1" x14ac:dyDescent="0.35">
      <c r="B6" s="249"/>
      <c r="C6" s="7"/>
      <c r="J6" s="427"/>
      <c r="K6" s="251"/>
    </row>
    <row r="7" spans="2:11" ht="18" customHeight="1" x14ac:dyDescent="0.4">
      <c r="B7" s="249"/>
      <c r="C7" s="9" t="s">
        <v>1</v>
      </c>
      <c r="H7" s="245" t="s">
        <v>2</v>
      </c>
      <c r="I7" s="252" t="s">
        <v>3</v>
      </c>
      <c r="J7" s="428"/>
      <c r="K7" s="253"/>
    </row>
    <row r="8" spans="2:11" ht="18" customHeight="1" x14ac:dyDescent="0.35">
      <c r="B8" s="249"/>
      <c r="C8" s="254" t="s">
        <v>4</v>
      </c>
      <c r="D8" s="12"/>
      <c r="E8" s="12"/>
      <c r="F8" s="12"/>
      <c r="G8" s="12"/>
      <c r="H8" s="245" t="s">
        <v>5</v>
      </c>
      <c r="I8" s="255" t="s">
        <v>6</v>
      </c>
      <c r="J8" s="429"/>
      <c r="K8" s="256"/>
    </row>
    <row r="9" spans="2:11" ht="18" customHeight="1" x14ac:dyDescent="0.35">
      <c r="B9" s="249"/>
      <c r="C9" s="15"/>
      <c r="H9" s="245" t="s">
        <v>7</v>
      </c>
      <c r="I9" s="399">
        <v>1</v>
      </c>
      <c r="J9" s="432"/>
      <c r="K9" s="253"/>
    </row>
    <row r="10" spans="2:11" ht="18" customHeight="1" x14ac:dyDescent="0.45">
      <c r="B10" s="249"/>
      <c r="C10" s="257" t="s">
        <v>454</v>
      </c>
      <c r="I10" s="399"/>
      <c r="J10" s="432"/>
      <c r="K10" s="253"/>
    </row>
    <row r="11" spans="2:11" ht="18" customHeight="1" thickBot="1" x14ac:dyDescent="0.5">
      <c r="B11" s="258"/>
      <c r="C11" s="259"/>
      <c r="D11" s="260"/>
      <c r="E11" s="260"/>
      <c r="F11" s="260"/>
      <c r="G11" s="260"/>
      <c r="H11" s="260"/>
      <c r="I11" s="260"/>
      <c r="J11" s="260"/>
      <c r="K11" s="261"/>
    </row>
    <row r="12" spans="2:11" ht="14.25" customHeight="1" thickTop="1" x14ac:dyDescent="0.45">
      <c r="B12" s="249"/>
      <c r="C12" s="257"/>
      <c r="J12" s="427"/>
      <c r="K12" s="251"/>
    </row>
    <row r="13" spans="2:11" x14ac:dyDescent="0.35">
      <c r="B13" s="262"/>
      <c r="C13" s="263"/>
      <c r="D13" s="263"/>
      <c r="E13" s="263"/>
      <c r="F13" s="263"/>
      <c r="G13" s="263"/>
      <c r="H13" s="263"/>
      <c r="I13" s="411" t="s">
        <v>25</v>
      </c>
      <c r="J13" s="412" t="s">
        <v>455</v>
      </c>
      <c r="K13" s="264"/>
    </row>
    <row r="14" spans="2:11" x14ac:dyDescent="0.35">
      <c r="B14" s="262"/>
      <c r="C14" s="265" t="s">
        <v>341</v>
      </c>
      <c r="D14" s="263"/>
      <c r="E14" s="263"/>
      <c r="F14" s="266"/>
      <c r="G14" s="263"/>
      <c r="H14" s="267"/>
      <c r="I14" s="266">
        <f>J137</f>
        <v>0</v>
      </c>
      <c r="J14" s="266">
        <f>K137</f>
        <v>0</v>
      </c>
      <c r="K14" s="269"/>
    </row>
    <row r="15" spans="2:11" x14ac:dyDescent="0.35">
      <c r="B15" s="262"/>
      <c r="C15" s="270"/>
      <c r="D15" s="263"/>
      <c r="E15" s="263"/>
      <c r="F15" s="266"/>
      <c r="G15" s="263"/>
      <c r="H15" s="267"/>
      <c r="J15" s="430"/>
      <c r="K15" s="269"/>
    </row>
    <row r="16" spans="2:11" x14ac:dyDescent="0.35">
      <c r="B16" s="262"/>
      <c r="C16" s="75" t="s">
        <v>16</v>
      </c>
      <c r="D16" s="75"/>
      <c r="E16" s="263"/>
      <c r="F16" s="266"/>
      <c r="G16" s="263"/>
      <c r="H16" s="267"/>
      <c r="I16" s="267"/>
      <c r="J16" s="430"/>
      <c r="K16" s="269"/>
    </row>
    <row r="17" spans="2:11" x14ac:dyDescent="0.35">
      <c r="B17" s="262"/>
      <c r="C17" s="76" t="s">
        <v>17</v>
      </c>
      <c r="D17" s="77">
        <v>0</v>
      </c>
      <c r="E17" s="263"/>
      <c r="F17" s="266"/>
      <c r="G17" s="263"/>
      <c r="H17" s="267"/>
      <c r="I17" s="268"/>
      <c r="J17" s="430"/>
      <c r="K17" s="269"/>
    </row>
    <row r="18" spans="2:11" x14ac:dyDescent="0.35">
      <c r="B18" s="262"/>
      <c r="C18" s="78" t="s">
        <v>18</v>
      </c>
      <c r="D18" s="79">
        <v>0</v>
      </c>
      <c r="E18" s="263"/>
      <c r="F18" s="266"/>
      <c r="G18" s="263"/>
      <c r="H18" s="267"/>
      <c r="I18" s="268"/>
      <c r="J18" s="430"/>
      <c r="K18" s="269"/>
    </row>
    <row r="19" spans="2:11" x14ac:dyDescent="0.35">
      <c r="B19" s="262"/>
      <c r="C19" s="78" t="s">
        <v>19</v>
      </c>
      <c r="D19" s="79">
        <v>0</v>
      </c>
      <c r="E19" s="263"/>
      <c r="F19" s="266"/>
      <c r="G19" s="263"/>
      <c r="H19" s="267"/>
      <c r="I19" s="268"/>
      <c r="J19" s="430"/>
      <c r="K19" s="269"/>
    </row>
    <row r="20" spans="2:11" x14ac:dyDescent="0.35">
      <c r="B20" s="262"/>
      <c r="C20" s="80" t="s">
        <v>20</v>
      </c>
      <c r="D20" s="81">
        <v>0</v>
      </c>
      <c r="E20" s="263"/>
      <c r="F20" s="266"/>
      <c r="G20" s="263"/>
      <c r="H20" s="267"/>
      <c r="I20" s="268"/>
      <c r="J20" s="430"/>
      <c r="K20" s="269"/>
    </row>
    <row r="21" spans="2:11" x14ac:dyDescent="0.35">
      <c r="B21" s="262"/>
      <c r="C21" s="270"/>
      <c r="D21" s="263"/>
      <c r="E21" s="263"/>
      <c r="F21" s="266"/>
      <c r="G21" s="263"/>
      <c r="H21" s="267"/>
      <c r="I21" s="268"/>
      <c r="J21" s="430"/>
      <c r="K21" s="269"/>
    </row>
    <row r="22" spans="2:11" x14ac:dyDescent="0.35">
      <c r="B22" s="262"/>
      <c r="C22" s="270"/>
      <c r="D22" s="263"/>
      <c r="E22" s="263"/>
      <c r="F22" s="263"/>
      <c r="G22" s="263"/>
      <c r="H22" s="267"/>
      <c r="I22" s="268"/>
      <c r="J22" s="430"/>
      <c r="K22" s="269"/>
    </row>
    <row r="23" spans="2:11" ht="29.25" customHeight="1" x14ac:dyDescent="0.35">
      <c r="B23" s="262"/>
      <c r="C23" s="270"/>
      <c r="D23" s="263"/>
      <c r="E23" s="263"/>
      <c r="F23" s="263"/>
      <c r="G23" s="263"/>
      <c r="H23" s="267"/>
      <c r="I23" s="268"/>
      <c r="J23" s="430"/>
      <c r="K23" s="269"/>
    </row>
    <row r="24" spans="2:11" x14ac:dyDescent="0.35">
      <c r="B24" s="262"/>
      <c r="C24" s="270"/>
      <c r="D24" s="263"/>
      <c r="E24" s="263"/>
      <c r="F24" s="263"/>
      <c r="G24" s="263"/>
      <c r="H24" s="267"/>
      <c r="I24" s="268"/>
      <c r="J24" s="430"/>
      <c r="K24" s="269"/>
    </row>
    <row r="25" spans="2:11" x14ac:dyDescent="0.35">
      <c r="B25" s="262"/>
      <c r="C25" s="270"/>
      <c r="D25" s="263"/>
      <c r="E25" s="263"/>
      <c r="F25" s="263"/>
      <c r="G25" s="263"/>
      <c r="H25" s="267"/>
      <c r="I25" s="268"/>
      <c r="J25" s="430"/>
      <c r="K25" s="269"/>
    </row>
    <row r="26" spans="2:11" x14ac:dyDescent="0.35">
      <c r="B26" s="262"/>
      <c r="C26" s="270"/>
      <c r="D26" s="263"/>
      <c r="E26" s="263"/>
      <c r="F26" s="263"/>
      <c r="G26" s="263"/>
      <c r="H26" s="267"/>
      <c r="I26" s="268"/>
      <c r="J26" s="430"/>
      <c r="K26" s="269"/>
    </row>
    <row r="27" spans="2:11" x14ac:dyDescent="0.35">
      <c r="B27" s="262"/>
      <c r="C27" s="271"/>
      <c r="D27" s="272"/>
      <c r="E27" s="272"/>
      <c r="F27" s="272"/>
      <c r="G27" s="272"/>
      <c r="H27" s="273"/>
      <c r="J27" s="430"/>
      <c r="K27" s="269"/>
    </row>
    <row r="28" spans="2:11" x14ac:dyDescent="0.35">
      <c r="B28" s="262"/>
      <c r="C28" s="270"/>
      <c r="D28" s="85"/>
      <c r="E28" s="263"/>
      <c r="F28" s="263"/>
      <c r="G28" s="263"/>
      <c r="H28" s="268"/>
      <c r="I28" s="268"/>
      <c r="J28" s="430"/>
      <c r="K28" s="269"/>
    </row>
    <row r="29" spans="2:11" x14ac:dyDescent="0.35">
      <c r="B29" s="262"/>
      <c r="C29" s="263"/>
      <c r="D29" s="263"/>
      <c r="E29" s="263"/>
      <c r="F29" s="263"/>
      <c r="G29" s="263"/>
      <c r="H29" s="274"/>
      <c r="I29" s="273"/>
      <c r="J29" s="430"/>
      <c r="K29" s="269"/>
    </row>
    <row r="30" spans="2:11" x14ac:dyDescent="0.35">
      <c r="B30" s="249"/>
      <c r="H30" s="267"/>
      <c r="I30" s="275"/>
      <c r="J30" s="430"/>
      <c r="K30" s="269"/>
    </row>
    <row r="31" spans="2:11" x14ac:dyDescent="0.35">
      <c r="B31" s="262"/>
      <c r="C31" s="263"/>
      <c r="D31" s="263"/>
      <c r="E31" s="263"/>
      <c r="F31" s="263"/>
      <c r="G31" s="263"/>
      <c r="H31" s="263"/>
      <c r="I31" s="276"/>
      <c r="J31" s="430"/>
      <c r="K31" s="269"/>
    </row>
    <row r="32" spans="2:11" x14ac:dyDescent="0.35">
      <c r="B32" s="262"/>
      <c r="D32" s="263"/>
      <c r="E32" s="263"/>
      <c r="F32" s="263"/>
      <c r="G32" s="263"/>
      <c r="H32" s="268"/>
      <c r="I32" s="276"/>
      <c r="J32" s="430"/>
      <c r="K32" s="269"/>
    </row>
    <row r="33" spans="2:13" ht="15" thickBot="1" x14ac:dyDescent="0.4">
      <c r="B33" s="400"/>
      <c r="C33" s="401"/>
      <c r="D33" s="277"/>
      <c r="E33" s="277"/>
      <c r="F33" s="277"/>
      <c r="G33" s="277"/>
      <c r="H33" s="278"/>
      <c r="I33" s="279"/>
      <c r="J33" s="278"/>
      <c r="K33" s="280"/>
    </row>
    <row r="34" spans="2:13" x14ac:dyDescent="0.35">
      <c r="B34" s="281"/>
      <c r="C34" s="281"/>
      <c r="D34" s="281"/>
      <c r="E34" s="281"/>
      <c r="F34" s="281"/>
      <c r="G34" s="281"/>
      <c r="H34" s="281"/>
      <c r="I34" s="281"/>
      <c r="J34" s="281"/>
      <c r="K34" s="281"/>
    </row>
    <row r="35" spans="2:13" x14ac:dyDescent="0.35">
      <c r="B35" s="245" t="s">
        <v>13</v>
      </c>
    </row>
    <row r="36" spans="2:13" ht="348.65" customHeight="1" x14ac:dyDescent="0.35">
      <c r="C36" s="382" t="s">
        <v>342</v>
      </c>
      <c r="D36" s="383"/>
      <c r="E36" s="383"/>
      <c r="F36" s="383"/>
      <c r="G36" s="383"/>
      <c r="H36" s="383"/>
      <c r="I36" s="383"/>
      <c r="J36" s="383"/>
      <c r="K36" s="47"/>
    </row>
    <row r="37" spans="2:13" ht="15" thickBot="1" x14ac:dyDescent="0.4"/>
    <row r="38" spans="2:13" x14ac:dyDescent="0.35">
      <c r="B38" s="94"/>
      <c r="C38" s="95" t="s">
        <v>22</v>
      </c>
      <c r="D38" s="384" t="s">
        <v>23</v>
      </c>
      <c r="E38" s="385"/>
      <c r="F38" s="96" t="s">
        <v>24</v>
      </c>
      <c r="G38" s="97" t="s">
        <v>24</v>
      </c>
      <c r="H38" s="98" t="s">
        <v>25</v>
      </c>
      <c r="I38" s="99" t="s">
        <v>25</v>
      </c>
      <c r="J38" s="100" t="s">
        <v>24</v>
      </c>
      <c r="K38" s="100" t="s">
        <v>24</v>
      </c>
    </row>
    <row r="39" spans="2:13" ht="15" thickBot="1" x14ac:dyDescent="0.4">
      <c r="B39" s="101"/>
      <c r="C39" s="102" t="s">
        <v>26</v>
      </c>
      <c r="D39" s="103" t="s">
        <v>27</v>
      </c>
      <c r="E39" s="104" t="s">
        <v>28</v>
      </c>
      <c r="F39" s="105" t="s">
        <v>29</v>
      </c>
      <c r="G39" s="103" t="s">
        <v>30</v>
      </c>
      <c r="H39" s="106" t="s">
        <v>31</v>
      </c>
      <c r="I39" s="107" t="s">
        <v>32</v>
      </c>
      <c r="J39" s="108" t="s">
        <v>25</v>
      </c>
      <c r="K39" s="409" t="s">
        <v>455</v>
      </c>
    </row>
    <row r="40" spans="2:13" ht="15.5" thickTop="1" thickBot="1" x14ac:dyDescent="0.4">
      <c r="B40" s="282" t="s">
        <v>11</v>
      </c>
      <c r="C40" s="283"/>
      <c r="D40" s="284"/>
      <c r="E40" s="284"/>
      <c r="F40" s="285"/>
      <c r="G40" s="286"/>
      <c r="H40" s="284"/>
      <c r="I40" s="284"/>
      <c r="J40" s="287"/>
      <c r="K40" s="287"/>
      <c r="L40" s="288"/>
      <c r="M40" s="288"/>
    </row>
    <row r="41" spans="2:13" ht="15" thickBot="1" x14ac:dyDescent="0.4">
      <c r="B41" s="289"/>
      <c r="C41" s="290"/>
      <c r="D41" s="291" t="s">
        <v>343</v>
      </c>
      <c r="E41" s="292"/>
      <c r="F41" s="293"/>
      <c r="G41" s="294"/>
      <c r="H41" s="292"/>
      <c r="I41" s="292"/>
      <c r="J41" s="295"/>
      <c r="K41" s="295"/>
      <c r="L41" s="288"/>
      <c r="M41" s="288"/>
    </row>
    <row r="42" spans="2:13" x14ac:dyDescent="0.35">
      <c r="B42" s="296" t="s">
        <v>344</v>
      </c>
      <c r="C42" s="297" t="s">
        <v>34</v>
      </c>
      <c r="D42" s="298"/>
      <c r="E42" s="299"/>
      <c r="F42" s="127"/>
      <c r="G42" s="300"/>
      <c r="H42" s="129"/>
      <c r="I42" s="301"/>
      <c r="J42" s="131"/>
      <c r="K42" s="131"/>
      <c r="L42" s="288"/>
      <c r="M42" s="288"/>
    </row>
    <row r="43" spans="2:13" x14ac:dyDescent="0.35">
      <c r="B43" s="302"/>
      <c r="C43" s="303" t="s">
        <v>35</v>
      </c>
      <c r="D43" s="147"/>
      <c r="E43" s="304"/>
      <c r="F43" s="305"/>
      <c r="G43" s="306"/>
      <c r="H43" s="138"/>
      <c r="I43" s="307"/>
      <c r="J43" s="140"/>
      <c r="K43" s="140"/>
      <c r="L43" s="288"/>
      <c r="M43" s="288"/>
    </row>
    <row r="44" spans="2:13" x14ac:dyDescent="0.35">
      <c r="B44" s="308" t="s">
        <v>345</v>
      </c>
      <c r="C44" s="309" t="s">
        <v>37</v>
      </c>
      <c r="D44" s="147">
        <v>1</v>
      </c>
      <c r="E44" s="304" t="s">
        <v>38</v>
      </c>
      <c r="F44" s="143">
        <v>0</v>
      </c>
      <c r="G44" s="310">
        <v>0</v>
      </c>
      <c r="H44" s="138">
        <f t="shared" ref="H44:H45" si="0">D44*F44</f>
        <v>0</v>
      </c>
      <c r="I44" s="307">
        <f t="shared" ref="I44:I45" si="1">D44*G44</f>
        <v>0</v>
      </c>
      <c r="J44" s="140">
        <f t="shared" ref="J44:K45" si="2">H44+I44</f>
        <v>0</v>
      </c>
      <c r="K44" s="140">
        <f>J44*1.21</f>
        <v>0</v>
      </c>
      <c r="L44" s="288"/>
      <c r="M44" s="288"/>
    </row>
    <row r="45" spans="2:13" ht="29" x14ac:dyDescent="0.35">
      <c r="B45" s="308" t="s">
        <v>346</v>
      </c>
      <c r="C45" s="309" t="s">
        <v>347</v>
      </c>
      <c r="D45" s="147">
        <v>1</v>
      </c>
      <c r="E45" s="304" t="s">
        <v>113</v>
      </c>
      <c r="F45" s="143">
        <v>0</v>
      </c>
      <c r="G45" s="310">
        <v>0</v>
      </c>
      <c r="H45" s="138">
        <f t="shared" si="0"/>
        <v>0</v>
      </c>
      <c r="I45" s="307">
        <f t="shared" si="1"/>
        <v>0</v>
      </c>
      <c r="J45" s="140">
        <f t="shared" si="2"/>
        <v>0</v>
      </c>
      <c r="K45" s="140">
        <f>J45*1.21</f>
        <v>0</v>
      </c>
      <c r="L45" s="288"/>
      <c r="M45" s="288"/>
    </row>
    <row r="46" spans="2:13" x14ac:dyDescent="0.35">
      <c r="B46" s="311"/>
      <c r="C46" s="147"/>
      <c r="D46" s="147"/>
      <c r="E46" s="304"/>
      <c r="F46" s="305"/>
      <c r="G46" s="312"/>
      <c r="H46" s="138"/>
      <c r="I46" s="307"/>
      <c r="J46" s="140"/>
      <c r="K46" s="140"/>
      <c r="L46" s="288"/>
      <c r="M46" s="288"/>
    </row>
    <row r="47" spans="2:13" x14ac:dyDescent="0.35">
      <c r="B47" s="302"/>
      <c r="C47" s="303" t="s">
        <v>348</v>
      </c>
      <c r="D47" s="147"/>
      <c r="E47" s="304"/>
      <c r="F47" s="305"/>
      <c r="G47" s="306"/>
      <c r="H47" s="138"/>
      <c r="I47" s="307"/>
      <c r="J47" s="140"/>
      <c r="K47" s="140"/>
      <c r="L47" s="288"/>
      <c r="M47" s="288"/>
    </row>
    <row r="48" spans="2:13" ht="87" x14ac:dyDescent="0.35">
      <c r="B48" s="308" t="s">
        <v>349</v>
      </c>
      <c r="C48" s="309" t="s">
        <v>350</v>
      </c>
      <c r="D48" s="313">
        <v>1</v>
      </c>
      <c r="E48" s="314" t="s">
        <v>38</v>
      </c>
      <c r="F48" s="143">
        <v>0</v>
      </c>
      <c r="G48" s="310">
        <v>0</v>
      </c>
      <c r="H48" s="138">
        <f t="shared" ref="H48:H57" si="3">D48*F48</f>
        <v>0</v>
      </c>
      <c r="I48" s="307">
        <f t="shared" ref="I48:I57" si="4">D48*G48</f>
        <v>0</v>
      </c>
      <c r="J48" s="140">
        <f t="shared" ref="J48:K57" si="5">H48+I48</f>
        <v>0</v>
      </c>
      <c r="K48" s="140">
        <f t="shared" ref="K48:K57" si="6">J48*1.21</f>
        <v>0</v>
      </c>
      <c r="L48" s="288"/>
      <c r="M48" s="288"/>
    </row>
    <row r="49" spans="2:13" x14ac:dyDescent="0.35">
      <c r="B49" s="308" t="s">
        <v>351</v>
      </c>
      <c r="C49" s="309" t="s">
        <v>352</v>
      </c>
      <c r="D49" s="313">
        <v>3</v>
      </c>
      <c r="E49" s="314" t="s">
        <v>38</v>
      </c>
      <c r="F49" s="143">
        <v>0</v>
      </c>
      <c r="G49" s="310">
        <v>0</v>
      </c>
      <c r="H49" s="138">
        <f t="shared" si="3"/>
        <v>0</v>
      </c>
      <c r="I49" s="307">
        <f t="shared" si="4"/>
        <v>0</v>
      </c>
      <c r="J49" s="140">
        <f t="shared" si="5"/>
        <v>0</v>
      </c>
      <c r="K49" s="140">
        <f t="shared" si="6"/>
        <v>0</v>
      </c>
      <c r="L49" s="288"/>
      <c r="M49" s="288"/>
    </row>
    <row r="50" spans="2:13" ht="29" x14ac:dyDescent="0.35">
      <c r="B50" s="308" t="s">
        <v>353</v>
      </c>
      <c r="C50" s="309" t="s">
        <v>354</v>
      </c>
      <c r="D50" s="313">
        <v>2</v>
      </c>
      <c r="E50" s="314" t="s">
        <v>38</v>
      </c>
      <c r="F50" s="143">
        <v>0</v>
      </c>
      <c r="G50" s="310">
        <v>0</v>
      </c>
      <c r="H50" s="138">
        <f t="shared" si="3"/>
        <v>0</v>
      </c>
      <c r="I50" s="307">
        <f t="shared" si="4"/>
        <v>0</v>
      </c>
      <c r="J50" s="140">
        <f t="shared" si="5"/>
        <v>0</v>
      </c>
      <c r="K50" s="140">
        <f t="shared" si="6"/>
        <v>0</v>
      </c>
      <c r="L50" s="288"/>
      <c r="M50" s="288"/>
    </row>
    <row r="51" spans="2:13" ht="58" x14ac:dyDescent="0.35">
      <c r="B51" s="308" t="s">
        <v>355</v>
      </c>
      <c r="C51" s="309" t="s">
        <v>356</v>
      </c>
      <c r="D51" s="313">
        <v>6</v>
      </c>
      <c r="E51" s="314" t="s">
        <v>38</v>
      </c>
      <c r="F51" s="143">
        <v>0</v>
      </c>
      <c r="G51" s="310">
        <v>0</v>
      </c>
      <c r="H51" s="138">
        <f t="shared" si="3"/>
        <v>0</v>
      </c>
      <c r="I51" s="307">
        <f t="shared" si="4"/>
        <v>0</v>
      </c>
      <c r="J51" s="140">
        <f t="shared" si="5"/>
        <v>0</v>
      </c>
      <c r="K51" s="140">
        <f t="shared" si="6"/>
        <v>0</v>
      </c>
      <c r="L51" s="288"/>
      <c r="M51" s="288"/>
    </row>
    <row r="52" spans="2:13" x14ac:dyDescent="0.35">
      <c r="B52" s="308" t="s">
        <v>357</v>
      </c>
      <c r="C52" s="309" t="s">
        <v>358</v>
      </c>
      <c r="D52" s="313">
        <v>2</v>
      </c>
      <c r="E52" s="314" t="s">
        <v>38</v>
      </c>
      <c r="F52" s="143">
        <v>0</v>
      </c>
      <c r="G52" s="310">
        <v>0</v>
      </c>
      <c r="H52" s="138">
        <f t="shared" si="3"/>
        <v>0</v>
      </c>
      <c r="I52" s="307">
        <f t="shared" si="4"/>
        <v>0</v>
      </c>
      <c r="J52" s="140">
        <f t="shared" si="5"/>
        <v>0</v>
      </c>
      <c r="K52" s="140">
        <f t="shared" si="6"/>
        <v>0</v>
      </c>
      <c r="L52" s="288"/>
      <c r="M52" s="288"/>
    </row>
    <row r="53" spans="2:13" x14ac:dyDescent="0.35">
      <c r="B53" s="308" t="s">
        <v>359</v>
      </c>
      <c r="C53" s="309" t="s">
        <v>360</v>
      </c>
      <c r="D53" s="313">
        <v>6</v>
      </c>
      <c r="E53" s="314" t="s">
        <v>38</v>
      </c>
      <c r="F53" s="143">
        <v>0</v>
      </c>
      <c r="G53" s="310">
        <v>0</v>
      </c>
      <c r="H53" s="138">
        <f t="shared" si="3"/>
        <v>0</v>
      </c>
      <c r="I53" s="307">
        <f t="shared" si="4"/>
        <v>0</v>
      </c>
      <c r="J53" s="140">
        <f t="shared" si="5"/>
        <v>0</v>
      </c>
      <c r="K53" s="140">
        <f t="shared" si="6"/>
        <v>0</v>
      </c>
      <c r="L53" s="288"/>
      <c r="M53" s="288"/>
    </row>
    <row r="54" spans="2:13" x14ac:dyDescent="0.35">
      <c r="B54" s="308" t="s">
        <v>361</v>
      </c>
      <c r="C54" s="309" t="s">
        <v>362</v>
      </c>
      <c r="D54" s="313">
        <v>6</v>
      </c>
      <c r="E54" s="314" t="s">
        <v>38</v>
      </c>
      <c r="F54" s="143">
        <v>0</v>
      </c>
      <c r="G54" s="310">
        <v>0</v>
      </c>
      <c r="H54" s="138">
        <f t="shared" si="3"/>
        <v>0</v>
      </c>
      <c r="I54" s="307">
        <f t="shared" si="4"/>
        <v>0</v>
      </c>
      <c r="J54" s="140">
        <f t="shared" si="5"/>
        <v>0</v>
      </c>
      <c r="K54" s="140">
        <f t="shared" si="6"/>
        <v>0</v>
      </c>
      <c r="L54" s="288"/>
      <c r="M54" s="288"/>
    </row>
    <row r="55" spans="2:13" ht="72.5" x14ac:dyDescent="0.35">
      <c r="B55" s="308" t="s">
        <v>363</v>
      </c>
      <c r="C55" s="309" t="s">
        <v>364</v>
      </c>
      <c r="D55" s="313">
        <v>1</v>
      </c>
      <c r="E55" s="314" t="s">
        <v>38</v>
      </c>
      <c r="F55" s="143">
        <v>0</v>
      </c>
      <c r="G55" s="310">
        <v>0</v>
      </c>
      <c r="H55" s="138">
        <f t="shared" si="3"/>
        <v>0</v>
      </c>
      <c r="I55" s="307">
        <f t="shared" si="4"/>
        <v>0</v>
      </c>
      <c r="J55" s="140">
        <f t="shared" si="5"/>
        <v>0</v>
      </c>
      <c r="K55" s="140">
        <f t="shared" si="6"/>
        <v>0</v>
      </c>
      <c r="L55" s="288"/>
      <c r="M55" s="288"/>
    </row>
    <row r="56" spans="2:13" x14ac:dyDescent="0.35">
      <c r="B56" s="308" t="s">
        <v>365</v>
      </c>
      <c r="C56" s="147" t="s">
        <v>366</v>
      </c>
      <c r="D56" s="313">
        <v>2</v>
      </c>
      <c r="E56" s="314" t="s">
        <v>38</v>
      </c>
      <c r="F56" s="143">
        <v>0</v>
      </c>
      <c r="G56" s="310">
        <v>0</v>
      </c>
      <c r="H56" s="138">
        <f t="shared" si="3"/>
        <v>0</v>
      </c>
      <c r="I56" s="307">
        <f t="shared" si="4"/>
        <v>0</v>
      </c>
      <c r="J56" s="140">
        <f t="shared" si="5"/>
        <v>0</v>
      </c>
      <c r="K56" s="140">
        <f t="shared" si="6"/>
        <v>0</v>
      </c>
      <c r="L56" s="288"/>
      <c r="M56" s="288"/>
    </row>
    <row r="57" spans="2:13" ht="29" x14ac:dyDescent="0.35">
      <c r="B57" s="308" t="s">
        <v>367</v>
      </c>
      <c r="C57" s="309" t="s">
        <v>368</v>
      </c>
      <c r="D57" s="313">
        <v>1</v>
      </c>
      <c r="E57" s="314" t="s">
        <v>113</v>
      </c>
      <c r="F57" s="143">
        <v>0</v>
      </c>
      <c r="G57" s="310">
        <v>0</v>
      </c>
      <c r="H57" s="138">
        <f t="shared" si="3"/>
        <v>0</v>
      </c>
      <c r="I57" s="307">
        <f t="shared" si="4"/>
        <v>0</v>
      </c>
      <c r="J57" s="140">
        <f t="shared" si="5"/>
        <v>0</v>
      </c>
      <c r="K57" s="140">
        <f t="shared" si="6"/>
        <v>0</v>
      </c>
      <c r="L57" s="288"/>
      <c r="M57" s="288"/>
    </row>
    <row r="58" spans="2:13" x14ac:dyDescent="0.35">
      <c r="B58" s="315"/>
      <c r="C58" s="147"/>
      <c r="D58" s="313"/>
      <c r="E58" s="314"/>
      <c r="F58" s="305"/>
      <c r="G58" s="306"/>
      <c r="H58" s="138"/>
      <c r="I58" s="307"/>
      <c r="J58" s="140"/>
      <c r="K58" s="140"/>
      <c r="L58" s="288"/>
      <c r="M58" s="288"/>
    </row>
    <row r="59" spans="2:13" x14ac:dyDescent="0.35">
      <c r="B59" s="315"/>
      <c r="C59" s="303" t="s">
        <v>369</v>
      </c>
      <c r="D59" s="313"/>
      <c r="E59" s="314"/>
      <c r="F59" s="305"/>
      <c r="G59" s="306"/>
      <c r="H59" s="138"/>
      <c r="I59" s="307"/>
      <c r="J59" s="140"/>
      <c r="K59" s="140"/>
      <c r="L59" s="288"/>
      <c r="M59" s="288"/>
    </row>
    <row r="60" spans="2:13" ht="145" x14ac:dyDescent="0.35">
      <c r="B60" s="308" t="s">
        <v>370</v>
      </c>
      <c r="C60" s="309" t="s">
        <v>371</v>
      </c>
      <c r="D60" s="313">
        <v>183</v>
      </c>
      <c r="E60" s="314" t="s">
        <v>38</v>
      </c>
      <c r="F60" s="143">
        <v>0</v>
      </c>
      <c r="G60" s="310">
        <v>0</v>
      </c>
      <c r="H60" s="138">
        <f t="shared" ref="H60:H64" si="7">D60*F60</f>
        <v>0</v>
      </c>
      <c r="I60" s="307">
        <f t="shared" ref="I60:I64" si="8">D60*G60</f>
        <v>0</v>
      </c>
      <c r="J60" s="140">
        <f t="shared" ref="J60:K64" si="9">H60+I60</f>
        <v>0</v>
      </c>
      <c r="K60" s="140">
        <f t="shared" ref="K60:K64" si="10">J60*1.21</f>
        <v>0</v>
      </c>
      <c r="L60" s="288"/>
      <c r="M60" s="288"/>
    </row>
    <row r="61" spans="2:13" ht="159.5" x14ac:dyDescent="0.35">
      <c r="B61" s="308" t="s">
        <v>372</v>
      </c>
      <c r="C61" s="142" t="s">
        <v>373</v>
      </c>
      <c r="D61" s="153">
        <v>2</v>
      </c>
      <c r="E61" s="145" t="s">
        <v>38</v>
      </c>
      <c r="F61" s="143">
        <v>0</v>
      </c>
      <c r="G61" s="310">
        <v>0</v>
      </c>
      <c r="H61" s="138">
        <f t="shared" si="7"/>
        <v>0</v>
      </c>
      <c r="I61" s="307">
        <f t="shared" si="8"/>
        <v>0</v>
      </c>
      <c r="J61" s="140">
        <f t="shared" si="9"/>
        <v>0</v>
      </c>
      <c r="K61" s="140">
        <f t="shared" si="10"/>
        <v>0</v>
      </c>
      <c r="L61" s="288"/>
      <c r="M61" s="288"/>
    </row>
    <row r="62" spans="2:13" ht="159.5" x14ac:dyDescent="0.35">
      <c r="B62" s="308" t="s">
        <v>374</v>
      </c>
      <c r="C62" s="142" t="s">
        <v>375</v>
      </c>
      <c r="D62" s="153">
        <v>4</v>
      </c>
      <c r="E62" s="145" t="s">
        <v>38</v>
      </c>
      <c r="F62" s="143">
        <v>0</v>
      </c>
      <c r="G62" s="310">
        <v>0</v>
      </c>
      <c r="H62" s="138">
        <f t="shared" si="7"/>
        <v>0</v>
      </c>
      <c r="I62" s="307">
        <f t="shared" si="8"/>
        <v>0</v>
      </c>
      <c r="J62" s="140">
        <f t="shared" si="9"/>
        <v>0</v>
      </c>
      <c r="K62" s="140">
        <f t="shared" si="10"/>
        <v>0</v>
      </c>
      <c r="L62" s="288"/>
      <c r="M62" s="288"/>
    </row>
    <row r="63" spans="2:13" x14ac:dyDescent="0.35">
      <c r="B63" s="308" t="s">
        <v>376</v>
      </c>
      <c r="C63" s="316" t="s">
        <v>377</v>
      </c>
      <c r="D63" s="317">
        <v>183</v>
      </c>
      <c r="E63" s="318" t="s">
        <v>38</v>
      </c>
      <c r="F63" s="143">
        <v>0</v>
      </c>
      <c r="G63" s="310">
        <v>0</v>
      </c>
      <c r="H63" s="138">
        <f t="shared" si="7"/>
        <v>0</v>
      </c>
      <c r="I63" s="307">
        <f t="shared" si="8"/>
        <v>0</v>
      </c>
      <c r="J63" s="140">
        <f t="shared" si="9"/>
        <v>0</v>
      </c>
      <c r="K63" s="140">
        <f t="shared" si="10"/>
        <v>0</v>
      </c>
      <c r="L63" s="288"/>
      <c r="M63" s="288"/>
    </row>
    <row r="64" spans="2:13" x14ac:dyDescent="0.35">
      <c r="B64" s="308" t="s">
        <v>378</v>
      </c>
      <c r="C64" s="142" t="s">
        <v>379</v>
      </c>
      <c r="D64" s="153">
        <v>27</v>
      </c>
      <c r="E64" s="145" t="s">
        <v>38</v>
      </c>
      <c r="F64" s="143">
        <v>0</v>
      </c>
      <c r="G64" s="310">
        <v>0</v>
      </c>
      <c r="H64" s="138">
        <f t="shared" si="7"/>
        <v>0</v>
      </c>
      <c r="I64" s="307">
        <f t="shared" si="8"/>
        <v>0</v>
      </c>
      <c r="J64" s="140">
        <f t="shared" si="9"/>
        <v>0</v>
      </c>
      <c r="K64" s="140">
        <f t="shared" si="10"/>
        <v>0</v>
      </c>
      <c r="L64" s="288"/>
      <c r="M64" s="288"/>
    </row>
    <row r="65" spans="1:13" x14ac:dyDescent="0.35">
      <c r="B65" s="315"/>
      <c r="C65" s="147"/>
      <c r="D65" s="313"/>
      <c r="E65" s="314"/>
      <c r="F65" s="305"/>
      <c r="G65" s="306"/>
      <c r="H65" s="138"/>
      <c r="I65" s="307"/>
      <c r="J65" s="140"/>
      <c r="K65" s="140"/>
      <c r="L65" s="288"/>
      <c r="M65" s="288"/>
    </row>
    <row r="66" spans="1:13" x14ac:dyDescent="0.35">
      <c r="B66" s="308" t="s">
        <v>380</v>
      </c>
      <c r="C66" s="147" t="s">
        <v>194</v>
      </c>
      <c r="D66" s="147">
        <v>1</v>
      </c>
      <c r="E66" s="304" t="s">
        <v>113</v>
      </c>
      <c r="F66" s="305"/>
      <c r="G66" s="306"/>
      <c r="H66" s="138">
        <f>SUM(H43:H65)*0.01</f>
        <v>0</v>
      </c>
      <c r="I66" s="307">
        <f>SUM(I43:I65)*0.01</f>
        <v>0</v>
      </c>
      <c r="J66" s="140">
        <f t="shared" ref="J66:K66" si="11">H66+I66</f>
        <v>0</v>
      </c>
      <c r="K66" s="140">
        <f>J66*1.21</f>
        <v>0</v>
      </c>
      <c r="L66" s="288"/>
      <c r="M66" s="288"/>
    </row>
    <row r="67" spans="1:13" x14ac:dyDescent="0.35">
      <c r="B67" s="320"/>
      <c r="C67" s="321"/>
      <c r="D67" s="321"/>
      <c r="E67" s="322"/>
      <c r="F67" s="136"/>
      <c r="G67" s="159"/>
      <c r="H67" s="160">
        <f>SUM(H43:H66)</f>
        <v>0</v>
      </c>
      <c r="I67" s="323">
        <f>SUM(I43:I66)</f>
        <v>0</v>
      </c>
      <c r="J67" s="162">
        <f>I67+H67</f>
        <v>0</v>
      </c>
      <c r="K67" s="410">
        <f>J67*1.21</f>
        <v>0</v>
      </c>
      <c r="L67" s="288"/>
      <c r="M67" s="288"/>
    </row>
    <row r="68" spans="1:13" x14ac:dyDescent="0.35">
      <c r="B68" s="320"/>
      <c r="C68" s="321"/>
      <c r="D68" s="321"/>
      <c r="E68" s="322"/>
      <c r="F68" s="163"/>
      <c r="G68" s="164"/>
      <c r="H68" s="165"/>
      <c r="I68" s="324"/>
      <c r="J68" s="167"/>
      <c r="K68" s="167"/>
      <c r="L68" s="288"/>
      <c r="M68" s="288"/>
    </row>
    <row r="69" spans="1:13" x14ac:dyDescent="0.35">
      <c r="B69" s="325" t="s">
        <v>381</v>
      </c>
      <c r="C69" s="326" t="s">
        <v>382</v>
      </c>
      <c r="D69" s="327"/>
      <c r="E69" s="328"/>
      <c r="F69" s="171"/>
      <c r="G69" s="172"/>
      <c r="H69" s="173"/>
      <c r="I69" s="329"/>
      <c r="J69" s="175"/>
      <c r="K69" s="175"/>
      <c r="L69" s="288"/>
      <c r="M69" s="288"/>
    </row>
    <row r="70" spans="1:13" x14ac:dyDescent="0.35">
      <c r="A70" s="245"/>
      <c r="B70" s="308" t="s">
        <v>383</v>
      </c>
      <c r="C70" s="330" t="s">
        <v>201</v>
      </c>
      <c r="D70" s="321">
        <v>5600</v>
      </c>
      <c r="E70" s="322" t="s">
        <v>199</v>
      </c>
      <c r="F70" s="143">
        <v>0</v>
      </c>
      <c r="G70" s="310">
        <v>0</v>
      </c>
      <c r="H70" s="138">
        <f t="shared" ref="H70:H75" si="12">D70*F70</f>
        <v>0</v>
      </c>
      <c r="I70" s="307">
        <f t="shared" ref="I70:I75" si="13">D70*G70</f>
        <v>0</v>
      </c>
      <c r="J70" s="140">
        <f t="shared" ref="J70:K76" si="14">H70+I70</f>
        <v>0</v>
      </c>
      <c r="K70" s="140">
        <f t="shared" ref="K70:K77" si="15">J70*1.21</f>
        <v>0</v>
      </c>
      <c r="L70" s="288"/>
      <c r="M70" s="288"/>
    </row>
    <row r="71" spans="1:13" x14ac:dyDescent="0.35">
      <c r="A71" s="245"/>
      <c r="B71" s="308" t="s">
        <v>384</v>
      </c>
      <c r="C71" s="330" t="s">
        <v>203</v>
      </c>
      <c r="D71" s="321">
        <v>400</v>
      </c>
      <c r="E71" s="322" t="s">
        <v>199</v>
      </c>
      <c r="F71" s="143">
        <v>0</v>
      </c>
      <c r="G71" s="310">
        <v>0</v>
      </c>
      <c r="H71" s="138">
        <f t="shared" si="12"/>
        <v>0</v>
      </c>
      <c r="I71" s="307">
        <f t="shared" si="13"/>
        <v>0</v>
      </c>
      <c r="J71" s="140">
        <f t="shared" si="14"/>
        <v>0</v>
      </c>
      <c r="K71" s="140">
        <f t="shared" si="15"/>
        <v>0</v>
      </c>
      <c r="L71" s="288"/>
      <c r="M71" s="288"/>
    </row>
    <row r="72" spans="1:13" x14ac:dyDescent="0.35">
      <c r="A72" s="245"/>
      <c r="B72" s="308" t="s">
        <v>385</v>
      </c>
      <c r="C72" s="330" t="s">
        <v>207</v>
      </c>
      <c r="D72" s="321">
        <v>70</v>
      </c>
      <c r="E72" s="322" t="s">
        <v>199</v>
      </c>
      <c r="F72" s="143">
        <v>0</v>
      </c>
      <c r="G72" s="310">
        <v>0</v>
      </c>
      <c r="H72" s="138">
        <f t="shared" si="12"/>
        <v>0</v>
      </c>
      <c r="I72" s="307">
        <f t="shared" si="13"/>
        <v>0</v>
      </c>
      <c r="J72" s="140">
        <f t="shared" si="14"/>
        <v>0</v>
      </c>
      <c r="K72" s="140">
        <f t="shared" si="15"/>
        <v>0</v>
      </c>
      <c r="L72" s="288"/>
      <c r="M72" s="288"/>
    </row>
    <row r="73" spans="1:13" x14ac:dyDescent="0.35">
      <c r="B73" s="308" t="s">
        <v>386</v>
      </c>
      <c r="C73" s="330" t="s">
        <v>209</v>
      </c>
      <c r="D73" s="321">
        <v>70</v>
      </c>
      <c r="E73" s="322" t="s">
        <v>199</v>
      </c>
      <c r="F73" s="143">
        <v>0</v>
      </c>
      <c r="G73" s="310">
        <v>0</v>
      </c>
      <c r="H73" s="138">
        <f t="shared" si="12"/>
        <v>0</v>
      </c>
      <c r="I73" s="307">
        <f t="shared" si="13"/>
        <v>0</v>
      </c>
      <c r="J73" s="140">
        <f t="shared" si="14"/>
        <v>0</v>
      </c>
      <c r="K73" s="140">
        <f t="shared" si="15"/>
        <v>0</v>
      </c>
      <c r="L73" s="288"/>
      <c r="M73" s="288"/>
    </row>
    <row r="74" spans="1:13" x14ac:dyDescent="0.35">
      <c r="B74" s="308" t="s">
        <v>387</v>
      </c>
      <c r="C74" s="330" t="s">
        <v>211</v>
      </c>
      <c r="D74" s="321">
        <v>25</v>
      </c>
      <c r="E74" s="322" t="s">
        <v>199</v>
      </c>
      <c r="F74" s="143">
        <v>0</v>
      </c>
      <c r="G74" s="310">
        <v>0</v>
      </c>
      <c r="H74" s="138">
        <f t="shared" si="12"/>
        <v>0</v>
      </c>
      <c r="I74" s="307">
        <f t="shared" si="13"/>
        <v>0</v>
      </c>
      <c r="J74" s="140">
        <f t="shared" si="14"/>
        <v>0</v>
      </c>
      <c r="K74" s="140">
        <f t="shared" si="15"/>
        <v>0</v>
      </c>
      <c r="L74" s="288"/>
      <c r="M74" s="288"/>
    </row>
    <row r="75" spans="1:13" x14ac:dyDescent="0.35">
      <c r="B75" s="308" t="s">
        <v>388</v>
      </c>
      <c r="C75" s="330" t="s">
        <v>214</v>
      </c>
      <c r="D75" s="331">
        <f>D70+D71+D72</f>
        <v>6070</v>
      </c>
      <c r="E75" s="332" t="s">
        <v>199</v>
      </c>
      <c r="F75" s="143">
        <v>0</v>
      </c>
      <c r="G75" s="310">
        <v>0</v>
      </c>
      <c r="H75" s="138">
        <f t="shared" si="12"/>
        <v>0</v>
      </c>
      <c r="I75" s="307">
        <f t="shared" si="13"/>
        <v>0</v>
      </c>
      <c r="J75" s="140">
        <f t="shared" si="14"/>
        <v>0</v>
      </c>
      <c r="K75" s="140">
        <f t="shared" si="15"/>
        <v>0</v>
      </c>
      <c r="L75" s="288"/>
      <c r="M75" s="288"/>
    </row>
    <row r="76" spans="1:13" x14ac:dyDescent="0.35">
      <c r="B76" s="308" t="s">
        <v>389</v>
      </c>
      <c r="C76" s="330" t="s">
        <v>215</v>
      </c>
      <c r="D76" s="321">
        <v>1</v>
      </c>
      <c r="E76" s="322" t="s">
        <v>113</v>
      </c>
      <c r="F76" s="178"/>
      <c r="G76" s="312"/>
      <c r="H76" s="138">
        <f>SUM(H70:H74)*0.05</f>
        <v>0</v>
      </c>
      <c r="I76" s="307"/>
      <c r="J76" s="140">
        <f t="shared" si="14"/>
        <v>0</v>
      </c>
      <c r="K76" s="140">
        <f t="shared" si="15"/>
        <v>0</v>
      </c>
      <c r="L76" s="288"/>
      <c r="M76" s="288"/>
    </row>
    <row r="77" spans="1:13" x14ac:dyDescent="0.35">
      <c r="B77" s="320"/>
      <c r="C77" s="321"/>
      <c r="D77" s="321"/>
      <c r="E77" s="322"/>
      <c r="F77" s="163"/>
      <c r="G77" s="164"/>
      <c r="H77" s="160">
        <f>SUM(H70:H76)</f>
        <v>0</v>
      </c>
      <c r="I77" s="323">
        <f>SUM(I70:I76)</f>
        <v>0</v>
      </c>
      <c r="J77" s="162">
        <f>H77+I77</f>
        <v>0</v>
      </c>
      <c r="K77" s="410">
        <f t="shared" si="15"/>
        <v>0</v>
      </c>
      <c r="L77" s="288"/>
      <c r="M77" s="288"/>
    </row>
    <row r="78" spans="1:13" x14ac:dyDescent="0.35">
      <c r="B78" s="320"/>
      <c r="C78" s="321"/>
      <c r="D78" s="321"/>
      <c r="E78" s="322"/>
      <c r="F78" s="163"/>
      <c r="G78" s="164"/>
      <c r="H78" s="165"/>
      <c r="I78" s="323"/>
      <c r="J78" s="179"/>
      <c r="K78" s="179"/>
      <c r="L78" s="288"/>
      <c r="M78" s="288"/>
    </row>
    <row r="79" spans="1:13" x14ac:dyDescent="0.35">
      <c r="B79" s="333" t="s">
        <v>390</v>
      </c>
      <c r="C79" s="334" t="s">
        <v>391</v>
      </c>
      <c r="D79" s="335"/>
      <c r="E79" s="336"/>
      <c r="F79" s="183"/>
      <c r="G79" s="184"/>
      <c r="H79" s="185"/>
      <c r="I79" s="337"/>
      <c r="J79" s="187"/>
      <c r="K79" s="187"/>
      <c r="L79" s="288"/>
      <c r="M79" s="288"/>
    </row>
    <row r="80" spans="1:13" ht="58" x14ac:dyDescent="0.35">
      <c r="A80" s="245"/>
      <c r="B80" s="308" t="s">
        <v>392</v>
      </c>
      <c r="C80" s="330" t="s">
        <v>219</v>
      </c>
      <c r="D80" s="321">
        <v>600</v>
      </c>
      <c r="E80" s="322" t="s">
        <v>199</v>
      </c>
      <c r="F80" s="143">
        <v>0</v>
      </c>
      <c r="G80" s="310">
        <v>0</v>
      </c>
      <c r="H80" s="188">
        <f t="shared" ref="H80:H94" si="16">D80*F80</f>
        <v>0</v>
      </c>
      <c r="I80" s="338">
        <f t="shared" ref="I80:I94" si="17">D80*G80</f>
        <v>0</v>
      </c>
      <c r="J80" s="190">
        <f t="shared" ref="J80:K95" si="18">H80+I80</f>
        <v>0</v>
      </c>
      <c r="K80" s="140">
        <f t="shared" ref="K80:K96" si="19">J80*1.21</f>
        <v>0</v>
      </c>
      <c r="L80" s="288"/>
      <c r="M80" s="288"/>
    </row>
    <row r="81" spans="1:13" ht="29" x14ac:dyDescent="0.35">
      <c r="A81" s="339"/>
      <c r="B81" s="308" t="s">
        <v>393</v>
      </c>
      <c r="C81" s="330" t="s">
        <v>221</v>
      </c>
      <c r="D81" s="321">
        <v>50</v>
      </c>
      <c r="E81" s="322" t="s">
        <v>199</v>
      </c>
      <c r="F81" s="143">
        <v>0</v>
      </c>
      <c r="G81" s="310">
        <v>0</v>
      </c>
      <c r="H81" s="188">
        <f t="shared" si="16"/>
        <v>0</v>
      </c>
      <c r="I81" s="338">
        <f t="shared" si="17"/>
        <v>0</v>
      </c>
      <c r="J81" s="190">
        <f t="shared" si="18"/>
        <v>0</v>
      </c>
      <c r="K81" s="140">
        <f t="shared" si="19"/>
        <v>0</v>
      </c>
      <c r="L81" s="288"/>
      <c r="M81" s="288"/>
    </row>
    <row r="82" spans="1:13" ht="29" x14ac:dyDescent="0.35">
      <c r="A82" s="339"/>
      <c r="B82" s="308" t="s">
        <v>394</v>
      </c>
      <c r="C82" s="330" t="s">
        <v>223</v>
      </c>
      <c r="D82" s="321">
        <v>50</v>
      </c>
      <c r="E82" s="322" t="s">
        <v>38</v>
      </c>
      <c r="F82" s="143">
        <v>0</v>
      </c>
      <c r="G82" s="310">
        <v>0</v>
      </c>
      <c r="H82" s="188">
        <f t="shared" si="16"/>
        <v>0</v>
      </c>
      <c r="I82" s="338">
        <f t="shared" si="17"/>
        <v>0</v>
      </c>
      <c r="J82" s="190">
        <f t="shared" si="18"/>
        <v>0</v>
      </c>
      <c r="K82" s="140">
        <f t="shared" si="19"/>
        <v>0</v>
      </c>
      <c r="L82" s="288"/>
      <c r="M82" s="288"/>
    </row>
    <row r="83" spans="1:13" ht="43.5" x14ac:dyDescent="0.35">
      <c r="A83" s="339"/>
      <c r="B83" s="308" t="s">
        <v>395</v>
      </c>
      <c r="C83" s="330" t="s">
        <v>225</v>
      </c>
      <c r="D83" s="321">
        <v>50</v>
      </c>
      <c r="E83" s="322" t="s">
        <v>199</v>
      </c>
      <c r="F83" s="143">
        <v>0</v>
      </c>
      <c r="G83" s="310">
        <v>0</v>
      </c>
      <c r="H83" s="188">
        <f t="shared" si="16"/>
        <v>0</v>
      </c>
      <c r="I83" s="338">
        <f t="shared" si="17"/>
        <v>0</v>
      </c>
      <c r="J83" s="190">
        <f t="shared" si="18"/>
        <v>0</v>
      </c>
      <c r="K83" s="140">
        <f t="shared" si="19"/>
        <v>0</v>
      </c>
      <c r="L83" s="288"/>
      <c r="M83" s="288"/>
    </row>
    <row r="84" spans="1:13" x14ac:dyDescent="0.35">
      <c r="A84" s="339"/>
      <c r="B84" s="308" t="s">
        <v>396</v>
      </c>
      <c r="C84" s="330" t="s">
        <v>227</v>
      </c>
      <c r="D84" s="321">
        <v>8</v>
      </c>
      <c r="E84" s="322" t="s">
        <v>38</v>
      </c>
      <c r="F84" s="143">
        <v>0</v>
      </c>
      <c r="G84" s="310">
        <v>0</v>
      </c>
      <c r="H84" s="188">
        <f t="shared" si="16"/>
        <v>0</v>
      </c>
      <c r="I84" s="338">
        <f t="shared" si="17"/>
        <v>0</v>
      </c>
      <c r="J84" s="190">
        <f t="shared" si="18"/>
        <v>0</v>
      </c>
      <c r="K84" s="140">
        <f t="shared" si="19"/>
        <v>0</v>
      </c>
      <c r="L84" s="288"/>
      <c r="M84" s="288"/>
    </row>
    <row r="85" spans="1:13" ht="29" x14ac:dyDescent="0.35">
      <c r="A85" s="339"/>
      <c r="B85" s="308" t="s">
        <v>397</v>
      </c>
      <c r="C85" s="330" t="s">
        <v>398</v>
      </c>
      <c r="D85" s="321">
        <v>500</v>
      </c>
      <c r="E85" s="322" t="s">
        <v>38</v>
      </c>
      <c r="F85" s="143">
        <v>0</v>
      </c>
      <c r="G85" s="310">
        <v>0</v>
      </c>
      <c r="H85" s="188">
        <f t="shared" si="16"/>
        <v>0</v>
      </c>
      <c r="I85" s="338">
        <f t="shared" si="17"/>
        <v>0</v>
      </c>
      <c r="J85" s="190">
        <f t="shared" si="18"/>
        <v>0</v>
      </c>
      <c r="K85" s="140">
        <f t="shared" si="19"/>
        <v>0</v>
      </c>
      <c r="L85" s="288"/>
      <c r="M85" s="288"/>
    </row>
    <row r="86" spans="1:13" x14ac:dyDescent="0.35">
      <c r="A86" s="339"/>
      <c r="B86" s="308" t="s">
        <v>399</v>
      </c>
      <c r="C86" s="330" t="s">
        <v>400</v>
      </c>
      <c r="D86" s="321">
        <v>4800</v>
      </c>
      <c r="E86" s="322" t="s">
        <v>38</v>
      </c>
      <c r="F86" s="143">
        <v>0</v>
      </c>
      <c r="G86" s="310">
        <v>0</v>
      </c>
      <c r="H86" s="188">
        <f t="shared" si="16"/>
        <v>0</v>
      </c>
      <c r="I86" s="338">
        <f t="shared" si="17"/>
        <v>0</v>
      </c>
      <c r="J86" s="190">
        <f t="shared" si="18"/>
        <v>0</v>
      </c>
      <c r="K86" s="140">
        <f t="shared" si="19"/>
        <v>0</v>
      </c>
      <c r="L86" s="288"/>
      <c r="M86" s="288"/>
    </row>
    <row r="87" spans="1:13" x14ac:dyDescent="0.35">
      <c r="A87" s="339"/>
      <c r="B87" s="308" t="s">
        <v>399</v>
      </c>
      <c r="C87" s="330" t="s">
        <v>401</v>
      </c>
      <c r="D87" s="321">
        <v>5350</v>
      </c>
      <c r="E87" s="322" t="s">
        <v>38</v>
      </c>
      <c r="F87" s="143">
        <v>0</v>
      </c>
      <c r="G87" s="310">
        <v>0</v>
      </c>
      <c r="H87" s="188">
        <f t="shared" si="16"/>
        <v>0</v>
      </c>
      <c r="I87" s="338">
        <f t="shared" si="17"/>
        <v>0</v>
      </c>
      <c r="J87" s="190">
        <f t="shared" si="18"/>
        <v>0</v>
      </c>
      <c r="K87" s="140">
        <f t="shared" si="19"/>
        <v>0</v>
      </c>
      <c r="L87" s="288"/>
      <c r="M87" s="288"/>
    </row>
    <row r="88" spans="1:13" x14ac:dyDescent="0.35">
      <c r="A88" s="339"/>
      <c r="B88" s="308" t="s">
        <v>402</v>
      </c>
      <c r="C88" s="330" t="s">
        <v>403</v>
      </c>
      <c r="D88" s="321">
        <v>800</v>
      </c>
      <c r="E88" s="322" t="s">
        <v>199</v>
      </c>
      <c r="F88" s="143">
        <v>0</v>
      </c>
      <c r="G88" s="310">
        <v>0</v>
      </c>
      <c r="H88" s="188">
        <f t="shared" si="16"/>
        <v>0</v>
      </c>
      <c r="I88" s="338">
        <f t="shared" si="17"/>
        <v>0</v>
      </c>
      <c r="J88" s="190">
        <f t="shared" si="18"/>
        <v>0</v>
      </c>
      <c r="K88" s="140">
        <f t="shared" si="19"/>
        <v>0</v>
      </c>
      <c r="L88" s="288"/>
      <c r="M88" s="288"/>
    </row>
    <row r="89" spans="1:13" x14ac:dyDescent="0.35">
      <c r="A89" s="339"/>
      <c r="B89" s="308" t="s">
        <v>404</v>
      </c>
      <c r="C89" s="330" t="s">
        <v>233</v>
      </c>
      <c r="D89" s="176">
        <f>SUM(D80:D81,D83)+(D86*0.3)+(D87*0.3)</f>
        <v>3745</v>
      </c>
      <c r="E89" s="332" t="s">
        <v>199</v>
      </c>
      <c r="F89" s="143">
        <v>0</v>
      </c>
      <c r="G89" s="310">
        <v>0</v>
      </c>
      <c r="H89" s="188">
        <f t="shared" si="16"/>
        <v>0</v>
      </c>
      <c r="I89" s="338">
        <f t="shared" si="17"/>
        <v>0</v>
      </c>
      <c r="J89" s="190">
        <f t="shared" si="18"/>
        <v>0</v>
      </c>
      <c r="K89" s="140">
        <f t="shared" si="19"/>
        <v>0</v>
      </c>
      <c r="L89" s="288"/>
      <c r="M89" s="288"/>
    </row>
    <row r="90" spans="1:13" x14ac:dyDescent="0.35">
      <c r="A90" s="339"/>
      <c r="B90" s="308" t="s">
        <v>405</v>
      </c>
      <c r="C90" s="330" t="s">
        <v>246</v>
      </c>
      <c r="D90" s="321">
        <v>1</v>
      </c>
      <c r="E90" s="322" t="s">
        <v>113</v>
      </c>
      <c r="F90" s="151">
        <v>0</v>
      </c>
      <c r="G90" s="310">
        <v>0</v>
      </c>
      <c r="H90" s="188">
        <f t="shared" si="16"/>
        <v>0</v>
      </c>
      <c r="I90" s="338">
        <f t="shared" si="17"/>
        <v>0</v>
      </c>
      <c r="J90" s="190">
        <f t="shared" si="18"/>
        <v>0</v>
      </c>
      <c r="K90" s="140">
        <f t="shared" si="19"/>
        <v>0</v>
      </c>
      <c r="L90" s="288"/>
      <c r="M90" s="288"/>
    </row>
    <row r="91" spans="1:13" x14ac:dyDescent="0.35">
      <c r="B91" s="308" t="s">
        <v>406</v>
      </c>
      <c r="C91" s="330" t="s">
        <v>248</v>
      </c>
      <c r="D91" s="321">
        <v>1</v>
      </c>
      <c r="E91" s="322" t="s">
        <v>113</v>
      </c>
      <c r="F91" s="151">
        <v>0</v>
      </c>
      <c r="G91" s="310">
        <v>0</v>
      </c>
      <c r="H91" s="188">
        <f t="shared" si="16"/>
        <v>0</v>
      </c>
      <c r="I91" s="338">
        <f t="shared" si="17"/>
        <v>0</v>
      </c>
      <c r="J91" s="190">
        <f t="shared" si="18"/>
        <v>0</v>
      </c>
      <c r="K91" s="140">
        <f t="shared" si="19"/>
        <v>0</v>
      </c>
      <c r="L91" s="288"/>
      <c r="M91" s="288"/>
    </row>
    <row r="92" spans="1:13" x14ac:dyDescent="0.35">
      <c r="B92" s="308" t="s">
        <v>407</v>
      </c>
      <c r="C92" s="330" t="s">
        <v>250</v>
      </c>
      <c r="D92" s="340">
        <v>1</v>
      </c>
      <c r="E92" s="341" t="s">
        <v>113</v>
      </c>
      <c r="F92" s="136"/>
      <c r="G92" s="159"/>
      <c r="H92" s="188">
        <f>SUM(H80:H88)*0.015</f>
        <v>0</v>
      </c>
      <c r="I92" s="338"/>
      <c r="J92" s="193">
        <f t="shared" si="18"/>
        <v>0</v>
      </c>
      <c r="K92" s="140">
        <f t="shared" si="19"/>
        <v>0</v>
      </c>
      <c r="L92" s="288"/>
      <c r="M92" s="288"/>
    </row>
    <row r="93" spans="1:13" x14ac:dyDescent="0.35">
      <c r="B93" s="308" t="s">
        <v>408</v>
      </c>
      <c r="C93" s="330" t="s">
        <v>252</v>
      </c>
      <c r="D93" s="321">
        <v>1</v>
      </c>
      <c r="E93" s="322" t="s">
        <v>113</v>
      </c>
      <c r="F93" s="151">
        <v>0</v>
      </c>
      <c r="G93" s="310">
        <v>0</v>
      </c>
      <c r="H93" s="188">
        <f t="shared" si="16"/>
        <v>0</v>
      </c>
      <c r="I93" s="338">
        <f t="shared" si="17"/>
        <v>0</v>
      </c>
      <c r="J93" s="193">
        <f t="shared" si="18"/>
        <v>0</v>
      </c>
      <c r="K93" s="140">
        <f t="shared" si="19"/>
        <v>0</v>
      </c>
      <c r="L93" s="288"/>
      <c r="M93" s="288"/>
    </row>
    <row r="94" spans="1:13" x14ac:dyDescent="0.35">
      <c r="B94" s="308" t="s">
        <v>409</v>
      </c>
      <c r="C94" s="330" t="s">
        <v>254</v>
      </c>
      <c r="D94" s="176">
        <f>D80+D81+D83</f>
        <v>700</v>
      </c>
      <c r="E94" s="332" t="s">
        <v>199</v>
      </c>
      <c r="F94" s="151">
        <v>0</v>
      </c>
      <c r="G94" s="310">
        <v>0</v>
      </c>
      <c r="H94" s="188">
        <f t="shared" si="16"/>
        <v>0</v>
      </c>
      <c r="I94" s="338">
        <f t="shared" si="17"/>
        <v>0</v>
      </c>
      <c r="J94" s="193">
        <f t="shared" si="18"/>
        <v>0</v>
      </c>
      <c r="K94" s="140">
        <f t="shared" si="19"/>
        <v>0</v>
      </c>
      <c r="L94" s="288"/>
      <c r="M94" s="288"/>
    </row>
    <row r="95" spans="1:13" x14ac:dyDescent="0.35">
      <c r="B95" s="308" t="s">
        <v>410</v>
      </c>
      <c r="C95" s="330" t="s">
        <v>256</v>
      </c>
      <c r="D95" s="321">
        <v>1</v>
      </c>
      <c r="E95" s="322" t="s">
        <v>113</v>
      </c>
      <c r="F95" s="178"/>
      <c r="G95" s="159"/>
      <c r="H95" s="188">
        <f>SUM(H80:H94)*0.03</f>
        <v>0</v>
      </c>
      <c r="I95" s="338">
        <f>SUM(I80:I94)*0.03</f>
        <v>0</v>
      </c>
      <c r="J95" s="193">
        <f t="shared" si="18"/>
        <v>0</v>
      </c>
      <c r="K95" s="140">
        <f t="shared" si="19"/>
        <v>0</v>
      </c>
      <c r="L95" s="288"/>
      <c r="M95" s="288"/>
    </row>
    <row r="96" spans="1:13" x14ac:dyDescent="0.35">
      <c r="B96" s="320"/>
      <c r="C96" s="321"/>
      <c r="D96" s="321"/>
      <c r="E96" s="322"/>
      <c r="F96" s="136"/>
      <c r="G96" s="159"/>
      <c r="H96" s="160">
        <f>SUM(H80:H95)</f>
        <v>0</v>
      </c>
      <c r="I96" s="323">
        <f>SUM(I80:I95)</f>
        <v>0</v>
      </c>
      <c r="J96" s="162">
        <f>H96+I96</f>
        <v>0</v>
      </c>
      <c r="K96" s="410">
        <f t="shared" si="19"/>
        <v>0</v>
      </c>
      <c r="L96" s="288"/>
      <c r="M96" s="288"/>
    </row>
    <row r="97" spans="2:13" x14ac:dyDescent="0.35">
      <c r="B97" s="320"/>
      <c r="C97" s="321"/>
      <c r="D97" s="321"/>
      <c r="E97" s="322"/>
      <c r="F97" s="136"/>
      <c r="G97" s="159"/>
      <c r="H97" s="194"/>
      <c r="I97" s="342"/>
      <c r="J97" s="196"/>
      <c r="K97" s="196"/>
      <c r="L97" s="288"/>
      <c r="M97" s="288"/>
    </row>
    <row r="98" spans="2:13" x14ac:dyDescent="0.35">
      <c r="B98" s="343" t="s">
        <v>411</v>
      </c>
      <c r="C98" s="344" t="s">
        <v>412</v>
      </c>
      <c r="D98" s="345"/>
      <c r="E98" s="346"/>
      <c r="F98" s="200"/>
      <c r="G98" s="201"/>
      <c r="H98" s="202"/>
      <c r="I98" s="347"/>
      <c r="J98" s="204"/>
      <c r="K98" s="204"/>
      <c r="L98" s="288"/>
      <c r="M98" s="288"/>
    </row>
    <row r="99" spans="2:13" x14ac:dyDescent="0.35">
      <c r="B99" s="348" t="s">
        <v>413</v>
      </c>
      <c r="C99" s="330" t="s">
        <v>260</v>
      </c>
      <c r="D99" s="331">
        <f>D75</f>
        <v>6070</v>
      </c>
      <c r="E99" s="332" t="s">
        <v>199</v>
      </c>
      <c r="F99" s="151">
        <v>0</v>
      </c>
      <c r="G99" s="206">
        <v>0</v>
      </c>
      <c r="H99" s="188">
        <f t="shared" ref="H99:H103" si="20">D99*F99</f>
        <v>0</v>
      </c>
      <c r="I99" s="338">
        <f t="shared" ref="I99:I103" si="21">D99*G99</f>
        <v>0</v>
      </c>
      <c r="J99" s="190">
        <f t="shared" ref="J99:K103" si="22">H99+I99</f>
        <v>0</v>
      </c>
      <c r="K99" s="140">
        <f t="shared" ref="K99:K104" si="23">J99*1.21</f>
        <v>0</v>
      </c>
      <c r="L99" s="288"/>
      <c r="M99" s="288"/>
    </row>
    <row r="100" spans="2:13" x14ac:dyDescent="0.35">
      <c r="B100" s="348" t="s">
        <v>414</v>
      </c>
      <c r="C100" s="330" t="s">
        <v>264</v>
      </c>
      <c r="D100" s="321">
        <v>1</v>
      </c>
      <c r="E100" s="322" t="s">
        <v>113</v>
      </c>
      <c r="F100" s="151">
        <v>0</v>
      </c>
      <c r="G100" s="310">
        <v>0</v>
      </c>
      <c r="H100" s="188">
        <f t="shared" si="20"/>
        <v>0</v>
      </c>
      <c r="I100" s="338">
        <f t="shared" si="21"/>
        <v>0</v>
      </c>
      <c r="J100" s="190">
        <f t="shared" si="22"/>
        <v>0</v>
      </c>
      <c r="K100" s="140">
        <f t="shared" si="23"/>
        <v>0</v>
      </c>
      <c r="L100" s="288"/>
      <c r="M100" s="288"/>
    </row>
    <row r="101" spans="2:13" x14ac:dyDescent="0.35">
      <c r="B101" s="348" t="s">
        <v>415</v>
      </c>
      <c r="C101" s="321" t="s">
        <v>266</v>
      </c>
      <c r="D101" s="321">
        <v>10</v>
      </c>
      <c r="E101" s="322" t="s">
        <v>113</v>
      </c>
      <c r="F101" s="151">
        <v>0</v>
      </c>
      <c r="G101" s="310">
        <v>0</v>
      </c>
      <c r="H101" s="188">
        <f t="shared" si="20"/>
        <v>0</v>
      </c>
      <c r="I101" s="338">
        <f t="shared" si="21"/>
        <v>0</v>
      </c>
      <c r="J101" s="190">
        <f t="shared" si="22"/>
        <v>0</v>
      </c>
      <c r="K101" s="140">
        <f t="shared" si="23"/>
        <v>0</v>
      </c>
      <c r="L101" s="288"/>
      <c r="M101" s="288"/>
    </row>
    <row r="102" spans="2:13" x14ac:dyDescent="0.35">
      <c r="B102" s="348" t="s">
        <v>416</v>
      </c>
      <c r="C102" s="321" t="s">
        <v>268</v>
      </c>
      <c r="D102" s="321">
        <v>8</v>
      </c>
      <c r="E102" s="322" t="s">
        <v>113</v>
      </c>
      <c r="F102" s="151">
        <v>0</v>
      </c>
      <c r="G102" s="310">
        <v>0</v>
      </c>
      <c r="H102" s="188">
        <f t="shared" si="20"/>
        <v>0</v>
      </c>
      <c r="I102" s="338">
        <f t="shared" si="21"/>
        <v>0</v>
      </c>
      <c r="J102" s="190">
        <f t="shared" si="22"/>
        <v>0</v>
      </c>
      <c r="K102" s="140">
        <f t="shared" si="23"/>
        <v>0</v>
      </c>
      <c r="L102" s="288"/>
      <c r="M102" s="288"/>
    </row>
    <row r="103" spans="2:13" x14ac:dyDescent="0.35">
      <c r="B103" s="348" t="s">
        <v>417</v>
      </c>
      <c r="C103" s="321" t="s">
        <v>270</v>
      </c>
      <c r="D103" s="321">
        <v>56</v>
      </c>
      <c r="E103" s="322" t="s">
        <v>113</v>
      </c>
      <c r="F103" s="151">
        <v>0</v>
      </c>
      <c r="G103" s="310">
        <v>0</v>
      </c>
      <c r="H103" s="188">
        <f t="shared" si="20"/>
        <v>0</v>
      </c>
      <c r="I103" s="338">
        <f t="shared" si="21"/>
        <v>0</v>
      </c>
      <c r="J103" s="190">
        <f t="shared" si="22"/>
        <v>0</v>
      </c>
      <c r="K103" s="140">
        <f t="shared" si="23"/>
        <v>0</v>
      </c>
      <c r="L103" s="288"/>
      <c r="M103" s="288"/>
    </row>
    <row r="104" spans="2:13" x14ac:dyDescent="0.35">
      <c r="B104" s="320"/>
      <c r="C104" s="321"/>
      <c r="D104" s="321"/>
      <c r="E104" s="322"/>
      <c r="F104" s="136"/>
      <c r="G104" s="159"/>
      <c r="H104" s="160">
        <f>SUM(H99:H103)</f>
        <v>0</v>
      </c>
      <c r="I104" s="323">
        <f>SUM(I99:I103)</f>
        <v>0</v>
      </c>
      <c r="J104" s="162">
        <f>SUM(H104:I104)</f>
        <v>0</v>
      </c>
      <c r="K104" s="410">
        <f t="shared" si="23"/>
        <v>0</v>
      </c>
      <c r="L104" s="288"/>
      <c r="M104" s="288"/>
    </row>
    <row r="105" spans="2:13" x14ac:dyDescent="0.35">
      <c r="B105" s="320"/>
      <c r="C105" s="321"/>
      <c r="D105" s="321"/>
      <c r="E105" s="322"/>
      <c r="F105" s="163"/>
      <c r="G105" s="164"/>
      <c r="H105" s="194"/>
      <c r="I105" s="342"/>
      <c r="J105" s="196"/>
      <c r="K105" s="196"/>
      <c r="L105" s="288"/>
      <c r="M105" s="288"/>
    </row>
    <row r="106" spans="2:13" x14ac:dyDescent="0.35">
      <c r="B106" s="349" t="s">
        <v>418</v>
      </c>
      <c r="C106" s="350" t="s">
        <v>272</v>
      </c>
      <c r="D106" s="351"/>
      <c r="E106" s="352"/>
      <c r="F106" s="210"/>
      <c r="G106" s="211"/>
      <c r="H106" s="212"/>
      <c r="I106" s="353"/>
      <c r="J106" s="214"/>
      <c r="K106" s="214"/>
      <c r="L106" s="288"/>
      <c r="M106" s="288"/>
    </row>
    <row r="107" spans="2:13" x14ac:dyDescent="0.35">
      <c r="B107" s="320"/>
      <c r="C107" s="321"/>
      <c r="D107" s="321"/>
      <c r="E107" s="322"/>
      <c r="F107" s="163"/>
      <c r="G107" s="164"/>
      <c r="H107" s="194"/>
      <c r="I107" s="342"/>
      <c r="J107" s="196"/>
      <c r="K107" s="196"/>
      <c r="L107" s="288"/>
      <c r="M107" s="288"/>
    </row>
    <row r="108" spans="2:13" x14ac:dyDescent="0.35">
      <c r="B108" s="354" t="s">
        <v>419</v>
      </c>
      <c r="C108" s="355" t="s">
        <v>420</v>
      </c>
      <c r="D108" s="356"/>
      <c r="E108" s="357"/>
      <c r="F108" s="218"/>
      <c r="G108" s="219"/>
      <c r="H108" s="220"/>
      <c r="I108" s="358"/>
      <c r="J108" s="222"/>
      <c r="K108" s="222"/>
      <c r="L108" s="288"/>
      <c r="M108" s="288"/>
    </row>
    <row r="109" spans="2:13" x14ac:dyDescent="0.35">
      <c r="B109" s="308" t="s">
        <v>421</v>
      </c>
      <c r="C109" s="330" t="s">
        <v>422</v>
      </c>
      <c r="D109" s="321">
        <v>1</v>
      </c>
      <c r="E109" s="322" t="s">
        <v>38</v>
      </c>
      <c r="F109" s="151">
        <v>0</v>
      </c>
      <c r="G109" s="206">
        <v>0</v>
      </c>
      <c r="H109" s="188">
        <f>D109*F109</f>
        <v>0</v>
      </c>
      <c r="I109" s="338">
        <f>D109*G109</f>
        <v>0</v>
      </c>
      <c r="J109" s="190">
        <f>H109+I109</f>
        <v>0</v>
      </c>
      <c r="K109" s="140">
        <f t="shared" ref="K109:K134" si="24">J109*1.21</f>
        <v>0</v>
      </c>
      <c r="L109" s="288"/>
      <c r="M109" s="288"/>
    </row>
    <row r="110" spans="2:13" x14ac:dyDescent="0.35">
      <c r="B110" s="308" t="s">
        <v>423</v>
      </c>
      <c r="C110" s="330" t="s">
        <v>290</v>
      </c>
      <c r="D110" s="321">
        <v>2</v>
      </c>
      <c r="E110" s="322" t="s">
        <v>291</v>
      </c>
      <c r="F110" s="151">
        <v>0</v>
      </c>
      <c r="G110" s="206">
        <v>0</v>
      </c>
      <c r="H110" s="188">
        <f t="shared" ref="H110:H133" si="25">D110*F110</f>
        <v>0</v>
      </c>
      <c r="I110" s="338">
        <f t="shared" ref="I110:I133" si="26">D110*G110</f>
        <v>0</v>
      </c>
      <c r="J110" s="190">
        <f t="shared" ref="J110:K133" si="27">H110+I110</f>
        <v>0</v>
      </c>
      <c r="K110" s="140">
        <f t="shared" si="24"/>
        <v>0</v>
      </c>
      <c r="L110" s="288"/>
      <c r="M110" s="288"/>
    </row>
    <row r="111" spans="2:13" x14ac:dyDescent="0.35">
      <c r="B111" s="308" t="s">
        <v>424</v>
      </c>
      <c r="C111" s="330" t="s">
        <v>293</v>
      </c>
      <c r="D111" s="321">
        <v>16</v>
      </c>
      <c r="E111" s="322" t="s">
        <v>119</v>
      </c>
      <c r="F111" s="151">
        <v>0</v>
      </c>
      <c r="G111" s="159">
        <f>$D$18</f>
        <v>0</v>
      </c>
      <c r="H111" s="188">
        <f t="shared" si="25"/>
        <v>0</v>
      </c>
      <c r="I111" s="338">
        <f t="shared" si="26"/>
        <v>0</v>
      </c>
      <c r="J111" s="190">
        <f t="shared" si="27"/>
        <v>0</v>
      </c>
      <c r="K111" s="140">
        <f t="shared" si="24"/>
        <v>0</v>
      </c>
      <c r="L111" s="288"/>
      <c r="M111" s="288"/>
    </row>
    <row r="112" spans="2:13" x14ac:dyDescent="0.35">
      <c r="B112" s="308" t="s">
        <v>425</v>
      </c>
      <c r="C112" s="330" t="s">
        <v>295</v>
      </c>
      <c r="D112" s="321">
        <v>40</v>
      </c>
      <c r="E112" s="322" t="s">
        <v>119</v>
      </c>
      <c r="F112" s="151">
        <v>0</v>
      </c>
      <c r="G112" s="306">
        <f>$D$17</f>
        <v>0</v>
      </c>
      <c r="H112" s="188">
        <f t="shared" si="25"/>
        <v>0</v>
      </c>
      <c r="I112" s="338">
        <f t="shared" si="26"/>
        <v>0</v>
      </c>
      <c r="J112" s="193">
        <f t="shared" si="27"/>
        <v>0</v>
      </c>
      <c r="K112" s="140">
        <f t="shared" si="24"/>
        <v>0</v>
      </c>
      <c r="L112" s="288"/>
      <c r="M112" s="288"/>
    </row>
    <row r="113" spans="2:13" ht="29" customHeight="1" x14ac:dyDescent="0.35">
      <c r="B113" s="308" t="s">
        <v>426</v>
      </c>
      <c r="C113" s="330" t="s">
        <v>427</v>
      </c>
      <c r="D113" s="321">
        <v>16</v>
      </c>
      <c r="E113" s="322" t="s">
        <v>119</v>
      </c>
      <c r="F113" s="151">
        <v>0</v>
      </c>
      <c r="G113" s="306">
        <f>$D$17</f>
        <v>0</v>
      </c>
      <c r="H113" s="188">
        <f t="shared" si="25"/>
        <v>0</v>
      </c>
      <c r="I113" s="338">
        <f t="shared" si="26"/>
        <v>0</v>
      </c>
      <c r="J113" s="190">
        <f t="shared" si="27"/>
        <v>0</v>
      </c>
      <c r="K113" s="140">
        <f t="shared" si="24"/>
        <v>0</v>
      </c>
      <c r="L113" s="288"/>
      <c r="M113" s="288"/>
    </row>
    <row r="114" spans="2:13" x14ac:dyDescent="0.35">
      <c r="B114" s="308" t="s">
        <v>428</v>
      </c>
      <c r="C114" s="330" t="s">
        <v>429</v>
      </c>
      <c r="D114" s="321">
        <v>16</v>
      </c>
      <c r="E114" s="322" t="s">
        <v>119</v>
      </c>
      <c r="F114" s="151">
        <v>0</v>
      </c>
      <c r="G114" s="159">
        <f>$D$19</f>
        <v>0</v>
      </c>
      <c r="H114" s="188">
        <f t="shared" si="25"/>
        <v>0</v>
      </c>
      <c r="I114" s="338">
        <f t="shared" si="26"/>
        <v>0</v>
      </c>
      <c r="J114" s="190">
        <f t="shared" si="27"/>
        <v>0</v>
      </c>
      <c r="K114" s="140">
        <f t="shared" si="24"/>
        <v>0</v>
      </c>
      <c r="L114" s="288"/>
      <c r="M114" s="288"/>
    </row>
    <row r="115" spans="2:13" x14ac:dyDescent="0.35">
      <c r="B115" s="308" t="s">
        <v>430</v>
      </c>
      <c r="C115" s="330" t="s">
        <v>305</v>
      </c>
      <c r="D115" s="340">
        <v>16</v>
      </c>
      <c r="E115" s="322" t="s">
        <v>119</v>
      </c>
      <c r="F115" s="151">
        <v>0</v>
      </c>
      <c r="G115" s="306">
        <f>$D$17</f>
        <v>0</v>
      </c>
      <c r="H115" s="188">
        <f t="shared" si="25"/>
        <v>0</v>
      </c>
      <c r="I115" s="338">
        <f t="shared" si="26"/>
        <v>0</v>
      </c>
      <c r="J115" s="190">
        <f t="shared" si="27"/>
        <v>0</v>
      </c>
      <c r="K115" s="140">
        <f t="shared" si="24"/>
        <v>0</v>
      </c>
      <c r="L115" s="288"/>
      <c r="M115" s="288"/>
    </row>
    <row r="116" spans="2:13" x14ac:dyDescent="0.35">
      <c r="B116" s="308" t="s">
        <v>431</v>
      </c>
      <c r="C116" s="330" t="s">
        <v>307</v>
      </c>
      <c r="D116" s="340">
        <v>120</v>
      </c>
      <c r="E116" s="322" t="s">
        <v>119</v>
      </c>
      <c r="F116" s="151">
        <v>0</v>
      </c>
      <c r="G116" s="159">
        <f>$D$18</f>
        <v>0</v>
      </c>
      <c r="H116" s="188">
        <f t="shared" si="25"/>
        <v>0</v>
      </c>
      <c r="I116" s="338">
        <f t="shared" si="26"/>
        <v>0</v>
      </c>
      <c r="J116" s="190">
        <f t="shared" si="27"/>
        <v>0</v>
      </c>
      <c r="K116" s="140">
        <f t="shared" si="24"/>
        <v>0</v>
      </c>
      <c r="L116" s="288"/>
      <c r="M116" s="288"/>
    </row>
    <row r="117" spans="2:13" x14ac:dyDescent="0.35">
      <c r="B117" s="308" t="s">
        <v>432</v>
      </c>
      <c r="C117" s="330" t="s">
        <v>309</v>
      </c>
      <c r="D117" s="340">
        <v>40</v>
      </c>
      <c r="E117" s="322" t="s">
        <v>119</v>
      </c>
      <c r="F117" s="151">
        <v>0</v>
      </c>
      <c r="G117" s="159">
        <f>$D$18</f>
        <v>0</v>
      </c>
      <c r="H117" s="188">
        <f t="shared" si="25"/>
        <v>0</v>
      </c>
      <c r="I117" s="338">
        <f t="shared" si="26"/>
        <v>0</v>
      </c>
      <c r="J117" s="190">
        <f t="shared" si="27"/>
        <v>0</v>
      </c>
      <c r="K117" s="140">
        <f t="shared" si="24"/>
        <v>0</v>
      </c>
      <c r="L117" s="288"/>
      <c r="M117" s="288"/>
    </row>
    <row r="118" spans="2:13" x14ac:dyDescent="0.35">
      <c r="B118" s="308" t="s">
        <v>433</v>
      </c>
      <c r="C118" s="330" t="s">
        <v>311</v>
      </c>
      <c r="D118" s="340">
        <v>16</v>
      </c>
      <c r="E118" s="322" t="s">
        <v>119</v>
      </c>
      <c r="F118" s="151">
        <v>0</v>
      </c>
      <c r="G118" s="159">
        <f>$D$18</f>
        <v>0</v>
      </c>
      <c r="H118" s="188">
        <f t="shared" si="25"/>
        <v>0</v>
      </c>
      <c r="I118" s="338">
        <f t="shared" si="26"/>
        <v>0</v>
      </c>
      <c r="J118" s="190">
        <f t="shared" si="27"/>
        <v>0</v>
      </c>
      <c r="K118" s="140">
        <f t="shared" si="24"/>
        <v>0</v>
      </c>
      <c r="L118" s="288"/>
      <c r="M118" s="288"/>
    </row>
    <row r="119" spans="2:13" x14ac:dyDescent="0.35">
      <c r="B119" s="308" t="s">
        <v>434</v>
      </c>
      <c r="C119" s="330" t="s">
        <v>313</v>
      </c>
      <c r="D119" s="340">
        <v>8</v>
      </c>
      <c r="E119" s="322" t="s">
        <v>119</v>
      </c>
      <c r="F119" s="151">
        <v>0</v>
      </c>
      <c r="G119" s="159">
        <f>$D$18</f>
        <v>0</v>
      </c>
      <c r="H119" s="188">
        <f t="shared" si="25"/>
        <v>0</v>
      </c>
      <c r="I119" s="338">
        <f t="shared" si="26"/>
        <v>0</v>
      </c>
      <c r="J119" s="190">
        <f t="shared" si="27"/>
        <v>0</v>
      </c>
      <c r="K119" s="140">
        <f t="shared" si="24"/>
        <v>0</v>
      </c>
      <c r="L119" s="288"/>
      <c r="M119" s="288"/>
    </row>
    <row r="120" spans="2:13" x14ac:dyDescent="0.35">
      <c r="B120" s="308" t="s">
        <v>435</v>
      </c>
      <c r="C120" s="330" t="s">
        <v>315</v>
      </c>
      <c r="D120" s="340">
        <v>4</v>
      </c>
      <c r="E120" s="322" t="s">
        <v>119</v>
      </c>
      <c r="F120" s="151">
        <v>0</v>
      </c>
      <c r="G120" s="159">
        <f>$D$18</f>
        <v>0</v>
      </c>
      <c r="H120" s="188">
        <f t="shared" si="25"/>
        <v>0</v>
      </c>
      <c r="I120" s="338">
        <f t="shared" si="26"/>
        <v>0</v>
      </c>
      <c r="J120" s="190">
        <f t="shared" si="27"/>
        <v>0</v>
      </c>
      <c r="K120" s="140">
        <f t="shared" si="24"/>
        <v>0</v>
      </c>
      <c r="L120" s="288"/>
      <c r="M120" s="288"/>
    </row>
    <row r="121" spans="2:13" x14ac:dyDescent="0.35">
      <c r="B121" s="308" t="s">
        <v>436</v>
      </c>
      <c r="C121" s="330" t="s">
        <v>317</v>
      </c>
      <c r="D121" s="340">
        <v>16</v>
      </c>
      <c r="E121" s="322" t="s">
        <v>119</v>
      </c>
      <c r="F121" s="151">
        <v>0</v>
      </c>
      <c r="G121" s="159">
        <f t="shared" ref="G121:G126" si="28">$D$19</f>
        <v>0</v>
      </c>
      <c r="H121" s="188">
        <f t="shared" si="25"/>
        <v>0</v>
      </c>
      <c r="I121" s="338">
        <f t="shared" si="26"/>
        <v>0</v>
      </c>
      <c r="J121" s="190">
        <f t="shared" si="27"/>
        <v>0</v>
      </c>
      <c r="K121" s="140">
        <f t="shared" si="24"/>
        <v>0</v>
      </c>
      <c r="L121" s="288"/>
      <c r="M121" s="288"/>
    </row>
    <row r="122" spans="2:13" x14ac:dyDescent="0.35">
      <c r="B122" s="308" t="s">
        <v>437</v>
      </c>
      <c r="C122" s="330" t="s">
        <v>319</v>
      </c>
      <c r="D122" s="321">
        <v>16</v>
      </c>
      <c r="E122" s="322" t="s">
        <v>119</v>
      </c>
      <c r="F122" s="151">
        <v>0</v>
      </c>
      <c r="G122" s="159">
        <f t="shared" si="28"/>
        <v>0</v>
      </c>
      <c r="H122" s="188">
        <f t="shared" si="25"/>
        <v>0</v>
      </c>
      <c r="I122" s="338">
        <f t="shared" si="26"/>
        <v>0</v>
      </c>
      <c r="J122" s="190">
        <f t="shared" si="27"/>
        <v>0</v>
      </c>
      <c r="K122" s="140">
        <f t="shared" si="24"/>
        <v>0</v>
      </c>
      <c r="L122" s="288"/>
      <c r="M122" s="288"/>
    </row>
    <row r="123" spans="2:13" x14ac:dyDescent="0.35">
      <c r="B123" s="308" t="s">
        <v>438</v>
      </c>
      <c r="C123" s="330" t="s">
        <v>439</v>
      </c>
      <c r="D123" s="321">
        <v>32</v>
      </c>
      <c r="E123" s="322" t="s">
        <v>119</v>
      </c>
      <c r="F123" s="151">
        <v>0</v>
      </c>
      <c r="G123" s="159">
        <f t="shared" si="28"/>
        <v>0</v>
      </c>
      <c r="H123" s="188">
        <f t="shared" si="25"/>
        <v>0</v>
      </c>
      <c r="I123" s="338">
        <f t="shared" si="26"/>
        <v>0</v>
      </c>
      <c r="J123" s="190">
        <f t="shared" si="27"/>
        <v>0</v>
      </c>
      <c r="K123" s="140">
        <f t="shared" si="24"/>
        <v>0</v>
      </c>
      <c r="L123" s="288"/>
      <c r="M123" s="288"/>
    </row>
    <row r="124" spans="2:13" x14ac:dyDescent="0.35">
      <c r="B124" s="308" t="s">
        <v>440</v>
      </c>
      <c r="C124" s="330" t="s">
        <v>321</v>
      </c>
      <c r="D124" s="321">
        <v>8</v>
      </c>
      <c r="E124" s="322" t="s">
        <v>119</v>
      </c>
      <c r="F124" s="151">
        <v>0</v>
      </c>
      <c r="G124" s="159">
        <f t="shared" si="28"/>
        <v>0</v>
      </c>
      <c r="H124" s="188">
        <f t="shared" si="25"/>
        <v>0</v>
      </c>
      <c r="I124" s="338">
        <f t="shared" si="26"/>
        <v>0</v>
      </c>
      <c r="J124" s="190">
        <f t="shared" si="27"/>
        <v>0</v>
      </c>
      <c r="K124" s="140">
        <f t="shared" si="24"/>
        <v>0</v>
      </c>
      <c r="L124" s="288"/>
      <c r="M124" s="288"/>
    </row>
    <row r="125" spans="2:13" x14ac:dyDescent="0.35">
      <c r="B125" s="308" t="s">
        <v>441</v>
      </c>
      <c r="C125" s="330" t="s">
        <v>323</v>
      </c>
      <c r="D125" s="321">
        <v>8</v>
      </c>
      <c r="E125" s="322" t="s">
        <v>119</v>
      </c>
      <c r="F125" s="151">
        <v>0</v>
      </c>
      <c r="G125" s="159">
        <f t="shared" si="28"/>
        <v>0</v>
      </c>
      <c r="H125" s="188">
        <f t="shared" si="25"/>
        <v>0</v>
      </c>
      <c r="I125" s="338">
        <f t="shared" si="26"/>
        <v>0</v>
      </c>
      <c r="J125" s="190">
        <f t="shared" si="27"/>
        <v>0</v>
      </c>
      <c r="K125" s="140">
        <f t="shared" si="24"/>
        <v>0</v>
      </c>
      <c r="L125" s="288"/>
      <c r="M125" s="288"/>
    </row>
    <row r="126" spans="2:13" x14ac:dyDescent="0.35">
      <c r="B126" s="308" t="s">
        <v>442</v>
      </c>
      <c r="C126" s="330" t="s">
        <v>443</v>
      </c>
      <c r="D126" s="321">
        <v>4</v>
      </c>
      <c r="E126" s="322" t="s">
        <v>119</v>
      </c>
      <c r="F126" s="151">
        <v>0</v>
      </c>
      <c r="G126" s="159">
        <f t="shared" si="28"/>
        <v>0</v>
      </c>
      <c r="H126" s="188">
        <f t="shared" si="25"/>
        <v>0</v>
      </c>
      <c r="I126" s="338">
        <f t="shared" si="26"/>
        <v>0</v>
      </c>
      <c r="J126" s="190">
        <f t="shared" si="27"/>
        <v>0</v>
      </c>
      <c r="K126" s="140">
        <f t="shared" si="24"/>
        <v>0</v>
      </c>
      <c r="L126" s="288"/>
      <c r="M126" s="288"/>
    </row>
    <row r="127" spans="2:13" x14ac:dyDescent="0.35">
      <c r="B127" s="308" t="s">
        <v>444</v>
      </c>
      <c r="C127" s="330" t="s">
        <v>327</v>
      </c>
      <c r="D127" s="321">
        <v>1</v>
      </c>
      <c r="E127" s="322" t="s">
        <v>113</v>
      </c>
      <c r="F127" s="151">
        <v>0</v>
      </c>
      <c r="G127" s="206">
        <v>0</v>
      </c>
      <c r="H127" s="188">
        <f t="shared" si="25"/>
        <v>0</v>
      </c>
      <c r="I127" s="338">
        <f t="shared" si="26"/>
        <v>0</v>
      </c>
      <c r="J127" s="190">
        <f t="shared" si="27"/>
        <v>0</v>
      </c>
      <c r="K127" s="140">
        <f t="shared" si="24"/>
        <v>0</v>
      </c>
      <c r="L127" s="288"/>
      <c r="M127" s="288"/>
    </row>
    <row r="128" spans="2:13" ht="29" x14ac:dyDescent="0.35">
      <c r="B128" s="308" t="s">
        <v>445</v>
      </c>
      <c r="C128" s="330" t="s">
        <v>446</v>
      </c>
      <c r="D128" s="321">
        <v>32</v>
      </c>
      <c r="E128" s="322" t="s">
        <v>119</v>
      </c>
      <c r="F128" s="151">
        <v>0</v>
      </c>
      <c r="G128" s="306">
        <f>$D$17</f>
        <v>0</v>
      </c>
      <c r="H128" s="188">
        <f t="shared" si="25"/>
        <v>0</v>
      </c>
      <c r="I128" s="338">
        <f t="shared" si="26"/>
        <v>0</v>
      </c>
      <c r="J128" s="190">
        <f t="shared" si="27"/>
        <v>0</v>
      </c>
      <c r="K128" s="140">
        <f t="shared" si="24"/>
        <v>0</v>
      </c>
      <c r="L128" s="288"/>
      <c r="M128" s="288"/>
    </row>
    <row r="129" spans="2:13" x14ac:dyDescent="0.35">
      <c r="B129" s="308" t="s">
        <v>447</v>
      </c>
      <c r="C129" s="330" t="s">
        <v>331</v>
      </c>
      <c r="D129" s="321">
        <v>1</v>
      </c>
      <c r="E129" s="322" t="s">
        <v>113</v>
      </c>
      <c r="F129" s="151">
        <v>0</v>
      </c>
      <c r="G129" s="310">
        <v>0</v>
      </c>
      <c r="H129" s="188">
        <f t="shared" si="25"/>
        <v>0</v>
      </c>
      <c r="I129" s="338">
        <f t="shared" si="26"/>
        <v>0</v>
      </c>
      <c r="J129" s="190">
        <f t="shared" si="27"/>
        <v>0</v>
      </c>
      <c r="K129" s="140">
        <f t="shared" si="24"/>
        <v>0</v>
      </c>
      <c r="L129" s="288"/>
      <c r="M129" s="288"/>
    </row>
    <row r="130" spans="2:13" x14ac:dyDescent="0.35">
      <c r="B130" s="308" t="s">
        <v>448</v>
      </c>
      <c r="C130" s="330" t="s">
        <v>333</v>
      </c>
      <c r="D130" s="321">
        <v>16</v>
      </c>
      <c r="E130" s="322" t="s">
        <v>119</v>
      </c>
      <c r="F130" s="151">
        <v>0</v>
      </c>
      <c r="G130" s="159">
        <f>$D$20</f>
        <v>0</v>
      </c>
      <c r="H130" s="188">
        <f t="shared" si="25"/>
        <v>0</v>
      </c>
      <c r="I130" s="338">
        <f t="shared" si="26"/>
        <v>0</v>
      </c>
      <c r="J130" s="190">
        <f t="shared" si="27"/>
        <v>0</v>
      </c>
      <c r="K130" s="140">
        <f t="shared" si="24"/>
        <v>0</v>
      </c>
      <c r="L130" s="288"/>
      <c r="M130" s="288"/>
    </row>
    <row r="131" spans="2:13" x14ac:dyDescent="0.35">
      <c r="B131" s="308" t="s">
        <v>449</v>
      </c>
      <c r="C131" s="330" t="s">
        <v>335</v>
      </c>
      <c r="D131" s="321">
        <v>1</v>
      </c>
      <c r="E131" s="322" t="s">
        <v>113</v>
      </c>
      <c r="F131" s="151">
        <v>0</v>
      </c>
      <c r="G131" s="310">
        <v>0</v>
      </c>
      <c r="H131" s="188">
        <f t="shared" si="25"/>
        <v>0</v>
      </c>
      <c r="I131" s="338">
        <f t="shared" si="26"/>
        <v>0</v>
      </c>
      <c r="J131" s="190">
        <f t="shared" si="27"/>
        <v>0</v>
      </c>
      <c r="K131" s="140">
        <f t="shared" si="24"/>
        <v>0</v>
      </c>
      <c r="L131" s="288"/>
      <c r="M131" s="288"/>
    </row>
    <row r="132" spans="2:13" ht="72.5" x14ac:dyDescent="0.35">
      <c r="B132" s="308" t="s">
        <v>450</v>
      </c>
      <c r="C132" s="330" t="s">
        <v>337</v>
      </c>
      <c r="D132" s="321">
        <v>1</v>
      </c>
      <c r="E132" s="322" t="s">
        <v>113</v>
      </c>
      <c r="F132" s="151">
        <v>0</v>
      </c>
      <c r="G132" s="206">
        <v>0</v>
      </c>
      <c r="H132" s="188">
        <f t="shared" si="25"/>
        <v>0</v>
      </c>
      <c r="I132" s="338">
        <f t="shared" si="26"/>
        <v>0</v>
      </c>
      <c r="J132" s="190">
        <f t="shared" si="27"/>
        <v>0</v>
      </c>
      <c r="K132" s="140">
        <f t="shared" si="24"/>
        <v>0</v>
      </c>
      <c r="L132" s="288"/>
      <c r="M132" s="288"/>
    </row>
    <row r="133" spans="2:13" ht="43.5" x14ac:dyDescent="0.35">
      <c r="B133" s="308" t="s">
        <v>451</v>
      </c>
      <c r="C133" s="330" t="s">
        <v>339</v>
      </c>
      <c r="D133" s="321">
        <v>1</v>
      </c>
      <c r="E133" s="322" t="s">
        <v>113</v>
      </c>
      <c r="F133" s="151">
        <v>0</v>
      </c>
      <c r="G133" s="310">
        <v>0</v>
      </c>
      <c r="H133" s="188">
        <f t="shared" si="25"/>
        <v>0</v>
      </c>
      <c r="I133" s="338">
        <f t="shared" si="26"/>
        <v>0</v>
      </c>
      <c r="J133" s="190">
        <f t="shared" si="27"/>
        <v>0</v>
      </c>
      <c r="K133" s="140">
        <f t="shared" si="24"/>
        <v>0</v>
      </c>
      <c r="L133" s="288"/>
      <c r="M133" s="288"/>
    </row>
    <row r="134" spans="2:13" x14ac:dyDescent="0.35">
      <c r="B134" s="320"/>
      <c r="C134" s="321"/>
      <c r="D134" s="321"/>
      <c r="E134" s="322"/>
      <c r="F134" s="163"/>
      <c r="G134" s="164"/>
      <c r="H134" s="160">
        <f>SUM(H109:H133)</f>
        <v>0</v>
      </c>
      <c r="I134" s="324">
        <f>SUM(I109:I133)</f>
        <v>0</v>
      </c>
      <c r="J134" s="223">
        <f>H134+I134</f>
        <v>0</v>
      </c>
      <c r="K134" s="410">
        <f t="shared" si="24"/>
        <v>0</v>
      </c>
      <c r="L134" s="288"/>
      <c r="M134" s="288"/>
    </row>
    <row r="135" spans="2:13" x14ac:dyDescent="0.35">
      <c r="B135" s="359"/>
      <c r="C135" s="360"/>
      <c r="D135" s="360"/>
      <c r="E135" s="361"/>
      <c r="F135" s="362"/>
      <c r="G135" s="363"/>
      <c r="H135" s="229"/>
      <c r="I135" s="364"/>
      <c r="J135" s="231"/>
      <c r="K135" s="231"/>
      <c r="L135" s="288"/>
      <c r="M135" s="288"/>
    </row>
    <row r="136" spans="2:13" ht="15" thickBot="1" x14ac:dyDescent="0.4">
      <c r="B136" s="394"/>
      <c r="C136" s="395"/>
      <c r="D136" s="395"/>
      <c r="E136" s="395"/>
      <c r="F136" s="365"/>
      <c r="G136" s="366"/>
      <c r="H136" s="367"/>
      <c r="I136" s="368"/>
      <c r="J136" s="236"/>
      <c r="K136" s="236"/>
      <c r="L136" s="288"/>
      <c r="M136" s="288"/>
    </row>
    <row r="137" spans="2:13" ht="15" thickBot="1" x14ac:dyDescent="0.4">
      <c r="B137" s="369"/>
      <c r="C137" s="370" t="s">
        <v>452</v>
      </c>
      <c r="D137" s="371">
        <v>1</v>
      </c>
      <c r="E137" s="372" t="s">
        <v>113</v>
      </c>
      <c r="F137" s="241"/>
      <c r="G137" s="242"/>
      <c r="H137" s="243">
        <f>H67+H77+H96+H104+H134</f>
        <v>0</v>
      </c>
      <c r="I137" s="243">
        <f>I67+I77+I96+I104+I134</f>
        <v>0</v>
      </c>
      <c r="J137" s="244">
        <f>H137+I137</f>
        <v>0</v>
      </c>
      <c r="K137" s="244">
        <f>J137*1.21</f>
        <v>0</v>
      </c>
      <c r="L137" s="288"/>
      <c r="M137" s="288"/>
    </row>
  </sheetData>
  <sheetProtection algorithmName="SHA-512" hashValue="ugwNs7PAXuotJTMwq10MzgsRvMoiarm/jVn1wlUQWZtd44VUl3+L58G5dmCqC8UZsPhgGpbGH8GuDcVIZdgbMw==" saltValue="e9ZsjmIiNOk5xZh4If/7lQ==" spinCount="100000" sheet="1" objects="1" scenarios="1" selectLockedCells="1"/>
  <mergeCells count="8">
    <mergeCell ref="D38:E38"/>
    <mergeCell ref="B136:E136"/>
    <mergeCell ref="H4:H5"/>
    <mergeCell ref="I4:J5"/>
    <mergeCell ref="I9:J9"/>
    <mergeCell ref="I10:J10"/>
    <mergeCell ref="B33:C33"/>
    <mergeCell ref="C36:J36"/>
  </mergeCells>
  <phoneticPr fontId="25" type="noConversion"/>
  <pageMargins left="0.51181102362204722" right="0.51181102362204722" top="0.78740157480314965" bottom="1.0236220472440944" header="0.39370078740157483" footer="0.31496062992125984"/>
  <pageSetup paperSize="9" scale="71" firstPageNumber="2" fitToHeight="4" orientation="landscape" r:id="rId1"/>
  <headerFooter>
    <oddHeader xml:space="preserve">&amp;R&amp;"-,Obyčejné"&amp;16&amp;P/&amp;N  &amp;"Arial CE,Obyčejné"&amp;10 </oddHeader>
  </headerFooter>
  <rowBreaks count="6" manualBreakCount="6">
    <brk id="33" min="1" max="10" man="1"/>
    <brk id="37" min="1" max="10" man="1"/>
    <brk id="58" min="1" max="10" man="1"/>
    <brk id="68" min="1" max="10" man="1"/>
    <brk id="78" min="1" max="10" man="1"/>
    <brk id="107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Titulní list - D</vt:lpstr>
      <vt:lpstr>EPS - D</vt:lpstr>
      <vt:lpstr>ER - D</vt:lpstr>
      <vt:lpstr>'EPS - D'!Názvy_tisku</vt:lpstr>
      <vt:lpstr>'ER - D'!Názvy_tisku</vt:lpstr>
      <vt:lpstr>'EPS - D'!Oblast_tisku</vt:lpstr>
      <vt:lpstr>'ER - D'!Oblast_tisku</vt:lpstr>
      <vt:lpstr>'Titulní list - D'!Oblast_tisku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Teplý Michal</dc:creator>
  <cp:lastModifiedBy>Teplý Michal</cp:lastModifiedBy>
  <cp:lastPrinted>2025-10-15T11:16:28Z</cp:lastPrinted>
  <dcterms:created xsi:type="dcterms:W3CDTF">2025-06-11T10:34:02Z</dcterms:created>
  <dcterms:modified xsi:type="dcterms:W3CDTF">2025-10-15T12:17:24Z</dcterms:modified>
</cp:coreProperties>
</file>