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osef Klíma\Documents\projekty\2025\Masarykovo_n_VO\export\rozpocet\komplet\"/>
    </mc:Choice>
  </mc:AlternateContent>
  <bookViews>
    <workbookView xWindow="0" yWindow="0" windowWidth="0" windowHeight="0"/>
  </bookViews>
  <sheets>
    <sheet name="Rekapitulace stavby" sheetId="1" r:id="rId1"/>
    <sheet name="SO 02 - MASARYKOVO NÁM.- ..." sheetId="2" r:id="rId2"/>
    <sheet name="SO 401 - VEŘEJNÉ OSVĚTLENÍ" sheetId="3" r:id="rId3"/>
    <sheet name="VRN - Vedlejší rozpočtové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02 - MASARYKOVO NÁM.- ...'!$C$101:$K$414</definedName>
    <definedName name="_xlnm.Print_Area" localSheetId="1">'SO 02 - MASARYKOVO NÁM.- ...'!$C$4:$J$39,'SO 02 - MASARYKOVO NÁM.- ...'!$C$45:$J$83,'SO 02 - MASARYKOVO NÁM.- ...'!$C$89:$K$414</definedName>
    <definedName name="_xlnm.Print_Titles" localSheetId="1">'SO 02 - MASARYKOVO NÁM.- ...'!$101:$101</definedName>
    <definedName name="_xlnm._FilterDatabase" localSheetId="2" hidden="1">'SO 401 - VEŘEJNÉ OSVĚTLENÍ'!$C$90:$K$643</definedName>
    <definedName name="_xlnm.Print_Area" localSheetId="2">'SO 401 - VEŘEJNÉ OSVĚTLENÍ'!$C$4:$J$39,'SO 401 - VEŘEJNÉ OSVĚTLENÍ'!$C$45:$J$72,'SO 401 - VEŘEJNÉ OSVĚTLENÍ'!$C$78:$K$643</definedName>
    <definedName name="_xlnm.Print_Titles" localSheetId="2">'SO 401 - VEŘEJNÉ OSVĚTLENÍ'!$90:$90</definedName>
    <definedName name="_xlnm._FilterDatabase" localSheetId="3" hidden="1">'VRN - Vedlejší rozpočtové...'!$C$83:$K$153</definedName>
    <definedName name="_xlnm.Print_Area" localSheetId="3">'VRN - Vedlejší rozpočtové...'!$C$4:$J$39,'VRN - Vedlejší rozpočtové...'!$C$45:$J$65,'VRN - Vedlejší rozpočtové...'!$C$71:$K$153</definedName>
    <definedName name="_xlnm.Print_Titles" localSheetId="3">'VRN - Vedlejší rozpočtové...'!$83:$83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100"/>
  <c r="BH100"/>
  <c r="BG100"/>
  <c r="BF100"/>
  <c r="T100"/>
  <c r="R100"/>
  <c r="P100"/>
  <c r="BI95"/>
  <c r="BH95"/>
  <c r="BG95"/>
  <c r="BF95"/>
  <c r="T95"/>
  <c r="R95"/>
  <c r="P95"/>
  <c r="BI92"/>
  <c r="BH92"/>
  <c r="BG92"/>
  <c r="BF92"/>
  <c r="T92"/>
  <c r="R92"/>
  <c r="P92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3" r="J37"/>
  <c r="J36"/>
  <c i="1" r="AY56"/>
  <c i="3" r="J35"/>
  <c i="1" r="AX56"/>
  <c i="3" r="BI640"/>
  <c r="BH640"/>
  <c r="BG640"/>
  <c r="BF640"/>
  <c r="T640"/>
  <c r="R640"/>
  <c r="P640"/>
  <c r="BI636"/>
  <c r="BH636"/>
  <c r="BG636"/>
  <c r="BF636"/>
  <c r="T636"/>
  <c r="R636"/>
  <c r="P636"/>
  <c r="BI627"/>
  <c r="BH627"/>
  <c r="BG627"/>
  <c r="BF627"/>
  <c r="T627"/>
  <c r="R627"/>
  <c r="P627"/>
  <c r="BI621"/>
  <c r="BH621"/>
  <c r="BG621"/>
  <c r="BF621"/>
  <c r="T621"/>
  <c r="R621"/>
  <c r="P621"/>
  <c r="BI614"/>
  <c r="BH614"/>
  <c r="BG614"/>
  <c r="BF614"/>
  <c r="T614"/>
  <c r="R614"/>
  <c r="P614"/>
  <c r="BI608"/>
  <c r="BH608"/>
  <c r="BG608"/>
  <c r="BF608"/>
  <c r="T608"/>
  <c r="R608"/>
  <c r="P608"/>
  <c r="BI600"/>
  <c r="BH600"/>
  <c r="BG600"/>
  <c r="BF600"/>
  <c r="T600"/>
  <c r="R600"/>
  <c r="P600"/>
  <c r="BI595"/>
  <c r="BH595"/>
  <c r="BG595"/>
  <c r="BF595"/>
  <c r="T595"/>
  <c r="R595"/>
  <c r="P595"/>
  <c r="BI588"/>
  <c r="BH588"/>
  <c r="BG588"/>
  <c r="BF588"/>
  <c r="T588"/>
  <c r="R588"/>
  <c r="P588"/>
  <c r="BI584"/>
  <c r="BH584"/>
  <c r="BG584"/>
  <c r="BF584"/>
  <c r="T584"/>
  <c r="R584"/>
  <c r="P584"/>
  <c r="BI579"/>
  <c r="BH579"/>
  <c r="BG579"/>
  <c r="BF579"/>
  <c r="T579"/>
  <c r="R579"/>
  <c r="P579"/>
  <c r="BI576"/>
  <c r="BH576"/>
  <c r="BG576"/>
  <c r="BF576"/>
  <c r="T576"/>
  <c r="R576"/>
  <c r="P576"/>
  <c r="BI569"/>
  <c r="BH569"/>
  <c r="BG569"/>
  <c r="BF569"/>
  <c r="T569"/>
  <c r="R569"/>
  <c r="P569"/>
  <c r="BI564"/>
  <c r="BH564"/>
  <c r="BG564"/>
  <c r="BF564"/>
  <c r="T564"/>
  <c r="R564"/>
  <c r="P564"/>
  <c r="BI559"/>
  <c r="BH559"/>
  <c r="BG559"/>
  <c r="BF559"/>
  <c r="T559"/>
  <c r="R559"/>
  <c r="P559"/>
  <c r="BI554"/>
  <c r="BH554"/>
  <c r="BG554"/>
  <c r="BF554"/>
  <c r="T554"/>
  <c r="R554"/>
  <c r="P554"/>
  <c r="BI550"/>
  <c r="BH550"/>
  <c r="BG550"/>
  <c r="BF550"/>
  <c r="T550"/>
  <c r="R550"/>
  <c r="P550"/>
  <c r="BI545"/>
  <c r="BH545"/>
  <c r="BG545"/>
  <c r="BF545"/>
  <c r="T545"/>
  <c r="R545"/>
  <c r="P545"/>
  <c r="BI540"/>
  <c r="BH540"/>
  <c r="BG540"/>
  <c r="BF540"/>
  <c r="T540"/>
  <c r="R540"/>
  <c r="P540"/>
  <c r="BI535"/>
  <c r="BH535"/>
  <c r="BG535"/>
  <c r="BF535"/>
  <c r="T535"/>
  <c r="R535"/>
  <c r="P535"/>
  <c r="BI528"/>
  <c r="BH528"/>
  <c r="BG528"/>
  <c r="BF528"/>
  <c r="T528"/>
  <c r="R528"/>
  <c r="P528"/>
  <c r="BI524"/>
  <c r="BH524"/>
  <c r="BG524"/>
  <c r="BF524"/>
  <c r="T524"/>
  <c r="R524"/>
  <c r="P524"/>
  <c r="BI517"/>
  <c r="BH517"/>
  <c r="BG517"/>
  <c r="BF517"/>
  <c r="T517"/>
  <c r="R517"/>
  <c r="P517"/>
  <c r="BI513"/>
  <c r="BH513"/>
  <c r="BG513"/>
  <c r="BF513"/>
  <c r="T513"/>
  <c r="R513"/>
  <c r="P513"/>
  <c r="BI510"/>
  <c r="BH510"/>
  <c r="BG510"/>
  <c r="BF510"/>
  <c r="T510"/>
  <c r="R510"/>
  <c r="P510"/>
  <c r="BI504"/>
  <c r="BH504"/>
  <c r="BG504"/>
  <c r="BF504"/>
  <c r="T504"/>
  <c r="R504"/>
  <c r="P504"/>
  <c r="BI502"/>
  <c r="BH502"/>
  <c r="BG502"/>
  <c r="BF502"/>
  <c r="T502"/>
  <c r="R502"/>
  <c r="P502"/>
  <c r="BI496"/>
  <c r="BH496"/>
  <c r="BG496"/>
  <c r="BF496"/>
  <c r="T496"/>
  <c r="R496"/>
  <c r="P496"/>
  <c r="BI491"/>
  <c r="BH491"/>
  <c r="BG491"/>
  <c r="BF491"/>
  <c r="T491"/>
  <c r="R491"/>
  <c r="P491"/>
  <c r="BI486"/>
  <c r="BH486"/>
  <c r="BG486"/>
  <c r="BF486"/>
  <c r="T486"/>
  <c r="R486"/>
  <c r="P486"/>
  <c r="BI481"/>
  <c r="BH481"/>
  <c r="BG481"/>
  <c r="BF481"/>
  <c r="T481"/>
  <c r="R481"/>
  <c r="P481"/>
  <c r="BI475"/>
  <c r="BH475"/>
  <c r="BG475"/>
  <c r="BF475"/>
  <c r="T475"/>
  <c r="R475"/>
  <c r="P475"/>
  <c r="BI469"/>
  <c r="BH469"/>
  <c r="BG469"/>
  <c r="BF469"/>
  <c r="T469"/>
  <c r="R469"/>
  <c r="P469"/>
  <c r="BI464"/>
  <c r="BH464"/>
  <c r="BG464"/>
  <c r="BF464"/>
  <c r="T464"/>
  <c r="R464"/>
  <c r="P464"/>
  <c r="BI458"/>
  <c r="BH458"/>
  <c r="BG458"/>
  <c r="BF458"/>
  <c r="T458"/>
  <c r="R458"/>
  <c r="P458"/>
  <c r="BI455"/>
  <c r="BH455"/>
  <c r="BG455"/>
  <c r="BF455"/>
  <c r="T455"/>
  <c r="R455"/>
  <c r="P455"/>
  <c r="BI451"/>
  <c r="BH451"/>
  <c r="BG451"/>
  <c r="BF451"/>
  <c r="T451"/>
  <c r="R451"/>
  <c r="P451"/>
  <c r="BI446"/>
  <c r="BH446"/>
  <c r="BG446"/>
  <c r="BF446"/>
  <c r="T446"/>
  <c r="R446"/>
  <c r="P446"/>
  <c r="BI440"/>
  <c r="BH440"/>
  <c r="BG440"/>
  <c r="BF440"/>
  <c r="T440"/>
  <c r="R440"/>
  <c r="P440"/>
  <c r="BI434"/>
  <c r="BH434"/>
  <c r="BG434"/>
  <c r="BF434"/>
  <c r="T434"/>
  <c r="R434"/>
  <c r="P434"/>
  <c r="BI429"/>
  <c r="BH429"/>
  <c r="BG429"/>
  <c r="BF429"/>
  <c r="T429"/>
  <c r="R429"/>
  <c r="P429"/>
  <c r="BI424"/>
  <c r="BH424"/>
  <c r="BG424"/>
  <c r="BF424"/>
  <c r="T424"/>
  <c r="R424"/>
  <c r="P424"/>
  <c r="BI418"/>
  <c r="BH418"/>
  <c r="BG418"/>
  <c r="BF418"/>
  <c r="T418"/>
  <c r="R418"/>
  <c r="P418"/>
  <c r="BI415"/>
  <c r="BH415"/>
  <c r="BG415"/>
  <c r="BF415"/>
  <c r="T415"/>
  <c r="R415"/>
  <c r="P415"/>
  <c r="BI412"/>
  <c r="BH412"/>
  <c r="BG412"/>
  <c r="BF412"/>
  <c r="T412"/>
  <c r="R412"/>
  <c r="P412"/>
  <c r="BI408"/>
  <c r="BH408"/>
  <c r="BG408"/>
  <c r="BF408"/>
  <c r="T408"/>
  <c r="R408"/>
  <c r="P408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7"/>
  <c r="BH397"/>
  <c r="BG397"/>
  <c r="BF397"/>
  <c r="T397"/>
  <c r="R397"/>
  <c r="P397"/>
  <c r="BI395"/>
  <c r="BH395"/>
  <c r="BG395"/>
  <c r="BF395"/>
  <c r="T395"/>
  <c r="R395"/>
  <c r="P395"/>
  <c r="BI391"/>
  <c r="BH391"/>
  <c r="BG391"/>
  <c r="BF391"/>
  <c r="T391"/>
  <c r="R391"/>
  <c r="P391"/>
  <c r="BI385"/>
  <c r="BH385"/>
  <c r="BG385"/>
  <c r="BF385"/>
  <c r="T385"/>
  <c r="R385"/>
  <c r="P385"/>
  <c r="BI378"/>
  <c r="BH378"/>
  <c r="BG378"/>
  <c r="BF378"/>
  <c r="T378"/>
  <c r="R378"/>
  <c r="P378"/>
  <c r="BI371"/>
  <c r="BH371"/>
  <c r="BG371"/>
  <c r="BF371"/>
  <c r="T371"/>
  <c r="R371"/>
  <c r="P371"/>
  <c r="BI366"/>
  <c r="BH366"/>
  <c r="BG366"/>
  <c r="BF366"/>
  <c r="T366"/>
  <c r="R366"/>
  <c r="P366"/>
  <c r="BI359"/>
  <c r="BH359"/>
  <c r="BG359"/>
  <c r="BF359"/>
  <c r="T359"/>
  <c r="R359"/>
  <c r="P359"/>
  <c r="BI354"/>
  <c r="BH354"/>
  <c r="BG354"/>
  <c r="BF354"/>
  <c r="T354"/>
  <c r="R354"/>
  <c r="P354"/>
  <c r="BI349"/>
  <c r="BH349"/>
  <c r="BG349"/>
  <c r="BF349"/>
  <c r="T349"/>
  <c r="R349"/>
  <c r="P349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4"/>
  <c r="BH334"/>
  <c r="BG334"/>
  <c r="BF334"/>
  <c r="T334"/>
  <c r="R334"/>
  <c r="P334"/>
  <c r="BI327"/>
  <c r="BH327"/>
  <c r="BG327"/>
  <c r="BF327"/>
  <c r="T327"/>
  <c r="R327"/>
  <c r="P327"/>
  <c r="BI324"/>
  <c r="BH324"/>
  <c r="BG324"/>
  <c r="BF324"/>
  <c r="T324"/>
  <c r="R324"/>
  <c r="P324"/>
  <c r="BI318"/>
  <c r="BH318"/>
  <c r="BG318"/>
  <c r="BF318"/>
  <c r="T318"/>
  <c r="R318"/>
  <c r="P318"/>
  <c r="BI313"/>
  <c r="BH313"/>
  <c r="BG313"/>
  <c r="BF313"/>
  <c r="T313"/>
  <c r="R313"/>
  <c r="P313"/>
  <c r="BI308"/>
  <c r="BH308"/>
  <c r="BG308"/>
  <c r="BF308"/>
  <c r="T308"/>
  <c r="R308"/>
  <c r="P308"/>
  <c r="BI303"/>
  <c r="BH303"/>
  <c r="BG303"/>
  <c r="BF303"/>
  <c r="T303"/>
  <c r="R303"/>
  <c r="P303"/>
  <c r="BI297"/>
  <c r="BH297"/>
  <c r="BG297"/>
  <c r="BF297"/>
  <c r="T297"/>
  <c r="R297"/>
  <c r="P297"/>
  <c r="BI291"/>
  <c r="BH291"/>
  <c r="BG291"/>
  <c r="BF291"/>
  <c r="T291"/>
  <c r="R291"/>
  <c r="P291"/>
  <c r="BI284"/>
  <c r="BH284"/>
  <c r="BG284"/>
  <c r="BF284"/>
  <c r="T284"/>
  <c r="R284"/>
  <c r="P284"/>
  <c r="BI281"/>
  <c r="BH281"/>
  <c r="BG281"/>
  <c r="BF281"/>
  <c r="T281"/>
  <c r="R281"/>
  <c r="P281"/>
  <c r="BI275"/>
  <c r="BH275"/>
  <c r="BG275"/>
  <c r="BF275"/>
  <c r="T275"/>
  <c r="R275"/>
  <c r="P275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8"/>
  <c r="BH218"/>
  <c r="BG218"/>
  <c r="BF218"/>
  <c r="T218"/>
  <c r="R218"/>
  <c r="P218"/>
  <c r="BI215"/>
  <c r="BH215"/>
  <c r="BG215"/>
  <c r="BF215"/>
  <c r="T215"/>
  <c r="R215"/>
  <c r="P215"/>
  <c r="BI210"/>
  <c r="BH210"/>
  <c r="BG210"/>
  <c r="BF210"/>
  <c r="T210"/>
  <c r="R210"/>
  <c r="P210"/>
  <c r="BI203"/>
  <c r="BH203"/>
  <c r="BG203"/>
  <c r="BF203"/>
  <c r="T203"/>
  <c r="R203"/>
  <c r="P203"/>
  <c r="BI198"/>
  <c r="BH198"/>
  <c r="BG198"/>
  <c r="BF198"/>
  <c r="T198"/>
  <c r="R198"/>
  <c r="P198"/>
  <c r="BI195"/>
  <c r="BH195"/>
  <c r="BG195"/>
  <c r="BF195"/>
  <c r="T195"/>
  <c r="R195"/>
  <c r="P195"/>
  <c r="BI191"/>
  <c r="BH191"/>
  <c r="BG191"/>
  <c r="BF191"/>
  <c r="T191"/>
  <c r="R191"/>
  <c r="P191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1"/>
  <c r="BH131"/>
  <c r="BG131"/>
  <c r="BF131"/>
  <c r="T131"/>
  <c r="R131"/>
  <c r="P131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55"/>
  <c r="J17"/>
  <c r="J12"/>
  <c r="J85"/>
  <c r="E7"/>
  <c r="E81"/>
  <c i="2" r="J37"/>
  <c r="J36"/>
  <c i="1" r="AY55"/>
  <c i="2" r="J35"/>
  <c i="1" r="AX55"/>
  <c i="2" r="BI411"/>
  <c r="BH411"/>
  <c r="BG411"/>
  <c r="BF411"/>
  <c r="T411"/>
  <c r="R411"/>
  <c r="P411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R399"/>
  <c r="P399"/>
  <c r="BI395"/>
  <c r="BH395"/>
  <c r="BG395"/>
  <c r="BF395"/>
  <c r="T395"/>
  <c r="R395"/>
  <c r="P395"/>
  <c r="BI391"/>
  <c r="BH391"/>
  <c r="BG391"/>
  <c r="BF391"/>
  <c r="T391"/>
  <c r="R391"/>
  <c r="P391"/>
  <c r="BI388"/>
  <c r="BH388"/>
  <c r="BG388"/>
  <c r="BF388"/>
  <c r="T388"/>
  <c r="R388"/>
  <c r="P388"/>
  <c r="BI384"/>
  <c r="BH384"/>
  <c r="BG384"/>
  <c r="BF384"/>
  <c r="T384"/>
  <c r="R384"/>
  <c r="P384"/>
  <c r="BI380"/>
  <c r="BH380"/>
  <c r="BG380"/>
  <c r="BF380"/>
  <c r="T380"/>
  <c r="R380"/>
  <c r="P380"/>
  <c r="BI377"/>
  <c r="BH377"/>
  <c r="BG377"/>
  <c r="BF377"/>
  <c r="T377"/>
  <c r="T376"/>
  <c r="R377"/>
  <c r="R376"/>
  <c r="P377"/>
  <c r="P376"/>
  <c r="BI372"/>
  <c r="BH372"/>
  <c r="BG372"/>
  <c r="BF372"/>
  <c r="T372"/>
  <c r="T371"/>
  <c r="R372"/>
  <c r="R371"/>
  <c r="P372"/>
  <c r="P371"/>
  <c r="BI367"/>
  <c r="BH367"/>
  <c r="BG367"/>
  <c r="BF367"/>
  <c r="T367"/>
  <c r="T366"/>
  <c r="R367"/>
  <c r="R366"/>
  <c r="P367"/>
  <c r="P366"/>
  <c r="BI362"/>
  <c r="BH362"/>
  <c r="BG362"/>
  <c r="BF362"/>
  <c r="T362"/>
  <c r="T361"/>
  <c r="R362"/>
  <c r="R361"/>
  <c r="P362"/>
  <c r="P361"/>
  <c r="BI357"/>
  <c r="BH357"/>
  <c r="BG357"/>
  <c r="BF357"/>
  <c r="T357"/>
  <c r="R357"/>
  <c r="P357"/>
  <c r="BI353"/>
  <c r="BH353"/>
  <c r="BG353"/>
  <c r="BF353"/>
  <c r="T353"/>
  <c r="R353"/>
  <c r="P353"/>
  <c r="BI349"/>
  <c r="BH349"/>
  <c r="BG349"/>
  <c r="BF349"/>
  <c r="T349"/>
  <c r="R349"/>
  <c r="P349"/>
  <c r="BI347"/>
  <c r="BH347"/>
  <c r="BG347"/>
  <c r="BF347"/>
  <c r="T347"/>
  <c r="R347"/>
  <c r="P347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2"/>
  <c r="BH322"/>
  <c r="BG322"/>
  <c r="BF322"/>
  <c r="T322"/>
  <c r="R322"/>
  <c r="P322"/>
  <c r="BI318"/>
  <c r="BH318"/>
  <c r="BG318"/>
  <c r="BF318"/>
  <c r="T318"/>
  <c r="R318"/>
  <c r="P318"/>
  <c r="BI314"/>
  <c r="BH314"/>
  <c r="BG314"/>
  <c r="BF314"/>
  <c r="T314"/>
  <c r="R314"/>
  <c r="P314"/>
  <c r="BI311"/>
  <c r="BH311"/>
  <c r="BG311"/>
  <c r="BF311"/>
  <c r="T311"/>
  <c r="R311"/>
  <c r="P311"/>
  <c r="BI309"/>
  <c r="BH309"/>
  <c r="BG309"/>
  <c r="BF309"/>
  <c r="T309"/>
  <c r="R309"/>
  <c r="P309"/>
  <c r="BI305"/>
  <c r="BH305"/>
  <c r="BG305"/>
  <c r="BF305"/>
  <c r="T305"/>
  <c r="R305"/>
  <c r="P305"/>
  <c r="BI301"/>
  <c r="BH301"/>
  <c r="BG301"/>
  <c r="BF301"/>
  <c r="T301"/>
  <c r="R301"/>
  <c r="P301"/>
  <c r="BI297"/>
  <c r="BH297"/>
  <c r="BG297"/>
  <c r="BF297"/>
  <c r="T297"/>
  <c r="R297"/>
  <c r="P297"/>
  <c r="BI292"/>
  <c r="BH292"/>
  <c r="BG292"/>
  <c r="BF292"/>
  <c r="T292"/>
  <c r="T291"/>
  <c r="R292"/>
  <c r="R291"/>
  <c r="P292"/>
  <c r="P291"/>
  <c r="BI287"/>
  <c r="BH287"/>
  <c r="BG287"/>
  <c r="BF287"/>
  <c r="T287"/>
  <c r="T286"/>
  <c r="R287"/>
  <c r="R286"/>
  <c r="P287"/>
  <c r="P286"/>
  <c r="BI282"/>
  <c r="BH282"/>
  <c r="BG282"/>
  <c r="BF282"/>
  <c r="T282"/>
  <c r="R282"/>
  <c r="P282"/>
  <c r="BI278"/>
  <c r="BH278"/>
  <c r="BG278"/>
  <c r="BF278"/>
  <c r="T278"/>
  <c r="R278"/>
  <c r="P278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58"/>
  <c r="BH258"/>
  <c r="BG258"/>
  <c r="BF258"/>
  <c r="T258"/>
  <c r="R258"/>
  <c r="P258"/>
  <c r="BI255"/>
  <c r="BH255"/>
  <c r="BG255"/>
  <c r="BF255"/>
  <c r="T255"/>
  <c r="T254"/>
  <c r="R255"/>
  <c r="R254"/>
  <c r="P255"/>
  <c r="P254"/>
  <c r="BI250"/>
  <c r="BH250"/>
  <c r="BG250"/>
  <c r="BF250"/>
  <c r="T250"/>
  <c r="R250"/>
  <c r="P250"/>
  <c r="BI245"/>
  <c r="BH245"/>
  <c r="BG245"/>
  <c r="BF245"/>
  <c r="T245"/>
  <c r="R245"/>
  <c r="P245"/>
  <c r="BI240"/>
  <c r="BH240"/>
  <c r="BG240"/>
  <c r="BF240"/>
  <c r="T240"/>
  <c r="R240"/>
  <c r="P240"/>
  <c r="BI238"/>
  <c r="BH238"/>
  <c r="BG238"/>
  <c r="BF238"/>
  <c r="T238"/>
  <c r="R238"/>
  <c r="P238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1"/>
  <c r="BH221"/>
  <c r="BG221"/>
  <c r="BF221"/>
  <c r="T221"/>
  <c r="T220"/>
  <c r="R221"/>
  <c r="R220"/>
  <c r="P221"/>
  <c r="P220"/>
  <c r="BI216"/>
  <c r="BH216"/>
  <c r="BG216"/>
  <c r="BF216"/>
  <c r="T216"/>
  <c r="T215"/>
  <c r="R216"/>
  <c r="R215"/>
  <c r="P216"/>
  <c r="P215"/>
  <c r="BI213"/>
  <c r="BH213"/>
  <c r="BG213"/>
  <c r="BF213"/>
  <c r="T213"/>
  <c r="R213"/>
  <c r="P213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4"/>
  <c r="BH194"/>
  <c r="BG194"/>
  <c r="BF194"/>
  <c r="T194"/>
  <c r="R194"/>
  <c r="P194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R183"/>
  <c r="P183"/>
  <c r="BI178"/>
  <c r="BH178"/>
  <c r="BG178"/>
  <c r="BF178"/>
  <c r="T178"/>
  <c r="R178"/>
  <c r="P178"/>
  <c r="BI172"/>
  <c r="BH172"/>
  <c r="BG172"/>
  <c r="BF172"/>
  <c r="T172"/>
  <c r="T171"/>
  <c r="R172"/>
  <c r="R171"/>
  <c r="P172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3"/>
  <c r="BH113"/>
  <c r="BG113"/>
  <c r="BF113"/>
  <c r="T113"/>
  <c r="R113"/>
  <c r="P113"/>
  <c r="BI108"/>
  <c r="BH108"/>
  <c r="BG108"/>
  <c r="BF108"/>
  <c r="T108"/>
  <c r="R108"/>
  <c r="P108"/>
  <c r="BI104"/>
  <c r="BH104"/>
  <c r="BG104"/>
  <c r="BF104"/>
  <c r="T104"/>
  <c r="R104"/>
  <c r="P104"/>
  <c r="J99"/>
  <c r="J98"/>
  <c r="F96"/>
  <c r="E94"/>
  <c r="J55"/>
  <c r="J54"/>
  <c r="F52"/>
  <c r="E50"/>
  <c r="J18"/>
  <c r="E18"/>
  <c r="F99"/>
  <c r="J17"/>
  <c r="J15"/>
  <c r="E15"/>
  <c r="F98"/>
  <c r="J14"/>
  <c r="J12"/>
  <c r="J96"/>
  <c r="E7"/>
  <c r="E92"/>
  <c i="1" r="L50"/>
  <c r="AM50"/>
  <c r="AM49"/>
  <c r="L49"/>
  <c r="AM47"/>
  <c r="L47"/>
  <c r="L45"/>
  <c r="L44"/>
  <c i="2" r="BK377"/>
  <c r="J357"/>
  <c r="J349"/>
  <c r="J338"/>
  <c r="J334"/>
  <c r="BK326"/>
  <c r="J311"/>
  <c r="J305"/>
  <c r="J274"/>
  <c r="BK268"/>
  <c r="J268"/>
  <c r="BK250"/>
  <c r="BK230"/>
  <c r="J226"/>
  <c r="J209"/>
  <c r="J201"/>
  <c r="J187"/>
  <c r="BK167"/>
  <c r="BK155"/>
  <c r="BK146"/>
  <c r="J133"/>
  <c r="J117"/>
  <c r="J399"/>
  <c i="3" r="BK621"/>
  <c r="BK576"/>
  <c r="J403"/>
  <c r="BK131"/>
  <c r="J391"/>
  <c r="J198"/>
  <c r="BK252"/>
  <c r="BK118"/>
  <c i="4" r="J87"/>
  <c i="2" r="F35"/>
  <c i="3" r="BK342"/>
  <c r="J174"/>
  <c r="BK579"/>
  <c r="J554"/>
  <c r="J510"/>
  <c r="J469"/>
  <c r="J434"/>
  <c r="BK400"/>
  <c r="J339"/>
  <c r="J303"/>
  <c r="BK255"/>
  <c r="J195"/>
  <c r="BK171"/>
  <c r="J121"/>
  <c r="J504"/>
  <c r="BK429"/>
  <c r="J308"/>
  <c r="BK258"/>
  <c r="BK517"/>
  <c r="J640"/>
  <c r="BK424"/>
  <c r="BK181"/>
  <c r="J102"/>
  <c r="BK242"/>
  <c r="J139"/>
  <c i="4" r="J121"/>
  <c r="BK118"/>
  <c r="BK121"/>
  <c i="2" r="J34"/>
  <c r="BK121"/>
  <c i="3" r="BK627"/>
  <c r="J297"/>
  <c r="J334"/>
  <c i="2" r="F34"/>
  <c r="BK403"/>
  <c r="BK399"/>
  <c r="J395"/>
  <c r="BK391"/>
  <c r="J388"/>
  <c r="BK380"/>
  <c r="J367"/>
  <c r="BK349"/>
  <c r="BK338"/>
  <c r="J318"/>
  <c r="J301"/>
  <c r="BK282"/>
  <c r="BK272"/>
  <c r="J240"/>
  <c r="J221"/>
  <c r="BK194"/>
  <c r="BK183"/>
  <c r="J159"/>
  <c r="J138"/>
  <c r="J121"/>
  <c i="1" r="AS54"/>
  <c i="3" r="J125"/>
  <c r="BK371"/>
  <c r="J621"/>
  <c r="J242"/>
  <c r="J203"/>
  <c r="J569"/>
  <c r="J349"/>
  <c r="J636"/>
  <c r="J576"/>
  <c r="BK535"/>
  <c r="BK469"/>
  <c r="BK440"/>
  <c r="J424"/>
  <c r="BK395"/>
  <c r="J359"/>
  <c r="J267"/>
  <c r="BK218"/>
  <c r="BK145"/>
  <c r="BK588"/>
  <c r="J502"/>
  <c r="BK446"/>
  <c r="BK303"/>
  <c r="BK161"/>
  <c r="BK559"/>
  <c r="BK267"/>
  <c r="BK434"/>
  <c r="J275"/>
  <c r="J418"/>
  <c r="BK210"/>
  <c r="J149"/>
  <c i="4" r="J100"/>
  <c r="J108"/>
  <c r="J113"/>
  <c i="3" r="BK504"/>
  <c r="J336"/>
  <c i="4" r="J118"/>
  <c i="3" r="BK174"/>
  <c r="J281"/>
  <c i="4" r="BK132"/>
  <c i="3" r="J94"/>
  <c r="BK191"/>
  <c r="BK164"/>
  <c i="4" r="BK87"/>
  <c i="2" r="F37"/>
  <c i="3" r="BK458"/>
  <c r="BK195"/>
  <c i="4" r="BK108"/>
  <c r="BK136"/>
  <c i="2" r="BK353"/>
  <c r="J342"/>
  <c r="J309"/>
  <c r="J292"/>
  <c r="BK274"/>
  <c r="J238"/>
  <c r="BK221"/>
  <c r="J194"/>
  <c r="BK172"/>
  <c r="BK133"/>
  <c i="3" r="BK510"/>
  <c r="BK496"/>
  <c r="BK318"/>
  <c r="BK540"/>
  <c r="J491"/>
  <c r="J412"/>
  <c r="BK397"/>
  <c r="BK385"/>
  <c r="BK366"/>
  <c r="BK275"/>
  <c r="BK248"/>
  <c r="BK235"/>
  <c r="BK198"/>
  <c r="BK125"/>
  <c r="J100"/>
  <c r="J535"/>
  <c r="J395"/>
  <c r="J181"/>
  <c r="J588"/>
  <c r="BK564"/>
  <c r="J496"/>
  <c r="BK486"/>
  <c r="J405"/>
  <c r="J397"/>
  <c r="J324"/>
  <c r="J269"/>
  <c r="BK215"/>
  <c r="BK157"/>
  <c r="BK94"/>
  <c r="J475"/>
  <c r="J265"/>
  <c r="J118"/>
  <c r="BK291"/>
  <c r="J446"/>
  <c r="BK281"/>
  <c r="J440"/>
  <c r="BK339"/>
  <c r="BK228"/>
  <c r="BK177"/>
  <c i="4" r="BK139"/>
  <c r="BK95"/>
  <c r="BK103"/>
  <c i="2" r="BK334"/>
  <c r="BK305"/>
  <c r="BK278"/>
  <c r="J245"/>
  <c r="J216"/>
  <c r="J207"/>
  <c r="BK163"/>
  <c r="J155"/>
  <c r="BK117"/>
  <c r="BK104"/>
  <c i="3" r="J291"/>
  <c r="J579"/>
  <c r="J145"/>
  <c i="2" r="F36"/>
  <c r="J362"/>
  <c r="J330"/>
  <c r="BK311"/>
  <c r="J297"/>
  <c r="J278"/>
  <c r="J255"/>
  <c r="BK228"/>
  <c r="BK207"/>
  <c r="J189"/>
  <c r="J167"/>
  <c r="BK142"/>
  <c r="BK129"/>
  <c r="J104"/>
  <c i="3" r="BK408"/>
  <c r="J157"/>
  <c r="J564"/>
  <c r="J161"/>
  <c r="BK139"/>
  <c r="BK269"/>
  <c r="J131"/>
  <c r="J513"/>
  <c r="BK184"/>
  <c r="J600"/>
  <c r="J559"/>
  <c r="J524"/>
  <c r="J458"/>
  <c r="J429"/>
  <c r="BK403"/>
  <c r="BK284"/>
  <c r="J248"/>
  <c r="J210"/>
  <c r="J164"/>
  <c r="BK136"/>
  <c r="J545"/>
  <c r="BK455"/>
  <c r="J327"/>
  <c r="J261"/>
  <c r="J110"/>
  <c r="J318"/>
  <c r="BK636"/>
  <c r="BK405"/>
  <c r="J481"/>
  <c r="BK121"/>
  <c r="J232"/>
  <c r="J184"/>
  <c i="4" r="J129"/>
  <c r="BK129"/>
  <c i="3" r="BK245"/>
  <c r="J255"/>
  <c r="J235"/>
  <c r="J171"/>
  <c i="4" r="J103"/>
  <c r="J95"/>
  <c i="3" r="J225"/>
  <c i="4" r="J136"/>
  <c r="J92"/>
  <c i="3" r="J354"/>
  <c r="BK261"/>
  <c i="4" r="J126"/>
  <c r="BK92"/>
  <c i="2" r="BK362"/>
  <c r="BK342"/>
  <c r="J314"/>
  <c r="J282"/>
  <c r="J258"/>
  <c r="J228"/>
  <c r="J205"/>
  <c r="BK178"/>
  <c r="J151"/>
  <c r="BK125"/>
  <c i="3" r="BK608"/>
  <c r="BK359"/>
  <c r="J366"/>
  <c r="J614"/>
  <c r="BK100"/>
  <c i="4" r="BK151"/>
  <c i="2" r="BK367"/>
  <c r="BK330"/>
  <c r="J250"/>
  <c r="BK205"/>
  <c r="J148"/>
  <c i="3" r="J284"/>
  <c r="BK554"/>
  <c r="BK475"/>
  <c r="J408"/>
  <c r="J378"/>
  <c r="J252"/>
  <c r="J215"/>
  <c r="J105"/>
  <c r="J550"/>
  <c r="BK418"/>
  <c r="BK354"/>
  <c r="J228"/>
  <c r="BK149"/>
  <c r="BK464"/>
  <c r="J222"/>
  <c r="BK141"/>
  <c r="BK265"/>
  <c r="J313"/>
  <c i="4" r="J151"/>
  <c r="BK145"/>
  <c i="2" r="BK318"/>
  <c r="J264"/>
  <c r="J183"/>
  <c r="J129"/>
  <c i="3" r="BK614"/>
  <c r="BK378"/>
  <c i="2" r="J391"/>
  <c r="J372"/>
  <c r="BK314"/>
  <c r="BK287"/>
  <c r="BK255"/>
  <c r="BK226"/>
  <c r="BK198"/>
  <c r="J172"/>
  <c r="J142"/>
  <c i="3" r="J540"/>
  <c r="J136"/>
  <c i="2" r="J411"/>
  <c r="J407"/>
  <c r="BK395"/>
  <c r="BK384"/>
  <c r="BK357"/>
  <c r="J326"/>
  <c r="J287"/>
  <c r="BK245"/>
  <c r="BK201"/>
  <c r="BK148"/>
  <c r="J113"/>
  <c i="3" r="J400"/>
  <c r="BK203"/>
  <c r="J218"/>
  <c r="J528"/>
  <c r="BK584"/>
  <c r="BK491"/>
  <c r="BK412"/>
  <c r="BK313"/>
  <c r="J191"/>
  <c r="J114"/>
  <c r="J371"/>
  <c r="BK232"/>
  <c r="BK640"/>
  <c r="BK222"/>
  <c r="BK324"/>
  <c r="BK114"/>
  <c i="4" r="J132"/>
  <c i="3" r="J464"/>
  <c r="BK225"/>
  <c r="BK105"/>
  <c i="2" r="BK372"/>
  <c r="J347"/>
  <c r="BK322"/>
  <c r="BK297"/>
  <c r="BK240"/>
  <c r="BK216"/>
  <c r="BK189"/>
  <c r="J163"/>
  <c r="BK138"/>
  <c r="BK108"/>
  <c i="3" r="J486"/>
  <c r="BK550"/>
  <c r="BK297"/>
  <c r="BK308"/>
  <c i="4" r="J145"/>
  <c i="2" r="J384"/>
  <c r="J322"/>
  <c r="BK264"/>
  <c r="J213"/>
  <c r="BK159"/>
  <c r="BK113"/>
  <c i="3" r="BK545"/>
  <c r="BK415"/>
  <c r="BK391"/>
  <c r="BK336"/>
  <c r="J239"/>
  <c r="J177"/>
  <c r="BK524"/>
  <c r="J608"/>
  <c r="BK528"/>
  <c r="J451"/>
  <c r="J385"/>
  <c r="J245"/>
  <c r="J141"/>
  <c r="BK334"/>
  <c r="BK600"/>
  <c r="J627"/>
  <c r="J517"/>
  <c i="4" r="BK126"/>
  <c i="2" r="BK292"/>
  <c r="J230"/>
  <c r="J198"/>
  <c r="J146"/>
  <c i="3" r="BK451"/>
  <c r="J584"/>
  <c i="2" r="J380"/>
  <c r="J353"/>
  <c r="BK301"/>
  <c r="J272"/>
  <c r="BK238"/>
  <c r="BK209"/>
  <c r="BK187"/>
  <c r="BK151"/>
  <c r="J108"/>
  <c i="3" r="BK569"/>
  <c i="2" r="BK411"/>
  <c r="BK407"/>
  <c r="J403"/>
  <c r="BK388"/>
  <c r="J377"/>
  <c r="BK347"/>
  <c r="BK309"/>
  <c r="BK258"/>
  <c r="BK213"/>
  <c r="J178"/>
  <c r="J125"/>
  <c i="3" r="BK513"/>
  <c r="BK481"/>
  <c r="J455"/>
  <c r="BK102"/>
  <c r="J595"/>
  <c r="BK502"/>
  <c r="J415"/>
  <c r="BK327"/>
  <c r="BK239"/>
  <c r="BK110"/>
  <c r="BK595"/>
  <c r="J258"/>
  <c i="4" r="J148"/>
  <c r="BK113"/>
  <c r="BK148"/>
  <c i="3" r="BK349"/>
  <c i="4" r="BK100"/>
  <c i="3" r="J342"/>
  <c i="4" r="J139"/>
  <c i="3" l="1" r="P607"/>
  <c r="P411"/>
  <c r="T607"/>
  <c r="T411"/>
  <c r="R607"/>
  <c r="R411"/>
  <c i="2" r="P103"/>
  <c r="T103"/>
  <c r="R150"/>
  <c r="BK177"/>
  <c r="J177"/>
  <c r="J63"/>
  <c r="BK193"/>
  <c r="J193"/>
  <c r="J64"/>
  <c r="R193"/>
  <c r="T200"/>
  <c r="BK225"/>
  <c r="J225"/>
  <c r="J68"/>
  <c r="P244"/>
  <c r="R244"/>
  <c r="R257"/>
  <c r="P296"/>
  <c r="P313"/>
  <c r="BK346"/>
  <c r="J346"/>
  <c r="J76"/>
  <c r="R379"/>
  <c r="P390"/>
  <c r="BK150"/>
  <c r="J150"/>
  <c r="J61"/>
  <c r="P177"/>
  <c r="T193"/>
  <c r="T225"/>
  <c r="T296"/>
  <c r="P346"/>
  <c r="T379"/>
  <c i="3" r="BK93"/>
  <c r="J93"/>
  <c r="J61"/>
  <c r="P170"/>
  <c r="T348"/>
  <c r="T347"/>
  <c r="BK620"/>
  <c r="J620"/>
  <c r="J71"/>
  <c i="2" r="P150"/>
  <c r="R177"/>
  <c r="R200"/>
  <c r="R225"/>
  <c r="BK257"/>
  <c r="J257"/>
  <c r="J71"/>
  <c r="BK313"/>
  <c r="J313"/>
  <c r="J75"/>
  <c r="T346"/>
  <c r="BK379"/>
  <c r="J379"/>
  <c r="J81"/>
  <c r="R390"/>
  <c i="3" r="BK170"/>
  <c r="J170"/>
  <c r="J64"/>
  <c r="P358"/>
  <c r="P620"/>
  <c i="2" r="T150"/>
  <c r="BK200"/>
  <c r="J200"/>
  <c r="J65"/>
  <c r="P225"/>
  <c r="P257"/>
  <c r="BK296"/>
  <c r="J296"/>
  <c r="J74"/>
  <c r="T313"/>
  <c r="T390"/>
  <c i="3" r="P93"/>
  <c r="BK160"/>
  <c r="J160"/>
  <c r="J62"/>
  <c r="R160"/>
  <c r="T160"/>
  <c r="BK358"/>
  <c r="J358"/>
  <c r="J68"/>
  <c i="2" r="BK103"/>
  <c r="J103"/>
  <c r="J60"/>
  <c r="R103"/>
  <c r="T177"/>
  <c r="P193"/>
  <c r="P200"/>
  <c r="BK244"/>
  <c r="J244"/>
  <c r="J69"/>
  <c r="T244"/>
  <c r="T257"/>
  <c r="R296"/>
  <c r="R313"/>
  <c r="R346"/>
  <c r="P379"/>
  <c r="BK390"/>
  <c r="J390"/>
  <c r="J82"/>
  <c i="3" r="R93"/>
  <c r="R92"/>
  <c r="P160"/>
  <c r="T170"/>
  <c r="BK348"/>
  <c r="J348"/>
  <c r="J67"/>
  <c r="P348"/>
  <c r="P347"/>
  <c r="P338"/>
  <c r="R358"/>
  <c r="R620"/>
  <c i="4" r="P86"/>
  <c r="T86"/>
  <c r="P117"/>
  <c r="BK144"/>
  <c r="J144"/>
  <c r="J64"/>
  <c i="3" r="T93"/>
  <c r="T92"/>
  <c r="R170"/>
  <c r="R348"/>
  <c r="R347"/>
  <c r="R338"/>
  <c r="T358"/>
  <c r="T620"/>
  <c i="4" r="BK86"/>
  <c r="J86"/>
  <c r="J61"/>
  <c r="R86"/>
  <c r="BK117"/>
  <c r="J117"/>
  <c r="J62"/>
  <c r="R117"/>
  <c r="T117"/>
  <c r="BK135"/>
  <c r="J135"/>
  <c r="J63"/>
  <c r="P135"/>
  <c r="R135"/>
  <c r="T135"/>
  <c r="P144"/>
  <c r="R144"/>
  <c r="T144"/>
  <c i="2" r="BK220"/>
  <c r="J220"/>
  <c r="J67"/>
  <c r="BK286"/>
  <c r="J286"/>
  <c r="J72"/>
  <c r="BK376"/>
  <c r="J376"/>
  <c r="J80"/>
  <c r="BK215"/>
  <c r="J215"/>
  <c r="J66"/>
  <c r="BK254"/>
  <c r="J254"/>
  <c r="J70"/>
  <c r="BK371"/>
  <c r="J371"/>
  <c r="J79"/>
  <c r="BK361"/>
  <c r="J361"/>
  <c r="J77"/>
  <c r="BK171"/>
  <c r="J171"/>
  <c r="J62"/>
  <c r="BK291"/>
  <c r="J291"/>
  <c r="J73"/>
  <c r="BK366"/>
  <c r="J366"/>
  <c r="J78"/>
  <c i="3" r="BK411"/>
  <c r="J411"/>
  <c r="J69"/>
  <c r="BK607"/>
  <c r="J607"/>
  <c r="J70"/>
  <c i="4" r="F55"/>
  <c r="BE108"/>
  <c r="BE121"/>
  <c r="J52"/>
  <c r="BE148"/>
  <c r="E48"/>
  <c r="BE113"/>
  <c r="BE132"/>
  <c i="3" r="BK92"/>
  <c r="J92"/>
  <c r="J60"/>
  <c i="4" r="BE87"/>
  <c r="BE92"/>
  <c r="BE95"/>
  <c r="BE100"/>
  <c r="BE103"/>
  <c r="BE118"/>
  <c r="BE126"/>
  <c r="BE129"/>
  <c r="BE136"/>
  <c r="BE139"/>
  <c r="BE145"/>
  <c r="BE151"/>
  <c i="3" r="BE102"/>
  <c r="BE139"/>
  <c r="BE145"/>
  <c r="BE225"/>
  <c r="BE232"/>
  <c r="BE258"/>
  <c r="BE291"/>
  <c r="BE303"/>
  <c r="BE308"/>
  <c r="BE354"/>
  <c r="BE239"/>
  <c r="BE318"/>
  <c r="BE429"/>
  <c r="BE434"/>
  <c r="BE195"/>
  <c r="BE203"/>
  <c r="BE267"/>
  <c r="BE284"/>
  <c r="BE313"/>
  <c r="BE359"/>
  <c r="BE371"/>
  <c r="BE391"/>
  <c r="BE451"/>
  <c r="BE496"/>
  <c r="BE517"/>
  <c r="BE550"/>
  <c r="BE584"/>
  <c r="BE608"/>
  <c r="BE640"/>
  <c r="E48"/>
  <c r="BE94"/>
  <c r="BE100"/>
  <c r="BE105"/>
  <c r="BE157"/>
  <c r="BE210"/>
  <c r="BE218"/>
  <c r="BE228"/>
  <c r="BE245"/>
  <c r="BE255"/>
  <c r="BE275"/>
  <c r="BE486"/>
  <c r="BE491"/>
  <c r="BE502"/>
  <c r="BE504"/>
  <c r="BE535"/>
  <c r="BE564"/>
  <c r="BE579"/>
  <c r="J52"/>
  <c r="BE121"/>
  <c r="BE125"/>
  <c r="BE136"/>
  <c r="BE141"/>
  <c r="BE149"/>
  <c r="BE248"/>
  <c r="BE342"/>
  <c r="BE418"/>
  <c r="BE424"/>
  <c r="BE510"/>
  <c r="BE513"/>
  <c r="BE559"/>
  <c r="F88"/>
  <c r="BE177"/>
  <c r="BE215"/>
  <c r="BE235"/>
  <c r="BE242"/>
  <c r="BE297"/>
  <c r="BE334"/>
  <c r="BE336"/>
  <c r="BE366"/>
  <c r="BE378"/>
  <c r="BE395"/>
  <c r="BE397"/>
  <c r="BE400"/>
  <c r="BE408"/>
  <c r="BE412"/>
  <c r="BE415"/>
  <c r="BE440"/>
  <c r="BE455"/>
  <c r="BE481"/>
  <c r="BE528"/>
  <c r="BE545"/>
  <c r="BE569"/>
  <c r="BE600"/>
  <c r="BE614"/>
  <c r="BE621"/>
  <c r="BE131"/>
  <c r="BE191"/>
  <c r="BE339"/>
  <c r="BE385"/>
  <c r="BE588"/>
  <c r="BE595"/>
  <c r="BE161"/>
  <c r="BE171"/>
  <c r="BE261"/>
  <c r="BE349"/>
  <c r="BE403"/>
  <c r="BE405"/>
  <c r="BE458"/>
  <c r="BE464"/>
  <c r="BE576"/>
  <c r="BE627"/>
  <c r="BE110"/>
  <c r="BE164"/>
  <c r="BE181"/>
  <c r="BE222"/>
  <c r="BE281"/>
  <c r="BE324"/>
  <c r="BE524"/>
  <c r="BE540"/>
  <c r="BE554"/>
  <c r="BE114"/>
  <c r="BE118"/>
  <c r="BE174"/>
  <c r="BE184"/>
  <c r="BE198"/>
  <c r="BE252"/>
  <c r="BE265"/>
  <c r="BE269"/>
  <c r="BE327"/>
  <c r="BE446"/>
  <c r="BE469"/>
  <c r="BE475"/>
  <c r="BE636"/>
  <c i="2" r="BE395"/>
  <c r="E48"/>
  <c r="J52"/>
  <c r="F54"/>
  <c r="F55"/>
  <c r="BE104"/>
  <c r="BE108"/>
  <c r="BE113"/>
  <c r="BE117"/>
  <c r="BE121"/>
  <c r="BE125"/>
  <c r="BE129"/>
  <c r="BE133"/>
  <c r="BE138"/>
  <c r="BE142"/>
  <c r="BE146"/>
  <c r="BE148"/>
  <c r="BE151"/>
  <c r="BE155"/>
  <c r="BE159"/>
  <c r="BE163"/>
  <c r="BE167"/>
  <c r="BE172"/>
  <c r="BE178"/>
  <c r="BE183"/>
  <c r="BE187"/>
  <c r="BE189"/>
  <c r="BE194"/>
  <c r="BE198"/>
  <c r="BE201"/>
  <c r="BE205"/>
  <c r="BE207"/>
  <c r="BE209"/>
  <c r="BE213"/>
  <c r="BE216"/>
  <c r="BE221"/>
  <c r="BE226"/>
  <c r="BE228"/>
  <c r="BE230"/>
  <c r="BE238"/>
  <c r="BE240"/>
  <c r="BE245"/>
  <c r="BE250"/>
  <c r="BE255"/>
  <c r="BE258"/>
  <c r="BE264"/>
  <c r="BE268"/>
  <c r="BE272"/>
  <c r="BE274"/>
  <c r="BE278"/>
  <c r="BE282"/>
  <c r="BE287"/>
  <c r="BE292"/>
  <c r="BE297"/>
  <c r="BE301"/>
  <c r="BE305"/>
  <c r="BE309"/>
  <c r="BE311"/>
  <c r="BE314"/>
  <c r="BE318"/>
  <c r="BE322"/>
  <c r="BE326"/>
  <c r="BE330"/>
  <c r="BE334"/>
  <c r="BE338"/>
  <c r="BE342"/>
  <c r="BE347"/>
  <c r="BE349"/>
  <c r="BE353"/>
  <c r="BE357"/>
  <c r="BE362"/>
  <c r="BE367"/>
  <c r="BE372"/>
  <c r="BE377"/>
  <c r="BE380"/>
  <c r="BE384"/>
  <c r="BE388"/>
  <c r="BE391"/>
  <c r="BE399"/>
  <c r="BE403"/>
  <c r="BE407"/>
  <c r="BE411"/>
  <c i="1" r="AW55"/>
  <c r="BA55"/>
  <c r="BC55"/>
  <c r="BB55"/>
  <c r="BD55"/>
  <c i="4" r="F35"/>
  <c i="1" r="BB57"/>
  <c i="4" r="F37"/>
  <c i="1" r="BD57"/>
  <c i="4" r="F36"/>
  <c i="1" r="BC57"/>
  <c i="3" r="J34"/>
  <c i="1" r="AW56"/>
  <c i="3" r="F35"/>
  <c i="1" r="BB56"/>
  <c i="3" r="F34"/>
  <c i="1" r="BA56"/>
  <c i="4" r="J34"/>
  <c i="1" r="AW57"/>
  <c i="3" r="F36"/>
  <c i="1" r="BC56"/>
  <c i="4" r="F34"/>
  <c i="1" r="BA57"/>
  <c i="3" r="F37"/>
  <c i="1" r="BD56"/>
  <c i="3" l="1" r="T338"/>
  <c r="R169"/>
  <c r="R91"/>
  <c i="4" r="T85"/>
  <c r="T84"/>
  <c i="2" r="R102"/>
  <c i="4" r="R85"/>
  <c r="R84"/>
  <c i="3" r="P169"/>
  <c i="4" r="P85"/>
  <c r="P84"/>
  <c i="1" r="AU57"/>
  <c i="3" r="T169"/>
  <c r="P92"/>
  <c r="P91"/>
  <c i="1" r="AU56"/>
  <c i="3" r="T91"/>
  <c i="2" r="T102"/>
  <c r="P102"/>
  <c i="1" r="AU55"/>
  <c i="2" r="BK102"/>
  <c r="J102"/>
  <c r="J59"/>
  <c i="4" r="BK85"/>
  <c r="BK84"/>
  <c r="J84"/>
  <c r="J59"/>
  <c i="3" r="BK347"/>
  <c r="J347"/>
  <c r="J66"/>
  <c i="1" r="BA54"/>
  <c r="W30"/>
  <c i="2" r="J33"/>
  <c i="1" r="AV55"/>
  <c r="AT55"/>
  <c i="4" r="F33"/>
  <c i="1" r="AZ57"/>
  <c i="3" r="J33"/>
  <c i="1" r="AV56"/>
  <c r="AT56"/>
  <c r="BC54"/>
  <c r="AY54"/>
  <c r="BB54"/>
  <c r="AX54"/>
  <c r="BD54"/>
  <c r="W33"/>
  <c i="4" r="J33"/>
  <c i="1" r="AV57"/>
  <c r="AT57"/>
  <c i="2" r="F33"/>
  <c i="1" r="AZ55"/>
  <c i="3" r="F33"/>
  <c i="1" r="AZ56"/>
  <c i="4" l="1" r="J85"/>
  <c r="J60"/>
  <c i="3" r="BK338"/>
  <c r="J338"/>
  <c r="J65"/>
  <c i="2" r="J30"/>
  <c i="1" r="W31"/>
  <c i="4" r="J30"/>
  <c i="1" r="AG57"/>
  <c r="W32"/>
  <c r="AW54"/>
  <c r="AK30"/>
  <c r="AU54"/>
  <c r="AZ54"/>
  <c r="AV54"/>
  <c r="AK29"/>
  <c l="1" r="AG55"/>
  <c r="AN55"/>
  <c i="2" r="J39"/>
  <c i="4" r="J39"/>
  <c i="3" r="BK169"/>
  <c r="J169"/>
  <c r="J63"/>
  <c i="1" r="AN57"/>
  <c r="W29"/>
  <c r="AT54"/>
  <c i="3" l="1" r="BK91"/>
  <c r="J91"/>
  <c r="J30"/>
  <c i="1" r="AG56"/>
  <c r="AG54"/>
  <c r="AK26"/>
  <c r="AK35"/>
  <c l="1" r="AN54"/>
  <c i="3" r="J59"/>
  <c r="J39"/>
  <c i="1" r="AN56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<sst xmlns="http://schemas.openxmlformats.org/spreadsheetml/2006/main">
  <si>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</si>
  <si>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</si>
  <si>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</si>
  <si>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</si>
  <si>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</si>
  <si>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{98325987-9006-45df-9fb4-d4678814ef8a}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</si>
  <si>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</si>
  <si>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</si>
  <si>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</si>
  <si>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</si>
  <si>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</si>
  <si>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</si>
  <si>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</si>
  <si>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</si>
  <si>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25-TR-1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</si>
  <si>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</si>
  <si>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</si>
  <si>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ÚPRAVA VEŘEJNÉHO PROSTRANSTVÍ MASARYKOVO NÁM. – VO</t>
  </si>
  <si>
    <t>KSO:</t>
  </si>
  <si>
    <t>828 73 11</t>
  </si>
  <si>
    <t>CC-CZ:</t>
  </si>
  <si>
    <t>22249</t>
  </si>
  <si>
    <t>Místo:</t>
  </si>
  <si>
    <t>Třebíč, Masarykovo nám.</t>
  </si>
  <si>
    <t>Datum:</t>
  </si>
  <si>
    <t>28. 2. 2025</t>
  </si>
  <si>
    <t>CZ-CPV:</t>
  </si>
  <si>
    <t>45316110-9</t>
  </si>
  <si>
    <t>CZ-CPA:</t>
  </si>
  <si>
    <t>42.22.22</t>
  </si>
  <si>
    <t>Zadavatel:</t>
  </si>
  <si>
    <t>IČ:</t>
  </si>
  <si>
    <t>00290629</t>
  </si>
  <si>
    <t>Město Třebíč, Karlovo nám. 104/55, 674 01 Třebíč</t>
  </si>
  <si>
    <t>DIČ:</t>
  </si>
  <si>
    <t>CZ00290629</t>
  </si>
  <si>
    <t>Účastník:</t>
  </si>
  <si>
    <t>Vyplň údaj</t>
  </si>
  <si>
    <t>Projektant:</t>
  </si>
  <si>
    <t/>
  </si>
  <si>
    <t>Ing. Josef Klíma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</si>
  <si>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</si>
  <si>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</si>
  <si>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</si>
  <si>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</si>
  <si>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</si>
  <si>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</si>
  <si>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</si>
  <si>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</si>
  <si>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</si>
  <si>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</si>
  <si>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</si>
  <si>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</si>
  <si>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</si>
  <si>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</si>
  <si>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</si>
  <si>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</si>
  <si>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</si>
  <si>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</si>
  <si>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</si>
  <si>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</si>
  <si>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</si>
  <si>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</si>
  <si>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</si>
  <si>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</si>
  <si>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</si>
  <si>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</si>
  <si>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</si>
  <si>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</si>
  <si>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</si>
  <si>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</si>
  <si>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</si>
  <si>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</si>
  <si>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</si>
  <si>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</si>
  <si>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</si>
  <si>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</si>
  <si>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</si>
  <si>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</si>
  <si>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</si>
  <si>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</si>
  <si>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</si>
  <si>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</si>
  <si>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</si>
  <si>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02</t>
  </si>
  <si>
    <t>MASARYKOVO NÁM.- ČÁST PŘED GYMNÁZIEM, TŘEBÍČ - SO 02 Zpevněné plochy</t>
  </si>
  <si>
    <t>STA</t>
  </si>
  <si>
    <t>1</t>
  </si>
  <si>
    <t>{7f0d40d3-fe8a-4ec3-a924-4221fa8dc898}</t>
  </si>
  <si>
    <t>2</t>
  </si>
  <si>
    <t>SO 401</t>
  </si>
  <si>
    <t>VEŘEJNÉ OSVĚTLENÍ</t>
  </si>
  <si>
    <t>{d5afd258-4f9a-432b-ab67-f8468b95d710}</t>
  </si>
  <si>
    <t>VRN</t>
  </si>
  <si>
    <t>Vedlejší rozpočtové náklady</t>
  </si>
  <si>
    <t>{6532127f-baf5-4cd6-a86e-260d9df3e69f}</t>
  </si>
  <si>
    <t>KRYCÍ LIST SOUPISU PRACÍ</t>
  </si>
  <si>
    <t>Objekt:</t>
  </si>
  <si>
    <t>SO 02 - MASARYKOVO NÁM.- ČÁST PŘED GYMNÁZIEM, TŘEBÍČ - SO 02 Zpevněné plochy</t>
  </si>
  <si>
    <t>Ing. J. Matula</t>
  </si>
  <si>
    <t>10854339</t>
  </si>
  <si>
    <t>Matula projekt, s.r.o.</t>
  </si>
  <si>
    <t>CZ10854339</t>
  </si>
  <si>
    <t>REKAPITULACE ČLENĚNÍ SOUPISU PRACÍ</t>
  </si>
  <si>
    <t>Kód dílu - Popis</t>
  </si>
  <si>
    <t>Cena celkem [CZK]</t>
  </si>
  <si>
    <t>-1</t>
  </si>
  <si>
    <t>11 - Přípravné a přidružené práce</t>
  </si>
  <si>
    <t>12 - Odkopávky a prokopávky</t>
  </si>
  <si>
    <t>13 - Hloubené vykopávky</t>
  </si>
  <si>
    <t>16 - Přemístění výkopku</t>
  </si>
  <si>
    <t>17 - Konstrukce ze zemin</t>
  </si>
  <si>
    <t>18 - Povrchové úpravy terénu</t>
  </si>
  <si>
    <t>19 - Hloubení pro podzemní stěny, ražení a hloubení důlní</t>
  </si>
  <si>
    <t>27 - Základy</t>
  </si>
  <si>
    <t>56 - Podkladní vrstvy komunikací, letišť a ploch</t>
  </si>
  <si>
    <t>57 - Kryty pozemních komunikací, letišť a ploch z kameniva nebo živičné</t>
  </si>
  <si>
    <t>58 - Kryty pozemních komunikací, letišť a ploch z betonu a ostatních hmot</t>
  </si>
  <si>
    <t>59 - Kryty pozemních komunikací, letišť a ploch dlážděných (předlažby)</t>
  </si>
  <si>
    <t>83 - Potrubí z trub kameninových</t>
  </si>
  <si>
    <t>87 - Potrubí z trub plastických, skleněných a čedičových</t>
  </si>
  <si>
    <t>89 - Ostatní konstrukce a práce na trubním vedení</t>
  </si>
  <si>
    <t>91 - Doplňující konstrukce a práce na pozemních komunikacích a zpevněných plochách</t>
  </si>
  <si>
    <t>93 - Různé dokončovací konstrukce a práce inženýrských staveb</t>
  </si>
  <si>
    <t xml:space="preserve">960 -  vodních staveb</t>
  </si>
  <si>
    <t>97 - Prorážení otvorů a ostatní bourací práce</t>
  </si>
  <si>
    <t>979 - doprava a úprava vybouraných hmot</t>
  </si>
  <si>
    <t>H00 - Běžné stavební práce</t>
  </si>
  <si>
    <t>S - Přesuny sutí</t>
  </si>
  <si>
    <t>M - Ostatní materiál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</si>
  <si>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</si>
  <si>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</si>
  <si>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</si>
  <si>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</si>
  <si>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</si>
  <si>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</si>
  <si>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</si>
  <si>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</si>
  <si>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</si>
  <si>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</si>
  <si>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</si>
  <si>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</si>
  <si>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</si>
  <si>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</si>
  <si>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</si>
  <si>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</si>
  <si>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</si>
  <si>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113202111R00</t>
  </si>
  <si>
    <t>Vytrhání obrub obrubníků silničních</t>
  </si>
  <si>
    <t>m</t>
  </si>
  <si>
    <t>RTS I / 2025</t>
  </si>
  <si>
    <t>4</t>
  </si>
  <si>
    <t>PP</t>
  </si>
  <si>
    <t>VV</t>
  </si>
  <si>
    <t>46,5</t>
  </si>
  <si>
    <t>Součet</t>
  </si>
  <si>
    <t>113106121R00</t>
  </si>
  <si>
    <t>Rozebrání dlažeb z betonových dlaždic na sucho</t>
  </si>
  <si>
    <t>m2</t>
  </si>
  <si>
    <t>641,3</t>
  </si>
  <si>
    <t>70</t>
  </si>
  <si>
    <t>3</t>
  </si>
  <si>
    <t>113201111R00</t>
  </si>
  <si>
    <t>Vytrhání obrubníků chodníkových a parkových</t>
  </si>
  <si>
    <t>6</t>
  </si>
  <si>
    <t>478</t>
  </si>
  <si>
    <t>113108305R00</t>
  </si>
  <si>
    <t>Odstranění asfaltové vrstvy pl.do 50 m2, tl. 5 cm</t>
  </si>
  <si>
    <t>8</t>
  </si>
  <si>
    <t>46,5*0,8</t>
  </si>
  <si>
    <t>5</t>
  </si>
  <si>
    <t>113108315R00</t>
  </si>
  <si>
    <t>Odstranění asfaltové vrstvy pl. do 50 m2, tl.15 cm</t>
  </si>
  <si>
    <t>10</t>
  </si>
  <si>
    <t>46,5*0,6</t>
  </si>
  <si>
    <t>113111120R00</t>
  </si>
  <si>
    <t>Odstranění podkladu pl.50 m2,kam.zpev.cem.tl.20 cm</t>
  </si>
  <si>
    <t>27,9</t>
  </si>
  <si>
    <t>7</t>
  </si>
  <si>
    <t>113107520R00</t>
  </si>
  <si>
    <t>Odstranění podkladu pl. 50 m2,kam.drcené tl.20 cm</t>
  </si>
  <si>
    <t>14</t>
  </si>
  <si>
    <t>113107525R00</t>
  </si>
  <si>
    <t>Odstranění podkladu pl. 50 m2,kam.drcené tl.25 cm</t>
  </si>
  <si>
    <t>16</t>
  </si>
  <si>
    <t>641,3+70</t>
  </si>
  <si>
    <t>204,1</t>
  </si>
  <si>
    <t>9</t>
  </si>
  <si>
    <t>113106231R00</t>
  </si>
  <si>
    <t>Rozebrání dlažeb ze zámkové dlažby v kamenivu</t>
  </si>
  <si>
    <t>18</t>
  </si>
  <si>
    <t>113106221R00</t>
  </si>
  <si>
    <t>Rozebrání dlažeb z drobných kostek v kam. těženém</t>
  </si>
  <si>
    <t>20</t>
  </si>
  <si>
    <t>111201101R00</t>
  </si>
  <si>
    <t>Odstranění křovin i s kořeny na ploše do 1000 m2</t>
  </si>
  <si>
    <t>22</t>
  </si>
  <si>
    <t>24</t>
  </si>
  <si>
    <t>Odkopávky a prokopávky</t>
  </si>
  <si>
    <t>13</t>
  </si>
  <si>
    <t>121101100R00</t>
  </si>
  <si>
    <t>Sejmutí ornice, pl. do 400 m2, přemístění do 50 m</t>
  </si>
  <si>
    <t>m3</t>
  </si>
  <si>
    <t>26</t>
  </si>
  <si>
    <t>305*0,2</t>
  </si>
  <si>
    <t>122201102R00</t>
  </si>
  <si>
    <t>Odkopávky nezapažené v hor. 3 do 1000 m3</t>
  </si>
  <si>
    <t>28</t>
  </si>
  <si>
    <t>219</t>
  </si>
  <si>
    <t>15</t>
  </si>
  <si>
    <t>120901121R00</t>
  </si>
  <si>
    <t>Bourání konstrukcí z prostého betonu v odkopávkách</t>
  </si>
  <si>
    <t>30</t>
  </si>
  <si>
    <t>4*3*0,3</t>
  </si>
  <si>
    <t>120001101R00</t>
  </si>
  <si>
    <t>Příplatek za ztížení vykopávky v blízkosti vedení</t>
  </si>
  <si>
    <t>32</t>
  </si>
  <si>
    <t>17</t>
  </si>
  <si>
    <t>122201109R00</t>
  </si>
  <si>
    <t>Příplatek za lepivost - odkopávky v hor. 3</t>
  </si>
  <si>
    <t>34</t>
  </si>
  <si>
    <t>219*0,5</t>
  </si>
  <si>
    <t>Hloubené vykopávky</t>
  </si>
  <si>
    <t>139601102R00</t>
  </si>
  <si>
    <t>Ruční výkop jam, rýh a šachet v hornině tř. 3</t>
  </si>
  <si>
    <t>36</t>
  </si>
  <si>
    <t>1,5*1,5*2,8</t>
  </si>
  <si>
    <t>2*1,5*5</t>
  </si>
  <si>
    <t>Přemístění výkopku</t>
  </si>
  <si>
    <t>19</t>
  </si>
  <si>
    <t>162701105R00</t>
  </si>
  <si>
    <t>Vodorovné přemístění výkopku z hor.1-4 do 10000 m</t>
  </si>
  <si>
    <t>38</t>
  </si>
  <si>
    <t>219+21,3-20,5</t>
  </si>
  <si>
    <t>1,5</t>
  </si>
  <si>
    <t>162501102R00</t>
  </si>
  <si>
    <t>Vodorovné přemístění výkopku z hor.1-4 do 3000 m - čerpáno se souhlasem TDI</t>
  </si>
  <si>
    <t>40</t>
  </si>
  <si>
    <t>160</t>
  </si>
  <si>
    <t>167101102R00</t>
  </si>
  <si>
    <t>Nakládání výkopku z hor. 1 ÷ 4 v množství nad 100 m3</t>
  </si>
  <si>
    <t>42</t>
  </si>
  <si>
    <t>162301501R00</t>
  </si>
  <si>
    <t xml:space="preserve">Vodorovné přemístění křovin do  5000 m - skládka dle dispozic zhotovitele - 10 km</t>
  </si>
  <si>
    <t>44</t>
  </si>
  <si>
    <t>Vodorovné přemístění křovin do 5000 m - skládka dle dispozic zhotovitele - 10 km</t>
  </si>
  <si>
    <t>2*44</t>
  </si>
  <si>
    <t>Konstrukce ze zemin</t>
  </si>
  <si>
    <t>23</t>
  </si>
  <si>
    <t>174101101R00</t>
  </si>
  <si>
    <t>Zásyp jam, rýh, šachet se zhutněním</t>
  </si>
  <si>
    <t>46</t>
  </si>
  <si>
    <t>21,3-3,14*0,30*0,30*2,8</t>
  </si>
  <si>
    <t>171101131R00</t>
  </si>
  <si>
    <t>Uložení sypaniny z hor.soudržných a nesoudržných</t>
  </si>
  <si>
    <t>48</t>
  </si>
  <si>
    <t>Povrchové úpravy terénu</t>
  </si>
  <si>
    <t>25</t>
  </si>
  <si>
    <t>181101102R00</t>
  </si>
  <si>
    <t>Úprava pláně v zářezech v hor. 1-4, se zhutněním</t>
  </si>
  <si>
    <t>50</t>
  </si>
  <si>
    <t>371,6+26,2+16,5+106+6+31,5</t>
  </si>
  <si>
    <t>184807111R00</t>
  </si>
  <si>
    <t>Ochrana stromu bedněním - zřízení</t>
  </si>
  <si>
    <t>52</t>
  </si>
  <si>
    <t>27</t>
  </si>
  <si>
    <t>184807112R00</t>
  </si>
  <si>
    <t>Ochrana stromu bedněním - odstranění</t>
  </si>
  <si>
    <t>54</t>
  </si>
  <si>
    <t>181301113R00</t>
  </si>
  <si>
    <t>Rozprostření ornice, rovina, tl.15-20 cm,nad 500m2</t>
  </si>
  <si>
    <t>56</t>
  </si>
  <si>
    <t>160/0,2</t>
  </si>
  <si>
    <t>29</t>
  </si>
  <si>
    <t>181301103R00</t>
  </si>
  <si>
    <t>Rozprostření ornice, rovina, tl. 15-20 cm,do 500m2</t>
  </si>
  <si>
    <t>58</t>
  </si>
  <si>
    <t>Hloubení pro podzemní stěny, ražení a hloubení důlní</t>
  </si>
  <si>
    <t>199000005R00</t>
  </si>
  <si>
    <t>Poplatek za skládku zeminy 1- 4</t>
  </si>
  <si>
    <t>t</t>
  </si>
  <si>
    <t>60</t>
  </si>
  <si>
    <t>0,55*1,8</t>
  </si>
  <si>
    <t>Základy</t>
  </si>
  <si>
    <t>31</t>
  </si>
  <si>
    <t>271313511R00</t>
  </si>
  <si>
    <t>Beton podkladní pod základové konstrukce, prostý</t>
  </si>
  <si>
    <t>62</t>
  </si>
  <si>
    <t>10*0,8*0,15</t>
  </si>
  <si>
    <t>Podkladní vrstvy komunikací, letišť a ploch</t>
  </si>
  <si>
    <t>564851111RT2</t>
  </si>
  <si>
    <t>Podklad ze štěrkodrti po zhutnění tloušťky 15 cm</t>
  </si>
  <si>
    <t>64</t>
  </si>
  <si>
    <t>33</t>
  </si>
  <si>
    <t>564831111RT2</t>
  </si>
  <si>
    <t>Podklad ze štěrkodrti po zhutnění tloušťky 10 cm</t>
  </si>
  <si>
    <t>66</t>
  </si>
  <si>
    <t>564871111RT2</t>
  </si>
  <si>
    <t>Podklad ze štěrkodrti po zhutnění tloušťky 25 cm</t>
  </si>
  <si>
    <t>68</t>
  </si>
  <si>
    <t>31,5</t>
  </si>
  <si>
    <t>46,5*0,4</t>
  </si>
  <si>
    <t>106</t>
  </si>
  <si>
    <t>35</t>
  </si>
  <si>
    <t>564922104R00</t>
  </si>
  <si>
    <t>Mlatový kryt z mech.zpevněného kameniva tl. 4 cm</t>
  </si>
  <si>
    <t>564811112R00</t>
  </si>
  <si>
    <t>Podklad ze štěrkodrti po zhutnění tloušťky 6 cm, fr. 0/16 mm</t>
  </si>
  <si>
    <t>72</t>
  </si>
  <si>
    <t>57</t>
  </si>
  <si>
    <t>Kryty pozemních komunikací, letišť a ploch z kameniva nebo živičné</t>
  </si>
  <si>
    <t>37</t>
  </si>
  <si>
    <t>577141212RT3</t>
  </si>
  <si>
    <t>Beton asfalt. ACO 8,ACO 11,ACO 16, do 3 m, tl.5 cm</t>
  </si>
  <si>
    <t>74</t>
  </si>
  <si>
    <t>46,5*0,60</t>
  </si>
  <si>
    <t>46.5*0,4*2</t>
  </si>
  <si>
    <t>573231110R00</t>
  </si>
  <si>
    <t>Postřik živičný spojovací z emulze 0,3-0,5 kg/m2</t>
  </si>
  <si>
    <t>RTS II / 2021</t>
  </si>
  <si>
    <t>76</t>
  </si>
  <si>
    <t>Kryty pozemních komunikací, letišť a ploch z betonu a ostatních hmot</t>
  </si>
  <si>
    <t>39</t>
  </si>
  <si>
    <t>581121111R00</t>
  </si>
  <si>
    <t>Kryt cementobeton. komunikací skup.3 a 4 tl. 15 cm</t>
  </si>
  <si>
    <t>78</t>
  </si>
  <si>
    <t>59</t>
  </si>
  <si>
    <t>Kryty pozemních komunikací, letišť a ploch dlážděných (předlažby)</t>
  </si>
  <si>
    <t>596215040R00</t>
  </si>
  <si>
    <t>Kladení zámkové dlažby tl. 8 cm do drtě tl. 4 cm</t>
  </si>
  <si>
    <t>80</t>
  </si>
  <si>
    <t>371,6</t>
  </si>
  <si>
    <t>16,50</t>
  </si>
  <si>
    <t>26,2</t>
  </si>
  <si>
    <t>41</t>
  </si>
  <si>
    <t>596291113R00</t>
  </si>
  <si>
    <t>Řezání zámkové dlažby tl. 80 mm</t>
  </si>
  <si>
    <t>82</t>
  </si>
  <si>
    <t>400</t>
  </si>
  <si>
    <t>596215048R00</t>
  </si>
  <si>
    <t>Příplatek za více barev dlažby tl. 8 cm, do drtě</t>
  </si>
  <si>
    <t>84</t>
  </si>
  <si>
    <t>43</t>
  </si>
  <si>
    <t>591211211R00</t>
  </si>
  <si>
    <t>Kladení dlažby drobné kostky, lože z drti tl. 5 cm</t>
  </si>
  <si>
    <t>86</t>
  </si>
  <si>
    <t>594111111RT2</t>
  </si>
  <si>
    <t>Dlažba z lomového kamene,lože z kam.těž.do 5 cm</t>
  </si>
  <si>
    <t>88</t>
  </si>
  <si>
    <t>45</t>
  </si>
  <si>
    <t>596715041R00</t>
  </si>
  <si>
    <t>Kladení vodicí linie z dlažby tl.8 cm, drť tl.4 cm</t>
  </si>
  <si>
    <t>90</t>
  </si>
  <si>
    <t>7,44*0,4</t>
  </si>
  <si>
    <t>596811111R00</t>
  </si>
  <si>
    <t>Kladení dlaždic kom.pro pěší, lože z kameniva těž.</t>
  </si>
  <si>
    <t>92</t>
  </si>
  <si>
    <t>31,3</t>
  </si>
  <si>
    <t>83</t>
  </si>
  <si>
    <t>Potrubí z trub kameninových</t>
  </si>
  <si>
    <t>47</t>
  </si>
  <si>
    <t>831312121RT2</t>
  </si>
  <si>
    <t>Montáž trub kameninových, pryž. kroužek, DN 150</t>
  </si>
  <si>
    <t>94</t>
  </si>
  <si>
    <t>87</t>
  </si>
  <si>
    <t>Potrubí z trub plastických, skleněných a čedičových</t>
  </si>
  <si>
    <t>877-001VD</t>
  </si>
  <si>
    <t>Napojení přípojky na stávající bet. potrubí/ šachtu, jádrový vývrt</t>
  </si>
  <si>
    <t>kus</t>
  </si>
  <si>
    <t>96</t>
  </si>
  <si>
    <t>89</t>
  </si>
  <si>
    <t>Ostatní konstrukce a práce na trubním vedení</t>
  </si>
  <si>
    <t>49</t>
  </si>
  <si>
    <t>895941311RT2</t>
  </si>
  <si>
    <t>Zřízení vpusti uliční z dílců typ UVB - 50</t>
  </si>
  <si>
    <t>98</t>
  </si>
  <si>
    <t>899211113R00</t>
  </si>
  <si>
    <t>Osazení mříží litinových s rámem do 150 kg</t>
  </si>
  <si>
    <t>100</t>
  </si>
  <si>
    <t>51</t>
  </si>
  <si>
    <t>899623100R00</t>
  </si>
  <si>
    <t>Obetonování potrubí nebo zdiva stok</t>
  </si>
  <si>
    <t>102</t>
  </si>
  <si>
    <t>0,2*10</t>
  </si>
  <si>
    <t>899331111R00</t>
  </si>
  <si>
    <t>Výšková úprava vstupu do 20 cm, zvýšení poklopu</t>
  </si>
  <si>
    <t>104</t>
  </si>
  <si>
    <t>53</t>
  </si>
  <si>
    <t>899431111R00</t>
  </si>
  <si>
    <t>Výšková úprava do 20 cm, zvýšení krytu šoupěte</t>
  </si>
  <si>
    <t>91</t>
  </si>
  <si>
    <t>Doplňující konstrukce a práce na pozemních komunikacích a zpevněných plochách</t>
  </si>
  <si>
    <t>917862111R00</t>
  </si>
  <si>
    <t>Osazení stojat. obrub.bet. s opěrou,lože z C 16/20</t>
  </si>
  <si>
    <t>108</t>
  </si>
  <si>
    <t>364</t>
  </si>
  <si>
    <t>55</t>
  </si>
  <si>
    <t>919735111R00</t>
  </si>
  <si>
    <t>Řezání stávajícího živičného krytu tl. do 5 cm</t>
  </si>
  <si>
    <t>110</t>
  </si>
  <si>
    <t>213</t>
  </si>
  <si>
    <t>919-001 VD</t>
  </si>
  <si>
    <t>Zalití spáry řez. asfaltovou modifikovanou zálivkou, zalití za tepla</t>
  </si>
  <si>
    <t>RTS II / 2018</t>
  </si>
  <si>
    <t>112</t>
  </si>
  <si>
    <t>46,5*2</t>
  </si>
  <si>
    <t>917931132R00</t>
  </si>
  <si>
    <t>Osazení přídlažby,kostka drobná,2 řady, lože C20/25</t>
  </si>
  <si>
    <t>114</t>
  </si>
  <si>
    <t>917461111R00</t>
  </si>
  <si>
    <t>Osaz. stoj. obrub. kam. s opěrou, lože z C 20/25 - stáv. obrubník</t>
  </si>
  <si>
    <t>116</t>
  </si>
  <si>
    <t>917-02 VD</t>
  </si>
  <si>
    <t>Osazení stojat. obrub. z ocelových pásnic, do zeminy, drti</t>
  </si>
  <si>
    <t>RTS I / 2024</t>
  </si>
  <si>
    <t>118</t>
  </si>
  <si>
    <t>134-01 VD</t>
  </si>
  <si>
    <t>Pásovina z nerezi, rozměr 100 x 5 mm. s navařenými trny po 0,5 m pro osazení do zeminy</t>
  </si>
  <si>
    <t>120</t>
  </si>
  <si>
    <t>10+3*2</t>
  </si>
  <si>
    <t>61</t>
  </si>
  <si>
    <t>939-001 VD</t>
  </si>
  <si>
    <t>Instalace kamenných bloků vč. dovozu a vyzvednutí ze skládky Na Klinkách</t>
  </si>
  <si>
    <t>soubor</t>
  </si>
  <si>
    <t>122</t>
  </si>
  <si>
    <t>93</t>
  </si>
  <si>
    <t>Různé dokončovací konstrukce a práce inženýrských staveb</t>
  </si>
  <si>
    <t>936124112R00</t>
  </si>
  <si>
    <t>Zřízení lavice stabilní se zabetonováním noh</t>
  </si>
  <si>
    <t>124</t>
  </si>
  <si>
    <t>63</t>
  </si>
  <si>
    <t>938902201R00</t>
  </si>
  <si>
    <t>Čištění příkopů zpev.š.do 40cm,objem do 0,15 m3/m</t>
  </si>
  <si>
    <t>126</t>
  </si>
  <si>
    <t>938907141R00</t>
  </si>
  <si>
    <t>Odstranění nánosu z drenážních šachtic hl. do 2 m</t>
  </si>
  <si>
    <t>128</t>
  </si>
  <si>
    <t>65</t>
  </si>
  <si>
    <t>938906143R00</t>
  </si>
  <si>
    <t>Pročištění drenážního potrubí DN 130 a 160</t>
  </si>
  <si>
    <t>130</t>
  </si>
  <si>
    <t>960</t>
  </si>
  <si>
    <t xml:space="preserve"> vodních staveb</t>
  </si>
  <si>
    <t>960-002VD</t>
  </si>
  <si>
    <t>Bourání dešťové vpusti vč, mříže</t>
  </si>
  <si>
    <t>132</t>
  </si>
  <si>
    <t>97</t>
  </si>
  <si>
    <t>Prorážení otvorů a ostatní bourací práce</t>
  </si>
  <si>
    <t>67</t>
  </si>
  <si>
    <t>979024441R00</t>
  </si>
  <si>
    <t>Očištění vybour. obrubníků všech loží a výplní</t>
  </si>
  <si>
    <t>134</t>
  </si>
  <si>
    <t>979</t>
  </si>
  <si>
    <t>doprava a úprava vybouraných hmot</t>
  </si>
  <si>
    <t>979-02VD</t>
  </si>
  <si>
    <t>Poplatek za skládku živice</t>
  </si>
  <si>
    <t>136</t>
  </si>
  <si>
    <t>(170,4*0,05+105,6*0,15)*2,3</t>
  </si>
  <si>
    <t>H00</t>
  </si>
  <si>
    <t>Běžné stavební práce</t>
  </si>
  <si>
    <t>69</t>
  </si>
  <si>
    <t>998223011R00</t>
  </si>
  <si>
    <t>Přesun hmot, pozemní komunikace, kryt dlážděný</t>
  </si>
  <si>
    <t>138</t>
  </si>
  <si>
    <t>S</t>
  </si>
  <si>
    <t>Přesuny sutí</t>
  </si>
  <si>
    <t>979083114R00</t>
  </si>
  <si>
    <t>Vodorovné přemístění suti na skládku do 3000 m - skládka dle dispozic zhotovitele - uvaž. 3 km</t>
  </si>
  <si>
    <t>140</t>
  </si>
  <si>
    <t>0,2*0,08*2,4+0,04*711,3*2,4+0,08*204,1*2,4+27,9*0,2*2+915,4*0,25</t>
  </si>
  <si>
    <t>71</t>
  </si>
  <si>
    <t>979084216R00</t>
  </si>
  <si>
    <t>Vodorovná doprava vybour. hmot po suchu do 5 km</t>
  </si>
  <si>
    <t>142</t>
  </si>
  <si>
    <t>3,6+27,9*0,2</t>
  </si>
  <si>
    <t>979084219R00</t>
  </si>
  <si>
    <t>Příplatek k dopravě vybour.hmot za dalších 5 km</t>
  </si>
  <si>
    <t>144</t>
  </si>
  <si>
    <t>M</t>
  </si>
  <si>
    <t>Ostatní materiál</t>
  </si>
  <si>
    <t>73</t>
  </si>
  <si>
    <t>767-006VD</t>
  </si>
  <si>
    <t>Mříž s rámem na vpust, litinová 600/600 mm</t>
  </si>
  <si>
    <t>146</t>
  </si>
  <si>
    <t>59217004</t>
  </si>
  <si>
    <t>Obrubník parkový betonový 80 x 250 x 500 mm přírodní</t>
  </si>
  <si>
    <t>148</t>
  </si>
  <si>
    <t>364*1,05</t>
  </si>
  <si>
    <t>75</t>
  </si>
  <si>
    <t>5924511910</t>
  </si>
  <si>
    <t>Dlažba betonová HOLLAND III skladebná 200 x 200 x 80 mm, přírodní</t>
  </si>
  <si>
    <t>150</t>
  </si>
  <si>
    <t>371,6*1,05</t>
  </si>
  <si>
    <t>592451158</t>
  </si>
  <si>
    <t>Dlažba betonová HOLLAND I SLP skladebná reliéfní 200 x 100 x 80 mm, barevná</t>
  </si>
  <si>
    <t>152</t>
  </si>
  <si>
    <t>26,2*1,05</t>
  </si>
  <si>
    <t>77</t>
  </si>
  <si>
    <t>5924511915</t>
  </si>
  <si>
    <t>Dlažba betonová HOLLAND III BF skladebná 200 x 200 x 80 mm, přírodní</t>
  </si>
  <si>
    <t>154</t>
  </si>
  <si>
    <t>16,5*1,05</t>
  </si>
  <si>
    <t>58380120.A</t>
  </si>
  <si>
    <t>Kostka dlažební žulová štípaná, drobná 80 až 100 mm, třída I</t>
  </si>
  <si>
    <t>156</t>
  </si>
  <si>
    <t>31,5*1,05</t>
  </si>
  <si>
    <t>SO 401 - VEŘEJNÉ OSVĚTLENÍ</t>
  </si>
  <si>
    <t>PSV - Práce a dodávky PSV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</si>
  <si>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</si>
  <si>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</si>
  <si>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</si>
  <si>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</si>
  <si>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</si>
  <si>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  HSV - Práce a dodávky HSV</t>
  </si>
  <si>
    <t xml:space="preserve">        5 - Komunikace pozemní</t>
  </si>
  <si>
    <t xml:space="preserve">      1 - Zemní práce</t>
  </si>
  <si>
    <t xml:space="preserve">    46-M - Zemní práce při extr.mont.pracích</t>
  </si>
  <si>
    <t xml:space="preserve">      9 - Ostatní konstrukce a práce-bourání</t>
  </si>
  <si>
    <t>HZS - Hodinové zúčtovací sazby</t>
  </si>
  <si>
    <t>PSV</t>
  </si>
  <si>
    <t>Práce a dodávky PSV</t>
  </si>
  <si>
    <t>741</t>
  </si>
  <si>
    <t>Elektroinstalace - silnoproud</t>
  </si>
  <si>
    <t>741110501</t>
  </si>
  <si>
    <t>Montáž lišta a kanálek protahovací šířky do 60 mm</t>
  </si>
  <si>
    <t>CS ÚRS 2025 01</t>
  </si>
  <si>
    <t>-1891283658</t>
  </si>
  <si>
    <t>Montáž lišt a kanálků elektroinstalačních se spojkami, ohyby a rohy a s nasunutím do krabic protahovacích, šířky do 60 mm</t>
  </si>
  <si>
    <t>Online PSC</t>
  </si>
  <si>
    <t>https://podminky.urs.cz/item/CS_URS_2025_01/741110501</t>
  </si>
  <si>
    <t>1 "SVO-1"</t>
  </si>
  <si>
    <t>1 "SVO-2"</t>
  </si>
  <si>
    <t>34572251</t>
  </si>
  <si>
    <t>lišta elektroinstalační nosná kovová holá DIN TS35</t>
  </si>
  <si>
    <t>545046060</t>
  </si>
  <si>
    <t>741320105</t>
  </si>
  <si>
    <t>Montáž jističů jednopólových nn do 25 A ve skříni se zapojením vodičů</t>
  </si>
  <si>
    <t>1120386686</t>
  </si>
  <si>
    <t>Montáž jističů se zapojením vodičů jednopólových nn do 25 A ve skříni</t>
  </si>
  <si>
    <t>https://podminky.urs.cz/item/CS_URS_2025_01/741320105</t>
  </si>
  <si>
    <t>35822124</t>
  </si>
  <si>
    <t>jistič 1-pólový 16 A vypínací charakteristika C vypínací schopnost 10 kA</t>
  </si>
  <si>
    <t>-1877079975</t>
  </si>
  <si>
    <t>3*3 "SVO-1"</t>
  </si>
  <si>
    <t>3*2 "SVO-2"</t>
  </si>
  <si>
    <t>35822132</t>
  </si>
  <si>
    <t>jistič 1-pólový 25 A vypínací charakteristika C vypínací schopnost 10 kA</t>
  </si>
  <si>
    <t>1609616405</t>
  </si>
  <si>
    <t>3*3 "SVO-2"</t>
  </si>
  <si>
    <t>34571592</t>
  </si>
  <si>
    <t>příslušenství uzamykací otevírání šroubovákem pro plastový kryt</t>
  </si>
  <si>
    <t>-1479976541</t>
  </si>
  <si>
    <t>uzamykací vložka jednopólového jističe - příslušenství uzamykací otevírání šroubovákem na jistič</t>
  </si>
  <si>
    <t>3+3 "SVO-2"</t>
  </si>
  <si>
    <t>741320175</t>
  </si>
  <si>
    <t>Montáž jističů třípólových nn do 63 A ve skříni se zapojením vodičů</t>
  </si>
  <si>
    <t>-1401505068</t>
  </si>
  <si>
    <t>Montáž jističů se zapojením vodičů třípólových nn do 63 A ve skříni</t>
  </si>
  <si>
    <t>https://podminky.urs.cz/item/CS_URS_2025_01/741320175</t>
  </si>
  <si>
    <t>35822176</t>
  </si>
  <si>
    <t>jistič 3-pólový 32 A vypínací charakteristika C vypínací schopnost 10 kA</t>
  </si>
  <si>
    <t>-1657772186</t>
  </si>
  <si>
    <t>Vypínač, In 32 A, Ue AC 230/400 V, 3pól</t>
  </si>
  <si>
    <t>741322815</t>
  </si>
  <si>
    <t>Demontáž jistič jednopólový nn do 25 A ze skříně</t>
  </si>
  <si>
    <t>-341707565</t>
  </si>
  <si>
    <t>Demontáž jističů jednopólových nn bez signálního kontaktu do 25 A ze skříně</t>
  </si>
  <si>
    <t>https://podminky.urs.cz/item/CS_URS_2025_01/741322815</t>
  </si>
  <si>
    <t>6 "SVO-1"</t>
  </si>
  <si>
    <t>9 "SVO-2"</t>
  </si>
  <si>
    <t>741322865</t>
  </si>
  <si>
    <t>Demontáž jistič třípólový nn do 63 A ze skříně</t>
  </si>
  <si>
    <t>-2129784804</t>
  </si>
  <si>
    <t>Demontáž jističů třípólových nn bez signálního kontaktu do 63 A ze skříně</t>
  </si>
  <si>
    <t>https://podminky.urs.cz/item/CS_URS_2025_01/741322865</t>
  </si>
  <si>
    <t>741420913</t>
  </si>
  <si>
    <t>Nátěry ochranného úhelníku nebo trubky včetně držáků hromosvodů</t>
  </si>
  <si>
    <t>-1407691093</t>
  </si>
  <si>
    <t>Údržba hromosvodů nátěry částí hromosvodných zařízení (odrezivění, očistění, základní a vrchní nátěr) ochranného úhelníku nebo trubky</t>
  </si>
  <si>
    <t>https://podminky.urs.cz/item/CS_URS_2025_01/741420913</t>
  </si>
  <si>
    <t>58124400</t>
  </si>
  <si>
    <t>nátěr inhibitující korozi na bázi silanů</t>
  </si>
  <si>
    <t>litr</t>
  </si>
  <si>
    <t>1065459507</t>
  </si>
  <si>
    <t>741811021</t>
  </si>
  <si>
    <t>Oživení rozvaděče se složitou výstrojí</t>
  </si>
  <si>
    <t>-1907846505</t>
  </si>
  <si>
    <t>Zkoušky a prohlídky rozvodných zařízení oživení jednoho pole rozváděče zhotoveného subdodavatelem v podmínkách externí montáže se složitou výstrojí</t>
  </si>
  <si>
    <t>https://podminky.urs.cz/item/CS_URS_2025_01/741811021</t>
  </si>
  <si>
    <t>2 "SVO-1, SVO-2´"</t>
  </si>
  <si>
    <t>741812011</t>
  </si>
  <si>
    <t>Zkouška izolační kabelu do 1 kV počtu a průřezu žil do 4x25 mm2</t>
  </si>
  <si>
    <t>-1161052055</t>
  </si>
  <si>
    <t>Zkoušky vodičů a kabelů izolační kabelu silového do 1 kV, počtu a průřezu žil do 4x 25 mm2</t>
  </si>
  <si>
    <t>https://podminky.urs.cz/item/CS_URS_2025_01/741812011</t>
  </si>
  <si>
    <t>9 "viz. seznam kabelů - příloha č. D.2"</t>
  </si>
  <si>
    <t>741820001</t>
  </si>
  <si>
    <t>Měření zemních odporů zemniče</t>
  </si>
  <si>
    <t>-824421447</t>
  </si>
  <si>
    <t>https://podminky.urs.cz/item/CS_URS_2025_01/741820001</t>
  </si>
  <si>
    <t>4 "silniční stožáry"</t>
  </si>
  <si>
    <t>3 "parkové stožáry"</t>
  </si>
  <si>
    <t>741820013</t>
  </si>
  <si>
    <t>Měření zemnící síť dl pásku přes 200 do 500 m</t>
  </si>
  <si>
    <t>1547356646</t>
  </si>
  <si>
    <t>Měření zemních odporů zemnicí sítě délky pásku přes 200 do 500 m</t>
  </si>
  <si>
    <t>https://podminky.urs.cz/item/CS_URS_2025_01/741820013</t>
  </si>
  <si>
    <t>742</t>
  </si>
  <si>
    <t>Elektroinstalace - slaboproud</t>
  </si>
  <si>
    <t>742330031</t>
  </si>
  <si>
    <t>Teplem smrštitelná ochrana spoje</t>
  </si>
  <si>
    <t>609701180</t>
  </si>
  <si>
    <t>Montáž příslušenství a ostatní práce k uzemnění teplem smrštitelná ochrana spoje</t>
  </si>
  <si>
    <t>https://podminky.urs.cz/item/CS_URS_2025_01/742330031</t>
  </si>
  <si>
    <t>34343000</t>
  </si>
  <si>
    <t>ochrana zemního spoje teplem smrštitelná zž, 1,0 m</t>
  </si>
  <si>
    <t>-549838301</t>
  </si>
  <si>
    <t>13 "stožáry VO"</t>
  </si>
  <si>
    <t>1 "SVO"</t>
  </si>
  <si>
    <t>Práce a dodávky M</t>
  </si>
  <si>
    <t>21-M</t>
  </si>
  <si>
    <t>Elektromontáže</t>
  </si>
  <si>
    <t>210280003</t>
  </si>
  <si>
    <t>Zkoušky a prohlídky el rozvodů a zařízení celková prohlídka pro objem montážních prací přes 500 do 1 000 tis Kč</t>
  </si>
  <si>
    <t>-1213047926</t>
  </si>
  <si>
    <t>Zkoušky a prohlídky elektrických rozvodů a zařízení celková prohlídka, zkoušení, měření a vyhotovení revizní zprávy pro objem montážních prací přes 500 do 1000 tisíc Kč</t>
  </si>
  <si>
    <t>https://podminky.urs.cz/item/CS_URS_2025_01/210280003</t>
  </si>
  <si>
    <t>741810011</t>
  </si>
  <si>
    <t>Příplatek k celkové prohlídce za každých dalších 500 000,- Kč</t>
  </si>
  <si>
    <t>392185865</t>
  </si>
  <si>
    <t>Zkoušky a prohlídky elektrických rozvodů a zařízení celková prohlídka a vyhotovení revizní zprávy pro objem montážních prací Příplatek k ceně 0003 za každých dalších i započatých 500 tis. Kč přes 1000 tis. Kč</t>
  </si>
  <si>
    <t>https://podminky.urs.cz/item/CS_URS_2025_01/741810011</t>
  </si>
  <si>
    <t>210100001</t>
  </si>
  <si>
    <t>Ukončení vodičů v rozváděči nebo na přístroji včetně zapojení průřezu žíly do 2,5 mm2</t>
  </si>
  <si>
    <t>-1641623480</t>
  </si>
  <si>
    <t>Ukončení vodičů izolovaných s označením a zapojením v rozváděči nebo na přístroji průřezu žíly do 2,5 mm2</t>
  </si>
  <si>
    <t>https://podminky.urs.cz/item/CS_URS_2025_01/210100001</t>
  </si>
  <si>
    <t>(6+2)*5*2 "počet svítidel x počet žil x počet konců kabelů"</t>
  </si>
  <si>
    <t>210812061</t>
  </si>
  <si>
    <t>Montáž kabelu Cu plného nebo laněného do 1 kV žíly 5x1,5 až 2,5 mm2 (např. CYKY) bez ukončení uloženého volně nebo v liště</t>
  </si>
  <si>
    <t>-109359720</t>
  </si>
  <si>
    <t>Montáž izolovaných kabelů měděných do 1 kV bez ukončení plných nebo laněných kulatých (např. CYKY, CHKE-R) uložených volně nebo v liště počtu a průřezu žil 5x1,5 až 2,5 mm2</t>
  </si>
  <si>
    <t>https://podminky.urs.cz/item/CS_URS_2025_01/210812061</t>
  </si>
  <si>
    <t>34111090</t>
  </si>
  <si>
    <t>kabel instalační jádro Cu plné izolace PVC plášť PVC 450/750V (CYKY) 5x1,5mm2</t>
  </si>
  <si>
    <t>-994759010</t>
  </si>
  <si>
    <t>3*10 "parková svítidla"</t>
  </si>
  <si>
    <t>3*20 "silniční svítidla"</t>
  </si>
  <si>
    <t>2*20 "2 svítidla na MSN 03"</t>
  </si>
  <si>
    <t>130*1,2 'Přepočtené koeficientem množství</t>
  </si>
  <si>
    <t>210100003</t>
  </si>
  <si>
    <t>Ukončení vodičů v rozváděči nebo na přístroji včetně zapojení průřezu žíly do 16 mm2</t>
  </si>
  <si>
    <t>-897243191</t>
  </si>
  <si>
    <t>Ukončení vodičů izolovaných s označením a zapojením v rozváděči nebo na přístroji průřezu žíly do 16 mm2</t>
  </si>
  <si>
    <t>https://podminky.urs.cz/item/CS_URS_2025_01/210100003</t>
  </si>
  <si>
    <t>9*4*2 "počet kabelových polí VO x počet žil kabelu x počet konců kabelu"</t>
  </si>
  <si>
    <t>210813035</t>
  </si>
  <si>
    <t>Montáž kabelu Cu plného nebo laněného do 1 kV žíly 4x16 mm2 (např. CYKY) bez ukončení uloženého pevně</t>
  </si>
  <si>
    <t>-1233527449</t>
  </si>
  <si>
    <t>Montáž izolovaných kabelů měděných do 1 kV bez ukončení plných nebo laněných kulatých (např. CYKY, CHKE-R) uložených pevně počtu a průřezu žil 4x16 mm2</t>
  </si>
  <si>
    <t>https://podminky.urs.cz/item/CS_URS_2025_01/210813035</t>
  </si>
  <si>
    <t>34111080</t>
  </si>
  <si>
    <t>kabel instalační jádro Cu plné izolace PVC plášť PVC 450/750V (CYKY) 4x16mm2</t>
  </si>
  <si>
    <t>751623133</t>
  </si>
  <si>
    <t>60+40+40+40+50+70+40+40+85</t>
  </si>
  <si>
    <t>465*1,2 'Přepočtené koeficientem množství</t>
  </si>
  <si>
    <t>210202013</t>
  </si>
  <si>
    <t>Montáž svítidlo výbojkové průmyslové nebo venkovní na výložník</t>
  </si>
  <si>
    <t>2027886621</t>
  </si>
  <si>
    <t>Montáž svítidel výbojkových se zapojením vodičů průmyslových nebo venkovních na výložník</t>
  </si>
  <si>
    <t>https://podminky.urs.cz/item/CS_URS_2025_01/210202013</t>
  </si>
  <si>
    <t>1 "1 nové svítidlo na výložník silničního stožáru 2/1"</t>
  </si>
  <si>
    <t>2 "2 stávající svítidla na výložník silničních stožárů"</t>
  </si>
  <si>
    <t>1 "1 nové svítidlo na výložník silničního stožáru MSN 03"</t>
  </si>
  <si>
    <t>34774023</t>
  </si>
  <si>
    <t>svítidlo VO na výložník / dřík stožáru VO, LED IP66 55 W, dle světelně technického výpočtu schválené majitelem VO</t>
  </si>
  <si>
    <t>-1335819300</t>
  </si>
  <si>
    <t>1 "nové svítidla VO na silniční stožár 2/1"</t>
  </si>
  <si>
    <t>1 "nové svítidla VO na silniční stožár MSN 03"</t>
  </si>
  <si>
    <t>210202016</t>
  </si>
  <si>
    <t>Montáž svítidlo výbojkové průmyslové nebo venkovní na sloupek parkový</t>
  </si>
  <si>
    <t>479027219</t>
  </si>
  <si>
    <t>Montáž svítidel výbojkových se zapojením vodičů průmyslových nebo venkovních na sloupek parkových</t>
  </si>
  <si>
    <t>https://podminky.urs.cz/item/CS_URS_2025_01/210202016</t>
  </si>
  <si>
    <t>34774022</t>
  </si>
  <si>
    <t>svítidlo VO na výložník / dřík stožáru VO, LED IP66 13 W, 2200 K, dle světelně technického výpočtu schválené majitelem VO</t>
  </si>
  <si>
    <t>1137540483</t>
  </si>
  <si>
    <t>3 "3 parková svítidla shodného designu jako svítidla před divadlem Pasáž"</t>
  </si>
  <si>
    <t>210204011</t>
  </si>
  <si>
    <t>Montáž stožárů osvětlení ocelových samostatně stojících délky do 12 m</t>
  </si>
  <si>
    <t>-1996795873</t>
  </si>
  <si>
    <t>Montáž stožárů osvětlení samostatně stojících ocelových, délky do 12 m</t>
  </si>
  <si>
    <t>https://podminky.urs.cz/item/CS_URS_2025_01/210204011</t>
  </si>
  <si>
    <t>31674063</t>
  </si>
  <si>
    <t>stožár osvětlovací sadový kuželový (kónický), v 4,0m, žárově zinkovaný zevnitř i vně s termoplastovou ochranou spodní částí po doní okraj dvířek elektro-výzbroje</t>
  </si>
  <si>
    <t>-1884098320</t>
  </si>
  <si>
    <t>3 "parkové stožáry VO"</t>
  </si>
  <si>
    <t>31674107</t>
  </si>
  <si>
    <t>stožár osvětlovací silniční, jm. výšky 8,0 m, žárově zinkovaný zevnitř i vně s termoplastovou ochranou spodní částí po doní okraj dvířek elektro-výzbroje</t>
  </si>
  <si>
    <t>-1317541401</t>
  </si>
  <si>
    <t>3 "silniční stožáry - MSN 05, 2/1 a MSN 04"</t>
  </si>
  <si>
    <t>210204103</t>
  </si>
  <si>
    <t>Montáž výložníků osvětlení jednoramenných sloupových hmotnosti do 35 kg</t>
  </si>
  <si>
    <t>-1549918103</t>
  </si>
  <si>
    <t>Montáž výložníků osvětlení jednoramenných sloupových, hmotnosti do 35 kg</t>
  </si>
  <si>
    <t>https://podminky.urs.cz/item/CS_URS_2025_01/210204103</t>
  </si>
  <si>
    <t>31673000</t>
  </si>
  <si>
    <t>výložník obloukový jednoduchý k osvětlovacím stožárům uličním výška 1800mm vyložení 1500mm, žárově zinkovaný zevnitř i vně</t>
  </si>
  <si>
    <t>-1320288482</t>
  </si>
  <si>
    <t>3 "na silniční stožáry VO - MSN 05, 2/1 a MSN 04"</t>
  </si>
  <si>
    <t>210204105</t>
  </si>
  <si>
    <t>Montáž výložníků osvětlení dvouramenných sloupových hmotnosti do 70 kg</t>
  </si>
  <si>
    <t>1478544218</t>
  </si>
  <si>
    <t>Montáž výložníků osvětlení dvouramenných sloupových, hmotnosti do 70 kg</t>
  </si>
  <si>
    <t>https://podminky.urs.cz/item/CS_URS_2025_01/210204105</t>
  </si>
  <si>
    <t>34844462</t>
  </si>
  <si>
    <t>výložník obloukový dvojnásobný k osvětlovacím stožárům uličním výška 1800mm vyložení 2000mm, žárově zinkovaný zevnitř i vně</t>
  </si>
  <si>
    <t>-1652760132</t>
  </si>
  <si>
    <t>1 "MSN 03"</t>
  </si>
  <si>
    <t>210204201</t>
  </si>
  <si>
    <t>Montáž elektrovýzbroje stožárů osvětlení 1 okruh</t>
  </si>
  <si>
    <t>1565603340</t>
  </si>
  <si>
    <t>https://podminky.urs.cz/item/CS_URS_2025_01/210204201</t>
  </si>
  <si>
    <t>31674135</t>
  </si>
  <si>
    <t>výzbroj stožárová, zakrytovaná, s pojistkou pro svítidlo VO</t>
  </si>
  <si>
    <t>1983737352</t>
  </si>
  <si>
    <t>3+3 "počet stožárů VO"</t>
  </si>
  <si>
    <t>210204202</t>
  </si>
  <si>
    <t>Montáž elektrovýzbroje stožárů osvětlení 2 okruhy</t>
  </si>
  <si>
    <t>-1300834229</t>
  </si>
  <si>
    <t>https://podminky.urs.cz/item/CS_URS_2025_01/210204202</t>
  </si>
  <si>
    <t>31674129</t>
  </si>
  <si>
    <t>výzbroj stožárová, zakrytovaná, s pojistkou pro 2 svítidla VO</t>
  </si>
  <si>
    <t>131333586</t>
  </si>
  <si>
    <t>210220001</t>
  </si>
  <si>
    <t>Montáž uzemňovacího vedení vodičů FeZn pomocí svorek na povrchu páskou do 120 mm2</t>
  </si>
  <si>
    <t>1952092180</t>
  </si>
  <si>
    <t>Montáž uzemňovacího vedení s upevněním, propojením a připojením pomocí svorek na povrchu vodičů FeZn páskou průřezu do 120 mm2</t>
  </si>
  <si>
    <t>https://podminky.urs.cz/item/CS_URS_2025_01/210220001</t>
  </si>
  <si>
    <t>35442062</t>
  </si>
  <si>
    <t>pás zemnící 30x4mm FeZn</t>
  </si>
  <si>
    <t>kg</t>
  </si>
  <si>
    <t>-1908589315</t>
  </si>
  <si>
    <t>(30+200)*1,05</t>
  </si>
  <si>
    <t>241,5*1,2 'Přepočtené koeficientem množství</t>
  </si>
  <si>
    <t>35441986</t>
  </si>
  <si>
    <t>svorka odbočovací a spojovací pro pásek 30x4mm, FeZn</t>
  </si>
  <si>
    <t>-336370269</t>
  </si>
  <si>
    <t>35441996</t>
  </si>
  <si>
    <t>svorka odbočovací a spojovací pro spojování kruhových a páskových vodičů, FeZn</t>
  </si>
  <si>
    <t>153382918</t>
  </si>
  <si>
    <t>210220002</t>
  </si>
  <si>
    <t>Montáž uzemňovacích vedení vodičů FeZn pomocí svorek na povrchu drátem nebo lanem do průměru 10 mm</t>
  </si>
  <si>
    <t>-2114142800</t>
  </si>
  <si>
    <t>Montáž uzemňovacího vedení s upevněním, propojením a připojením pomocí svorek na povrchu vodičů FeZn drátem nebo lanem průměru do 10 mm</t>
  </si>
  <si>
    <t>https://podminky.urs.cz/item/CS_URS_2025_01/210220002</t>
  </si>
  <si>
    <t>6*10 "stožáry VO"</t>
  </si>
  <si>
    <t>2*10 "skříně VO"</t>
  </si>
  <si>
    <t>35441073</t>
  </si>
  <si>
    <t>drát D 10mm FeZn</t>
  </si>
  <si>
    <t>1536664434</t>
  </si>
  <si>
    <t>6*10*0,65 "stožáry VO"</t>
  </si>
  <si>
    <t>2*10*0,65 "skříně VO"</t>
  </si>
  <si>
    <t>52*1,2 'Přepočtené koeficientem množství</t>
  </si>
  <si>
    <t>35441895</t>
  </si>
  <si>
    <t>svorka připojovací k připojení kovových částí</t>
  </si>
  <si>
    <t>-589599858</t>
  </si>
  <si>
    <t>218100108</t>
  </si>
  <si>
    <t>Odpojení vodičů ze svorkovnice průřezu žíly do 25 mm2</t>
  </si>
  <si>
    <t>-1148236040</t>
  </si>
  <si>
    <t>Odpojení vodičů izolovaných ze svorkovnice průřezu žíly do 25 mm2</t>
  </si>
  <si>
    <t>https://podminky.urs.cz/item/CS_URS_2025_01/218100108</t>
  </si>
  <si>
    <t>4*3 "odpojení stávající kabeláže v SVO-1"</t>
  </si>
  <si>
    <t>4*3 "odpojení stávající kabeláže v SVO-2"</t>
  </si>
  <si>
    <t>4*2*(3+2) "odpojení kabeláže ve stávajících stožárech VO určené k demontáži - MSN 03 až MSN 07"</t>
  </si>
  <si>
    <t>218902012</t>
  </si>
  <si>
    <t>Demontáž kabelů Al do 1 kV plných nebo laněných kulatých žíly 4x25 mm2 (např. AYKY) bez odpojení vodičů uložených volně</t>
  </si>
  <si>
    <t>-1885975629</t>
  </si>
  <si>
    <t>Demontáž izolovaných kabelů hliníkových do 1 kV bez odpojení vodičů plných nebo laněných kulatých (např. AYKY) uložených volně počtu a průřezu žil 4x25 mm2</t>
  </si>
  <si>
    <t>https://podminky.urs.cz/item/CS_URS_2025_01/218902012</t>
  </si>
  <si>
    <t>40 "větev z MSN 05 směrem k parkovému VO před gymnáziem"</t>
  </si>
  <si>
    <t>120 "větez v SVO-1 do MSN 05 až do MSN 03"</t>
  </si>
  <si>
    <t>218202013</t>
  </si>
  <si>
    <t>Demontáž svítidla výbojkového průmyslového nebo venkovního z výložníku</t>
  </si>
  <si>
    <t>-1184185399</t>
  </si>
  <si>
    <t>Demontáž svítidel výbojkových s odpojením vodičů průmyslových nebo venkovních z výložníku</t>
  </si>
  <si>
    <t>https://podminky.urs.cz/item/CS_URS_2025_01/218202013</t>
  </si>
  <si>
    <t>1+1 "MSN 04 a MSN 05 - dočasně uskladněno ve skladu zhotovitele a opět osazeno na daná místa"</t>
  </si>
  <si>
    <t>218202016</t>
  </si>
  <si>
    <t>Demontáž svítidla výbojkového průmyslového nebo venkovního ze sloupku parkového</t>
  </si>
  <si>
    <t>-2121097498</t>
  </si>
  <si>
    <t>Demontáž svítidel výbojkových s odpojením vodičů průmyslových nebo venkovních ze sloupku parkového</t>
  </si>
  <si>
    <t>https://podminky.urs.cz/item/CS_URS_2025_01/218202016</t>
  </si>
  <si>
    <t>2 "parková svítidla MSN 06 a MSN 07"</t>
  </si>
  <si>
    <t>218204002</t>
  </si>
  <si>
    <t>Demontáž stožárů osvětlení parkových ocelových</t>
  </si>
  <si>
    <t>662452291</t>
  </si>
  <si>
    <t>https://podminky.urs.cz/item/CS_URS_2025_01/218204002</t>
  </si>
  <si>
    <t>2 "stávající MSN 06 a MSN 07"</t>
  </si>
  <si>
    <t>218204011</t>
  </si>
  <si>
    <t>Demontáž stožárů osvětlení ocelových samostatně stojících délky do 12 m</t>
  </si>
  <si>
    <t>-173179588</t>
  </si>
  <si>
    <t>Demontáž stožárů osvětlení ocelových samostatně stojících, délky do 12 m</t>
  </si>
  <si>
    <t>https://podminky.urs.cz/item/CS_URS_2025_01/218204011</t>
  </si>
  <si>
    <t>2 "stávající silniční - MSN 04 a MSN 05"</t>
  </si>
  <si>
    <t>218204103</t>
  </si>
  <si>
    <t>Demontáž výložníků osvětlení jednoramenných sloupových hmotnosti do 35 kg</t>
  </si>
  <si>
    <t>-4833866</t>
  </si>
  <si>
    <t>Demontáž výložníků osvětlení jednoramenných sloupových, hmotnosti do 35 kg</t>
  </si>
  <si>
    <t>https://podminky.urs.cz/item/CS_URS_2025_01/218204103</t>
  </si>
  <si>
    <t>1+1 "stávající výložníky starého osvětlení MSN 04 a MSN 05"</t>
  </si>
  <si>
    <t>218220020</t>
  </si>
  <si>
    <t>Demontáž uzemňovacího vedení vodičů FeZn upevněného v zemi páskou do 120 mm2 v městské zástavbě</t>
  </si>
  <si>
    <t>-2007052427</t>
  </si>
  <si>
    <t>Demontáž uzemňovacího vedení připojeného pomocí svorek v zemi s izolací spojů vodičů FeZn páskou průřezu do 120 mm2 v městské zástavbě</t>
  </si>
  <si>
    <t>https://podminky.urs.cz/item/CS_URS_2025_01/218220020</t>
  </si>
  <si>
    <t>218220022</t>
  </si>
  <si>
    <t>Demontáž uzemňovacího vedení vodičů FeZn upevněného v zemi drátem průměru do 10 mm v městské zástavbě</t>
  </si>
  <si>
    <t>-1005586026</t>
  </si>
  <si>
    <t>Demontáž uzemňovacího vedení připojeného pomocí svorek v zemi s izolací spojů vodičů FeZn drátem nebo lanem průměru do 10 mm v městské zástavbě</t>
  </si>
  <si>
    <t>https://podminky.urs.cz/item/CS_URS_2025_01/218220022</t>
  </si>
  <si>
    <t>3*10 "odpojení silničních stožárů VO"</t>
  </si>
  <si>
    <t>2*10 "odpojení parkových stožárů VO"</t>
  </si>
  <si>
    <t>2*10 "odpojení pojistkových skříní SVO"</t>
  </si>
  <si>
    <t>PPV</t>
  </si>
  <si>
    <t>Podíl přidružených výkonů</t>
  </si>
  <si>
    <t>%</t>
  </si>
  <si>
    <t>403663899</t>
  </si>
  <si>
    <t>PM</t>
  </si>
  <si>
    <t>Přidružený materiál</t>
  </si>
  <si>
    <t>256</t>
  </si>
  <si>
    <t>202466938</t>
  </si>
  <si>
    <t>22-M</t>
  </si>
  <si>
    <t>Montáže technologických zařízení pro dopravní stavby</t>
  </si>
  <si>
    <t>220110346</t>
  </si>
  <si>
    <t>Montáž štítku kabelového průběžného</t>
  </si>
  <si>
    <t>-1250042536</t>
  </si>
  <si>
    <t>Montáž kabelového štítku včetně vyražení znaku na štítek, připevnění na kabel, ovinutí štítku páskou pro označení konce kabelu</t>
  </si>
  <si>
    <t>https://podminky.urs.cz/item/CS_URS_2025_01/220110346</t>
  </si>
  <si>
    <t>35442120</t>
  </si>
  <si>
    <t>štítek plastový - směr dvojstr.</t>
  </si>
  <si>
    <t>-1400431200</t>
  </si>
  <si>
    <t>9*2 "počet kabelových polí x2"</t>
  </si>
  <si>
    <t>12 "montážní rezerva - popisy v SVO"</t>
  </si>
  <si>
    <t>HSV</t>
  </si>
  <si>
    <t>Práce a dodávky HSV</t>
  </si>
  <si>
    <t>Komunikace pozemní</t>
  </si>
  <si>
    <t>577143111</t>
  </si>
  <si>
    <t>Asfaltový beton vrstva obrusná ACO 8 (ABJ) tl 50 mm š do 3 m z nemodifikovaného asfaltu</t>
  </si>
  <si>
    <t>-2045805679</t>
  </si>
  <si>
    <t>Asfaltový beton vrstva obrusná ACO 8 (ABJ) s rozprostřením a se zhutněním z nemodifikovaného asfaltu v pruhu šířky do 3 m, po zhutnění tl. 50 mm</t>
  </si>
  <si>
    <t>https://podminky.urs.cz/item/CS_URS_2025_01/577143111</t>
  </si>
  <si>
    <t>25*1,5 "chodník před městským úřadem"</t>
  </si>
  <si>
    <t>58942431</t>
  </si>
  <si>
    <t>beton asfaltový vrstva obrusná ACO 8 pojivo asfalt 50/70</t>
  </si>
  <si>
    <t>1303866812</t>
  </si>
  <si>
    <t>37,5*0,1*2,7 "chodník před městským úřadem"</t>
  </si>
  <si>
    <t>Zemní práce</t>
  </si>
  <si>
    <t>162751116</t>
  </si>
  <si>
    <t>Vodorovné přemístění přes 8 000 do 9000 m výkopku/sypaniny z horniny třídy těžitelnosti I skupiny 1 až 3</t>
  </si>
  <si>
    <t>-1095731565</t>
  </si>
  <si>
    <t>Vodorovné přemístění výkopku nebo sypaniny po suchu na obvyklém dopravním prostředku, bez naložení výkopku, avšak se složením bez rozhrnutí z horniny třídy těžitelnosti I skupiny 1 až 3 na vzdálenost přes 8 000 do 9 000 m</t>
  </si>
  <si>
    <t>https://podminky.urs.cz/item/CS_URS_2025_01/162751116</t>
  </si>
  <si>
    <t>(220)*0,3*0,4 "přebytek zeminy po kabelovém loži"</t>
  </si>
  <si>
    <t>3*1,2*0,6*0,6 "přebytek zeminy pro základy parkových stožárů VO"</t>
  </si>
  <si>
    <t>3*1,7*0,9*0,9 "přebytek zeminy pro základy silničních stožárů VO"</t>
  </si>
  <si>
    <t>171152501</t>
  </si>
  <si>
    <t>Zhutnění podloží z hornin soudržných nebo nesoudržných pod násypy</t>
  </si>
  <si>
    <t>215590738</t>
  </si>
  <si>
    <t>Zhutnění podloží pod násypy z rostlé horniny třídy těžitelnosti I a II, skupiny 1 až 4 z hornin soudružných a nesoudržných</t>
  </si>
  <si>
    <t>https://podminky.urs.cz/item/CS_URS_2025_01/171152501</t>
  </si>
  <si>
    <t>(220)*0,5 "kabelová trasa"</t>
  </si>
  <si>
    <t>171251201</t>
  </si>
  <si>
    <t>Uložení sypaniny na skládky nebo meziskládky</t>
  </si>
  <si>
    <t>1758689632</t>
  </si>
  <si>
    <t>Uložení sypaniny na skládky nebo meziskládky bez hutnění s upravením uložené sypaniny do předepsaného tvaru</t>
  </si>
  <si>
    <t>https://podminky.urs.cz/item/CS_URS_2025_01/171251201</t>
  </si>
  <si>
    <t>171201231</t>
  </si>
  <si>
    <t>Poplatek za uložení zeminy a kamení na recyklační skládce (skládkovné) kód odpadu 17 05 04</t>
  </si>
  <si>
    <t>250033067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</si>
  <si>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</si>
  <si>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</si>
  <si>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(220)*0,3*0,4*1,7 "přebytek zeminy po kabelovém loži"</t>
  </si>
  <si>
    <t>3*1,2*0,6*0,6*1,7 "přebytek zeminy pro základy parkových stožárů VO"</t>
  </si>
  <si>
    <t>3*1,7*0,9*0,9*1,7 "přebytek zeminy pro základy silničních stožárů VO"</t>
  </si>
  <si>
    <t>171201221</t>
  </si>
  <si>
    <t>Poplatek za uložení na skládce (skládkovné) zeminy a kamení kód odpadu 17 05 04</t>
  </si>
  <si>
    <t>1197843356</t>
  </si>
  <si>
    <t>Poplatek za uložení stavebního odpadu na skládce (skládkovné) zeminy a kamení zatříděného do Katalogu odpadů pod kódem 17 05 04</t>
  </si>
  <si>
    <t>https://podminky.urs.cz/item/CS_URS_2025_01/171201221</t>
  </si>
  <si>
    <t>2*1,2*0,6*0,6*2,8 "betonový základ (odpad) z 2 demontovaných parkových stožárů"</t>
  </si>
  <si>
    <t>2*1,7*0,9*0,9*2,8 "betonový základ (odpad) z 2 demontovaných silničníchstožárů"</t>
  </si>
  <si>
    <t>181351007</t>
  </si>
  <si>
    <t>Rozprostření ornice tl vrstvy přes 400 do 500 mm pl do 100 m2 v rovině nebo ve svahu do 1:5 strojně</t>
  </si>
  <si>
    <t>1205420716</t>
  </si>
  <si>
    <t>Rozprostření a urovnání ornice v rovině nebo ve svahu sklonu do 1:5 strojně při souvislé ploše do 100 m2, tl. vrstvy přes 400 do 500 mm</t>
  </si>
  <si>
    <t>https://podminky.urs.cz/item/CS_URS_2025_01/181351007</t>
  </si>
  <si>
    <t>66,256*2</t>
  </si>
  <si>
    <t>95250800</t>
  </si>
  <si>
    <t>nájem za 8 až 28 dnů lávky přechodové 2000x900 zábradlí v 1000mm</t>
  </si>
  <si>
    <t>-1947549561</t>
  </si>
  <si>
    <t>119002121</t>
  </si>
  <si>
    <t>Přechodová lávka délky do 2 m včetně zábradlí pro zabezpečení výkopu zřízení</t>
  </si>
  <si>
    <t>1733335396</t>
  </si>
  <si>
    <t>Pomocné konstrukce při zabezpečení výkopu vodorovné pochozí přechodová lávka délky do 2 m včetně zábradlí zřízení</t>
  </si>
  <si>
    <t>https://podminky.urs.cz/item/CS_URS_2025_01/119002121</t>
  </si>
  <si>
    <t>119002122</t>
  </si>
  <si>
    <t>Přechodová lávka délky do 2 m včetně zábradlí pro zabezpečení výkopu odstranění</t>
  </si>
  <si>
    <t>1066112314</t>
  </si>
  <si>
    <t>Pomocné konstrukce při zabezpečení výkopu vodorovné pochozí přechodová lávka délky do 2 m včetně zábradlí odstranění</t>
  </si>
  <si>
    <t>https://podminky.urs.cz/item/CS_URS_2025_01/119002122</t>
  </si>
  <si>
    <t>95250820</t>
  </si>
  <si>
    <t>nájem kus/měsíc dílce plotové-europloty, standardní panel medium 3500x2000mm</t>
  </si>
  <si>
    <t>638893342</t>
  </si>
  <si>
    <t>119003227</t>
  </si>
  <si>
    <t>Mobilní plotová zábrana vyplněná dráty výšky do 2,2 m pro zabezpečení výkopu zřízení</t>
  </si>
  <si>
    <t>158803683</t>
  </si>
  <si>
    <t>Pomocné konstrukce při zabezpečení výkopu svislé ocelové mobilní oplocení, výšky do 2,2 m panely vyplněné dráty zřízení</t>
  </si>
  <si>
    <t>https://podminky.urs.cz/item/CS_URS_2025_01/119003227</t>
  </si>
  <si>
    <t>119003228</t>
  </si>
  <si>
    <t>Mobilní plotová zábrana vyplněná dráty výšky do 2,2 m pro zabezpečení výkopu odstranění</t>
  </si>
  <si>
    <t>-1116047952</t>
  </si>
  <si>
    <t>Pomocné konstrukce při zabezpečení výkopu svislé ocelové mobilní oplocení, výšky do 2,2 m panely vyplněné dráty odstranění</t>
  </si>
  <si>
    <t>https://podminky.urs.cz/item/CS_URS_2025_01/119003228</t>
  </si>
  <si>
    <t>46-M</t>
  </si>
  <si>
    <t>Zemní práce při extr.mont.pracích</t>
  </si>
  <si>
    <t>460010023</t>
  </si>
  <si>
    <t>Vytyčení trasy vedení kabelového podzemního v terénu volném</t>
  </si>
  <si>
    <t>km</t>
  </si>
  <si>
    <t>-890264389</t>
  </si>
  <si>
    <t>Vytyčení trasy vedení kabelového (podzemního) ve volném terénu</t>
  </si>
  <si>
    <t>https://podminky.urs.cz/item/CS_URS_2025_01/460010023</t>
  </si>
  <si>
    <t>460030122</t>
  </si>
  <si>
    <t>Odstranění pařezů průměru kmene přes 30 cm při elektromontážích</t>
  </si>
  <si>
    <t>-714358396</t>
  </si>
  <si>
    <t>Přípravné terénní práce odstranění pařezů včetně vytrhání, vykopání nebo odstřelení, přesekání kořenů a přemístění do 50 m nebo naložení na dopravní prostředek, průměru přes 30 cm</t>
  </si>
  <si>
    <t>https://podminky.urs.cz/item/CS_URS_2025_01/460030122</t>
  </si>
  <si>
    <t>460050003</t>
  </si>
  <si>
    <t>Hloubení nezapažených jam pro stožáry jednoduché délky do 8 m na rovině ručně v hodnině tř. 3</t>
  </si>
  <si>
    <t>458107210</t>
  </si>
  <si>
    <t>Hloubení nezapažených jam pro stožáry s přemístěním výkopku do vzdálenosti 3 m od okraje jámy nebo naložením na dopravní prostředek, včetně zásypu, zhutnění a urovnání povrchu bez patky jednoduché na rovině, délky do 8 m, v hodnině tř. 3</t>
  </si>
  <si>
    <t>https://podminky.urs.cz/item/CS_URS_2025_01/460050003</t>
  </si>
  <si>
    <t>3 "silniční stožáry"</t>
  </si>
  <si>
    <t>79</t>
  </si>
  <si>
    <t>460242111</t>
  </si>
  <si>
    <t>Provizorní zajištění potrubí ve výkopech při křížení s kabelem</t>
  </si>
  <si>
    <t>1101738294</t>
  </si>
  <si>
    <t>Provizorní zajištění inženýrských sítí ve výkopech potrubí při křížení s kabelem</t>
  </si>
  <si>
    <t>https://podminky.urs.cz/item/CS_URS_2025_01/460242111</t>
  </si>
  <si>
    <t>6 "křížení vodovodu a kanalizace"</t>
  </si>
  <si>
    <t>460242211</t>
  </si>
  <si>
    <t>Provizorní zajištění kabelů ve výkopech při jejich křížení</t>
  </si>
  <si>
    <t>305021118</t>
  </si>
  <si>
    <t>Provizorní zajištění inženýrských sítí ve výkopech kabelů při křížení</t>
  </si>
  <si>
    <t>https://podminky.urs.cz/item/CS_URS_2025_01/460242211</t>
  </si>
  <si>
    <t>13 "křížení VN, NN, PVSEK"</t>
  </si>
  <si>
    <t>81</t>
  </si>
  <si>
    <t>460242221</t>
  </si>
  <si>
    <t>Provizorní zajištění kabelů ve výkopech při jejich souběhu</t>
  </si>
  <si>
    <t>79626101</t>
  </si>
  <si>
    <t>Provizorní zajištění inženýrských sítí ve výkopech kabelů při souběhu</t>
  </si>
  <si>
    <t>https://podminky.urs.cz/item/CS_URS_2025_01/460242221</t>
  </si>
  <si>
    <t>60 "zajištění PVSEK při souběhu v trase před gymnáziem"</t>
  </si>
  <si>
    <t>20 "zajištění kabelů před SVO-2"</t>
  </si>
  <si>
    <t>460641113</t>
  </si>
  <si>
    <t>Základové konstrukce při elektromontážích z monolitického betonu tř. C 16/20</t>
  </si>
  <si>
    <t>1729077085</t>
  </si>
  <si>
    <t>Základové konstrukce základ bez bednění do rostlé zeminy z monolitického betonu tř. C 16/20</t>
  </si>
  <si>
    <t>https://podminky.urs.cz/item/CS_URS_2025_01/460641113</t>
  </si>
  <si>
    <t>3*1,2*0,6*0,6 "parkové stožáry VO"</t>
  </si>
  <si>
    <t>3*1,7*0,9*0,9 "silniční stožáry VO"</t>
  </si>
  <si>
    <t>58932576</t>
  </si>
  <si>
    <t>beton C 16/20 X0,XC1-2 kamenivo frakce 0/22</t>
  </si>
  <si>
    <t>767549988</t>
  </si>
  <si>
    <t>28611136</t>
  </si>
  <si>
    <t>trubka kanalizační PVC DN 200x1000mm SN4</t>
  </si>
  <si>
    <t>-111244437</t>
  </si>
  <si>
    <t>85</t>
  </si>
  <si>
    <t>28611144</t>
  </si>
  <si>
    <t>trubka kanalizační PVC DN 315x2000mm SN4</t>
  </si>
  <si>
    <t>730414819</t>
  </si>
  <si>
    <t>3*2</t>
  </si>
  <si>
    <t>460641211</t>
  </si>
  <si>
    <t>Výztuž základových konstrukcí při elektromontážích betonářskou ocelí 10 216</t>
  </si>
  <si>
    <t>905845719</t>
  </si>
  <si>
    <t>Základové konstrukce výztuž z betonářské oceli 10 206</t>
  </si>
  <si>
    <t>https://podminky.urs.cz/item/CS_URS_2025_01/460641211</t>
  </si>
  <si>
    <t>3*0,010 "parkové stožáry"</t>
  </si>
  <si>
    <t>3*0,020 "silniční stožáry"</t>
  </si>
  <si>
    <t>13021013</t>
  </si>
  <si>
    <t>tyč ocelová kruhová žebírková DIN 488 jakost B500B (10 505) výztuž do betonu D 12mm</t>
  </si>
  <si>
    <t>1440248231</t>
  </si>
  <si>
    <t>460171172</t>
  </si>
  <si>
    <t>Hloubení kabelových nezapažených rýh strojně š 35 cm hl 80 cm v hornině tř I skupiny 3</t>
  </si>
  <si>
    <t>-82954778</t>
  </si>
  <si>
    <t>Hloubení kabelových rýh strojně včetně urovnání dna s přemístěním výkopku do vzdálenosti 3 m od okraje jámy nebo s naložením na dopravní prostředek šířky 35 cm hloubky 80 cm v hornině třídy těžitelnosti I skupiny 3</t>
  </si>
  <si>
    <t>https://podminky.urs.cz/item/CS_URS_2025_01/460171172</t>
  </si>
  <si>
    <t>60 "trasa podél gymnázia"</t>
  </si>
  <si>
    <t>20 "trasa před SVO-2"</t>
  </si>
  <si>
    <t>460451182</t>
  </si>
  <si>
    <t>Zásyp kabelových rýh strojně se zhutněním š 35 cm hl 80 cm z horniny tř I skupiny 3</t>
  </si>
  <si>
    <t>-1617424235</t>
  </si>
  <si>
    <t>Zásyp kabelových rýh strojně s přemístěním sypaniny ze vzdálenosti do 10 m, s uložením výkopku ve vrstvách včetně zhutnění a urovnání povrchu šířky 35 cm hloubky 80 cm z horniny třídy těžitelnosti I skupiny 3</t>
  </si>
  <si>
    <t>https://podminky.urs.cz/item/CS_URS_2025_01/460451182</t>
  </si>
  <si>
    <t>460161172</t>
  </si>
  <si>
    <t>Hloubení kabelových rýh ručně š 35 cm hl 80 cm v hornině tř I skupiny 3</t>
  </si>
  <si>
    <t>1608375947</t>
  </si>
  <si>
    <t>Hloubení kabelových rýh ručně včetně urovnání dna s přemístěním výkopku do vzdálenosti 3 m od okraje jámy nebo s naložením na dopravní prostředek šířky 35 cm hloubky 80 cm v hornině třídy těžitelnosti I skupiny 3</t>
  </si>
  <si>
    <t>https://podminky.urs.cz/item/CS_URS_2025_01/460161172</t>
  </si>
  <si>
    <t>140 "výkop v trase silničních stožárů a před SVO-1"</t>
  </si>
  <si>
    <t>460431182</t>
  </si>
  <si>
    <t>Zásyp kabelových rýh ručně se zhutněním š 35 cm hl 80 cm z horniny tř I skupiny 3</t>
  </si>
  <si>
    <t>-1164299990</t>
  </si>
  <si>
    <t>Zásyp kabelových rýh ručně s přemístění sypaniny ze vzdálenosti do 10 m, s uložením výkopku ve vrstvách včetně zhutnění a úpravy povrchu šířky 35 cm hloubky 80 cm z horniny třídy těžitelnosti I skupiny 3</t>
  </si>
  <si>
    <t>https://podminky.urs.cz/item/CS_URS_2025_01/460431182</t>
  </si>
  <si>
    <t>460241111</t>
  </si>
  <si>
    <t>Příplatek za ztížení vykopávky při elektromontážích v blízkosti podzemního vedení</t>
  </si>
  <si>
    <t>265596607</t>
  </si>
  <si>
    <t>Příplatek k cenám vykopávek v blízkosti podzemního vedení pro jakoukoliv třídu horniny</t>
  </si>
  <si>
    <t>https://podminky.urs.cz/item/CS_URS_2025_01/460241111</t>
  </si>
  <si>
    <t>(60+20)*0,8*0,4 "ruční výkopy v souběhu a křížení"</t>
  </si>
  <si>
    <t>460661512</t>
  </si>
  <si>
    <t>Kabelové lože z písku pro kabely nn kryté plastovou fólií š lože přes 25 do 50 cm</t>
  </si>
  <si>
    <t>-2051129705</t>
  </si>
  <si>
    <t>Kabelové lože z písku včetně podsypu, zhutnění a urovnání povrchu pro kabely nn zakryté plastovou fólií, šířky přes 25 do 50 cm</t>
  </si>
  <si>
    <t>https://podminky.urs.cz/item/CS_URS_2025_01/460661512</t>
  </si>
  <si>
    <t>60+20 "ruční kabelová trasa"</t>
  </si>
  <si>
    <t>140 "strojní výkopy"</t>
  </si>
  <si>
    <t>69311311</t>
  </si>
  <si>
    <t>pás varovný plný do výkopu š 330mm s potiskem</t>
  </si>
  <si>
    <t>1160807324</t>
  </si>
  <si>
    <t>95</t>
  </si>
  <si>
    <t>58337303</t>
  </si>
  <si>
    <t>štěrkopísek frakce 0/8</t>
  </si>
  <si>
    <t>1646766527</t>
  </si>
  <si>
    <t>(60+20)*0,4*0,4*1,8 "ruční kabelová trasa"</t>
  </si>
  <si>
    <t>140*1,8*0,4*0,4 "strojní výkopy"</t>
  </si>
  <si>
    <t>63,36*1,2 'Přepočtené koeficientem množství</t>
  </si>
  <si>
    <t>460791213</t>
  </si>
  <si>
    <t>Montáž trubek ochranných plastových uložených volně do rýhy ohebných přes 50 do 90 mm</t>
  </si>
  <si>
    <t>-281061101</t>
  </si>
  <si>
    <t>Montáž trubek ochranných uložených volně do rýhy plastových ohebných, vnitřního průměru přes 50 do 90 mm</t>
  </si>
  <si>
    <t>https://podminky.urs.cz/item/CS_URS_2025_01/460791213</t>
  </si>
  <si>
    <t>34571353</t>
  </si>
  <si>
    <t>trubka elektroinstalační ohebná dvouplášťová korugovaná HDPE+LDPE (chránička) D 61/75mm</t>
  </si>
  <si>
    <t>547934723</t>
  </si>
  <si>
    <t>460871143</t>
  </si>
  <si>
    <t>Podklad vozovky a chodníku ze štěrkodrti se zhutněním při elektromontážích tl přes 10 do 15 cm</t>
  </si>
  <si>
    <t>1235301353</t>
  </si>
  <si>
    <t>Podklad vozovek a chodníků včetně rozprostření a úpravy ze štěrkodrti, včetně zhutnění, tloušťky přes 10 do 15 cm</t>
  </si>
  <si>
    <t>https://podminky.urs.cz/item/CS_URS_2025_01/460871143</t>
  </si>
  <si>
    <t>60*1,5 "chodník z žulové kostky před gymnáziem"</t>
  </si>
  <si>
    <t>7*4+2*4 "prostor před SVO-2"</t>
  </si>
  <si>
    <t>99</t>
  </si>
  <si>
    <t>58344197</t>
  </si>
  <si>
    <t>štěrkodrť frakce 0/63</t>
  </si>
  <si>
    <t>-1920812042</t>
  </si>
  <si>
    <t>163,5*0,2*1,7</t>
  </si>
  <si>
    <t>55,59*1,2 'Přepočtené koeficientem množství</t>
  </si>
  <si>
    <t>460871151</t>
  </si>
  <si>
    <t>Podklad vozovky a chodníku z kameniva drceného se zhutněním při elektromontážích tl do 10 cm</t>
  </si>
  <si>
    <t>-1299603600</t>
  </si>
  <si>
    <t>Podklad vozovek a chodníků včetně rozprostření a úpravy z kameniva drceného, včetně zhutnění, tloušťky do 10 cm</t>
  </si>
  <si>
    <t>https://podminky.urs.cz/item/CS_URS_2025_01/460871151</t>
  </si>
  <si>
    <t>101</t>
  </si>
  <si>
    <t>58343810</t>
  </si>
  <si>
    <t>kamenivo drcené hrubé frakce 4/8</t>
  </si>
  <si>
    <t>-1547282337</t>
  </si>
  <si>
    <t>163,5*0,1*1,8 "plocha * mocnost * hmotnost"</t>
  </si>
  <si>
    <t>29,43*1,2 'Přepočtené koeficientem množství</t>
  </si>
  <si>
    <t>460881511</t>
  </si>
  <si>
    <t>Kladení dlažby z kostek kamenných velkých do lože z kameniva těženého při elektromontážích</t>
  </si>
  <si>
    <t>-1584016085</t>
  </si>
  <si>
    <t>Kryt vozovek a chodníků kladení dlažby (materiál ve specifikaci) včetně spárování, do lože z kameniva těženého z kostek kamenných velkých</t>
  </si>
  <si>
    <t>https://podminky.urs.cz/item/CS_URS_2025_01/460881511</t>
  </si>
  <si>
    <t>103</t>
  </si>
  <si>
    <t>58381015</t>
  </si>
  <si>
    <t>kostka řezanoštípaná dlažební žula 10x10x10cm</t>
  </si>
  <si>
    <t>1300976388</t>
  </si>
  <si>
    <t>90*0,25 "25 % nový materiál"</t>
  </si>
  <si>
    <t>22,5*1,01 'Přepočtené koeficientem množství</t>
  </si>
  <si>
    <t>460881611</t>
  </si>
  <si>
    <t>Kladení dlažby z dlaždic betonových 4hranných do lože z kameniva těženého při elektromontážích</t>
  </si>
  <si>
    <t>-735336739</t>
  </si>
  <si>
    <t>Kryt vozovek a chodníků kladení dlažby (materiál ve specifikaci) včetně spárování, do lože z kameniva těženého z dlaždic betonových čtyřhranných</t>
  </si>
  <si>
    <t>https://podminky.urs.cz/item/CS_URS_2025_01/460881611</t>
  </si>
  <si>
    <t>105</t>
  </si>
  <si>
    <t>59245021</t>
  </si>
  <si>
    <t>dlažba skladebná betonová 200x200mm tl 60mm přírodní</t>
  </si>
  <si>
    <t>-974534687</t>
  </si>
  <si>
    <t>40*0,4 "40 % nový materiál"</t>
  </si>
  <si>
    <t>16*1,02 'Přepočtené koeficientem množství</t>
  </si>
  <si>
    <t>460881612</t>
  </si>
  <si>
    <t>Kladení dlažby z dlaždic betonových tvarovaných a zámkových do lože z kameniva těženého při elektromontážích</t>
  </si>
  <si>
    <t>-120873281</t>
  </si>
  <si>
    <t>Kryt vozovek a chodníků kladení dlažby (materiál ve specifikaci) včetně spárování, do lože z kameniva těženého z dlaždic betonových tvarovaných nebo zámkových</t>
  </si>
  <si>
    <t>https://podminky.urs.cz/item/CS_URS_2025_01/460881612</t>
  </si>
  <si>
    <t>15 "přechodový pás před SVO-1"</t>
  </si>
  <si>
    <t>107</t>
  </si>
  <si>
    <t>59245006</t>
  </si>
  <si>
    <t>dlažba pro nevidomé betonová 200x100mm tl 60mm barevná</t>
  </si>
  <si>
    <t>-1116602198</t>
  </si>
  <si>
    <t>15*0,4 "40 % nový materiál"</t>
  </si>
  <si>
    <t>6*1,02 'Přepočtené koeficientem množství</t>
  </si>
  <si>
    <t>460892221</t>
  </si>
  <si>
    <t>Osazení betonového obrubníku chodníkového stojatého do betonu při elektromontážích</t>
  </si>
  <si>
    <t>-484783559</t>
  </si>
  <si>
    <t>Osazení obrubníku se zřízením lože, s vyplněním a zatřením spár betonového chodníkového stojatého, do lože z betonu prostého</t>
  </si>
  <si>
    <t>https://podminky.urs.cz/item/CS_URS_2025_01/460892221</t>
  </si>
  <si>
    <t>4*4 "prostor před SVO-2"</t>
  </si>
  <si>
    <t>2*2 "prostor před SVO-1"</t>
  </si>
  <si>
    <t>3*3 "prostor k parkových stožárům VO"</t>
  </si>
  <si>
    <t>109</t>
  </si>
  <si>
    <t>59217017</t>
  </si>
  <si>
    <t>obrubník betonový chodníkový 1000x100x250mm</t>
  </si>
  <si>
    <t>989526302</t>
  </si>
  <si>
    <t>29*1,02 'Přepočtené koeficientem množství</t>
  </si>
  <si>
    <t>468021111</t>
  </si>
  <si>
    <t>Rozebrání dlažeb při elektromontážích ručně z kostek velkých do písku spáry nezalité</t>
  </si>
  <si>
    <t>2037902496</t>
  </si>
  <si>
    <t>Vytrhání dlažby včetně ručního rozebrání, vytřídění, odhozu na hromady nebo naložení na dopravní prostředek a očistění kostek nebo dlaždic z pískového podkladu z kostek velkých, spáry nezalité</t>
  </si>
  <si>
    <t>https://podminky.urs.cz/item/CS_URS_2025_01/468021111</t>
  </si>
  <si>
    <t>60*3,25 "chodník z žulové kostky před gymnáziem"</t>
  </si>
  <si>
    <t>111</t>
  </si>
  <si>
    <t>468021221</t>
  </si>
  <si>
    <t>Rozebrání dlažeb při elektromontážích ručně z dlaždic zámkových do písku spáry nezalité</t>
  </si>
  <si>
    <t>-206340151</t>
  </si>
  <si>
    <t>Vytrhání dlažby včetně ručního rozebrání, vytřídění, odhozu na hromady nebo naložení na dopravní prostředek a očistění kostek nebo dlaždic z pískového podkladu z dlaždic zámkových, spáry nezalité</t>
  </si>
  <si>
    <t>https://podminky.urs.cz/item/CS_URS_2025_01/468021221</t>
  </si>
  <si>
    <t>468031111</t>
  </si>
  <si>
    <t>Vytrhání obrub při elektromontážích ležatých chodníkových s odhozením nebo naložením na dopravní prostředek</t>
  </si>
  <si>
    <t>-977707928</t>
  </si>
  <si>
    <t>Vytrhání obrub s odkopáním horniny a lože, s odhozením nebo naložením na dopravní prostředek ležatých chodníkových</t>
  </si>
  <si>
    <t>https://podminky.urs.cz/item/CS_URS_2025_01/468031111</t>
  </si>
  <si>
    <t>113</t>
  </si>
  <si>
    <t>468041122</t>
  </si>
  <si>
    <t>Řezání živičného podkladu nebo krytu při elektromontážích hl přes 5 do 10 cm</t>
  </si>
  <si>
    <t>1743807769</t>
  </si>
  <si>
    <t>Řezání spár v podkladu nebo krytu živičném, tloušťky přes 5 do 10 cm</t>
  </si>
  <si>
    <t>https://podminky.urs.cz/item/CS_URS_2025_01/468041122</t>
  </si>
  <si>
    <t>22+2*2 "chodník před městským úřadem"</t>
  </si>
  <si>
    <t>469973111</t>
  </si>
  <si>
    <t>Poplatek za uložení na skládce (skládkovné) stavebního odpadu betonového kód odpadu 17 01 01</t>
  </si>
  <si>
    <t>337479976</t>
  </si>
  <si>
    <t>Poplatek za uložení stavebního odpadu (skládkovné) na skládce z prostého betonu zatříděného do Katalogu odpadů pod kódem 17 01 01</t>
  </si>
  <si>
    <t>https://podminky.urs.cz/item/CS_URS_2025_01/469973111</t>
  </si>
  <si>
    <t>4*4*0,030 "prostor před SVO-2"</t>
  </si>
  <si>
    <t>2*2*0,030 "prostor před SVO-1"</t>
  </si>
  <si>
    <t>3*3*0,030 "prostor k parkových stožárům VO"</t>
  </si>
  <si>
    <t>Ostatní konstrukce a práce-bourání</t>
  </si>
  <si>
    <t>115</t>
  </si>
  <si>
    <t>945412112</t>
  </si>
  <si>
    <t>Teleskopická hydraulická montážní plošina výška zdvihu do 21 m</t>
  </si>
  <si>
    <t>den</t>
  </si>
  <si>
    <t>1427517874</t>
  </si>
  <si>
    <t>Teleskopická hydraulická montážní plošina na samohybném podvozku, s otočným košem výšky zdvihu do 21 m</t>
  </si>
  <si>
    <t>https://podminky.urs.cz/item/CS_URS_2025_01/945412112</t>
  </si>
  <si>
    <t>1 "demontáže"</t>
  </si>
  <si>
    <t>2 "elektromontážní práce ve výškách - osazení stožárů, svítidel a výložníků"</t>
  </si>
  <si>
    <t>945412114</t>
  </si>
  <si>
    <t>Traktorbagr rýpadlo-nakladač</t>
  </si>
  <si>
    <t>-408365316</t>
  </si>
  <si>
    <t>https://podminky.urs.cz/item/CS_URS_2025_01/945412114</t>
  </si>
  <si>
    <t>1 "pomocné práce při provádění zemních prací"</t>
  </si>
  <si>
    <t>1 "skládání materiálů - manipulace"</t>
  </si>
  <si>
    <t>HZS</t>
  </si>
  <si>
    <t>Hodinové zúčtovací sazby</t>
  </si>
  <si>
    <t>117</t>
  </si>
  <si>
    <t>HZS1212</t>
  </si>
  <si>
    <t>Hodinová zúčtovací sazba kopáč</t>
  </si>
  <si>
    <t>hod</t>
  </si>
  <si>
    <t>262144</t>
  </si>
  <si>
    <t>469729427</t>
  </si>
  <si>
    <t>Hodinové zúčtovací sazby profesí HSV zemní a pomocné práce kopáč</t>
  </si>
  <si>
    <t>https://podminky.urs.cz/item/CS_URS_2025_01/HZS1212</t>
  </si>
  <si>
    <t>P</t>
  </si>
  <si>
    <t>Poznámka k položce:_x000d_
Poznámka k položce: Obnažení stávajících chrániček, jejich pročištění.</t>
  </si>
  <si>
    <t>5*8 "sondy ostatních inženýrských sítí"</t>
  </si>
  <si>
    <t>HZS1292</t>
  </si>
  <si>
    <t>Hodinová zúčtovací sazba stavební dělník</t>
  </si>
  <si>
    <t>1972337466</t>
  </si>
  <si>
    <t>Hodinové zúčtovací sazby profesí HSV zemní a pomocné práce stavební dělník</t>
  </si>
  <si>
    <t>https://podminky.urs.cz/item/CS_URS_2025_01/HZS1292</t>
  </si>
  <si>
    <t>4*8 "pomocné práce - tažení kabeláže"</t>
  </si>
  <si>
    <t>4*8 "pomocné práce - čištění výkopu"</t>
  </si>
  <si>
    <t>4*8 "protažení kabeláže pod komunikacemi B. Václavka a I/23 ve stávajících chráničkách"</t>
  </si>
  <si>
    <t>15*8 "soustavné udržování oplocenek a dopravního značení"</t>
  </si>
  <si>
    <t>119</t>
  </si>
  <si>
    <t>HZS2232</t>
  </si>
  <si>
    <t>Hodinová zúčtovací sazba elektrikář odborný</t>
  </si>
  <si>
    <t>512</t>
  </si>
  <si>
    <t>-1524746271</t>
  </si>
  <si>
    <t>Hodinové zúčtovací sazby profesí PSV provádění stavebních instalací elektrikář odborný</t>
  </si>
  <si>
    <t>https://podminky.urs.cz/item/CS_URS_2025_01/HZS2232</t>
  </si>
  <si>
    <t>2*8 "dohled nad prováděním elektromontážních prací"</t>
  </si>
  <si>
    <t>HZS4212</t>
  </si>
  <si>
    <t>Hodinová zúčtovací sazba revizní technik specialista</t>
  </si>
  <si>
    <t>1773014265</t>
  </si>
  <si>
    <t>Hodinové zúčtovací sazby ostatních profesí revizní a kontrolní činnost revizní technik specialista</t>
  </si>
  <si>
    <t>https://podminky.urs.cz/item/CS_URS_2025_01/HZS4212</t>
  </si>
  <si>
    <t>1*8 "provádění elektromontážních prací, dohled, konzultace atp."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</si>
  <si>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</si>
  <si>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</si>
  <si>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</si>
  <si>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</si>
  <si>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</si>
  <si>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</si>
  <si>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</si>
  <si>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012103000</t>
  </si>
  <si>
    <t>Geodetické práce před výstavbou</t>
  </si>
  <si>
    <t>https://podminky.urs.cz/item/CS_URS_2025_01/012103000</t>
  </si>
  <si>
    <t>1 "vytýčení projektované trasy (cca 250 m), stožáry VO apod.; vytýčení ostatních inženýrských sítí"</t>
  </si>
  <si>
    <t>012203000</t>
  </si>
  <si>
    <t>Geodetické práce při provádění stavby</t>
  </si>
  <si>
    <t>https://podminky.urs.cz/item/CS_URS_2025_01/012203000</t>
  </si>
  <si>
    <t>012303000</t>
  </si>
  <si>
    <t>Geodetické práce po výstavbě včetně protokolu o předání a převzetí zaměření do DTM Města Třebíč</t>
  </si>
  <si>
    <t>https://podminky.urs.cz/item/CS_URS_2025_01/012303000</t>
  </si>
  <si>
    <t>1 "celkovém zaměření stavby"</t>
  </si>
  <si>
    <t>012414000</t>
  </si>
  <si>
    <t>Geometrický plán - odsouhlasený ŘSD a objednatelem</t>
  </si>
  <si>
    <t>1024</t>
  </si>
  <si>
    <t>924498886</t>
  </si>
  <si>
    <t>https://podminky.urs.cz/item/CS_URS_2025_01/012414000</t>
  </si>
  <si>
    <t>013203000</t>
  </si>
  <si>
    <t>Dokumentace stavby bez rozlišení - vypracování dílenské a výrobní dokumentace</t>
  </si>
  <si>
    <t>https://podminky.urs.cz/item/CS_URS_2025_01/013203000</t>
  </si>
  <si>
    <t>1 "vypracování dílenské a výrobní dokumentace - stožáry, rozváděče atp."</t>
  </si>
  <si>
    <t>013254000</t>
  </si>
  <si>
    <t>Dokumentace skutečného provedení stavby, 4 paré od každého SO / DPS + digitální podoba pdf i otevřené formáty (CD, flash disk, uložiště investora)</t>
  </si>
  <si>
    <t>https://podminky.urs.cz/item/CS_URS_2025_01/013254000</t>
  </si>
  <si>
    <t>1 "dokumentace skutečného provedení stavby"</t>
  </si>
  <si>
    <t>013274000</t>
  </si>
  <si>
    <t>Pasportizace objektu před započetím prací</t>
  </si>
  <si>
    <t>1106338652</t>
  </si>
  <si>
    <t>https://podminky.urs.cz/item/CS_URS_2025_01/013274000</t>
  </si>
  <si>
    <t>1 "zmapování stávajícího dotknutého VO"</t>
  </si>
  <si>
    <t>VRN3</t>
  </si>
  <si>
    <t>Zařízení staveniště</t>
  </si>
  <si>
    <t>030001000</t>
  </si>
  <si>
    <t>-95634957</t>
  </si>
  <si>
    <t>https://podminky.urs.cz/item/CS_URS_2025_01/030001000</t>
  </si>
  <si>
    <t>032002000</t>
  </si>
  <si>
    <t>Vybavení staveniště</t>
  </si>
  <si>
    <t>https://podminky.urs.cz/item/CS_URS_2025_01/032002000</t>
  </si>
  <si>
    <t>1 "dle zvyklostí realizátora pro splnění cíle projektu - zbudování stavby"</t>
  </si>
  <si>
    <t>034203000</t>
  </si>
  <si>
    <t>Opatření na ochranu pozemků sousedních se staveništěm dle vyhl. 398/2009 Sb.</t>
  </si>
  <si>
    <t>https://podminky.urs.cz/item/CS_URS_2025_01/034203000</t>
  </si>
  <si>
    <t>034303000</t>
  </si>
  <si>
    <t>Dopravní značení na staveništi</t>
  </si>
  <si>
    <t>https://podminky.urs.cz/item/CS_URS_2025_01/034303000</t>
  </si>
  <si>
    <t>034503000</t>
  </si>
  <si>
    <t>Informační tabule na staveništi - zařízení staveniště zabezpečení staveniště informační tabule</t>
  </si>
  <si>
    <t>https://podminky.urs.cz/item/CS_URS_2025_01/034503000</t>
  </si>
  <si>
    <t>VRN4</t>
  </si>
  <si>
    <t>Inženýrská činnost</t>
  </si>
  <si>
    <t>044002000</t>
  </si>
  <si>
    <t>Revize elektroinstalace</t>
  </si>
  <si>
    <t>https://podminky.urs.cz/item/CS_URS_2025_01/044002000</t>
  </si>
  <si>
    <t>045303000</t>
  </si>
  <si>
    <t>Koordinační a inženýrská činnost spojená s realizací stavby</t>
  </si>
  <si>
    <t>https://podminky.urs.cz/item/CS_URS_2025_01/045303000</t>
  </si>
  <si>
    <t>Poznámka k položce:_x000d_
Koordinace se správcem VO, koordinace s ostatními SO včetně ostatních prací jiných investorů - např. VAS, První telefonní, Cetin atp.</t>
  </si>
  <si>
    <t>1 "Koordinace se správcem VO, koordinace s ostatními SO včetně ostatních prací jiných investorů - např. VAS, První telefonní, Cetin"</t>
  </si>
  <si>
    <t>VRN7</t>
  </si>
  <si>
    <t>Provozní vlivy</t>
  </si>
  <si>
    <t>072002000</t>
  </si>
  <si>
    <t>Silniční provoz - rušení prací silničním provozem</t>
  </si>
  <si>
    <t>https://podminky.urs.cz/item/CS_URS_2025_01/072002000</t>
  </si>
  <si>
    <t>072203000</t>
  </si>
  <si>
    <t>Silniční provoz - zajištění DIO (dopravní značení), včetně poplatků</t>
  </si>
  <si>
    <t>-1055357240</t>
  </si>
  <si>
    <t>https://podminky.urs.cz/item/CS_URS_2025_01/072203000</t>
  </si>
  <si>
    <t>072103000</t>
  </si>
  <si>
    <t>Silniční provoz - projednání DIO (dopravně inženýrské opatření) a zajištění DIR (dopravně inženýrské rozhodnutí)</t>
  </si>
  <si>
    <t>-728244143</t>
  </si>
  <si>
    <t>Silniční provoz - projednání DIO (dopravně inženýrské opatření) a zajištění DIR (dopravně inženýrské rozhodnutí)
- veškeré náklady na vyřízení stanovení dopravního značení, ploty a koridory pro pěší dle jednotlivých etap výstavby a postupu prací</t>
  </si>
  <si>
    <t>https://podminky.urs.cz/item/CS_URS_2025_01/072103000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</si>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</sst>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10"/>
      <color rgb="FF003366"/>
      <name val="Arial CE"/>
    </font>
    <font>
      <i/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vertical="center"/>
    </xf>
    <xf numFmtId="4" fontId="10" fillId="0" borderId="21" xfId="0" applyNumberFormat="1" applyFont="1" applyBorder="1" applyAlignment="1" applyProtection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 applyProtection="1">
      <alignment horizontal="left"/>
    </xf>
    <xf numFmtId="4" fontId="10" fillId="0" borderId="0" xfId="0" applyNumberFormat="1" applyFont="1" applyAlignment="1" applyProtection="1"/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167" fontId="38" fillId="2" borderId="23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protection locked="0"/>
    </xf>
    <xf numFmtId="4" fontId="11" fillId="0" borderId="0" xfId="0" applyNumberFormat="1" applyFont="1" applyAlignment="1" applyProtection="1"/>
    <xf numFmtId="0" fontId="11" fillId="0" borderId="4" xfId="0" applyFont="1" applyBorder="1" applyAlignment="1"/>
    <xf numFmtId="0" fontId="11" fillId="0" borderId="15" xfId="0" applyFont="1" applyBorder="1" applyAlignment="1" applyProtection="1"/>
    <xf numFmtId="0" fontId="11" fillId="0" borderId="0" xfId="0" applyFont="1" applyBorder="1" applyAlignment="1" applyProtection="1"/>
    <xf numFmtId="166" fontId="11" fillId="0" borderId="0" xfId="0" applyNumberFormat="1" applyFont="1" applyBorder="1" applyAlignment="1" applyProtection="1"/>
    <xf numFmtId="166" fontId="11" fillId="0" borderId="16" xfId="0" applyNumberFormat="1" applyFont="1" applyBorder="1" applyAlignment="1" applyProtection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40" fillId="0" borderId="0" xfId="0" applyFont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110501" TargetMode="External" /><Relationship Id="rId2" Type="http://schemas.openxmlformats.org/officeDocument/2006/relationships/hyperlink" Target="https://podminky.urs.cz/item/CS_URS_2025_01/741320105" TargetMode="External" /><Relationship Id="rId3" Type="http://schemas.openxmlformats.org/officeDocument/2006/relationships/hyperlink" Target="https://podminky.urs.cz/item/CS_URS_2025_01/741320175" TargetMode="External" /><Relationship Id="rId4" Type="http://schemas.openxmlformats.org/officeDocument/2006/relationships/hyperlink" Target="https://podminky.urs.cz/item/CS_URS_2025_01/741322815" TargetMode="External" /><Relationship Id="rId5" Type="http://schemas.openxmlformats.org/officeDocument/2006/relationships/hyperlink" Target="https://podminky.urs.cz/item/CS_URS_2025_01/741322865" TargetMode="External" /><Relationship Id="rId6" Type="http://schemas.openxmlformats.org/officeDocument/2006/relationships/hyperlink" Target="https://podminky.urs.cz/item/CS_URS_2025_01/741420913" TargetMode="External" /><Relationship Id="rId7" Type="http://schemas.openxmlformats.org/officeDocument/2006/relationships/hyperlink" Target="https://podminky.urs.cz/item/CS_URS_2025_01/741811021" TargetMode="External" /><Relationship Id="rId8" Type="http://schemas.openxmlformats.org/officeDocument/2006/relationships/hyperlink" Target="https://podminky.urs.cz/item/CS_URS_2025_01/741812011" TargetMode="External" /><Relationship Id="rId9" Type="http://schemas.openxmlformats.org/officeDocument/2006/relationships/hyperlink" Target="https://podminky.urs.cz/item/CS_URS_2025_01/741820001" TargetMode="External" /><Relationship Id="rId10" Type="http://schemas.openxmlformats.org/officeDocument/2006/relationships/hyperlink" Target="https://podminky.urs.cz/item/CS_URS_2025_01/741820013" TargetMode="External" /><Relationship Id="rId11" Type="http://schemas.openxmlformats.org/officeDocument/2006/relationships/hyperlink" Target="https://podminky.urs.cz/item/CS_URS_2025_01/742330031" TargetMode="External" /><Relationship Id="rId12" Type="http://schemas.openxmlformats.org/officeDocument/2006/relationships/hyperlink" Target="https://podminky.urs.cz/item/CS_URS_2025_01/210280003" TargetMode="External" /><Relationship Id="rId13" Type="http://schemas.openxmlformats.org/officeDocument/2006/relationships/hyperlink" Target="https://podminky.urs.cz/item/CS_URS_2025_01/741810011" TargetMode="External" /><Relationship Id="rId14" Type="http://schemas.openxmlformats.org/officeDocument/2006/relationships/hyperlink" Target="https://podminky.urs.cz/item/CS_URS_2025_01/210100001" TargetMode="External" /><Relationship Id="rId15" Type="http://schemas.openxmlformats.org/officeDocument/2006/relationships/hyperlink" Target="https://podminky.urs.cz/item/CS_URS_2025_01/210812061" TargetMode="External" /><Relationship Id="rId16" Type="http://schemas.openxmlformats.org/officeDocument/2006/relationships/hyperlink" Target="https://podminky.urs.cz/item/CS_URS_2025_01/210100003" TargetMode="External" /><Relationship Id="rId17" Type="http://schemas.openxmlformats.org/officeDocument/2006/relationships/hyperlink" Target="https://podminky.urs.cz/item/CS_URS_2025_01/210813035" TargetMode="External" /><Relationship Id="rId18" Type="http://schemas.openxmlformats.org/officeDocument/2006/relationships/hyperlink" Target="https://podminky.urs.cz/item/CS_URS_2025_01/210202013" TargetMode="External" /><Relationship Id="rId19" Type="http://schemas.openxmlformats.org/officeDocument/2006/relationships/hyperlink" Target="https://podminky.urs.cz/item/CS_URS_2025_01/210202016" TargetMode="External" /><Relationship Id="rId20" Type="http://schemas.openxmlformats.org/officeDocument/2006/relationships/hyperlink" Target="https://podminky.urs.cz/item/CS_URS_2025_01/210204011" TargetMode="External" /><Relationship Id="rId21" Type="http://schemas.openxmlformats.org/officeDocument/2006/relationships/hyperlink" Target="https://podminky.urs.cz/item/CS_URS_2025_01/210204103" TargetMode="External" /><Relationship Id="rId22" Type="http://schemas.openxmlformats.org/officeDocument/2006/relationships/hyperlink" Target="https://podminky.urs.cz/item/CS_URS_2025_01/210204105" TargetMode="External" /><Relationship Id="rId23" Type="http://schemas.openxmlformats.org/officeDocument/2006/relationships/hyperlink" Target="https://podminky.urs.cz/item/CS_URS_2025_01/210204201" TargetMode="External" /><Relationship Id="rId24" Type="http://schemas.openxmlformats.org/officeDocument/2006/relationships/hyperlink" Target="https://podminky.urs.cz/item/CS_URS_2025_01/210204202" TargetMode="External" /><Relationship Id="rId25" Type="http://schemas.openxmlformats.org/officeDocument/2006/relationships/hyperlink" Target="https://podminky.urs.cz/item/CS_URS_2025_01/210220001" TargetMode="External" /><Relationship Id="rId26" Type="http://schemas.openxmlformats.org/officeDocument/2006/relationships/hyperlink" Target="https://podminky.urs.cz/item/CS_URS_2025_01/210220002" TargetMode="External" /><Relationship Id="rId27" Type="http://schemas.openxmlformats.org/officeDocument/2006/relationships/hyperlink" Target="https://podminky.urs.cz/item/CS_URS_2025_01/218100108" TargetMode="External" /><Relationship Id="rId28" Type="http://schemas.openxmlformats.org/officeDocument/2006/relationships/hyperlink" Target="https://podminky.urs.cz/item/CS_URS_2025_01/218902012" TargetMode="External" /><Relationship Id="rId29" Type="http://schemas.openxmlformats.org/officeDocument/2006/relationships/hyperlink" Target="https://podminky.urs.cz/item/CS_URS_2025_01/218202013" TargetMode="External" /><Relationship Id="rId30" Type="http://schemas.openxmlformats.org/officeDocument/2006/relationships/hyperlink" Target="https://podminky.urs.cz/item/CS_URS_2025_01/218202016" TargetMode="External" /><Relationship Id="rId31" Type="http://schemas.openxmlformats.org/officeDocument/2006/relationships/hyperlink" Target="https://podminky.urs.cz/item/CS_URS_2025_01/218204002" TargetMode="External" /><Relationship Id="rId32" Type="http://schemas.openxmlformats.org/officeDocument/2006/relationships/hyperlink" Target="https://podminky.urs.cz/item/CS_URS_2025_01/218204011" TargetMode="External" /><Relationship Id="rId33" Type="http://schemas.openxmlformats.org/officeDocument/2006/relationships/hyperlink" Target="https://podminky.urs.cz/item/CS_URS_2025_01/218204103" TargetMode="External" /><Relationship Id="rId34" Type="http://schemas.openxmlformats.org/officeDocument/2006/relationships/hyperlink" Target="https://podminky.urs.cz/item/CS_URS_2025_01/218220020" TargetMode="External" /><Relationship Id="rId35" Type="http://schemas.openxmlformats.org/officeDocument/2006/relationships/hyperlink" Target="https://podminky.urs.cz/item/CS_URS_2025_01/218220022" TargetMode="External" /><Relationship Id="rId36" Type="http://schemas.openxmlformats.org/officeDocument/2006/relationships/hyperlink" Target="https://podminky.urs.cz/item/CS_URS_2025_01/220110346" TargetMode="External" /><Relationship Id="rId37" Type="http://schemas.openxmlformats.org/officeDocument/2006/relationships/hyperlink" Target="https://podminky.urs.cz/item/CS_URS_2025_01/577143111" TargetMode="External" /><Relationship Id="rId38" Type="http://schemas.openxmlformats.org/officeDocument/2006/relationships/hyperlink" Target="https://podminky.urs.cz/item/CS_URS_2025_01/162751116" TargetMode="External" /><Relationship Id="rId39" Type="http://schemas.openxmlformats.org/officeDocument/2006/relationships/hyperlink" Target="https://podminky.urs.cz/item/CS_URS_2025_01/171152501" TargetMode="External" /><Relationship Id="rId40" Type="http://schemas.openxmlformats.org/officeDocument/2006/relationships/hyperlink" Target="https://podminky.urs.cz/item/CS_URS_2025_01/171251201" TargetMode="External" /><Relationship Id="rId41" Type="http://schemas.openxmlformats.org/officeDocument/2006/relationships/hyperlink" Target="https://podminky.urs.cz/item/CS_URS_2025_01/171201231" TargetMode="External" /><Relationship Id="rId42" Type="http://schemas.openxmlformats.org/officeDocument/2006/relationships/hyperlink" Target="https://podminky.urs.cz/item/CS_URS_2025_01/171201221" TargetMode="External" /><Relationship Id="rId43" Type="http://schemas.openxmlformats.org/officeDocument/2006/relationships/hyperlink" Target="https://podminky.urs.cz/item/CS_URS_2025_01/181351007" TargetMode="External" /><Relationship Id="rId44" Type="http://schemas.openxmlformats.org/officeDocument/2006/relationships/hyperlink" Target="https://podminky.urs.cz/item/CS_URS_2025_01/119002121" TargetMode="External" /><Relationship Id="rId45" Type="http://schemas.openxmlformats.org/officeDocument/2006/relationships/hyperlink" Target="https://podminky.urs.cz/item/CS_URS_2025_01/119002122" TargetMode="External" /><Relationship Id="rId46" Type="http://schemas.openxmlformats.org/officeDocument/2006/relationships/hyperlink" Target="https://podminky.urs.cz/item/CS_URS_2025_01/119003227" TargetMode="External" /><Relationship Id="rId47" Type="http://schemas.openxmlformats.org/officeDocument/2006/relationships/hyperlink" Target="https://podminky.urs.cz/item/CS_URS_2025_01/119003228" TargetMode="External" /><Relationship Id="rId48" Type="http://schemas.openxmlformats.org/officeDocument/2006/relationships/hyperlink" Target="https://podminky.urs.cz/item/CS_URS_2025_01/460010023" TargetMode="External" /><Relationship Id="rId49" Type="http://schemas.openxmlformats.org/officeDocument/2006/relationships/hyperlink" Target="https://podminky.urs.cz/item/CS_URS_2025_01/460030122" TargetMode="External" /><Relationship Id="rId50" Type="http://schemas.openxmlformats.org/officeDocument/2006/relationships/hyperlink" Target="https://podminky.urs.cz/item/CS_URS_2025_01/460050003" TargetMode="External" /><Relationship Id="rId51" Type="http://schemas.openxmlformats.org/officeDocument/2006/relationships/hyperlink" Target="https://podminky.urs.cz/item/CS_URS_2025_01/460242111" TargetMode="External" /><Relationship Id="rId52" Type="http://schemas.openxmlformats.org/officeDocument/2006/relationships/hyperlink" Target="https://podminky.urs.cz/item/CS_URS_2025_01/460242211" TargetMode="External" /><Relationship Id="rId53" Type="http://schemas.openxmlformats.org/officeDocument/2006/relationships/hyperlink" Target="https://podminky.urs.cz/item/CS_URS_2025_01/460242221" TargetMode="External" /><Relationship Id="rId54" Type="http://schemas.openxmlformats.org/officeDocument/2006/relationships/hyperlink" Target="https://podminky.urs.cz/item/CS_URS_2025_01/460641113" TargetMode="External" /><Relationship Id="rId55" Type="http://schemas.openxmlformats.org/officeDocument/2006/relationships/hyperlink" Target="https://podminky.urs.cz/item/CS_URS_2025_01/460641211" TargetMode="External" /><Relationship Id="rId56" Type="http://schemas.openxmlformats.org/officeDocument/2006/relationships/hyperlink" Target="https://podminky.urs.cz/item/CS_URS_2025_01/460171172" TargetMode="External" /><Relationship Id="rId57" Type="http://schemas.openxmlformats.org/officeDocument/2006/relationships/hyperlink" Target="https://podminky.urs.cz/item/CS_URS_2025_01/460451182" TargetMode="External" /><Relationship Id="rId58" Type="http://schemas.openxmlformats.org/officeDocument/2006/relationships/hyperlink" Target="https://podminky.urs.cz/item/CS_URS_2025_01/460161172" TargetMode="External" /><Relationship Id="rId59" Type="http://schemas.openxmlformats.org/officeDocument/2006/relationships/hyperlink" Target="https://podminky.urs.cz/item/CS_URS_2025_01/460431182" TargetMode="External" /><Relationship Id="rId60" Type="http://schemas.openxmlformats.org/officeDocument/2006/relationships/hyperlink" Target="https://podminky.urs.cz/item/CS_URS_2025_01/460241111" TargetMode="External" /><Relationship Id="rId61" Type="http://schemas.openxmlformats.org/officeDocument/2006/relationships/hyperlink" Target="https://podminky.urs.cz/item/CS_URS_2025_01/460661512" TargetMode="External" /><Relationship Id="rId62" Type="http://schemas.openxmlformats.org/officeDocument/2006/relationships/hyperlink" Target="https://podminky.urs.cz/item/CS_URS_2025_01/460791213" TargetMode="External" /><Relationship Id="rId63" Type="http://schemas.openxmlformats.org/officeDocument/2006/relationships/hyperlink" Target="https://podminky.urs.cz/item/CS_URS_2025_01/460871143" TargetMode="External" /><Relationship Id="rId64" Type="http://schemas.openxmlformats.org/officeDocument/2006/relationships/hyperlink" Target="https://podminky.urs.cz/item/CS_URS_2025_01/460871151" TargetMode="External" /><Relationship Id="rId65" Type="http://schemas.openxmlformats.org/officeDocument/2006/relationships/hyperlink" Target="https://podminky.urs.cz/item/CS_URS_2025_01/460881511" TargetMode="External" /><Relationship Id="rId66" Type="http://schemas.openxmlformats.org/officeDocument/2006/relationships/hyperlink" Target="https://podminky.urs.cz/item/CS_URS_2025_01/460881611" TargetMode="External" /><Relationship Id="rId67" Type="http://schemas.openxmlformats.org/officeDocument/2006/relationships/hyperlink" Target="https://podminky.urs.cz/item/CS_URS_2025_01/460881612" TargetMode="External" /><Relationship Id="rId68" Type="http://schemas.openxmlformats.org/officeDocument/2006/relationships/hyperlink" Target="https://podminky.urs.cz/item/CS_URS_2025_01/460892221" TargetMode="External" /><Relationship Id="rId69" Type="http://schemas.openxmlformats.org/officeDocument/2006/relationships/hyperlink" Target="https://podminky.urs.cz/item/CS_URS_2025_01/468021111" TargetMode="External" /><Relationship Id="rId70" Type="http://schemas.openxmlformats.org/officeDocument/2006/relationships/hyperlink" Target="https://podminky.urs.cz/item/CS_URS_2025_01/468021221" TargetMode="External" /><Relationship Id="rId71" Type="http://schemas.openxmlformats.org/officeDocument/2006/relationships/hyperlink" Target="https://podminky.urs.cz/item/CS_URS_2025_01/468031111" TargetMode="External" /><Relationship Id="rId72" Type="http://schemas.openxmlformats.org/officeDocument/2006/relationships/hyperlink" Target="https://podminky.urs.cz/item/CS_URS_2025_01/468041122" TargetMode="External" /><Relationship Id="rId73" Type="http://schemas.openxmlformats.org/officeDocument/2006/relationships/hyperlink" Target="https://podminky.urs.cz/item/CS_URS_2025_01/469973111" TargetMode="External" /><Relationship Id="rId74" Type="http://schemas.openxmlformats.org/officeDocument/2006/relationships/hyperlink" Target="https://podminky.urs.cz/item/CS_URS_2025_01/945412112" TargetMode="External" /><Relationship Id="rId75" Type="http://schemas.openxmlformats.org/officeDocument/2006/relationships/hyperlink" Target="https://podminky.urs.cz/item/CS_URS_2025_01/945412114" TargetMode="External" /><Relationship Id="rId76" Type="http://schemas.openxmlformats.org/officeDocument/2006/relationships/hyperlink" Target="https://podminky.urs.cz/item/CS_URS_2025_01/HZS1212" TargetMode="External" /><Relationship Id="rId77" Type="http://schemas.openxmlformats.org/officeDocument/2006/relationships/hyperlink" Target="https://podminky.urs.cz/item/CS_URS_2025_01/HZS1292" TargetMode="External" /><Relationship Id="rId78" Type="http://schemas.openxmlformats.org/officeDocument/2006/relationships/hyperlink" Target="https://podminky.urs.cz/item/CS_URS_2025_01/HZS2232" TargetMode="External" /><Relationship Id="rId79" Type="http://schemas.openxmlformats.org/officeDocument/2006/relationships/hyperlink" Target="https://podminky.urs.cz/item/CS_URS_2025_01/HZS4212" TargetMode="External" /><Relationship Id="rId8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03000" TargetMode="External" /><Relationship Id="rId2" Type="http://schemas.openxmlformats.org/officeDocument/2006/relationships/hyperlink" Target="https://podminky.urs.cz/item/CS_URS_2025_01/012203000" TargetMode="External" /><Relationship Id="rId3" Type="http://schemas.openxmlformats.org/officeDocument/2006/relationships/hyperlink" Target="https://podminky.urs.cz/item/CS_URS_2025_01/012303000" TargetMode="External" /><Relationship Id="rId4" Type="http://schemas.openxmlformats.org/officeDocument/2006/relationships/hyperlink" Target="https://podminky.urs.cz/item/CS_URS_2025_01/012414000" TargetMode="External" /><Relationship Id="rId5" Type="http://schemas.openxmlformats.org/officeDocument/2006/relationships/hyperlink" Target="https://podminky.urs.cz/item/CS_URS_2025_01/013203000" TargetMode="External" /><Relationship Id="rId6" Type="http://schemas.openxmlformats.org/officeDocument/2006/relationships/hyperlink" Target="https://podminky.urs.cz/item/CS_URS_2025_01/013254000" TargetMode="External" /><Relationship Id="rId7" Type="http://schemas.openxmlformats.org/officeDocument/2006/relationships/hyperlink" Target="https://podminky.urs.cz/item/CS_URS_2025_01/013274000" TargetMode="External" /><Relationship Id="rId8" Type="http://schemas.openxmlformats.org/officeDocument/2006/relationships/hyperlink" Target="https://podminky.urs.cz/item/CS_URS_2025_01/030001000" TargetMode="External" /><Relationship Id="rId9" Type="http://schemas.openxmlformats.org/officeDocument/2006/relationships/hyperlink" Target="https://podminky.urs.cz/item/CS_URS_2025_01/032002000" TargetMode="External" /><Relationship Id="rId10" Type="http://schemas.openxmlformats.org/officeDocument/2006/relationships/hyperlink" Target="https://podminky.urs.cz/item/CS_URS_2025_01/034203000" TargetMode="External" /><Relationship Id="rId11" Type="http://schemas.openxmlformats.org/officeDocument/2006/relationships/hyperlink" Target="https://podminky.urs.cz/item/CS_URS_2025_01/034303000" TargetMode="External" /><Relationship Id="rId12" Type="http://schemas.openxmlformats.org/officeDocument/2006/relationships/hyperlink" Target="https://podminky.urs.cz/item/CS_URS_2025_01/034503000" TargetMode="External" /><Relationship Id="rId13" Type="http://schemas.openxmlformats.org/officeDocument/2006/relationships/hyperlink" Target="https://podminky.urs.cz/item/CS_URS_2025_01/044002000" TargetMode="External" /><Relationship Id="rId14" Type="http://schemas.openxmlformats.org/officeDocument/2006/relationships/hyperlink" Target="https://podminky.urs.cz/item/CS_URS_2025_01/045303000" TargetMode="External" /><Relationship Id="rId15" Type="http://schemas.openxmlformats.org/officeDocument/2006/relationships/hyperlink" Target="https://podminky.urs.cz/item/CS_URS_2025_01/072002000" TargetMode="External" /><Relationship Id="rId16" Type="http://schemas.openxmlformats.org/officeDocument/2006/relationships/hyperlink" Target="https://podminky.urs.cz/item/CS_URS_2025_01/072203000" TargetMode="External" /><Relationship Id="rId17" Type="http://schemas.openxmlformats.org/officeDocument/2006/relationships/hyperlink" Target="https://podminky.urs.cz/item/CS_URS_2025_01/072103000" TargetMode="External" /><Relationship Id="rId1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29.28" customHeight="1">
      <c r="B9" s="23"/>
      <c r="C9" s="24"/>
      <c r="D9" s="28" t="s">
        <v>26</v>
      </c>
      <c r="E9" s="24"/>
      <c r="F9" s="24"/>
      <c r="G9" s="24"/>
      <c r="H9" s="24"/>
      <c r="I9" s="24"/>
      <c r="J9" s="24"/>
      <c r="K9" s="36" t="s">
        <v>27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8" t="s">
        <v>28</v>
      </c>
      <c r="AL9" s="24"/>
      <c r="AM9" s="24"/>
      <c r="AN9" s="36" t="s">
        <v>29</v>
      </c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30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31</v>
      </c>
      <c r="AL10" s="24"/>
      <c r="AM10" s="24"/>
      <c r="AN10" s="29" t="s">
        <v>32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33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34</v>
      </c>
      <c r="AL11" s="24"/>
      <c r="AM11" s="24"/>
      <c r="AN11" s="29" t="s">
        <v>35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31</v>
      </c>
      <c r="AL13" s="24"/>
      <c r="AM13" s="24"/>
      <c r="AN13" s="37" t="s">
        <v>37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7" t="s">
        <v>37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4" t="s">
        <v>34</v>
      </c>
      <c r="AL14" s="24"/>
      <c r="AM14" s="24"/>
      <c r="AN14" s="37" t="s">
        <v>37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31</v>
      </c>
      <c r="AL16" s="24"/>
      <c r="AM16" s="24"/>
      <c r="AN16" s="29" t="s">
        <v>39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40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34</v>
      </c>
      <c r="AL17" s="24"/>
      <c r="AM17" s="24"/>
      <c r="AN17" s="29" t="s">
        <v>39</v>
      </c>
      <c r="AO17" s="24"/>
      <c r="AP17" s="24"/>
      <c r="AQ17" s="24"/>
      <c r="AR17" s="22"/>
      <c r="BE17" s="33"/>
      <c r="BS17" s="19" t="s">
        <v>41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42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31</v>
      </c>
      <c r="AL19" s="24"/>
      <c r="AM19" s="24"/>
      <c r="AN19" s="29" t="s">
        <v>39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40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34</v>
      </c>
      <c r="AL20" s="24"/>
      <c r="AM20" s="24"/>
      <c r="AN20" s="29" t="s">
        <v>39</v>
      </c>
      <c r="AO20" s="24"/>
      <c r="AP20" s="24"/>
      <c r="AQ20" s="24"/>
      <c r="AR20" s="22"/>
      <c r="BE20" s="33"/>
      <c r="BS20" s="19" t="s">
        <v>41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9" t="s">
        <v>44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4"/>
      <c r="AQ25" s="24"/>
      <c r="AR25" s="22"/>
      <c r="BE25" s="33"/>
    </row>
    <row r="26" s="2" customFormat="1" ht="25.92" customHeight="1">
      <c r="A26" s="41"/>
      <c r="B26" s="42"/>
      <c r="C26" s="43"/>
      <c r="D26" s="44" t="s">
        <v>45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3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3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46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47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48</v>
      </c>
      <c r="AL28" s="48"/>
      <c r="AM28" s="48"/>
      <c r="AN28" s="48"/>
      <c r="AO28" s="48"/>
      <c r="AP28" s="43"/>
      <c r="AQ28" s="43"/>
      <c r="AR28" s="47"/>
      <c r="BE28" s="33"/>
    </row>
    <row r="29" s="3" customFormat="1" ht="14.4" customHeight="1">
      <c r="A29" s="3"/>
      <c r="B29" s="49"/>
      <c r="C29" s="50"/>
      <c r="D29" s="34" t="s">
        <v>49</v>
      </c>
      <c r="E29" s="50"/>
      <c r="F29" s="34" t="s">
        <v>50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4" t="s">
        <v>51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4" t="s">
        <v>52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4" t="s">
        <v>53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4" t="s">
        <v>54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56</v>
      </c>
      <c r="U35" s="57"/>
      <c r="V35" s="57"/>
      <c r="W35" s="57"/>
      <c r="X35" s="59" t="s">
        <v>57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5" t="s">
        <v>58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4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25-TR-1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ÚPRAVA VEŘEJNÉHO PROSTRANSTVÍ MASARYKOVO NÁM. – VO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4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Třebíč, Masarykovo nám.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4" t="s">
        <v>24</v>
      </c>
      <c r="AJ47" s="43"/>
      <c r="AK47" s="43"/>
      <c r="AL47" s="43"/>
      <c r="AM47" s="75" t="str">
        <f>IF(AN8= "","",AN8)</f>
        <v>28. 2. 2025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4" t="s">
        <v>30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Třebíč, Karlovo nám. 104/55, 674 01 Třebíč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4" t="s">
        <v>38</v>
      </c>
      <c r="AJ49" s="43"/>
      <c r="AK49" s="43"/>
      <c r="AL49" s="43"/>
      <c r="AM49" s="76" t="str">
        <f>IF(E17="","",E17)</f>
        <v>Ing. Josef Klíma</v>
      </c>
      <c r="AN49" s="67"/>
      <c r="AO49" s="67"/>
      <c r="AP49" s="67"/>
      <c r="AQ49" s="43"/>
      <c r="AR49" s="47"/>
      <c r="AS49" s="77" t="s">
        <v>59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4" t="s">
        <v>36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4" t="s">
        <v>42</v>
      </c>
      <c r="AJ50" s="43"/>
      <c r="AK50" s="43"/>
      <c r="AL50" s="43"/>
      <c r="AM50" s="76" t="str">
        <f>IF(E20="","",E20)</f>
        <v>Ing. Josef Klíma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60</v>
      </c>
      <c r="D52" s="90"/>
      <c r="E52" s="90"/>
      <c r="F52" s="90"/>
      <c r="G52" s="90"/>
      <c r="H52" s="91"/>
      <c r="I52" s="92" t="s">
        <v>61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62</v>
      </c>
      <c r="AH52" s="90"/>
      <c r="AI52" s="90"/>
      <c r="AJ52" s="90"/>
      <c r="AK52" s="90"/>
      <c r="AL52" s="90"/>
      <c r="AM52" s="90"/>
      <c r="AN52" s="92" t="s">
        <v>63</v>
      </c>
      <c r="AO52" s="90"/>
      <c r="AP52" s="90"/>
      <c r="AQ52" s="94" t="s">
        <v>64</v>
      </c>
      <c r="AR52" s="47"/>
      <c r="AS52" s="95" t="s">
        <v>65</v>
      </c>
      <c r="AT52" s="96" t="s">
        <v>66</v>
      </c>
      <c r="AU52" s="96" t="s">
        <v>67</v>
      </c>
      <c r="AV52" s="96" t="s">
        <v>68</v>
      </c>
      <c r="AW52" s="96" t="s">
        <v>69</v>
      </c>
      <c r="AX52" s="96" t="s">
        <v>70</v>
      </c>
      <c r="AY52" s="96" t="s">
        <v>71</v>
      </c>
      <c r="AZ52" s="96" t="s">
        <v>72</v>
      </c>
      <c r="BA52" s="96" t="s">
        <v>73</v>
      </c>
      <c r="BB52" s="96" t="s">
        <v>74</v>
      </c>
      <c r="BC52" s="96" t="s">
        <v>75</v>
      </c>
      <c r="BD52" s="97" t="s">
        <v>76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77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39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78</v>
      </c>
      <c r="BT54" s="112" t="s">
        <v>79</v>
      </c>
      <c r="BU54" s="113" t="s">
        <v>80</v>
      </c>
      <c r="BV54" s="112" t="s">
        <v>81</v>
      </c>
      <c r="BW54" s="112" t="s">
        <v>5</v>
      </c>
      <c r="BX54" s="112" t="s">
        <v>82</v>
      </c>
      <c r="CL54" s="112" t="s">
        <v>19</v>
      </c>
    </row>
    <row r="55" s="7" customFormat="1" ht="37.5" customHeight="1">
      <c r="A55" s="114" t="s">
        <v>83</v>
      </c>
      <c r="B55" s="115"/>
      <c r="C55" s="116"/>
      <c r="D55" s="117" t="s">
        <v>84</v>
      </c>
      <c r="E55" s="117"/>
      <c r="F55" s="117"/>
      <c r="G55" s="117"/>
      <c r="H55" s="117"/>
      <c r="I55" s="118"/>
      <c r="J55" s="117" t="s">
        <v>85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02 - MASARYKOVO NÁM.- 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86</v>
      </c>
      <c r="AR55" s="121"/>
      <c r="AS55" s="122">
        <v>0</v>
      </c>
      <c r="AT55" s="123">
        <f>ROUND(SUM(AV55:AW55),2)</f>
        <v>0</v>
      </c>
      <c r="AU55" s="124">
        <f>'SO 02 - MASARYKOVO NÁM.- ...'!P102</f>
        <v>0</v>
      </c>
      <c r="AV55" s="123">
        <f>'SO 02 - MASARYKOVO NÁM.- ...'!J33</f>
        <v>0</v>
      </c>
      <c r="AW55" s="123">
        <f>'SO 02 - MASARYKOVO NÁM.- ...'!J34</f>
        <v>0</v>
      </c>
      <c r="AX55" s="123">
        <f>'SO 02 - MASARYKOVO NÁM.- ...'!J35</f>
        <v>0</v>
      </c>
      <c r="AY55" s="123">
        <f>'SO 02 - MASARYKOVO NÁM.- ...'!J36</f>
        <v>0</v>
      </c>
      <c r="AZ55" s="123">
        <f>'SO 02 - MASARYKOVO NÁM.- ...'!F33</f>
        <v>0</v>
      </c>
      <c r="BA55" s="123">
        <f>'SO 02 - MASARYKOVO NÁM.- ...'!F34</f>
        <v>0</v>
      </c>
      <c r="BB55" s="123">
        <f>'SO 02 - MASARYKOVO NÁM.- ...'!F35</f>
        <v>0</v>
      </c>
      <c r="BC55" s="123">
        <f>'SO 02 - MASARYKOVO NÁM.- ...'!F36</f>
        <v>0</v>
      </c>
      <c r="BD55" s="125">
        <f>'SO 02 - MASARYKOVO NÁM.- ...'!F37</f>
        <v>0</v>
      </c>
      <c r="BE55" s="7"/>
      <c r="BT55" s="126" t="s">
        <v>87</v>
      </c>
      <c r="BV55" s="126" t="s">
        <v>81</v>
      </c>
      <c r="BW55" s="126" t="s">
        <v>88</v>
      </c>
      <c r="BX55" s="126" t="s">
        <v>5</v>
      </c>
      <c r="CL55" s="126" t="s">
        <v>39</v>
      </c>
      <c r="CM55" s="126" t="s">
        <v>89</v>
      </c>
    </row>
    <row r="56" s="7" customFormat="1" ht="16.5" customHeight="1">
      <c r="A56" s="114" t="s">
        <v>83</v>
      </c>
      <c r="B56" s="115"/>
      <c r="C56" s="116"/>
      <c r="D56" s="117" t="s">
        <v>90</v>
      </c>
      <c r="E56" s="117"/>
      <c r="F56" s="117"/>
      <c r="G56" s="117"/>
      <c r="H56" s="117"/>
      <c r="I56" s="118"/>
      <c r="J56" s="117" t="s">
        <v>91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'SO 401 - VEŘEJNÉ OSVĚTLENÍ'!J30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86</v>
      </c>
      <c r="AR56" s="121"/>
      <c r="AS56" s="122">
        <v>0</v>
      </c>
      <c r="AT56" s="123">
        <f>ROUND(SUM(AV56:AW56),2)</f>
        <v>0</v>
      </c>
      <c r="AU56" s="124">
        <f>'SO 401 - VEŘEJNÉ OSVĚTLENÍ'!P91</f>
        <v>0</v>
      </c>
      <c r="AV56" s="123">
        <f>'SO 401 - VEŘEJNÉ OSVĚTLENÍ'!J33</f>
        <v>0</v>
      </c>
      <c r="AW56" s="123">
        <f>'SO 401 - VEŘEJNÉ OSVĚTLENÍ'!J34</f>
        <v>0</v>
      </c>
      <c r="AX56" s="123">
        <f>'SO 401 - VEŘEJNÉ OSVĚTLENÍ'!J35</f>
        <v>0</v>
      </c>
      <c r="AY56" s="123">
        <f>'SO 401 - VEŘEJNÉ OSVĚTLENÍ'!J36</f>
        <v>0</v>
      </c>
      <c r="AZ56" s="123">
        <f>'SO 401 - VEŘEJNÉ OSVĚTLENÍ'!F33</f>
        <v>0</v>
      </c>
      <c r="BA56" s="123">
        <f>'SO 401 - VEŘEJNÉ OSVĚTLENÍ'!F34</f>
        <v>0</v>
      </c>
      <c r="BB56" s="123">
        <f>'SO 401 - VEŘEJNÉ OSVĚTLENÍ'!F35</f>
        <v>0</v>
      </c>
      <c r="BC56" s="123">
        <f>'SO 401 - VEŘEJNÉ OSVĚTLENÍ'!F36</f>
        <v>0</v>
      </c>
      <c r="BD56" s="125">
        <f>'SO 401 - VEŘEJNÉ OSVĚTLENÍ'!F37</f>
        <v>0</v>
      </c>
      <c r="BE56" s="7"/>
      <c r="BT56" s="126" t="s">
        <v>87</v>
      </c>
      <c r="BV56" s="126" t="s">
        <v>81</v>
      </c>
      <c r="BW56" s="126" t="s">
        <v>92</v>
      </c>
      <c r="BX56" s="126" t="s">
        <v>5</v>
      </c>
      <c r="CL56" s="126" t="s">
        <v>19</v>
      </c>
      <c r="CM56" s="126" t="s">
        <v>89</v>
      </c>
    </row>
    <row r="57" s="7" customFormat="1" ht="16.5" customHeight="1">
      <c r="A57" s="114" t="s">
        <v>83</v>
      </c>
      <c r="B57" s="115"/>
      <c r="C57" s="116"/>
      <c r="D57" s="117" t="s">
        <v>93</v>
      </c>
      <c r="E57" s="117"/>
      <c r="F57" s="117"/>
      <c r="G57" s="117"/>
      <c r="H57" s="117"/>
      <c r="I57" s="118"/>
      <c r="J57" s="117" t="s">
        <v>94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'VRN - Vedlejší rozpočtové...'!J30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86</v>
      </c>
      <c r="AR57" s="121"/>
      <c r="AS57" s="127">
        <v>0</v>
      </c>
      <c r="AT57" s="128">
        <f>ROUND(SUM(AV57:AW57),2)</f>
        <v>0</v>
      </c>
      <c r="AU57" s="129">
        <f>'VRN - Vedlejší rozpočtové...'!P84</f>
        <v>0</v>
      </c>
      <c r="AV57" s="128">
        <f>'VRN - Vedlejší rozpočtové...'!J33</f>
        <v>0</v>
      </c>
      <c r="AW57" s="128">
        <f>'VRN - Vedlejší rozpočtové...'!J34</f>
        <v>0</v>
      </c>
      <c r="AX57" s="128">
        <f>'VRN - Vedlejší rozpočtové...'!J35</f>
        <v>0</v>
      </c>
      <c r="AY57" s="128">
        <f>'VRN - Vedlejší rozpočtové...'!J36</f>
        <v>0</v>
      </c>
      <c r="AZ57" s="128">
        <f>'VRN - Vedlejší rozpočtové...'!F33</f>
        <v>0</v>
      </c>
      <c r="BA57" s="128">
        <f>'VRN - Vedlejší rozpočtové...'!F34</f>
        <v>0</v>
      </c>
      <c r="BB57" s="128">
        <f>'VRN - Vedlejší rozpočtové...'!F35</f>
        <v>0</v>
      </c>
      <c r="BC57" s="128">
        <f>'VRN - Vedlejší rozpočtové...'!F36</f>
        <v>0</v>
      </c>
      <c r="BD57" s="130">
        <f>'VRN - Vedlejší rozpočtové...'!F37</f>
        <v>0</v>
      </c>
      <c r="BE57" s="7"/>
      <c r="BT57" s="126" t="s">
        <v>87</v>
      </c>
      <c r="BV57" s="126" t="s">
        <v>81</v>
      </c>
      <c r="BW57" s="126" t="s">
        <v>95</v>
      </c>
      <c r="BX57" s="126" t="s">
        <v>5</v>
      </c>
      <c r="CL57" s="126" t="s">
        <v>39</v>
      </c>
      <c r="CM57" s="126" t="s">
        <v>89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6HHonfj9dV16bTQaFNhfof+P5cbpHiYIJiomLpDVfZeDSHSznA0efPIHkOIj+dkdBF42cHsVRg5XI+Xgvz0PVw==" hashValue="frdLBHbTbdN7kcsFL9EP+DDcJBZ/JQ9xqvxZU6vnSsdQlb4N/MCDXlLspmd/9I3sHfnt5/Go5hZ/AWFTi25em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2 - MASARYKOVO NÁM.- ...'!C2" display="/"/>
    <hyperlink ref="A56" location="'SO 401 - VEŘEJNÉ OSVĚTLENÍ'!C2" display="/"/>
    <hyperlink ref="A5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89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ÚPRAVA VEŘEJNÉHO PROSTRANSTVÍ MASARYKOVO NÁM. – VO</v>
      </c>
      <c r="F7" s="135"/>
      <c r="G7" s="135"/>
      <c r="H7" s="135"/>
      <c r="L7" s="22"/>
    </row>
    <row r="8" s="2" customFormat="1" ht="12" customHeight="1">
      <c r="A8" s="41"/>
      <c r="B8" s="47"/>
      <c r="C8" s="41"/>
      <c r="D8" s="135" t="s">
        <v>97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30" customHeight="1">
      <c r="A9" s="41"/>
      <c r="B9" s="47"/>
      <c r="C9" s="41"/>
      <c r="D9" s="41"/>
      <c r="E9" s="138" t="s">
        <v>98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39</v>
      </c>
      <c r="G11" s="41"/>
      <c r="H11" s="41"/>
      <c r="I11" s="135" t="s">
        <v>20</v>
      </c>
      <c r="J11" s="139" t="s">
        <v>39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22</v>
      </c>
      <c r="E12" s="41"/>
      <c r="F12" s="139" t="s">
        <v>23</v>
      </c>
      <c r="G12" s="41"/>
      <c r="H12" s="41"/>
      <c r="I12" s="135" t="s">
        <v>24</v>
      </c>
      <c r="J12" s="140" t="str">
        <f>'Rekapitulace stavby'!AN8</f>
        <v>28. 2. 2025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30</v>
      </c>
      <c r="E14" s="41"/>
      <c r="F14" s="41"/>
      <c r="G14" s="41"/>
      <c r="H14" s="41"/>
      <c r="I14" s="135" t="s">
        <v>31</v>
      </c>
      <c r="J14" s="139" t="str">
        <f>IF('Rekapitulace stavby'!AN10="","",'Rekapitulace stavby'!AN10)</f>
        <v>00290629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>Město Třebíč, Karlovo nám. 104/55, 674 01 Třebíč</v>
      </c>
      <c r="F15" s="41"/>
      <c r="G15" s="41"/>
      <c r="H15" s="41"/>
      <c r="I15" s="135" t="s">
        <v>34</v>
      </c>
      <c r="J15" s="139" t="str">
        <f>IF('Rekapitulace stavby'!AN11="","",'Rekapitulace stavby'!AN11)</f>
        <v>CZ00290629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36</v>
      </c>
      <c r="E17" s="41"/>
      <c r="F17" s="41"/>
      <c r="G17" s="41"/>
      <c r="H17" s="41"/>
      <c r="I17" s="135" t="s">
        <v>31</v>
      </c>
      <c r="J17" s="35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39"/>
      <c r="G18" s="139"/>
      <c r="H18" s="139"/>
      <c r="I18" s="135" t="s">
        <v>34</v>
      </c>
      <c r="J18" s="35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38</v>
      </c>
      <c r="E20" s="41"/>
      <c r="F20" s="41"/>
      <c r="G20" s="41"/>
      <c r="H20" s="41"/>
      <c r="I20" s="135" t="s">
        <v>31</v>
      </c>
      <c r="J20" s="139" t="s">
        <v>39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99</v>
      </c>
      <c r="F21" s="41"/>
      <c r="G21" s="41"/>
      <c r="H21" s="41"/>
      <c r="I21" s="135" t="s">
        <v>34</v>
      </c>
      <c r="J21" s="139" t="s">
        <v>39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42</v>
      </c>
      <c r="E23" s="41"/>
      <c r="F23" s="41"/>
      <c r="G23" s="41"/>
      <c r="H23" s="41"/>
      <c r="I23" s="135" t="s">
        <v>31</v>
      </c>
      <c r="J23" s="139" t="s">
        <v>100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101</v>
      </c>
      <c r="F24" s="41"/>
      <c r="G24" s="41"/>
      <c r="H24" s="41"/>
      <c r="I24" s="135" t="s">
        <v>34</v>
      </c>
      <c r="J24" s="139" t="s">
        <v>102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43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45</v>
      </c>
      <c r="E30" s="41"/>
      <c r="F30" s="41"/>
      <c r="G30" s="41"/>
      <c r="H30" s="41"/>
      <c r="I30" s="41"/>
      <c r="J30" s="147">
        <f>ROUND(J102,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47</v>
      </c>
      <c r="G32" s="41"/>
      <c r="H32" s="41"/>
      <c r="I32" s="148" t="s">
        <v>46</v>
      </c>
      <c r="J32" s="148" t="s">
        <v>48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49</v>
      </c>
      <c r="E33" s="135" t="s">
        <v>50</v>
      </c>
      <c r="F33" s="150">
        <f>ROUND((SUM(BE102:BE414)),  2)</f>
        <v>0</v>
      </c>
      <c r="G33" s="41"/>
      <c r="H33" s="41"/>
      <c r="I33" s="151">
        <v>0.20999999999999999</v>
      </c>
      <c r="J33" s="150">
        <f>ROUND(((SUM(BE102:BE414))*I33),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51</v>
      </c>
      <c r="F34" s="150">
        <f>ROUND((SUM(BF102:BF414)),  2)</f>
        <v>0</v>
      </c>
      <c r="G34" s="41"/>
      <c r="H34" s="41"/>
      <c r="I34" s="151">
        <v>0.12</v>
      </c>
      <c r="J34" s="150">
        <f>ROUND(((SUM(BF102:BF414))*I34),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52</v>
      </c>
      <c r="F35" s="150">
        <f>ROUND((SUM(BG102:BG414)),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53</v>
      </c>
      <c r="F36" s="150">
        <f>ROUND((SUM(BH102:BH414)),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54</v>
      </c>
      <c r="F37" s="150">
        <f>ROUND((SUM(BI102:BI414)),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55</v>
      </c>
      <c r="E39" s="154"/>
      <c r="F39" s="154"/>
      <c r="G39" s="155" t="s">
        <v>56</v>
      </c>
      <c r="H39" s="156" t="s">
        <v>57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103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3" t="str">
        <f>E7</f>
        <v>ÚPRAVA VEŘEJNÉHO PROSTRANSTVÍ MASARYKOVO NÁM. – VO</v>
      </c>
      <c r="F48" s="34"/>
      <c r="G48" s="34"/>
      <c r="H48" s="34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97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30" customHeight="1">
      <c r="A50" s="41"/>
      <c r="B50" s="42"/>
      <c r="C50" s="43"/>
      <c r="D50" s="43"/>
      <c r="E50" s="72" t="str">
        <f>E9</f>
        <v>SO 02 - MASARYKOVO NÁM.- ČÁST PŘED GYMNÁZIEM, TŘEBÍČ - SO 02 Zpevněné plochy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Třebíč, Masarykovo nám.</v>
      </c>
      <c r="G52" s="43"/>
      <c r="H52" s="43"/>
      <c r="I52" s="34" t="s">
        <v>24</v>
      </c>
      <c r="J52" s="75" t="str">
        <f>IF(J12="","",J12)</f>
        <v>28. 2. 2025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Třebíč, Karlovo nám. 104/55, 674 01 Třebíč</v>
      </c>
      <c r="G54" s="43"/>
      <c r="H54" s="43"/>
      <c r="I54" s="34" t="s">
        <v>38</v>
      </c>
      <c r="J54" s="39" t="str">
        <f>E21</f>
        <v>Ing. J. Matula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42</v>
      </c>
      <c r="J55" s="39" t="str">
        <f>E24</f>
        <v>Matula projekt, s.r.o.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104</v>
      </c>
      <c r="D57" s="165"/>
      <c r="E57" s="165"/>
      <c r="F57" s="165"/>
      <c r="G57" s="165"/>
      <c r="H57" s="165"/>
      <c r="I57" s="165"/>
      <c r="J57" s="166" t="s">
        <v>105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77</v>
      </c>
      <c r="D59" s="43"/>
      <c r="E59" s="43"/>
      <c r="F59" s="43"/>
      <c r="G59" s="43"/>
      <c r="H59" s="43"/>
      <c r="I59" s="43"/>
      <c r="J59" s="105">
        <f>J102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106</v>
      </c>
    </row>
    <row r="60" s="9" customFormat="1" ht="24.96" customHeight="1">
      <c r="A60" s="9"/>
      <c r="B60" s="168"/>
      <c r="C60" s="169"/>
      <c r="D60" s="170" t="s">
        <v>107</v>
      </c>
      <c r="E60" s="171"/>
      <c r="F60" s="171"/>
      <c r="G60" s="171"/>
      <c r="H60" s="171"/>
      <c r="I60" s="171"/>
      <c r="J60" s="172">
        <f>J103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8"/>
      <c r="C61" s="169"/>
      <c r="D61" s="170" t="s">
        <v>108</v>
      </c>
      <c r="E61" s="171"/>
      <c r="F61" s="171"/>
      <c r="G61" s="171"/>
      <c r="H61" s="171"/>
      <c r="I61" s="171"/>
      <c r="J61" s="172">
        <f>J150</f>
        <v>0</v>
      </c>
      <c r="K61" s="169"/>
      <c r="L61" s="173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8"/>
      <c r="C62" s="169"/>
      <c r="D62" s="170" t="s">
        <v>109</v>
      </c>
      <c r="E62" s="171"/>
      <c r="F62" s="171"/>
      <c r="G62" s="171"/>
      <c r="H62" s="171"/>
      <c r="I62" s="171"/>
      <c r="J62" s="172">
        <f>J171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8"/>
      <c r="C63" s="169"/>
      <c r="D63" s="170" t="s">
        <v>110</v>
      </c>
      <c r="E63" s="171"/>
      <c r="F63" s="171"/>
      <c r="G63" s="171"/>
      <c r="H63" s="171"/>
      <c r="I63" s="171"/>
      <c r="J63" s="172">
        <f>J177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8"/>
      <c r="C64" s="169"/>
      <c r="D64" s="170" t="s">
        <v>111</v>
      </c>
      <c r="E64" s="171"/>
      <c r="F64" s="171"/>
      <c r="G64" s="171"/>
      <c r="H64" s="171"/>
      <c r="I64" s="171"/>
      <c r="J64" s="172">
        <f>J193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8"/>
      <c r="C65" s="169"/>
      <c r="D65" s="170" t="s">
        <v>112</v>
      </c>
      <c r="E65" s="171"/>
      <c r="F65" s="171"/>
      <c r="G65" s="171"/>
      <c r="H65" s="171"/>
      <c r="I65" s="171"/>
      <c r="J65" s="172">
        <f>J200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8"/>
      <c r="C66" s="169"/>
      <c r="D66" s="170" t="s">
        <v>113</v>
      </c>
      <c r="E66" s="171"/>
      <c r="F66" s="171"/>
      <c r="G66" s="171"/>
      <c r="H66" s="171"/>
      <c r="I66" s="171"/>
      <c r="J66" s="172">
        <f>J215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8"/>
      <c r="C67" s="169"/>
      <c r="D67" s="170" t="s">
        <v>114</v>
      </c>
      <c r="E67" s="171"/>
      <c r="F67" s="171"/>
      <c r="G67" s="171"/>
      <c r="H67" s="171"/>
      <c r="I67" s="171"/>
      <c r="J67" s="172">
        <f>J220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8"/>
      <c r="C68" s="169"/>
      <c r="D68" s="170" t="s">
        <v>115</v>
      </c>
      <c r="E68" s="171"/>
      <c r="F68" s="171"/>
      <c r="G68" s="171"/>
      <c r="H68" s="171"/>
      <c r="I68" s="171"/>
      <c r="J68" s="172">
        <f>J225</f>
        <v>0</v>
      </c>
      <c r="K68" s="169"/>
      <c r="L68" s="17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8"/>
      <c r="C69" s="169"/>
      <c r="D69" s="170" t="s">
        <v>116</v>
      </c>
      <c r="E69" s="171"/>
      <c r="F69" s="171"/>
      <c r="G69" s="171"/>
      <c r="H69" s="171"/>
      <c r="I69" s="171"/>
      <c r="J69" s="172">
        <f>J244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8"/>
      <c r="C70" s="169"/>
      <c r="D70" s="170" t="s">
        <v>117</v>
      </c>
      <c r="E70" s="171"/>
      <c r="F70" s="171"/>
      <c r="G70" s="171"/>
      <c r="H70" s="171"/>
      <c r="I70" s="171"/>
      <c r="J70" s="172">
        <f>J254</f>
        <v>0</v>
      </c>
      <c r="K70" s="169"/>
      <c r="L70" s="173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8"/>
      <c r="C71" s="169"/>
      <c r="D71" s="170" t="s">
        <v>118</v>
      </c>
      <c r="E71" s="171"/>
      <c r="F71" s="171"/>
      <c r="G71" s="171"/>
      <c r="H71" s="171"/>
      <c r="I71" s="171"/>
      <c r="J71" s="172">
        <f>J257</f>
        <v>0</v>
      </c>
      <c r="K71" s="169"/>
      <c r="L71" s="173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8"/>
      <c r="C72" s="169"/>
      <c r="D72" s="170" t="s">
        <v>119</v>
      </c>
      <c r="E72" s="171"/>
      <c r="F72" s="171"/>
      <c r="G72" s="171"/>
      <c r="H72" s="171"/>
      <c r="I72" s="171"/>
      <c r="J72" s="172">
        <f>J286</f>
        <v>0</v>
      </c>
      <c r="K72" s="169"/>
      <c r="L72" s="173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8"/>
      <c r="C73" s="169"/>
      <c r="D73" s="170" t="s">
        <v>120</v>
      </c>
      <c r="E73" s="171"/>
      <c r="F73" s="171"/>
      <c r="G73" s="171"/>
      <c r="H73" s="171"/>
      <c r="I73" s="171"/>
      <c r="J73" s="172">
        <f>J291</f>
        <v>0</v>
      </c>
      <c r="K73" s="169"/>
      <c r="L73" s="17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8"/>
      <c r="C74" s="169"/>
      <c r="D74" s="170" t="s">
        <v>121</v>
      </c>
      <c r="E74" s="171"/>
      <c r="F74" s="171"/>
      <c r="G74" s="171"/>
      <c r="H74" s="171"/>
      <c r="I74" s="171"/>
      <c r="J74" s="172">
        <f>J296</f>
        <v>0</v>
      </c>
      <c r="K74" s="169"/>
      <c r="L74" s="173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9" customFormat="1" ht="24.96" customHeight="1">
      <c r="A75" s="9"/>
      <c r="B75" s="168"/>
      <c r="C75" s="169"/>
      <c r="D75" s="170" t="s">
        <v>122</v>
      </c>
      <c r="E75" s="171"/>
      <c r="F75" s="171"/>
      <c r="G75" s="171"/>
      <c r="H75" s="171"/>
      <c r="I75" s="171"/>
      <c r="J75" s="172">
        <f>J313</f>
        <v>0</v>
      </c>
      <c r="K75" s="169"/>
      <c r="L75" s="173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9" customFormat="1" ht="24.96" customHeight="1">
      <c r="A76" s="9"/>
      <c r="B76" s="168"/>
      <c r="C76" s="169"/>
      <c r="D76" s="170" t="s">
        <v>123</v>
      </c>
      <c r="E76" s="171"/>
      <c r="F76" s="171"/>
      <c r="G76" s="171"/>
      <c r="H76" s="171"/>
      <c r="I76" s="171"/>
      <c r="J76" s="172">
        <f>J346</f>
        <v>0</v>
      </c>
      <c r="K76" s="169"/>
      <c r="L76" s="173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9" customFormat="1" ht="24.96" customHeight="1">
      <c r="A77" s="9"/>
      <c r="B77" s="168"/>
      <c r="C77" s="169"/>
      <c r="D77" s="170" t="s">
        <v>124</v>
      </c>
      <c r="E77" s="171"/>
      <c r="F77" s="171"/>
      <c r="G77" s="171"/>
      <c r="H77" s="171"/>
      <c r="I77" s="171"/>
      <c r="J77" s="172">
        <f>J361</f>
        <v>0</v>
      </c>
      <c r="K77" s="169"/>
      <c r="L77" s="173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9" customFormat="1" ht="24.96" customHeight="1">
      <c r="A78" s="9"/>
      <c r="B78" s="168"/>
      <c r="C78" s="169"/>
      <c r="D78" s="170" t="s">
        <v>125</v>
      </c>
      <c r="E78" s="171"/>
      <c r="F78" s="171"/>
      <c r="G78" s="171"/>
      <c r="H78" s="171"/>
      <c r="I78" s="171"/>
      <c r="J78" s="172">
        <f>J366</f>
        <v>0</v>
      </c>
      <c r="K78" s="169"/>
      <c r="L78" s="173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9" customFormat="1" ht="24.96" customHeight="1">
      <c r="A79" s="9"/>
      <c r="B79" s="168"/>
      <c r="C79" s="169"/>
      <c r="D79" s="170" t="s">
        <v>126</v>
      </c>
      <c r="E79" s="171"/>
      <c r="F79" s="171"/>
      <c r="G79" s="171"/>
      <c r="H79" s="171"/>
      <c r="I79" s="171"/>
      <c r="J79" s="172">
        <f>J371</f>
        <v>0</v>
      </c>
      <c r="K79" s="169"/>
      <c r="L79" s="173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="9" customFormat="1" ht="24.96" customHeight="1">
      <c r="A80" s="9"/>
      <c r="B80" s="168"/>
      <c r="C80" s="169"/>
      <c r="D80" s="170" t="s">
        <v>127</v>
      </c>
      <c r="E80" s="171"/>
      <c r="F80" s="171"/>
      <c r="G80" s="171"/>
      <c r="H80" s="171"/>
      <c r="I80" s="171"/>
      <c r="J80" s="172">
        <f>J376</f>
        <v>0</v>
      </c>
      <c r="K80" s="169"/>
      <c r="L80" s="173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="9" customFormat="1" ht="24.96" customHeight="1">
      <c r="A81" s="9"/>
      <c r="B81" s="168"/>
      <c r="C81" s="169"/>
      <c r="D81" s="170" t="s">
        <v>128</v>
      </c>
      <c r="E81" s="171"/>
      <c r="F81" s="171"/>
      <c r="G81" s="171"/>
      <c r="H81" s="171"/>
      <c r="I81" s="171"/>
      <c r="J81" s="172">
        <f>J379</f>
        <v>0</v>
      </c>
      <c r="K81" s="169"/>
      <c r="L81" s="173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9" customFormat="1" ht="24.96" customHeight="1">
      <c r="A82" s="9"/>
      <c r="B82" s="168"/>
      <c r="C82" s="169"/>
      <c r="D82" s="170" t="s">
        <v>129</v>
      </c>
      <c r="E82" s="171"/>
      <c r="F82" s="171"/>
      <c r="G82" s="171"/>
      <c r="H82" s="171"/>
      <c r="I82" s="171"/>
      <c r="J82" s="172">
        <f>J390</f>
        <v>0</v>
      </c>
      <c r="K82" s="169"/>
      <c r="L82" s="173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="2" customFormat="1" ht="21.84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8" s="2" customFormat="1" ht="6.96" customHeight="1">
      <c r="A88" s="41"/>
      <c r="B88" s="64"/>
      <c r="C88" s="65"/>
      <c r="D88" s="65"/>
      <c r="E88" s="65"/>
      <c r="F88" s="65"/>
      <c r="G88" s="65"/>
      <c r="H88" s="65"/>
      <c r="I88" s="65"/>
      <c r="J88" s="65"/>
      <c r="K88" s="65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24.96" customHeight="1">
      <c r="A89" s="41"/>
      <c r="B89" s="42"/>
      <c r="C89" s="25" t="s">
        <v>130</v>
      </c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4" t="s">
        <v>16</v>
      </c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26.25" customHeight="1">
      <c r="A92" s="41"/>
      <c r="B92" s="42"/>
      <c r="C92" s="43"/>
      <c r="D92" s="43"/>
      <c r="E92" s="163" t="str">
        <f>E7</f>
        <v>ÚPRAVA VEŘEJNÉHO PROSTRANSTVÍ MASARYKOVO NÁM. – VO</v>
      </c>
      <c r="F92" s="34"/>
      <c r="G92" s="34"/>
      <c r="H92" s="34"/>
      <c r="I92" s="43"/>
      <c r="J92" s="43"/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4" t="s">
        <v>97</v>
      </c>
      <c r="D93" s="43"/>
      <c r="E93" s="43"/>
      <c r="F93" s="43"/>
      <c r="G93" s="43"/>
      <c r="H93" s="43"/>
      <c r="I93" s="43"/>
      <c r="J93" s="43"/>
      <c r="K93" s="43"/>
      <c r="L93" s="13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30" customHeight="1">
      <c r="A94" s="41"/>
      <c r="B94" s="42"/>
      <c r="C94" s="43"/>
      <c r="D94" s="43"/>
      <c r="E94" s="72" t="str">
        <f>E9</f>
        <v>SO 02 - MASARYKOVO NÁM.- ČÁST PŘED GYMNÁZIEM, TŘEBÍČ - SO 02 Zpevněné plochy</v>
      </c>
      <c r="F94" s="43"/>
      <c r="G94" s="43"/>
      <c r="H94" s="43"/>
      <c r="I94" s="43"/>
      <c r="J94" s="43"/>
      <c r="K94" s="43"/>
      <c r="L94" s="13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37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2" customHeight="1">
      <c r="A96" s="41"/>
      <c r="B96" s="42"/>
      <c r="C96" s="34" t="s">
        <v>22</v>
      </c>
      <c r="D96" s="43"/>
      <c r="E96" s="43"/>
      <c r="F96" s="29" t="str">
        <f>F12</f>
        <v>Třebíč, Masarykovo nám.</v>
      </c>
      <c r="G96" s="43"/>
      <c r="H96" s="43"/>
      <c r="I96" s="34" t="s">
        <v>24</v>
      </c>
      <c r="J96" s="75" t="str">
        <f>IF(J12="","",J12)</f>
        <v>28. 2. 2025</v>
      </c>
      <c r="K96" s="43"/>
      <c r="L96" s="13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6.96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13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5.15" customHeight="1">
      <c r="A98" s="41"/>
      <c r="B98" s="42"/>
      <c r="C98" s="34" t="s">
        <v>30</v>
      </c>
      <c r="D98" s="43"/>
      <c r="E98" s="43"/>
      <c r="F98" s="29" t="str">
        <f>E15</f>
        <v>Město Třebíč, Karlovo nám. 104/55, 674 01 Třebíč</v>
      </c>
      <c r="G98" s="43"/>
      <c r="H98" s="43"/>
      <c r="I98" s="34" t="s">
        <v>38</v>
      </c>
      <c r="J98" s="39" t="str">
        <f>E21</f>
        <v>Ing. J. Matula</v>
      </c>
      <c r="K98" s="43"/>
      <c r="L98" s="137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5.15" customHeight="1">
      <c r="A99" s="41"/>
      <c r="B99" s="42"/>
      <c r="C99" s="34" t="s">
        <v>36</v>
      </c>
      <c r="D99" s="43"/>
      <c r="E99" s="43"/>
      <c r="F99" s="29" t="str">
        <f>IF(E18="","",E18)</f>
        <v>Vyplň údaj</v>
      </c>
      <c r="G99" s="43"/>
      <c r="H99" s="43"/>
      <c r="I99" s="34" t="s">
        <v>42</v>
      </c>
      <c r="J99" s="39" t="str">
        <f>E24</f>
        <v>Matula projekt, s.r.o.</v>
      </c>
      <c r="K99" s="43"/>
      <c r="L99" s="137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0.32" customHeight="1">
      <c r="A100" s="4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137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10" customFormat="1" ht="29.28" customHeight="1">
      <c r="A101" s="174"/>
      <c r="B101" s="175"/>
      <c r="C101" s="176" t="s">
        <v>131</v>
      </c>
      <c r="D101" s="177" t="s">
        <v>64</v>
      </c>
      <c r="E101" s="177" t="s">
        <v>60</v>
      </c>
      <c r="F101" s="177" t="s">
        <v>61</v>
      </c>
      <c r="G101" s="177" t="s">
        <v>132</v>
      </c>
      <c r="H101" s="177" t="s">
        <v>133</v>
      </c>
      <c r="I101" s="177" t="s">
        <v>134</v>
      </c>
      <c r="J101" s="177" t="s">
        <v>105</v>
      </c>
      <c r="K101" s="178" t="s">
        <v>135</v>
      </c>
      <c r="L101" s="179"/>
      <c r="M101" s="95" t="s">
        <v>39</v>
      </c>
      <c r="N101" s="96" t="s">
        <v>49</v>
      </c>
      <c r="O101" s="96" t="s">
        <v>136</v>
      </c>
      <c r="P101" s="96" t="s">
        <v>137</v>
      </c>
      <c r="Q101" s="96" t="s">
        <v>138</v>
      </c>
      <c r="R101" s="96" t="s">
        <v>139</v>
      </c>
      <c r="S101" s="96" t="s">
        <v>140</v>
      </c>
      <c r="T101" s="97" t="s">
        <v>141</v>
      </c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</row>
    <row r="102" s="2" customFormat="1" ht="22.8" customHeight="1">
      <c r="A102" s="41"/>
      <c r="B102" s="42"/>
      <c r="C102" s="102" t="s">
        <v>142</v>
      </c>
      <c r="D102" s="43"/>
      <c r="E102" s="43"/>
      <c r="F102" s="43"/>
      <c r="G102" s="43"/>
      <c r="H102" s="43"/>
      <c r="I102" s="43"/>
      <c r="J102" s="180">
        <f>BK102</f>
        <v>0</v>
      </c>
      <c r="K102" s="43"/>
      <c r="L102" s="47"/>
      <c r="M102" s="98"/>
      <c r="N102" s="181"/>
      <c r="O102" s="99"/>
      <c r="P102" s="182">
        <f>P103+P150+P171+P177+P193+P200+P215+P220+P225+P244+P254+P257+P286+P291+P296+P313+P346+P361+P366+P371+P376+P379+P390</f>
        <v>0</v>
      </c>
      <c r="Q102" s="99"/>
      <c r="R102" s="182">
        <f>R103+R150+R171+R177+R193+R200+R215+R220+R225+R244+R254+R257+R286+R291+R296+R313+R346+R361+R366+R371+R376+R379+R390</f>
        <v>0</v>
      </c>
      <c r="S102" s="99"/>
      <c r="T102" s="183">
        <f>T103+T150+T171+T177+T193+T200+T215+T220+T225+T244+T254+T257+T286+T291+T296+T313+T346+T361+T366+T371+T376+T379+T390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19" t="s">
        <v>78</v>
      </c>
      <c r="AU102" s="19" t="s">
        <v>106</v>
      </c>
      <c r="BK102" s="184">
        <f>BK103+BK150+BK171+BK177+BK193+BK200+BK215+BK220+BK225+BK244+BK254+BK257+BK286+BK291+BK296+BK313+BK346+BK361+BK366+BK371+BK376+BK379+BK390</f>
        <v>0</v>
      </c>
    </row>
    <row r="103" s="11" customFormat="1" ht="25.92" customHeight="1">
      <c r="A103" s="11"/>
      <c r="B103" s="185"/>
      <c r="C103" s="186"/>
      <c r="D103" s="187" t="s">
        <v>78</v>
      </c>
      <c r="E103" s="188" t="s">
        <v>143</v>
      </c>
      <c r="F103" s="188" t="s">
        <v>144</v>
      </c>
      <c r="G103" s="186"/>
      <c r="H103" s="186"/>
      <c r="I103" s="189"/>
      <c r="J103" s="190">
        <f>BK103</f>
        <v>0</v>
      </c>
      <c r="K103" s="186"/>
      <c r="L103" s="191"/>
      <c r="M103" s="192"/>
      <c r="N103" s="193"/>
      <c r="O103" s="193"/>
      <c r="P103" s="194">
        <f>SUM(P104:P149)</f>
        <v>0</v>
      </c>
      <c r="Q103" s="193"/>
      <c r="R103" s="194">
        <f>SUM(R104:R149)</f>
        <v>0</v>
      </c>
      <c r="S103" s="193"/>
      <c r="T103" s="195">
        <f>SUM(T104:T149)</f>
        <v>0</v>
      </c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R103" s="196" t="s">
        <v>87</v>
      </c>
      <c r="AT103" s="197" t="s">
        <v>78</v>
      </c>
      <c r="AU103" s="197" t="s">
        <v>79</v>
      </c>
      <c r="AY103" s="196" t="s">
        <v>145</v>
      </c>
      <c r="BK103" s="198">
        <f>SUM(BK104:BK149)</f>
        <v>0</v>
      </c>
    </row>
    <row r="104" s="2" customFormat="1" ht="16.5" customHeight="1">
      <c r="A104" s="41"/>
      <c r="B104" s="42"/>
      <c r="C104" s="199" t="s">
        <v>87</v>
      </c>
      <c r="D104" s="199" t="s">
        <v>146</v>
      </c>
      <c r="E104" s="200" t="s">
        <v>147</v>
      </c>
      <c r="F104" s="201" t="s">
        <v>148</v>
      </c>
      <c r="G104" s="202" t="s">
        <v>149</v>
      </c>
      <c r="H104" s="203">
        <v>46.5</v>
      </c>
      <c r="I104" s="204"/>
      <c r="J104" s="205">
        <f>ROUND(I104*H104,2)</f>
        <v>0</v>
      </c>
      <c r="K104" s="201" t="s">
        <v>150</v>
      </c>
      <c r="L104" s="47"/>
      <c r="M104" s="206" t="s">
        <v>39</v>
      </c>
      <c r="N104" s="207" t="s">
        <v>50</v>
      </c>
      <c r="O104" s="87"/>
      <c r="P104" s="208">
        <f>O104*H104</f>
        <v>0</v>
      </c>
      <c r="Q104" s="208">
        <v>0</v>
      </c>
      <c r="R104" s="208">
        <f>Q104*H104</f>
        <v>0</v>
      </c>
      <c r="S104" s="208">
        <v>0</v>
      </c>
      <c r="T104" s="209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0" t="s">
        <v>151</v>
      </c>
      <c r="AT104" s="210" t="s">
        <v>146</v>
      </c>
      <c r="AU104" s="210" t="s">
        <v>87</v>
      </c>
      <c r="AY104" s="19" t="s">
        <v>145</v>
      </c>
      <c r="BE104" s="211">
        <f>IF(N104="základní",J104,0)</f>
        <v>0</v>
      </c>
      <c r="BF104" s="211">
        <f>IF(N104="snížená",J104,0)</f>
        <v>0</v>
      </c>
      <c r="BG104" s="211">
        <f>IF(N104="zákl. přenesená",J104,0)</f>
        <v>0</v>
      </c>
      <c r="BH104" s="211">
        <f>IF(N104="sníž. přenesená",J104,0)</f>
        <v>0</v>
      </c>
      <c r="BI104" s="211">
        <f>IF(N104="nulová",J104,0)</f>
        <v>0</v>
      </c>
      <c r="BJ104" s="19" t="s">
        <v>87</v>
      </c>
      <c r="BK104" s="211">
        <f>ROUND(I104*H104,2)</f>
        <v>0</v>
      </c>
      <c r="BL104" s="19" t="s">
        <v>151</v>
      </c>
      <c r="BM104" s="210" t="s">
        <v>89</v>
      </c>
    </row>
    <row r="105" s="2" customFormat="1">
      <c r="A105" s="41"/>
      <c r="B105" s="42"/>
      <c r="C105" s="43"/>
      <c r="D105" s="212" t="s">
        <v>152</v>
      </c>
      <c r="E105" s="43"/>
      <c r="F105" s="213" t="s">
        <v>148</v>
      </c>
      <c r="G105" s="43"/>
      <c r="H105" s="43"/>
      <c r="I105" s="214"/>
      <c r="J105" s="43"/>
      <c r="K105" s="43"/>
      <c r="L105" s="47"/>
      <c r="M105" s="215"/>
      <c r="N105" s="216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19" t="s">
        <v>152</v>
      </c>
      <c r="AU105" s="19" t="s">
        <v>87</v>
      </c>
    </row>
    <row r="106" s="12" customFormat="1">
      <c r="A106" s="12"/>
      <c r="B106" s="217"/>
      <c r="C106" s="218"/>
      <c r="D106" s="212" t="s">
        <v>153</v>
      </c>
      <c r="E106" s="219" t="s">
        <v>39</v>
      </c>
      <c r="F106" s="220" t="s">
        <v>154</v>
      </c>
      <c r="G106" s="218"/>
      <c r="H106" s="221">
        <v>46.5</v>
      </c>
      <c r="I106" s="222"/>
      <c r="J106" s="218"/>
      <c r="K106" s="218"/>
      <c r="L106" s="223"/>
      <c r="M106" s="224"/>
      <c r="N106" s="225"/>
      <c r="O106" s="225"/>
      <c r="P106" s="225"/>
      <c r="Q106" s="225"/>
      <c r="R106" s="225"/>
      <c r="S106" s="225"/>
      <c r="T106" s="22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7" t="s">
        <v>153</v>
      </c>
      <c r="AU106" s="227" t="s">
        <v>87</v>
      </c>
      <c r="AV106" s="12" t="s">
        <v>89</v>
      </c>
      <c r="AW106" s="12" t="s">
        <v>41</v>
      </c>
      <c r="AX106" s="12" t="s">
        <v>79</v>
      </c>
      <c r="AY106" s="227" t="s">
        <v>145</v>
      </c>
    </row>
    <row r="107" s="13" customFormat="1">
      <c r="A107" s="13"/>
      <c r="B107" s="228"/>
      <c r="C107" s="229"/>
      <c r="D107" s="212" t="s">
        <v>153</v>
      </c>
      <c r="E107" s="230" t="s">
        <v>39</v>
      </c>
      <c r="F107" s="231" t="s">
        <v>155</v>
      </c>
      <c r="G107" s="229"/>
      <c r="H107" s="232">
        <v>46.5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8" t="s">
        <v>153</v>
      </c>
      <c r="AU107" s="238" t="s">
        <v>87</v>
      </c>
      <c r="AV107" s="13" t="s">
        <v>151</v>
      </c>
      <c r="AW107" s="13" t="s">
        <v>41</v>
      </c>
      <c r="AX107" s="13" t="s">
        <v>87</v>
      </c>
      <c r="AY107" s="238" t="s">
        <v>145</v>
      </c>
    </row>
    <row r="108" s="2" customFormat="1" ht="16.5" customHeight="1">
      <c r="A108" s="41"/>
      <c r="B108" s="42"/>
      <c r="C108" s="199" t="s">
        <v>89</v>
      </c>
      <c r="D108" s="199" t="s">
        <v>146</v>
      </c>
      <c r="E108" s="200" t="s">
        <v>156</v>
      </c>
      <c r="F108" s="201" t="s">
        <v>157</v>
      </c>
      <c r="G108" s="202" t="s">
        <v>158</v>
      </c>
      <c r="H108" s="203">
        <v>711.29999999999995</v>
      </c>
      <c r="I108" s="204"/>
      <c r="J108" s="205">
        <f>ROUND(I108*H108,2)</f>
        <v>0</v>
      </c>
      <c r="K108" s="201" t="s">
        <v>150</v>
      </c>
      <c r="L108" s="47"/>
      <c r="M108" s="206" t="s">
        <v>39</v>
      </c>
      <c r="N108" s="207" t="s">
        <v>50</v>
      </c>
      <c r="O108" s="87"/>
      <c r="P108" s="208">
        <f>O108*H108</f>
        <v>0</v>
      </c>
      <c r="Q108" s="208">
        <v>0</v>
      </c>
      <c r="R108" s="208">
        <f>Q108*H108</f>
        <v>0</v>
      </c>
      <c r="S108" s="208">
        <v>0</v>
      </c>
      <c r="T108" s="209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0" t="s">
        <v>151</v>
      </c>
      <c r="AT108" s="210" t="s">
        <v>146</v>
      </c>
      <c r="AU108" s="210" t="s">
        <v>87</v>
      </c>
      <c r="AY108" s="19" t="s">
        <v>145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9" t="s">
        <v>87</v>
      </c>
      <c r="BK108" s="211">
        <f>ROUND(I108*H108,2)</f>
        <v>0</v>
      </c>
      <c r="BL108" s="19" t="s">
        <v>151</v>
      </c>
      <c r="BM108" s="210" t="s">
        <v>151</v>
      </c>
    </row>
    <row r="109" s="2" customFormat="1">
      <c r="A109" s="41"/>
      <c r="B109" s="42"/>
      <c r="C109" s="43"/>
      <c r="D109" s="212" t="s">
        <v>152</v>
      </c>
      <c r="E109" s="43"/>
      <c r="F109" s="213" t="s">
        <v>157</v>
      </c>
      <c r="G109" s="43"/>
      <c r="H109" s="43"/>
      <c r="I109" s="214"/>
      <c r="J109" s="43"/>
      <c r="K109" s="43"/>
      <c r="L109" s="47"/>
      <c r="M109" s="215"/>
      <c r="N109" s="216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19" t="s">
        <v>152</v>
      </c>
      <c r="AU109" s="19" t="s">
        <v>87</v>
      </c>
    </row>
    <row r="110" s="12" customFormat="1">
      <c r="A110" s="12"/>
      <c r="B110" s="217"/>
      <c r="C110" s="218"/>
      <c r="D110" s="212" t="s">
        <v>153</v>
      </c>
      <c r="E110" s="219" t="s">
        <v>39</v>
      </c>
      <c r="F110" s="220" t="s">
        <v>159</v>
      </c>
      <c r="G110" s="218"/>
      <c r="H110" s="221">
        <v>641.29999999999995</v>
      </c>
      <c r="I110" s="222"/>
      <c r="J110" s="218"/>
      <c r="K110" s="218"/>
      <c r="L110" s="223"/>
      <c r="M110" s="224"/>
      <c r="N110" s="225"/>
      <c r="O110" s="225"/>
      <c r="P110" s="225"/>
      <c r="Q110" s="225"/>
      <c r="R110" s="225"/>
      <c r="S110" s="225"/>
      <c r="T110" s="226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T110" s="227" t="s">
        <v>153</v>
      </c>
      <c r="AU110" s="227" t="s">
        <v>87</v>
      </c>
      <c r="AV110" s="12" t="s">
        <v>89</v>
      </c>
      <c r="AW110" s="12" t="s">
        <v>41</v>
      </c>
      <c r="AX110" s="12" t="s">
        <v>79</v>
      </c>
      <c r="AY110" s="227" t="s">
        <v>145</v>
      </c>
    </row>
    <row r="111" s="12" customFormat="1">
      <c r="A111" s="12"/>
      <c r="B111" s="217"/>
      <c r="C111" s="218"/>
      <c r="D111" s="212" t="s">
        <v>153</v>
      </c>
      <c r="E111" s="219" t="s">
        <v>39</v>
      </c>
      <c r="F111" s="220" t="s">
        <v>160</v>
      </c>
      <c r="G111" s="218"/>
      <c r="H111" s="221">
        <v>70</v>
      </c>
      <c r="I111" s="222"/>
      <c r="J111" s="218"/>
      <c r="K111" s="218"/>
      <c r="L111" s="223"/>
      <c r="M111" s="224"/>
      <c r="N111" s="225"/>
      <c r="O111" s="225"/>
      <c r="P111" s="225"/>
      <c r="Q111" s="225"/>
      <c r="R111" s="225"/>
      <c r="S111" s="225"/>
      <c r="T111" s="22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T111" s="227" t="s">
        <v>153</v>
      </c>
      <c r="AU111" s="227" t="s">
        <v>87</v>
      </c>
      <c r="AV111" s="12" t="s">
        <v>89</v>
      </c>
      <c r="AW111" s="12" t="s">
        <v>41</v>
      </c>
      <c r="AX111" s="12" t="s">
        <v>79</v>
      </c>
      <c r="AY111" s="227" t="s">
        <v>145</v>
      </c>
    </row>
    <row r="112" s="13" customFormat="1">
      <c r="A112" s="13"/>
      <c r="B112" s="228"/>
      <c r="C112" s="229"/>
      <c r="D112" s="212" t="s">
        <v>153</v>
      </c>
      <c r="E112" s="230" t="s">
        <v>39</v>
      </c>
      <c r="F112" s="231" t="s">
        <v>155</v>
      </c>
      <c r="G112" s="229"/>
      <c r="H112" s="232">
        <v>711.29999999999995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8" t="s">
        <v>153</v>
      </c>
      <c r="AU112" s="238" t="s">
        <v>87</v>
      </c>
      <c r="AV112" s="13" t="s">
        <v>151</v>
      </c>
      <c r="AW112" s="13" t="s">
        <v>41</v>
      </c>
      <c r="AX112" s="13" t="s">
        <v>87</v>
      </c>
      <c r="AY112" s="238" t="s">
        <v>145</v>
      </c>
    </row>
    <row r="113" s="2" customFormat="1" ht="16.5" customHeight="1">
      <c r="A113" s="41"/>
      <c r="B113" s="42"/>
      <c r="C113" s="199" t="s">
        <v>161</v>
      </c>
      <c r="D113" s="199" t="s">
        <v>146</v>
      </c>
      <c r="E113" s="200" t="s">
        <v>162</v>
      </c>
      <c r="F113" s="201" t="s">
        <v>163</v>
      </c>
      <c r="G113" s="202" t="s">
        <v>149</v>
      </c>
      <c r="H113" s="203">
        <v>478</v>
      </c>
      <c r="I113" s="204"/>
      <c r="J113" s="205">
        <f>ROUND(I113*H113,2)</f>
        <v>0</v>
      </c>
      <c r="K113" s="201" t="s">
        <v>150</v>
      </c>
      <c r="L113" s="47"/>
      <c r="M113" s="206" t="s">
        <v>39</v>
      </c>
      <c r="N113" s="207" t="s">
        <v>50</v>
      </c>
      <c r="O113" s="87"/>
      <c r="P113" s="208">
        <f>O113*H113</f>
        <v>0</v>
      </c>
      <c r="Q113" s="208">
        <v>0</v>
      </c>
      <c r="R113" s="208">
        <f>Q113*H113</f>
        <v>0</v>
      </c>
      <c r="S113" s="208">
        <v>0</v>
      </c>
      <c r="T113" s="209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0" t="s">
        <v>151</v>
      </c>
      <c r="AT113" s="210" t="s">
        <v>146</v>
      </c>
      <c r="AU113" s="210" t="s">
        <v>87</v>
      </c>
      <c r="AY113" s="19" t="s">
        <v>145</v>
      </c>
      <c r="BE113" s="211">
        <f>IF(N113="základní",J113,0)</f>
        <v>0</v>
      </c>
      <c r="BF113" s="211">
        <f>IF(N113="snížená",J113,0)</f>
        <v>0</v>
      </c>
      <c r="BG113" s="211">
        <f>IF(N113="zákl. přenesená",J113,0)</f>
        <v>0</v>
      </c>
      <c r="BH113" s="211">
        <f>IF(N113="sníž. přenesená",J113,0)</f>
        <v>0</v>
      </c>
      <c r="BI113" s="211">
        <f>IF(N113="nulová",J113,0)</f>
        <v>0</v>
      </c>
      <c r="BJ113" s="19" t="s">
        <v>87</v>
      </c>
      <c r="BK113" s="211">
        <f>ROUND(I113*H113,2)</f>
        <v>0</v>
      </c>
      <c r="BL113" s="19" t="s">
        <v>151</v>
      </c>
      <c r="BM113" s="210" t="s">
        <v>164</v>
      </c>
    </row>
    <row r="114" s="2" customFormat="1">
      <c r="A114" s="41"/>
      <c r="B114" s="42"/>
      <c r="C114" s="43"/>
      <c r="D114" s="212" t="s">
        <v>152</v>
      </c>
      <c r="E114" s="43"/>
      <c r="F114" s="213" t="s">
        <v>163</v>
      </c>
      <c r="G114" s="43"/>
      <c r="H114" s="43"/>
      <c r="I114" s="214"/>
      <c r="J114" s="43"/>
      <c r="K114" s="43"/>
      <c r="L114" s="47"/>
      <c r="M114" s="215"/>
      <c r="N114" s="216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19" t="s">
        <v>152</v>
      </c>
      <c r="AU114" s="19" t="s">
        <v>87</v>
      </c>
    </row>
    <row r="115" s="12" customFormat="1">
      <c r="A115" s="12"/>
      <c r="B115" s="217"/>
      <c r="C115" s="218"/>
      <c r="D115" s="212" t="s">
        <v>153</v>
      </c>
      <c r="E115" s="219" t="s">
        <v>39</v>
      </c>
      <c r="F115" s="220" t="s">
        <v>165</v>
      </c>
      <c r="G115" s="218"/>
      <c r="H115" s="221">
        <v>478</v>
      </c>
      <c r="I115" s="222"/>
      <c r="J115" s="218"/>
      <c r="K115" s="218"/>
      <c r="L115" s="223"/>
      <c r="M115" s="224"/>
      <c r="N115" s="225"/>
      <c r="O115" s="225"/>
      <c r="P115" s="225"/>
      <c r="Q115" s="225"/>
      <c r="R115" s="225"/>
      <c r="S115" s="225"/>
      <c r="T115" s="226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T115" s="227" t="s">
        <v>153</v>
      </c>
      <c r="AU115" s="227" t="s">
        <v>87</v>
      </c>
      <c r="AV115" s="12" t="s">
        <v>89</v>
      </c>
      <c r="AW115" s="12" t="s">
        <v>41</v>
      </c>
      <c r="AX115" s="12" t="s">
        <v>79</v>
      </c>
      <c r="AY115" s="227" t="s">
        <v>145</v>
      </c>
    </row>
    <row r="116" s="13" customFormat="1">
      <c r="A116" s="13"/>
      <c r="B116" s="228"/>
      <c r="C116" s="229"/>
      <c r="D116" s="212" t="s">
        <v>153</v>
      </c>
      <c r="E116" s="230" t="s">
        <v>39</v>
      </c>
      <c r="F116" s="231" t="s">
        <v>155</v>
      </c>
      <c r="G116" s="229"/>
      <c r="H116" s="232">
        <v>478</v>
      </c>
      <c r="I116" s="233"/>
      <c r="J116" s="229"/>
      <c r="K116" s="229"/>
      <c r="L116" s="234"/>
      <c r="M116" s="235"/>
      <c r="N116" s="236"/>
      <c r="O116" s="236"/>
      <c r="P116" s="236"/>
      <c r="Q116" s="236"/>
      <c r="R116" s="236"/>
      <c r="S116" s="236"/>
      <c r="T116" s="23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8" t="s">
        <v>153</v>
      </c>
      <c r="AU116" s="238" t="s">
        <v>87</v>
      </c>
      <c r="AV116" s="13" t="s">
        <v>151</v>
      </c>
      <c r="AW116" s="13" t="s">
        <v>41</v>
      </c>
      <c r="AX116" s="13" t="s">
        <v>87</v>
      </c>
      <c r="AY116" s="238" t="s">
        <v>145</v>
      </c>
    </row>
    <row r="117" s="2" customFormat="1" ht="21.75" customHeight="1">
      <c r="A117" s="41"/>
      <c r="B117" s="42"/>
      <c r="C117" s="199" t="s">
        <v>151</v>
      </c>
      <c r="D117" s="199" t="s">
        <v>146</v>
      </c>
      <c r="E117" s="200" t="s">
        <v>166</v>
      </c>
      <c r="F117" s="201" t="s">
        <v>167</v>
      </c>
      <c r="G117" s="202" t="s">
        <v>158</v>
      </c>
      <c r="H117" s="203">
        <v>37.200000000000003</v>
      </c>
      <c r="I117" s="204"/>
      <c r="J117" s="205">
        <f>ROUND(I117*H117,2)</f>
        <v>0</v>
      </c>
      <c r="K117" s="201" t="s">
        <v>150</v>
      </c>
      <c r="L117" s="47"/>
      <c r="M117" s="206" t="s">
        <v>39</v>
      </c>
      <c r="N117" s="207" t="s">
        <v>50</v>
      </c>
      <c r="O117" s="87"/>
      <c r="P117" s="208">
        <f>O117*H117</f>
        <v>0</v>
      </c>
      <c r="Q117" s="208">
        <v>0</v>
      </c>
      <c r="R117" s="208">
        <f>Q117*H117</f>
        <v>0</v>
      </c>
      <c r="S117" s="208">
        <v>0</v>
      </c>
      <c r="T117" s="209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0" t="s">
        <v>151</v>
      </c>
      <c r="AT117" s="210" t="s">
        <v>146</v>
      </c>
      <c r="AU117" s="210" t="s">
        <v>87</v>
      </c>
      <c r="AY117" s="19" t="s">
        <v>145</v>
      </c>
      <c r="BE117" s="211">
        <f>IF(N117="základní",J117,0)</f>
        <v>0</v>
      </c>
      <c r="BF117" s="211">
        <f>IF(N117="snížená",J117,0)</f>
        <v>0</v>
      </c>
      <c r="BG117" s="211">
        <f>IF(N117="zákl. přenesená",J117,0)</f>
        <v>0</v>
      </c>
      <c r="BH117" s="211">
        <f>IF(N117="sníž. přenesená",J117,0)</f>
        <v>0</v>
      </c>
      <c r="BI117" s="211">
        <f>IF(N117="nulová",J117,0)</f>
        <v>0</v>
      </c>
      <c r="BJ117" s="19" t="s">
        <v>87</v>
      </c>
      <c r="BK117" s="211">
        <f>ROUND(I117*H117,2)</f>
        <v>0</v>
      </c>
      <c r="BL117" s="19" t="s">
        <v>151</v>
      </c>
      <c r="BM117" s="210" t="s">
        <v>168</v>
      </c>
    </row>
    <row r="118" s="2" customFormat="1">
      <c r="A118" s="41"/>
      <c r="B118" s="42"/>
      <c r="C118" s="43"/>
      <c r="D118" s="212" t="s">
        <v>152</v>
      </c>
      <c r="E118" s="43"/>
      <c r="F118" s="213" t="s">
        <v>167</v>
      </c>
      <c r="G118" s="43"/>
      <c r="H118" s="43"/>
      <c r="I118" s="214"/>
      <c r="J118" s="43"/>
      <c r="K118" s="43"/>
      <c r="L118" s="47"/>
      <c r="M118" s="215"/>
      <c r="N118" s="216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19" t="s">
        <v>152</v>
      </c>
      <c r="AU118" s="19" t="s">
        <v>87</v>
      </c>
    </row>
    <row r="119" s="12" customFormat="1">
      <c r="A119" s="12"/>
      <c r="B119" s="217"/>
      <c r="C119" s="218"/>
      <c r="D119" s="212" t="s">
        <v>153</v>
      </c>
      <c r="E119" s="219" t="s">
        <v>39</v>
      </c>
      <c r="F119" s="220" t="s">
        <v>169</v>
      </c>
      <c r="G119" s="218"/>
      <c r="H119" s="221">
        <v>37.200000000000003</v>
      </c>
      <c r="I119" s="222"/>
      <c r="J119" s="218"/>
      <c r="K119" s="218"/>
      <c r="L119" s="223"/>
      <c r="M119" s="224"/>
      <c r="N119" s="225"/>
      <c r="O119" s="225"/>
      <c r="P119" s="225"/>
      <c r="Q119" s="225"/>
      <c r="R119" s="225"/>
      <c r="S119" s="225"/>
      <c r="T119" s="226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T119" s="227" t="s">
        <v>153</v>
      </c>
      <c r="AU119" s="227" t="s">
        <v>87</v>
      </c>
      <c r="AV119" s="12" t="s">
        <v>89</v>
      </c>
      <c r="AW119" s="12" t="s">
        <v>41</v>
      </c>
      <c r="AX119" s="12" t="s">
        <v>79</v>
      </c>
      <c r="AY119" s="227" t="s">
        <v>145</v>
      </c>
    </row>
    <row r="120" s="13" customFormat="1">
      <c r="A120" s="13"/>
      <c r="B120" s="228"/>
      <c r="C120" s="229"/>
      <c r="D120" s="212" t="s">
        <v>153</v>
      </c>
      <c r="E120" s="230" t="s">
        <v>39</v>
      </c>
      <c r="F120" s="231" t="s">
        <v>155</v>
      </c>
      <c r="G120" s="229"/>
      <c r="H120" s="232">
        <v>37.200000000000003</v>
      </c>
      <c r="I120" s="233"/>
      <c r="J120" s="229"/>
      <c r="K120" s="229"/>
      <c r="L120" s="234"/>
      <c r="M120" s="235"/>
      <c r="N120" s="236"/>
      <c r="O120" s="236"/>
      <c r="P120" s="236"/>
      <c r="Q120" s="236"/>
      <c r="R120" s="236"/>
      <c r="S120" s="236"/>
      <c r="T120" s="23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8" t="s">
        <v>153</v>
      </c>
      <c r="AU120" s="238" t="s">
        <v>87</v>
      </c>
      <c r="AV120" s="13" t="s">
        <v>151</v>
      </c>
      <c r="AW120" s="13" t="s">
        <v>41</v>
      </c>
      <c r="AX120" s="13" t="s">
        <v>87</v>
      </c>
      <c r="AY120" s="238" t="s">
        <v>145</v>
      </c>
    </row>
    <row r="121" s="2" customFormat="1" ht="21.75" customHeight="1">
      <c r="A121" s="41"/>
      <c r="B121" s="42"/>
      <c r="C121" s="199" t="s">
        <v>170</v>
      </c>
      <c r="D121" s="199" t="s">
        <v>146</v>
      </c>
      <c r="E121" s="200" t="s">
        <v>171</v>
      </c>
      <c r="F121" s="201" t="s">
        <v>172</v>
      </c>
      <c r="G121" s="202" t="s">
        <v>158</v>
      </c>
      <c r="H121" s="203">
        <v>27.899999999999999</v>
      </c>
      <c r="I121" s="204"/>
      <c r="J121" s="205">
        <f>ROUND(I121*H121,2)</f>
        <v>0</v>
      </c>
      <c r="K121" s="201" t="s">
        <v>150</v>
      </c>
      <c r="L121" s="47"/>
      <c r="M121" s="206" t="s">
        <v>39</v>
      </c>
      <c r="N121" s="207" t="s">
        <v>50</v>
      </c>
      <c r="O121" s="87"/>
      <c r="P121" s="208">
        <f>O121*H121</f>
        <v>0</v>
      </c>
      <c r="Q121" s="208">
        <v>0</v>
      </c>
      <c r="R121" s="208">
        <f>Q121*H121</f>
        <v>0</v>
      </c>
      <c r="S121" s="208">
        <v>0</v>
      </c>
      <c r="T121" s="209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0" t="s">
        <v>151</v>
      </c>
      <c r="AT121" s="210" t="s">
        <v>146</v>
      </c>
      <c r="AU121" s="210" t="s">
        <v>87</v>
      </c>
      <c r="AY121" s="19" t="s">
        <v>145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9" t="s">
        <v>87</v>
      </c>
      <c r="BK121" s="211">
        <f>ROUND(I121*H121,2)</f>
        <v>0</v>
      </c>
      <c r="BL121" s="19" t="s">
        <v>151</v>
      </c>
      <c r="BM121" s="210" t="s">
        <v>173</v>
      </c>
    </row>
    <row r="122" s="2" customFormat="1">
      <c r="A122" s="41"/>
      <c r="B122" s="42"/>
      <c r="C122" s="43"/>
      <c r="D122" s="212" t="s">
        <v>152</v>
      </c>
      <c r="E122" s="43"/>
      <c r="F122" s="213" t="s">
        <v>172</v>
      </c>
      <c r="G122" s="43"/>
      <c r="H122" s="43"/>
      <c r="I122" s="214"/>
      <c r="J122" s="43"/>
      <c r="K122" s="43"/>
      <c r="L122" s="47"/>
      <c r="M122" s="215"/>
      <c r="N122" s="216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152</v>
      </c>
      <c r="AU122" s="19" t="s">
        <v>87</v>
      </c>
    </row>
    <row r="123" s="12" customFormat="1">
      <c r="A123" s="12"/>
      <c r="B123" s="217"/>
      <c r="C123" s="218"/>
      <c r="D123" s="212" t="s">
        <v>153</v>
      </c>
      <c r="E123" s="219" t="s">
        <v>39</v>
      </c>
      <c r="F123" s="220" t="s">
        <v>174</v>
      </c>
      <c r="G123" s="218"/>
      <c r="H123" s="221">
        <v>27.899999999999999</v>
      </c>
      <c r="I123" s="222"/>
      <c r="J123" s="218"/>
      <c r="K123" s="218"/>
      <c r="L123" s="223"/>
      <c r="M123" s="224"/>
      <c r="N123" s="225"/>
      <c r="O123" s="225"/>
      <c r="P123" s="225"/>
      <c r="Q123" s="225"/>
      <c r="R123" s="225"/>
      <c r="S123" s="225"/>
      <c r="T123" s="22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T123" s="227" t="s">
        <v>153</v>
      </c>
      <c r="AU123" s="227" t="s">
        <v>87</v>
      </c>
      <c r="AV123" s="12" t="s">
        <v>89</v>
      </c>
      <c r="AW123" s="12" t="s">
        <v>41</v>
      </c>
      <c r="AX123" s="12" t="s">
        <v>79</v>
      </c>
      <c r="AY123" s="227" t="s">
        <v>145</v>
      </c>
    </row>
    <row r="124" s="13" customFormat="1">
      <c r="A124" s="13"/>
      <c r="B124" s="228"/>
      <c r="C124" s="229"/>
      <c r="D124" s="212" t="s">
        <v>153</v>
      </c>
      <c r="E124" s="230" t="s">
        <v>39</v>
      </c>
      <c r="F124" s="231" t="s">
        <v>155</v>
      </c>
      <c r="G124" s="229"/>
      <c r="H124" s="232">
        <v>27.899999999999999</v>
      </c>
      <c r="I124" s="233"/>
      <c r="J124" s="229"/>
      <c r="K124" s="229"/>
      <c r="L124" s="234"/>
      <c r="M124" s="235"/>
      <c r="N124" s="236"/>
      <c r="O124" s="236"/>
      <c r="P124" s="236"/>
      <c r="Q124" s="236"/>
      <c r="R124" s="236"/>
      <c r="S124" s="236"/>
      <c r="T124" s="23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8" t="s">
        <v>153</v>
      </c>
      <c r="AU124" s="238" t="s">
        <v>87</v>
      </c>
      <c r="AV124" s="13" t="s">
        <v>151</v>
      </c>
      <c r="AW124" s="13" t="s">
        <v>41</v>
      </c>
      <c r="AX124" s="13" t="s">
        <v>87</v>
      </c>
      <c r="AY124" s="238" t="s">
        <v>145</v>
      </c>
    </row>
    <row r="125" s="2" customFormat="1" ht="21.75" customHeight="1">
      <c r="A125" s="41"/>
      <c r="B125" s="42"/>
      <c r="C125" s="199" t="s">
        <v>164</v>
      </c>
      <c r="D125" s="199" t="s">
        <v>146</v>
      </c>
      <c r="E125" s="200" t="s">
        <v>175</v>
      </c>
      <c r="F125" s="201" t="s">
        <v>176</v>
      </c>
      <c r="G125" s="202" t="s">
        <v>158</v>
      </c>
      <c r="H125" s="203">
        <v>27.899999999999999</v>
      </c>
      <c r="I125" s="204"/>
      <c r="J125" s="205">
        <f>ROUND(I125*H125,2)</f>
        <v>0</v>
      </c>
      <c r="K125" s="201" t="s">
        <v>150</v>
      </c>
      <c r="L125" s="47"/>
      <c r="M125" s="206" t="s">
        <v>39</v>
      </c>
      <c r="N125" s="207" t="s">
        <v>50</v>
      </c>
      <c r="O125" s="87"/>
      <c r="P125" s="208">
        <f>O125*H125</f>
        <v>0</v>
      </c>
      <c r="Q125" s="208">
        <v>0</v>
      </c>
      <c r="R125" s="208">
        <f>Q125*H125</f>
        <v>0</v>
      </c>
      <c r="S125" s="208">
        <v>0</v>
      </c>
      <c r="T125" s="209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0" t="s">
        <v>151</v>
      </c>
      <c r="AT125" s="210" t="s">
        <v>146</v>
      </c>
      <c r="AU125" s="210" t="s">
        <v>87</v>
      </c>
      <c r="AY125" s="19" t="s">
        <v>145</v>
      </c>
      <c r="BE125" s="211">
        <f>IF(N125="základní",J125,0)</f>
        <v>0</v>
      </c>
      <c r="BF125" s="211">
        <f>IF(N125="snížená",J125,0)</f>
        <v>0</v>
      </c>
      <c r="BG125" s="211">
        <f>IF(N125="zákl. přenesená",J125,0)</f>
        <v>0</v>
      </c>
      <c r="BH125" s="211">
        <f>IF(N125="sníž. přenesená",J125,0)</f>
        <v>0</v>
      </c>
      <c r="BI125" s="211">
        <f>IF(N125="nulová",J125,0)</f>
        <v>0</v>
      </c>
      <c r="BJ125" s="19" t="s">
        <v>87</v>
      </c>
      <c r="BK125" s="211">
        <f>ROUND(I125*H125,2)</f>
        <v>0</v>
      </c>
      <c r="BL125" s="19" t="s">
        <v>151</v>
      </c>
      <c r="BM125" s="210" t="s">
        <v>8</v>
      </c>
    </row>
    <row r="126" s="2" customFormat="1">
      <c r="A126" s="41"/>
      <c r="B126" s="42"/>
      <c r="C126" s="43"/>
      <c r="D126" s="212" t="s">
        <v>152</v>
      </c>
      <c r="E126" s="43"/>
      <c r="F126" s="213" t="s">
        <v>176</v>
      </c>
      <c r="G126" s="43"/>
      <c r="H126" s="43"/>
      <c r="I126" s="214"/>
      <c r="J126" s="43"/>
      <c r="K126" s="43"/>
      <c r="L126" s="47"/>
      <c r="M126" s="215"/>
      <c r="N126" s="216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19" t="s">
        <v>152</v>
      </c>
      <c r="AU126" s="19" t="s">
        <v>87</v>
      </c>
    </row>
    <row r="127" s="12" customFormat="1">
      <c r="A127" s="12"/>
      <c r="B127" s="217"/>
      <c r="C127" s="218"/>
      <c r="D127" s="212" t="s">
        <v>153</v>
      </c>
      <c r="E127" s="219" t="s">
        <v>39</v>
      </c>
      <c r="F127" s="220" t="s">
        <v>177</v>
      </c>
      <c r="G127" s="218"/>
      <c r="H127" s="221">
        <v>27.899999999999999</v>
      </c>
      <c r="I127" s="222"/>
      <c r="J127" s="218"/>
      <c r="K127" s="218"/>
      <c r="L127" s="223"/>
      <c r="M127" s="224"/>
      <c r="N127" s="225"/>
      <c r="O127" s="225"/>
      <c r="P127" s="225"/>
      <c r="Q127" s="225"/>
      <c r="R127" s="225"/>
      <c r="S127" s="225"/>
      <c r="T127" s="226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T127" s="227" t="s">
        <v>153</v>
      </c>
      <c r="AU127" s="227" t="s">
        <v>87</v>
      </c>
      <c r="AV127" s="12" t="s">
        <v>89</v>
      </c>
      <c r="AW127" s="12" t="s">
        <v>41</v>
      </c>
      <c r="AX127" s="12" t="s">
        <v>79</v>
      </c>
      <c r="AY127" s="227" t="s">
        <v>145</v>
      </c>
    </row>
    <row r="128" s="13" customFormat="1">
      <c r="A128" s="13"/>
      <c r="B128" s="228"/>
      <c r="C128" s="229"/>
      <c r="D128" s="212" t="s">
        <v>153</v>
      </c>
      <c r="E128" s="230" t="s">
        <v>39</v>
      </c>
      <c r="F128" s="231" t="s">
        <v>155</v>
      </c>
      <c r="G128" s="229"/>
      <c r="H128" s="232">
        <v>27.899999999999999</v>
      </c>
      <c r="I128" s="233"/>
      <c r="J128" s="229"/>
      <c r="K128" s="229"/>
      <c r="L128" s="234"/>
      <c r="M128" s="235"/>
      <c r="N128" s="236"/>
      <c r="O128" s="236"/>
      <c r="P128" s="236"/>
      <c r="Q128" s="236"/>
      <c r="R128" s="236"/>
      <c r="S128" s="236"/>
      <c r="T128" s="23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8" t="s">
        <v>153</v>
      </c>
      <c r="AU128" s="238" t="s">
        <v>87</v>
      </c>
      <c r="AV128" s="13" t="s">
        <v>151</v>
      </c>
      <c r="AW128" s="13" t="s">
        <v>41</v>
      </c>
      <c r="AX128" s="13" t="s">
        <v>87</v>
      </c>
      <c r="AY128" s="238" t="s">
        <v>145</v>
      </c>
    </row>
    <row r="129" s="2" customFormat="1" ht="21.75" customHeight="1">
      <c r="A129" s="41"/>
      <c r="B129" s="42"/>
      <c r="C129" s="199" t="s">
        <v>178</v>
      </c>
      <c r="D129" s="199" t="s">
        <v>146</v>
      </c>
      <c r="E129" s="200" t="s">
        <v>179</v>
      </c>
      <c r="F129" s="201" t="s">
        <v>180</v>
      </c>
      <c r="G129" s="202" t="s">
        <v>158</v>
      </c>
      <c r="H129" s="203">
        <v>27.899999999999999</v>
      </c>
      <c r="I129" s="204"/>
      <c r="J129" s="205">
        <f>ROUND(I129*H129,2)</f>
        <v>0</v>
      </c>
      <c r="K129" s="201" t="s">
        <v>150</v>
      </c>
      <c r="L129" s="47"/>
      <c r="M129" s="206" t="s">
        <v>39</v>
      </c>
      <c r="N129" s="207" t="s">
        <v>50</v>
      </c>
      <c r="O129" s="87"/>
      <c r="P129" s="208">
        <f>O129*H129</f>
        <v>0</v>
      </c>
      <c r="Q129" s="208">
        <v>0</v>
      </c>
      <c r="R129" s="208">
        <f>Q129*H129</f>
        <v>0</v>
      </c>
      <c r="S129" s="208">
        <v>0</v>
      </c>
      <c r="T129" s="209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0" t="s">
        <v>151</v>
      </c>
      <c r="AT129" s="210" t="s">
        <v>146</v>
      </c>
      <c r="AU129" s="210" t="s">
        <v>87</v>
      </c>
      <c r="AY129" s="19" t="s">
        <v>145</v>
      </c>
      <c r="BE129" s="211">
        <f>IF(N129="základní",J129,0)</f>
        <v>0</v>
      </c>
      <c r="BF129" s="211">
        <f>IF(N129="snížená",J129,0)</f>
        <v>0</v>
      </c>
      <c r="BG129" s="211">
        <f>IF(N129="zákl. přenesená",J129,0)</f>
        <v>0</v>
      </c>
      <c r="BH129" s="211">
        <f>IF(N129="sníž. přenesená",J129,0)</f>
        <v>0</v>
      </c>
      <c r="BI129" s="211">
        <f>IF(N129="nulová",J129,0)</f>
        <v>0</v>
      </c>
      <c r="BJ129" s="19" t="s">
        <v>87</v>
      </c>
      <c r="BK129" s="211">
        <f>ROUND(I129*H129,2)</f>
        <v>0</v>
      </c>
      <c r="BL129" s="19" t="s">
        <v>151</v>
      </c>
      <c r="BM129" s="210" t="s">
        <v>181</v>
      </c>
    </row>
    <row r="130" s="2" customFormat="1">
      <c r="A130" s="41"/>
      <c r="B130" s="42"/>
      <c r="C130" s="43"/>
      <c r="D130" s="212" t="s">
        <v>152</v>
      </c>
      <c r="E130" s="43"/>
      <c r="F130" s="213" t="s">
        <v>180</v>
      </c>
      <c r="G130" s="43"/>
      <c r="H130" s="43"/>
      <c r="I130" s="214"/>
      <c r="J130" s="43"/>
      <c r="K130" s="43"/>
      <c r="L130" s="47"/>
      <c r="M130" s="215"/>
      <c r="N130" s="216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19" t="s">
        <v>152</v>
      </c>
      <c r="AU130" s="19" t="s">
        <v>87</v>
      </c>
    </row>
    <row r="131" s="12" customFormat="1">
      <c r="A131" s="12"/>
      <c r="B131" s="217"/>
      <c r="C131" s="218"/>
      <c r="D131" s="212" t="s">
        <v>153</v>
      </c>
      <c r="E131" s="219" t="s">
        <v>39</v>
      </c>
      <c r="F131" s="220" t="s">
        <v>177</v>
      </c>
      <c r="G131" s="218"/>
      <c r="H131" s="221">
        <v>27.899999999999999</v>
      </c>
      <c r="I131" s="222"/>
      <c r="J131" s="218"/>
      <c r="K131" s="218"/>
      <c r="L131" s="223"/>
      <c r="M131" s="224"/>
      <c r="N131" s="225"/>
      <c r="O131" s="225"/>
      <c r="P131" s="225"/>
      <c r="Q131" s="225"/>
      <c r="R131" s="225"/>
      <c r="S131" s="225"/>
      <c r="T131" s="226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T131" s="227" t="s">
        <v>153</v>
      </c>
      <c r="AU131" s="227" t="s">
        <v>87</v>
      </c>
      <c r="AV131" s="12" t="s">
        <v>89</v>
      </c>
      <c r="AW131" s="12" t="s">
        <v>41</v>
      </c>
      <c r="AX131" s="12" t="s">
        <v>79</v>
      </c>
      <c r="AY131" s="227" t="s">
        <v>145</v>
      </c>
    </row>
    <row r="132" s="13" customFormat="1">
      <c r="A132" s="13"/>
      <c r="B132" s="228"/>
      <c r="C132" s="229"/>
      <c r="D132" s="212" t="s">
        <v>153</v>
      </c>
      <c r="E132" s="230" t="s">
        <v>39</v>
      </c>
      <c r="F132" s="231" t="s">
        <v>155</v>
      </c>
      <c r="G132" s="229"/>
      <c r="H132" s="232">
        <v>27.899999999999999</v>
      </c>
      <c r="I132" s="233"/>
      <c r="J132" s="229"/>
      <c r="K132" s="229"/>
      <c r="L132" s="234"/>
      <c r="M132" s="235"/>
      <c r="N132" s="236"/>
      <c r="O132" s="236"/>
      <c r="P132" s="236"/>
      <c r="Q132" s="236"/>
      <c r="R132" s="236"/>
      <c r="S132" s="236"/>
      <c r="T132" s="23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8" t="s">
        <v>153</v>
      </c>
      <c r="AU132" s="238" t="s">
        <v>87</v>
      </c>
      <c r="AV132" s="13" t="s">
        <v>151</v>
      </c>
      <c r="AW132" s="13" t="s">
        <v>41</v>
      </c>
      <c r="AX132" s="13" t="s">
        <v>87</v>
      </c>
      <c r="AY132" s="238" t="s">
        <v>145</v>
      </c>
    </row>
    <row r="133" s="2" customFormat="1" ht="21.75" customHeight="1">
      <c r="A133" s="41"/>
      <c r="B133" s="42"/>
      <c r="C133" s="199" t="s">
        <v>168</v>
      </c>
      <c r="D133" s="199" t="s">
        <v>146</v>
      </c>
      <c r="E133" s="200" t="s">
        <v>182</v>
      </c>
      <c r="F133" s="201" t="s">
        <v>183</v>
      </c>
      <c r="G133" s="202" t="s">
        <v>158</v>
      </c>
      <c r="H133" s="203">
        <v>915.39999999999998</v>
      </c>
      <c r="I133" s="204"/>
      <c r="J133" s="205">
        <f>ROUND(I133*H133,2)</f>
        <v>0</v>
      </c>
      <c r="K133" s="201" t="s">
        <v>150</v>
      </c>
      <c r="L133" s="47"/>
      <c r="M133" s="206" t="s">
        <v>39</v>
      </c>
      <c r="N133" s="207" t="s">
        <v>50</v>
      </c>
      <c r="O133" s="87"/>
      <c r="P133" s="208">
        <f>O133*H133</f>
        <v>0</v>
      </c>
      <c r="Q133" s="208">
        <v>0</v>
      </c>
      <c r="R133" s="208">
        <f>Q133*H133</f>
        <v>0</v>
      </c>
      <c r="S133" s="208">
        <v>0</v>
      </c>
      <c r="T133" s="209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0" t="s">
        <v>151</v>
      </c>
      <c r="AT133" s="210" t="s">
        <v>146</v>
      </c>
      <c r="AU133" s="210" t="s">
        <v>87</v>
      </c>
      <c r="AY133" s="19" t="s">
        <v>145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9" t="s">
        <v>87</v>
      </c>
      <c r="BK133" s="211">
        <f>ROUND(I133*H133,2)</f>
        <v>0</v>
      </c>
      <c r="BL133" s="19" t="s">
        <v>151</v>
      </c>
      <c r="BM133" s="210" t="s">
        <v>184</v>
      </c>
    </row>
    <row r="134" s="2" customFormat="1">
      <c r="A134" s="41"/>
      <c r="B134" s="42"/>
      <c r="C134" s="43"/>
      <c r="D134" s="212" t="s">
        <v>152</v>
      </c>
      <c r="E134" s="43"/>
      <c r="F134" s="213" t="s">
        <v>183</v>
      </c>
      <c r="G134" s="43"/>
      <c r="H134" s="43"/>
      <c r="I134" s="214"/>
      <c r="J134" s="43"/>
      <c r="K134" s="43"/>
      <c r="L134" s="47"/>
      <c r="M134" s="215"/>
      <c r="N134" s="216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19" t="s">
        <v>152</v>
      </c>
      <c r="AU134" s="19" t="s">
        <v>87</v>
      </c>
    </row>
    <row r="135" s="12" customFormat="1">
      <c r="A135" s="12"/>
      <c r="B135" s="217"/>
      <c r="C135" s="218"/>
      <c r="D135" s="212" t="s">
        <v>153</v>
      </c>
      <c r="E135" s="219" t="s">
        <v>39</v>
      </c>
      <c r="F135" s="220" t="s">
        <v>185</v>
      </c>
      <c r="G135" s="218"/>
      <c r="H135" s="221">
        <v>711.29999999999995</v>
      </c>
      <c r="I135" s="222"/>
      <c r="J135" s="218"/>
      <c r="K135" s="218"/>
      <c r="L135" s="223"/>
      <c r="M135" s="224"/>
      <c r="N135" s="225"/>
      <c r="O135" s="225"/>
      <c r="P135" s="225"/>
      <c r="Q135" s="225"/>
      <c r="R135" s="225"/>
      <c r="S135" s="225"/>
      <c r="T135" s="226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T135" s="227" t="s">
        <v>153</v>
      </c>
      <c r="AU135" s="227" t="s">
        <v>87</v>
      </c>
      <c r="AV135" s="12" t="s">
        <v>89</v>
      </c>
      <c r="AW135" s="12" t="s">
        <v>41</v>
      </c>
      <c r="AX135" s="12" t="s">
        <v>79</v>
      </c>
      <c r="AY135" s="227" t="s">
        <v>145</v>
      </c>
    </row>
    <row r="136" s="12" customFormat="1">
      <c r="A136" s="12"/>
      <c r="B136" s="217"/>
      <c r="C136" s="218"/>
      <c r="D136" s="212" t="s">
        <v>153</v>
      </c>
      <c r="E136" s="219" t="s">
        <v>39</v>
      </c>
      <c r="F136" s="220" t="s">
        <v>186</v>
      </c>
      <c r="G136" s="218"/>
      <c r="H136" s="221">
        <v>204.09999999999999</v>
      </c>
      <c r="I136" s="222"/>
      <c r="J136" s="218"/>
      <c r="K136" s="218"/>
      <c r="L136" s="223"/>
      <c r="M136" s="224"/>
      <c r="N136" s="225"/>
      <c r="O136" s="225"/>
      <c r="P136" s="225"/>
      <c r="Q136" s="225"/>
      <c r="R136" s="225"/>
      <c r="S136" s="225"/>
      <c r="T136" s="226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T136" s="227" t="s">
        <v>153</v>
      </c>
      <c r="AU136" s="227" t="s">
        <v>87</v>
      </c>
      <c r="AV136" s="12" t="s">
        <v>89</v>
      </c>
      <c r="AW136" s="12" t="s">
        <v>41</v>
      </c>
      <c r="AX136" s="12" t="s">
        <v>79</v>
      </c>
      <c r="AY136" s="227" t="s">
        <v>145</v>
      </c>
    </row>
    <row r="137" s="13" customFormat="1">
      <c r="A137" s="13"/>
      <c r="B137" s="228"/>
      <c r="C137" s="229"/>
      <c r="D137" s="212" t="s">
        <v>153</v>
      </c>
      <c r="E137" s="230" t="s">
        <v>39</v>
      </c>
      <c r="F137" s="231" t="s">
        <v>155</v>
      </c>
      <c r="G137" s="229"/>
      <c r="H137" s="232">
        <v>915.39999999999998</v>
      </c>
      <c r="I137" s="233"/>
      <c r="J137" s="229"/>
      <c r="K137" s="229"/>
      <c r="L137" s="234"/>
      <c r="M137" s="235"/>
      <c r="N137" s="236"/>
      <c r="O137" s="236"/>
      <c r="P137" s="236"/>
      <c r="Q137" s="236"/>
      <c r="R137" s="236"/>
      <c r="S137" s="236"/>
      <c r="T137" s="23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8" t="s">
        <v>153</v>
      </c>
      <c r="AU137" s="238" t="s">
        <v>87</v>
      </c>
      <c r="AV137" s="13" t="s">
        <v>151</v>
      </c>
      <c r="AW137" s="13" t="s">
        <v>41</v>
      </c>
      <c r="AX137" s="13" t="s">
        <v>87</v>
      </c>
      <c r="AY137" s="238" t="s">
        <v>145</v>
      </c>
    </row>
    <row r="138" s="2" customFormat="1" ht="16.5" customHeight="1">
      <c r="A138" s="41"/>
      <c r="B138" s="42"/>
      <c r="C138" s="199" t="s">
        <v>187</v>
      </c>
      <c r="D138" s="199" t="s">
        <v>146</v>
      </c>
      <c r="E138" s="200" t="s">
        <v>188</v>
      </c>
      <c r="F138" s="201" t="s">
        <v>189</v>
      </c>
      <c r="G138" s="202" t="s">
        <v>158</v>
      </c>
      <c r="H138" s="203">
        <v>204.09999999999999</v>
      </c>
      <c r="I138" s="204"/>
      <c r="J138" s="205">
        <f>ROUND(I138*H138,2)</f>
        <v>0</v>
      </c>
      <c r="K138" s="201" t="s">
        <v>150</v>
      </c>
      <c r="L138" s="47"/>
      <c r="M138" s="206" t="s">
        <v>39</v>
      </c>
      <c r="N138" s="207" t="s">
        <v>50</v>
      </c>
      <c r="O138" s="87"/>
      <c r="P138" s="208">
        <f>O138*H138</f>
        <v>0</v>
      </c>
      <c r="Q138" s="208">
        <v>0</v>
      </c>
      <c r="R138" s="208">
        <f>Q138*H138</f>
        <v>0</v>
      </c>
      <c r="S138" s="208">
        <v>0</v>
      </c>
      <c r="T138" s="209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0" t="s">
        <v>151</v>
      </c>
      <c r="AT138" s="210" t="s">
        <v>146</v>
      </c>
      <c r="AU138" s="210" t="s">
        <v>87</v>
      </c>
      <c r="AY138" s="19" t="s">
        <v>145</v>
      </c>
      <c r="BE138" s="211">
        <f>IF(N138="základní",J138,0)</f>
        <v>0</v>
      </c>
      <c r="BF138" s="211">
        <f>IF(N138="snížená",J138,0)</f>
        <v>0</v>
      </c>
      <c r="BG138" s="211">
        <f>IF(N138="zákl. přenesená",J138,0)</f>
        <v>0</v>
      </c>
      <c r="BH138" s="211">
        <f>IF(N138="sníž. přenesená",J138,0)</f>
        <v>0</v>
      </c>
      <c r="BI138" s="211">
        <f>IF(N138="nulová",J138,0)</f>
        <v>0</v>
      </c>
      <c r="BJ138" s="19" t="s">
        <v>87</v>
      </c>
      <c r="BK138" s="211">
        <f>ROUND(I138*H138,2)</f>
        <v>0</v>
      </c>
      <c r="BL138" s="19" t="s">
        <v>151</v>
      </c>
      <c r="BM138" s="210" t="s">
        <v>190</v>
      </c>
    </row>
    <row r="139" s="2" customFormat="1">
      <c r="A139" s="41"/>
      <c r="B139" s="42"/>
      <c r="C139" s="43"/>
      <c r="D139" s="212" t="s">
        <v>152</v>
      </c>
      <c r="E139" s="43"/>
      <c r="F139" s="213" t="s">
        <v>189</v>
      </c>
      <c r="G139" s="43"/>
      <c r="H139" s="43"/>
      <c r="I139" s="214"/>
      <c r="J139" s="43"/>
      <c r="K139" s="43"/>
      <c r="L139" s="47"/>
      <c r="M139" s="215"/>
      <c r="N139" s="216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19" t="s">
        <v>152</v>
      </c>
      <c r="AU139" s="19" t="s">
        <v>87</v>
      </c>
    </row>
    <row r="140" s="12" customFormat="1">
      <c r="A140" s="12"/>
      <c r="B140" s="217"/>
      <c r="C140" s="218"/>
      <c r="D140" s="212" t="s">
        <v>153</v>
      </c>
      <c r="E140" s="219" t="s">
        <v>39</v>
      </c>
      <c r="F140" s="220" t="s">
        <v>186</v>
      </c>
      <c r="G140" s="218"/>
      <c r="H140" s="221">
        <v>204.09999999999999</v>
      </c>
      <c r="I140" s="222"/>
      <c r="J140" s="218"/>
      <c r="K140" s="218"/>
      <c r="L140" s="223"/>
      <c r="M140" s="224"/>
      <c r="N140" s="225"/>
      <c r="O140" s="225"/>
      <c r="P140" s="225"/>
      <c r="Q140" s="225"/>
      <c r="R140" s="225"/>
      <c r="S140" s="225"/>
      <c r="T140" s="226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T140" s="227" t="s">
        <v>153</v>
      </c>
      <c r="AU140" s="227" t="s">
        <v>87</v>
      </c>
      <c r="AV140" s="12" t="s">
        <v>89</v>
      </c>
      <c r="AW140" s="12" t="s">
        <v>41</v>
      </c>
      <c r="AX140" s="12" t="s">
        <v>79</v>
      </c>
      <c r="AY140" s="227" t="s">
        <v>145</v>
      </c>
    </row>
    <row r="141" s="13" customFormat="1">
      <c r="A141" s="13"/>
      <c r="B141" s="228"/>
      <c r="C141" s="229"/>
      <c r="D141" s="212" t="s">
        <v>153</v>
      </c>
      <c r="E141" s="230" t="s">
        <v>39</v>
      </c>
      <c r="F141" s="231" t="s">
        <v>155</v>
      </c>
      <c r="G141" s="229"/>
      <c r="H141" s="232">
        <v>204.09999999999999</v>
      </c>
      <c r="I141" s="233"/>
      <c r="J141" s="229"/>
      <c r="K141" s="229"/>
      <c r="L141" s="234"/>
      <c r="M141" s="235"/>
      <c r="N141" s="236"/>
      <c r="O141" s="236"/>
      <c r="P141" s="236"/>
      <c r="Q141" s="236"/>
      <c r="R141" s="236"/>
      <c r="S141" s="236"/>
      <c r="T141" s="23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8" t="s">
        <v>153</v>
      </c>
      <c r="AU141" s="238" t="s">
        <v>87</v>
      </c>
      <c r="AV141" s="13" t="s">
        <v>151</v>
      </c>
      <c r="AW141" s="13" t="s">
        <v>41</v>
      </c>
      <c r="AX141" s="13" t="s">
        <v>87</v>
      </c>
      <c r="AY141" s="238" t="s">
        <v>145</v>
      </c>
    </row>
    <row r="142" s="2" customFormat="1" ht="21.75" customHeight="1">
      <c r="A142" s="41"/>
      <c r="B142" s="42"/>
      <c r="C142" s="199" t="s">
        <v>173</v>
      </c>
      <c r="D142" s="199" t="s">
        <v>146</v>
      </c>
      <c r="E142" s="200" t="s">
        <v>191</v>
      </c>
      <c r="F142" s="201" t="s">
        <v>192</v>
      </c>
      <c r="G142" s="202" t="s">
        <v>158</v>
      </c>
      <c r="H142" s="203">
        <v>16</v>
      </c>
      <c r="I142" s="204"/>
      <c r="J142" s="205">
        <f>ROUND(I142*H142,2)</f>
        <v>0</v>
      </c>
      <c r="K142" s="201" t="s">
        <v>150</v>
      </c>
      <c r="L142" s="47"/>
      <c r="M142" s="206" t="s">
        <v>39</v>
      </c>
      <c r="N142" s="207" t="s">
        <v>50</v>
      </c>
      <c r="O142" s="87"/>
      <c r="P142" s="208">
        <f>O142*H142</f>
        <v>0</v>
      </c>
      <c r="Q142" s="208">
        <v>0</v>
      </c>
      <c r="R142" s="208">
        <f>Q142*H142</f>
        <v>0</v>
      </c>
      <c r="S142" s="208">
        <v>0</v>
      </c>
      <c r="T142" s="209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0" t="s">
        <v>151</v>
      </c>
      <c r="AT142" s="210" t="s">
        <v>146</v>
      </c>
      <c r="AU142" s="210" t="s">
        <v>87</v>
      </c>
      <c r="AY142" s="19" t="s">
        <v>145</v>
      </c>
      <c r="BE142" s="211">
        <f>IF(N142="základní",J142,0)</f>
        <v>0</v>
      </c>
      <c r="BF142" s="211">
        <f>IF(N142="snížená",J142,0)</f>
        <v>0</v>
      </c>
      <c r="BG142" s="211">
        <f>IF(N142="zákl. přenesená",J142,0)</f>
        <v>0</v>
      </c>
      <c r="BH142" s="211">
        <f>IF(N142="sníž. přenesená",J142,0)</f>
        <v>0</v>
      </c>
      <c r="BI142" s="211">
        <f>IF(N142="nulová",J142,0)</f>
        <v>0</v>
      </c>
      <c r="BJ142" s="19" t="s">
        <v>87</v>
      </c>
      <c r="BK142" s="211">
        <f>ROUND(I142*H142,2)</f>
        <v>0</v>
      </c>
      <c r="BL142" s="19" t="s">
        <v>151</v>
      </c>
      <c r="BM142" s="210" t="s">
        <v>193</v>
      </c>
    </row>
    <row r="143" s="2" customFormat="1">
      <c r="A143" s="41"/>
      <c r="B143" s="42"/>
      <c r="C143" s="43"/>
      <c r="D143" s="212" t="s">
        <v>152</v>
      </c>
      <c r="E143" s="43"/>
      <c r="F143" s="213" t="s">
        <v>192</v>
      </c>
      <c r="G143" s="43"/>
      <c r="H143" s="43"/>
      <c r="I143" s="214"/>
      <c r="J143" s="43"/>
      <c r="K143" s="43"/>
      <c r="L143" s="47"/>
      <c r="M143" s="215"/>
      <c r="N143" s="216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152</v>
      </c>
      <c r="AU143" s="19" t="s">
        <v>87</v>
      </c>
    </row>
    <row r="144" s="12" customFormat="1">
      <c r="A144" s="12"/>
      <c r="B144" s="217"/>
      <c r="C144" s="218"/>
      <c r="D144" s="212" t="s">
        <v>153</v>
      </c>
      <c r="E144" s="219" t="s">
        <v>39</v>
      </c>
      <c r="F144" s="220" t="s">
        <v>184</v>
      </c>
      <c r="G144" s="218"/>
      <c r="H144" s="221">
        <v>16</v>
      </c>
      <c r="I144" s="222"/>
      <c r="J144" s="218"/>
      <c r="K144" s="218"/>
      <c r="L144" s="223"/>
      <c r="M144" s="224"/>
      <c r="N144" s="225"/>
      <c r="O144" s="225"/>
      <c r="P144" s="225"/>
      <c r="Q144" s="225"/>
      <c r="R144" s="225"/>
      <c r="S144" s="225"/>
      <c r="T144" s="22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27" t="s">
        <v>153</v>
      </c>
      <c r="AU144" s="227" t="s">
        <v>87</v>
      </c>
      <c r="AV144" s="12" t="s">
        <v>89</v>
      </c>
      <c r="AW144" s="12" t="s">
        <v>41</v>
      </c>
      <c r="AX144" s="12" t="s">
        <v>79</v>
      </c>
      <c r="AY144" s="227" t="s">
        <v>145</v>
      </c>
    </row>
    <row r="145" s="13" customFormat="1">
      <c r="A145" s="13"/>
      <c r="B145" s="228"/>
      <c r="C145" s="229"/>
      <c r="D145" s="212" t="s">
        <v>153</v>
      </c>
      <c r="E145" s="230" t="s">
        <v>39</v>
      </c>
      <c r="F145" s="231" t="s">
        <v>155</v>
      </c>
      <c r="G145" s="229"/>
      <c r="H145" s="232">
        <v>16</v>
      </c>
      <c r="I145" s="233"/>
      <c r="J145" s="229"/>
      <c r="K145" s="229"/>
      <c r="L145" s="234"/>
      <c r="M145" s="235"/>
      <c r="N145" s="236"/>
      <c r="O145" s="236"/>
      <c r="P145" s="236"/>
      <c r="Q145" s="236"/>
      <c r="R145" s="236"/>
      <c r="S145" s="236"/>
      <c r="T145" s="23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8" t="s">
        <v>153</v>
      </c>
      <c r="AU145" s="238" t="s">
        <v>87</v>
      </c>
      <c r="AV145" s="13" t="s">
        <v>151</v>
      </c>
      <c r="AW145" s="13" t="s">
        <v>41</v>
      </c>
      <c r="AX145" s="13" t="s">
        <v>87</v>
      </c>
      <c r="AY145" s="238" t="s">
        <v>145</v>
      </c>
    </row>
    <row r="146" s="2" customFormat="1" ht="21.75" customHeight="1">
      <c r="A146" s="41"/>
      <c r="B146" s="42"/>
      <c r="C146" s="199" t="s">
        <v>143</v>
      </c>
      <c r="D146" s="199" t="s">
        <v>146</v>
      </c>
      <c r="E146" s="200" t="s">
        <v>194</v>
      </c>
      <c r="F146" s="201" t="s">
        <v>195</v>
      </c>
      <c r="G146" s="202" t="s">
        <v>158</v>
      </c>
      <c r="H146" s="203">
        <v>44</v>
      </c>
      <c r="I146" s="204"/>
      <c r="J146" s="205">
        <f>ROUND(I146*H146,2)</f>
        <v>0</v>
      </c>
      <c r="K146" s="201" t="s">
        <v>150</v>
      </c>
      <c r="L146" s="47"/>
      <c r="M146" s="206" t="s">
        <v>39</v>
      </c>
      <c r="N146" s="207" t="s">
        <v>50</v>
      </c>
      <c r="O146" s="87"/>
      <c r="P146" s="208">
        <f>O146*H146</f>
        <v>0</v>
      </c>
      <c r="Q146" s="208">
        <v>0</v>
      </c>
      <c r="R146" s="208">
        <f>Q146*H146</f>
        <v>0</v>
      </c>
      <c r="S146" s="208">
        <v>0</v>
      </c>
      <c r="T146" s="209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0" t="s">
        <v>151</v>
      </c>
      <c r="AT146" s="210" t="s">
        <v>146</v>
      </c>
      <c r="AU146" s="210" t="s">
        <v>87</v>
      </c>
      <c r="AY146" s="19" t="s">
        <v>145</v>
      </c>
      <c r="BE146" s="211">
        <f>IF(N146="základní",J146,0)</f>
        <v>0</v>
      </c>
      <c r="BF146" s="211">
        <f>IF(N146="snížená",J146,0)</f>
        <v>0</v>
      </c>
      <c r="BG146" s="211">
        <f>IF(N146="zákl. přenesená",J146,0)</f>
        <v>0</v>
      </c>
      <c r="BH146" s="211">
        <f>IF(N146="sníž. přenesená",J146,0)</f>
        <v>0</v>
      </c>
      <c r="BI146" s="211">
        <f>IF(N146="nulová",J146,0)</f>
        <v>0</v>
      </c>
      <c r="BJ146" s="19" t="s">
        <v>87</v>
      </c>
      <c r="BK146" s="211">
        <f>ROUND(I146*H146,2)</f>
        <v>0</v>
      </c>
      <c r="BL146" s="19" t="s">
        <v>151</v>
      </c>
      <c r="BM146" s="210" t="s">
        <v>196</v>
      </c>
    </row>
    <row r="147" s="2" customFormat="1">
      <c r="A147" s="41"/>
      <c r="B147" s="42"/>
      <c r="C147" s="43"/>
      <c r="D147" s="212" t="s">
        <v>152</v>
      </c>
      <c r="E147" s="43"/>
      <c r="F147" s="213" t="s">
        <v>195</v>
      </c>
      <c r="G147" s="43"/>
      <c r="H147" s="43"/>
      <c r="I147" s="214"/>
      <c r="J147" s="43"/>
      <c r="K147" s="43"/>
      <c r="L147" s="47"/>
      <c r="M147" s="215"/>
      <c r="N147" s="216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9" t="s">
        <v>152</v>
      </c>
      <c r="AU147" s="19" t="s">
        <v>87</v>
      </c>
    </row>
    <row r="148" s="2" customFormat="1" ht="21.75" customHeight="1">
      <c r="A148" s="41"/>
      <c r="B148" s="42"/>
      <c r="C148" s="199" t="s">
        <v>8</v>
      </c>
      <c r="D148" s="199" t="s">
        <v>146</v>
      </c>
      <c r="E148" s="200" t="s">
        <v>191</v>
      </c>
      <c r="F148" s="201" t="s">
        <v>192</v>
      </c>
      <c r="G148" s="202" t="s">
        <v>158</v>
      </c>
      <c r="H148" s="203">
        <v>10</v>
      </c>
      <c r="I148" s="204"/>
      <c r="J148" s="205">
        <f>ROUND(I148*H148,2)</f>
        <v>0</v>
      </c>
      <c r="K148" s="201" t="s">
        <v>150</v>
      </c>
      <c r="L148" s="47"/>
      <c r="M148" s="206" t="s">
        <v>39</v>
      </c>
      <c r="N148" s="207" t="s">
        <v>50</v>
      </c>
      <c r="O148" s="87"/>
      <c r="P148" s="208">
        <f>O148*H148</f>
        <v>0</v>
      </c>
      <c r="Q148" s="208">
        <v>0</v>
      </c>
      <c r="R148" s="208">
        <f>Q148*H148</f>
        <v>0</v>
      </c>
      <c r="S148" s="208">
        <v>0</v>
      </c>
      <c r="T148" s="209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0" t="s">
        <v>151</v>
      </c>
      <c r="AT148" s="210" t="s">
        <v>146</v>
      </c>
      <c r="AU148" s="210" t="s">
        <v>87</v>
      </c>
      <c r="AY148" s="19" t="s">
        <v>145</v>
      </c>
      <c r="BE148" s="211">
        <f>IF(N148="základní",J148,0)</f>
        <v>0</v>
      </c>
      <c r="BF148" s="211">
        <f>IF(N148="snížená",J148,0)</f>
        <v>0</v>
      </c>
      <c r="BG148" s="211">
        <f>IF(N148="zákl. přenesená",J148,0)</f>
        <v>0</v>
      </c>
      <c r="BH148" s="211">
        <f>IF(N148="sníž. přenesená",J148,0)</f>
        <v>0</v>
      </c>
      <c r="BI148" s="211">
        <f>IF(N148="nulová",J148,0)</f>
        <v>0</v>
      </c>
      <c r="BJ148" s="19" t="s">
        <v>87</v>
      </c>
      <c r="BK148" s="211">
        <f>ROUND(I148*H148,2)</f>
        <v>0</v>
      </c>
      <c r="BL148" s="19" t="s">
        <v>151</v>
      </c>
      <c r="BM148" s="210" t="s">
        <v>197</v>
      </c>
    </row>
    <row r="149" s="2" customFormat="1">
      <c r="A149" s="41"/>
      <c r="B149" s="42"/>
      <c r="C149" s="43"/>
      <c r="D149" s="212" t="s">
        <v>152</v>
      </c>
      <c r="E149" s="43"/>
      <c r="F149" s="213" t="s">
        <v>192</v>
      </c>
      <c r="G149" s="43"/>
      <c r="H149" s="43"/>
      <c r="I149" s="214"/>
      <c r="J149" s="43"/>
      <c r="K149" s="43"/>
      <c r="L149" s="47"/>
      <c r="M149" s="215"/>
      <c r="N149" s="216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19" t="s">
        <v>152</v>
      </c>
      <c r="AU149" s="19" t="s">
        <v>87</v>
      </c>
    </row>
    <row r="150" s="11" customFormat="1" ht="25.92" customHeight="1">
      <c r="A150" s="11"/>
      <c r="B150" s="185"/>
      <c r="C150" s="186"/>
      <c r="D150" s="187" t="s">
        <v>78</v>
      </c>
      <c r="E150" s="188" t="s">
        <v>8</v>
      </c>
      <c r="F150" s="188" t="s">
        <v>198</v>
      </c>
      <c r="G150" s="186"/>
      <c r="H150" s="186"/>
      <c r="I150" s="189"/>
      <c r="J150" s="190">
        <f>BK150</f>
        <v>0</v>
      </c>
      <c r="K150" s="186"/>
      <c r="L150" s="191"/>
      <c r="M150" s="192"/>
      <c r="N150" s="193"/>
      <c r="O150" s="193"/>
      <c r="P150" s="194">
        <f>SUM(P151:P170)</f>
        <v>0</v>
      </c>
      <c r="Q150" s="193"/>
      <c r="R150" s="194">
        <f>SUM(R151:R170)</f>
        <v>0</v>
      </c>
      <c r="S150" s="193"/>
      <c r="T150" s="195">
        <f>SUM(T151:T170)</f>
        <v>0</v>
      </c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R150" s="196" t="s">
        <v>87</v>
      </c>
      <c r="AT150" s="197" t="s">
        <v>78</v>
      </c>
      <c r="AU150" s="197" t="s">
        <v>79</v>
      </c>
      <c r="AY150" s="196" t="s">
        <v>145</v>
      </c>
      <c r="BK150" s="198">
        <f>SUM(BK151:BK170)</f>
        <v>0</v>
      </c>
    </row>
    <row r="151" s="2" customFormat="1" ht="21.75" customHeight="1">
      <c r="A151" s="41"/>
      <c r="B151" s="42"/>
      <c r="C151" s="199" t="s">
        <v>199</v>
      </c>
      <c r="D151" s="199" t="s">
        <v>146</v>
      </c>
      <c r="E151" s="200" t="s">
        <v>200</v>
      </c>
      <c r="F151" s="201" t="s">
        <v>201</v>
      </c>
      <c r="G151" s="202" t="s">
        <v>202</v>
      </c>
      <c r="H151" s="203">
        <v>61</v>
      </c>
      <c r="I151" s="204"/>
      <c r="J151" s="205">
        <f>ROUND(I151*H151,2)</f>
        <v>0</v>
      </c>
      <c r="K151" s="201" t="s">
        <v>150</v>
      </c>
      <c r="L151" s="47"/>
      <c r="M151" s="206" t="s">
        <v>39</v>
      </c>
      <c r="N151" s="207" t="s">
        <v>50</v>
      </c>
      <c r="O151" s="87"/>
      <c r="P151" s="208">
        <f>O151*H151</f>
        <v>0</v>
      </c>
      <c r="Q151" s="208">
        <v>0</v>
      </c>
      <c r="R151" s="208">
        <f>Q151*H151</f>
        <v>0</v>
      </c>
      <c r="S151" s="208">
        <v>0</v>
      </c>
      <c r="T151" s="209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0" t="s">
        <v>151</v>
      </c>
      <c r="AT151" s="210" t="s">
        <v>146</v>
      </c>
      <c r="AU151" s="210" t="s">
        <v>87</v>
      </c>
      <c r="AY151" s="19" t="s">
        <v>145</v>
      </c>
      <c r="BE151" s="211">
        <f>IF(N151="základní",J151,0)</f>
        <v>0</v>
      </c>
      <c r="BF151" s="211">
        <f>IF(N151="snížená",J151,0)</f>
        <v>0</v>
      </c>
      <c r="BG151" s="211">
        <f>IF(N151="zákl. přenesená",J151,0)</f>
        <v>0</v>
      </c>
      <c r="BH151" s="211">
        <f>IF(N151="sníž. přenesená",J151,0)</f>
        <v>0</v>
      </c>
      <c r="BI151" s="211">
        <f>IF(N151="nulová",J151,0)</f>
        <v>0</v>
      </c>
      <c r="BJ151" s="19" t="s">
        <v>87</v>
      </c>
      <c r="BK151" s="211">
        <f>ROUND(I151*H151,2)</f>
        <v>0</v>
      </c>
      <c r="BL151" s="19" t="s">
        <v>151</v>
      </c>
      <c r="BM151" s="210" t="s">
        <v>203</v>
      </c>
    </row>
    <row r="152" s="2" customFormat="1">
      <c r="A152" s="41"/>
      <c r="B152" s="42"/>
      <c r="C152" s="43"/>
      <c r="D152" s="212" t="s">
        <v>152</v>
      </c>
      <c r="E152" s="43"/>
      <c r="F152" s="213" t="s">
        <v>201</v>
      </c>
      <c r="G152" s="43"/>
      <c r="H152" s="43"/>
      <c r="I152" s="214"/>
      <c r="J152" s="43"/>
      <c r="K152" s="43"/>
      <c r="L152" s="47"/>
      <c r="M152" s="215"/>
      <c r="N152" s="216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9" t="s">
        <v>152</v>
      </c>
      <c r="AU152" s="19" t="s">
        <v>87</v>
      </c>
    </row>
    <row r="153" s="12" customFormat="1">
      <c r="A153" s="12"/>
      <c r="B153" s="217"/>
      <c r="C153" s="218"/>
      <c r="D153" s="212" t="s">
        <v>153</v>
      </c>
      <c r="E153" s="219" t="s">
        <v>39</v>
      </c>
      <c r="F153" s="220" t="s">
        <v>204</v>
      </c>
      <c r="G153" s="218"/>
      <c r="H153" s="221">
        <v>61</v>
      </c>
      <c r="I153" s="222"/>
      <c r="J153" s="218"/>
      <c r="K153" s="218"/>
      <c r="L153" s="223"/>
      <c r="M153" s="224"/>
      <c r="N153" s="225"/>
      <c r="O153" s="225"/>
      <c r="P153" s="225"/>
      <c r="Q153" s="225"/>
      <c r="R153" s="225"/>
      <c r="S153" s="225"/>
      <c r="T153" s="22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T153" s="227" t="s">
        <v>153</v>
      </c>
      <c r="AU153" s="227" t="s">
        <v>87</v>
      </c>
      <c r="AV153" s="12" t="s">
        <v>89</v>
      </c>
      <c r="AW153" s="12" t="s">
        <v>41</v>
      </c>
      <c r="AX153" s="12" t="s">
        <v>79</v>
      </c>
      <c r="AY153" s="227" t="s">
        <v>145</v>
      </c>
    </row>
    <row r="154" s="13" customFormat="1">
      <c r="A154" s="13"/>
      <c r="B154" s="228"/>
      <c r="C154" s="229"/>
      <c r="D154" s="212" t="s">
        <v>153</v>
      </c>
      <c r="E154" s="230" t="s">
        <v>39</v>
      </c>
      <c r="F154" s="231" t="s">
        <v>155</v>
      </c>
      <c r="G154" s="229"/>
      <c r="H154" s="232">
        <v>61</v>
      </c>
      <c r="I154" s="233"/>
      <c r="J154" s="229"/>
      <c r="K154" s="229"/>
      <c r="L154" s="234"/>
      <c r="M154" s="235"/>
      <c r="N154" s="236"/>
      <c r="O154" s="236"/>
      <c r="P154" s="236"/>
      <c r="Q154" s="236"/>
      <c r="R154" s="236"/>
      <c r="S154" s="236"/>
      <c r="T154" s="23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8" t="s">
        <v>153</v>
      </c>
      <c r="AU154" s="238" t="s">
        <v>87</v>
      </c>
      <c r="AV154" s="13" t="s">
        <v>151</v>
      </c>
      <c r="AW154" s="13" t="s">
        <v>41</v>
      </c>
      <c r="AX154" s="13" t="s">
        <v>87</v>
      </c>
      <c r="AY154" s="238" t="s">
        <v>145</v>
      </c>
    </row>
    <row r="155" s="2" customFormat="1" ht="16.5" customHeight="1">
      <c r="A155" s="41"/>
      <c r="B155" s="42"/>
      <c r="C155" s="199" t="s">
        <v>181</v>
      </c>
      <c r="D155" s="199" t="s">
        <v>146</v>
      </c>
      <c r="E155" s="200" t="s">
        <v>205</v>
      </c>
      <c r="F155" s="201" t="s">
        <v>206</v>
      </c>
      <c r="G155" s="202" t="s">
        <v>202</v>
      </c>
      <c r="H155" s="203">
        <v>219</v>
      </c>
      <c r="I155" s="204"/>
      <c r="J155" s="205">
        <f>ROUND(I155*H155,2)</f>
        <v>0</v>
      </c>
      <c r="K155" s="201" t="s">
        <v>150</v>
      </c>
      <c r="L155" s="47"/>
      <c r="M155" s="206" t="s">
        <v>39</v>
      </c>
      <c r="N155" s="207" t="s">
        <v>50</v>
      </c>
      <c r="O155" s="87"/>
      <c r="P155" s="208">
        <f>O155*H155</f>
        <v>0</v>
      </c>
      <c r="Q155" s="208">
        <v>0</v>
      </c>
      <c r="R155" s="208">
        <f>Q155*H155</f>
        <v>0</v>
      </c>
      <c r="S155" s="208">
        <v>0</v>
      </c>
      <c r="T155" s="209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0" t="s">
        <v>151</v>
      </c>
      <c r="AT155" s="210" t="s">
        <v>146</v>
      </c>
      <c r="AU155" s="210" t="s">
        <v>87</v>
      </c>
      <c r="AY155" s="19" t="s">
        <v>145</v>
      </c>
      <c r="BE155" s="211">
        <f>IF(N155="základní",J155,0)</f>
        <v>0</v>
      </c>
      <c r="BF155" s="211">
        <f>IF(N155="snížená",J155,0)</f>
        <v>0</v>
      </c>
      <c r="BG155" s="211">
        <f>IF(N155="zákl. přenesená",J155,0)</f>
        <v>0</v>
      </c>
      <c r="BH155" s="211">
        <f>IF(N155="sníž. přenesená",J155,0)</f>
        <v>0</v>
      </c>
      <c r="BI155" s="211">
        <f>IF(N155="nulová",J155,0)</f>
        <v>0</v>
      </c>
      <c r="BJ155" s="19" t="s">
        <v>87</v>
      </c>
      <c r="BK155" s="211">
        <f>ROUND(I155*H155,2)</f>
        <v>0</v>
      </c>
      <c r="BL155" s="19" t="s">
        <v>151</v>
      </c>
      <c r="BM155" s="210" t="s">
        <v>207</v>
      </c>
    </row>
    <row r="156" s="2" customFormat="1">
      <c r="A156" s="41"/>
      <c r="B156" s="42"/>
      <c r="C156" s="43"/>
      <c r="D156" s="212" t="s">
        <v>152</v>
      </c>
      <c r="E156" s="43"/>
      <c r="F156" s="213" t="s">
        <v>206</v>
      </c>
      <c r="G156" s="43"/>
      <c r="H156" s="43"/>
      <c r="I156" s="214"/>
      <c r="J156" s="43"/>
      <c r="K156" s="43"/>
      <c r="L156" s="47"/>
      <c r="M156" s="215"/>
      <c r="N156" s="216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19" t="s">
        <v>152</v>
      </c>
      <c r="AU156" s="19" t="s">
        <v>87</v>
      </c>
    </row>
    <row r="157" s="12" customFormat="1">
      <c r="A157" s="12"/>
      <c r="B157" s="217"/>
      <c r="C157" s="218"/>
      <c r="D157" s="212" t="s">
        <v>153</v>
      </c>
      <c r="E157" s="219" t="s">
        <v>39</v>
      </c>
      <c r="F157" s="220" t="s">
        <v>208</v>
      </c>
      <c r="G157" s="218"/>
      <c r="H157" s="221">
        <v>219</v>
      </c>
      <c r="I157" s="222"/>
      <c r="J157" s="218"/>
      <c r="K157" s="218"/>
      <c r="L157" s="223"/>
      <c r="M157" s="224"/>
      <c r="N157" s="225"/>
      <c r="O157" s="225"/>
      <c r="P157" s="225"/>
      <c r="Q157" s="225"/>
      <c r="R157" s="225"/>
      <c r="S157" s="225"/>
      <c r="T157" s="226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T157" s="227" t="s">
        <v>153</v>
      </c>
      <c r="AU157" s="227" t="s">
        <v>87</v>
      </c>
      <c r="AV157" s="12" t="s">
        <v>89</v>
      </c>
      <c r="AW157" s="12" t="s">
        <v>41</v>
      </c>
      <c r="AX157" s="12" t="s">
        <v>79</v>
      </c>
      <c r="AY157" s="227" t="s">
        <v>145</v>
      </c>
    </row>
    <row r="158" s="13" customFormat="1">
      <c r="A158" s="13"/>
      <c r="B158" s="228"/>
      <c r="C158" s="229"/>
      <c r="D158" s="212" t="s">
        <v>153</v>
      </c>
      <c r="E158" s="230" t="s">
        <v>39</v>
      </c>
      <c r="F158" s="231" t="s">
        <v>155</v>
      </c>
      <c r="G158" s="229"/>
      <c r="H158" s="232">
        <v>219</v>
      </c>
      <c r="I158" s="233"/>
      <c r="J158" s="229"/>
      <c r="K158" s="229"/>
      <c r="L158" s="234"/>
      <c r="M158" s="235"/>
      <c r="N158" s="236"/>
      <c r="O158" s="236"/>
      <c r="P158" s="236"/>
      <c r="Q158" s="236"/>
      <c r="R158" s="236"/>
      <c r="S158" s="236"/>
      <c r="T158" s="23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8" t="s">
        <v>153</v>
      </c>
      <c r="AU158" s="238" t="s">
        <v>87</v>
      </c>
      <c r="AV158" s="13" t="s">
        <v>151</v>
      </c>
      <c r="AW158" s="13" t="s">
        <v>41</v>
      </c>
      <c r="AX158" s="13" t="s">
        <v>87</v>
      </c>
      <c r="AY158" s="238" t="s">
        <v>145</v>
      </c>
    </row>
    <row r="159" s="2" customFormat="1" ht="21.75" customHeight="1">
      <c r="A159" s="41"/>
      <c r="B159" s="42"/>
      <c r="C159" s="199" t="s">
        <v>209</v>
      </c>
      <c r="D159" s="199" t="s">
        <v>146</v>
      </c>
      <c r="E159" s="200" t="s">
        <v>210</v>
      </c>
      <c r="F159" s="201" t="s">
        <v>211</v>
      </c>
      <c r="G159" s="202" t="s">
        <v>202</v>
      </c>
      <c r="H159" s="203">
        <v>3.6000000000000001</v>
      </c>
      <c r="I159" s="204"/>
      <c r="J159" s="205">
        <f>ROUND(I159*H159,2)</f>
        <v>0</v>
      </c>
      <c r="K159" s="201" t="s">
        <v>150</v>
      </c>
      <c r="L159" s="47"/>
      <c r="M159" s="206" t="s">
        <v>39</v>
      </c>
      <c r="N159" s="207" t="s">
        <v>50</v>
      </c>
      <c r="O159" s="87"/>
      <c r="P159" s="208">
        <f>O159*H159</f>
        <v>0</v>
      </c>
      <c r="Q159" s="208">
        <v>0</v>
      </c>
      <c r="R159" s="208">
        <f>Q159*H159</f>
        <v>0</v>
      </c>
      <c r="S159" s="208">
        <v>0</v>
      </c>
      <c r="T159" s="209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0" t="s">
        <v>151</v>
      </c>
      <c r="AT159" s="210" t="s">
        <v>146</v>
      </c>
      <c r="AU159" s="210" t="s">
        <v>87</v>
      </c>
      <c r="AY159" s="19" t="s">
        <v>145</v>
      </c>
      <c r="BE159" s="211">
        <f>IF(N159="základní",J159,0)</f>
        <v>0</v>
      </c>
      <c r="BF159" s="211">
        <f>IF(N159="snížená",J159,0)</f>
        <v>0</v>
      </c>
      <c r="BG159" s="211">
        <f>IF(N159="zákl. přenesená",J159,0)</f>
        <v>0</v>
      </c>
      <c r="BH159" s="211">
        <f>IF(N159="sníž. přenesená",J159,0)</f>
        <v>0</v>
      </c>
      <c r="BI159" s="211">
        <f>IF(N159="nulová",J159,0)</f>
        <v>0</v>
      </c>
      <c r="BJ159" s="19" t="s">
        <v>87</v>
      </c>
      <c r="BK159" s="211">
        <f>ROUND(I159*H159,2)</f>
        <v>0</v>
      </c>
      <c r="BL159" s="19" t="s">
        <v>151</v>
      </c>
      <c r="BM159" s="210" t="s">
        <v>212</v>
      </c>
    </row>
    <row r="160" s="2" customFormat="1">
      <c r="A160" s="41"/>
      <c r="B160" s="42"/>
      <c r="C160" s="43"/>
      <c r="D160" s="212" t="s">
        <v>152</v>
      </c>
      <c r="E160" s="43"/>
      <c r="F160" s="213" t="s">
        <v>211</v>
      </c>
      <c r="G160" s="43"/>
      <c r="H160" s="43"/>
      <c r="I160" s="214"/>
      <c r="J160" s="43"/>
      <c r="K160" s="43"/>
      <c r="L160" s="47"/>
      <c r="M160" s="215"/>
      <c r="N160" s="216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19" t="s">
        <v>152</v>
      </c>
      <c r="AU160" s="19" t="s">
        <v>87</v>
      </c>
    </row>
    <row r="161" s="12" customFormat="1">
      <c r="A161" s="12"/>
      <c r="B161" s="217"/>
      <c r="C161" s="218"/>
      <c r="D161" s="212" t="s">
        <v>153</v>
      </c>
      <c r="E161" s="219" t="s">
        <v>39</v>
      </c>
      <c r="F161" s="220" t="s">
        <v>213</v>
      </c>
      <c r="G161" s="218"/>
      <c r="H161" s="221">
        <v>3.6000000000000001</v>
      </c>
      <c r="I161" s="222"/>
      <c r="J161" s="218"/>
      <c r="K161" s="218"/>
      <c r="L161" s="223"/>
      <c r="M161" s="224"/>
      <c r="N161" s="225"/>
      <c r="O161" s="225"/>
      <c r="P161" s="225"/>
      <c r="Q161" s="225"/>
      <c r="R161" s="225"/>
      <c r="S161" s="225"/>
      <c r="T161" s="226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27" t="s">
        <v>153</v>
      </c>
      <c r="AU161" s="227" t="s">
        <v>87</v>
      </c>
      <c r="AV161" s="12" t="s">
        <v>89</v>
      </c>
      <c r="AW161" s="12" t="s">
        <v>41</v>
      </c>
      <c r="AX161" s="12" t="s">
        <v>79</v>
      </c>
      <c r="AY161" s="227" t="s">
        <v>145</v>
      </c>
    </row>
    <row r="162" s="13" customFormat="1">
      <c r="A162" s="13"/>
      <c r="B162" s="228"/>
      <c r="C162" s="229"/>
      <c r="D162" s="212" t="s">
        <v>153</v>
      </c>
      <c r="E162" s="230" t="s">
        <v>39</v>
      </c>
      <c r="F162" s="231" t="s">
        <v>155</v>
      </c>
      <c r="G162" s="229"/>
      <c r="H162" s="232">
        <v>3.6000000000000001</v>
      </c>
      <c r="I162" s="233"/>
      <c r="J162" s="229"/>
      <c r="K162" s="229"/>
      <c r="L162" s="234"/>
      <c r="M162" s="235"/>
      <c r="N162" s="236"/>
      <c r="O162" s="236"/>
      <c r="P162" s="236"/>
      <c r="Q162" s="236"/>
      <c r="R162" s="236"/>
      <c r="S162" s="236"/>
      <c r="T162" s="23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8" t="s">
        <v>153</v>
      </c>
      <c r="AU162" s="238" t="s">
        <v>87</v>
      </c>
      <c r="AV162" s="13" t="s">
        <v>151</v>
      </c>
      <c r="AW162" s="13" t="s">
        <v>41</v>
      </c>
      <c r="AX162" s="13" t="s">
        <v>87</v>
      </c>
      <c r="AY162" s="238" t="s">
        <v>145</v>
      </c>
    </row>
    <row r="163" s="2" customFormat="1" ht="16.5" customHeight="1">
      <c r="A163" s="41"/>
      <c r="B163" s="42"/>
      <c r="C163" s="199" t="s">
        <v>184</v>
      </c>
      <c r="D163" s="199" t="s">
        <v>146</v>
      </c>
      <c r="E163" s="200" t="s">
        <v>214</v>
      </c>
      <c r="F163" s="201" t="s">
        <v>215</v>
      </c>
      <c r="G163" s="202" t="s">
        <v>202</v>
      </c>
      <c r="H163" s="203">
        <v>1</v>
      </c>
      <c r="I163" s="204"/>
      <c r="J163" s="205">
        <f>ROUND(I163*H163,2)</f>
        <v>0</v>
      </c>
      <c r="K163" s="201" t="s">
        <v>150</v>
      </c>
      <c r="L163" s="47"/>
      <c r="M163" s="206" t="s">
        <v>39</v>
      </c>
      <c r="N163" s="207" t="s">
        <v>50</v>
      </c>
      <c r="O163" s="87"/>
      <c r="P163" s="208">
        <f>O163*H163</f>
        <v>0</v>
      </c>
      <c r="Q163" s="208">
        <v>0</v>
      </c>
      <c r="R163" s="208">
        <f>Q163*H163</f>
        <v>0</v>
      </c>
      <c r="S163" s="208">
        <v>0</v>
      </c>
      <c r="T163" s="209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0" t="s">
        <v>151</v>
      </c>
      <c r="AT163" s="210" t="s">
        <v>146</v>
      </c>
      <c r="AU163" s="210" t="s">
        <v>87</v>
      </c>
      <c r="AY163" s="19" t="s">
        <v>145</v>
      </c>
      <c r="BE163" s="211">
        <f>IF(N163="základní",J163,0)</f>
        <v>0</v>
      </c>
      <c r="BF163" s="211">
        <f>IF(N163="snížená",J163,0)</f>
        <v>0</v>
      </c>
      <c r="BG163" s="211">
        <f>IF(N163="zákl. přenesená",J163,0)</f>
        <v>0</v>
      </c>
      <c r="BH163" s="211">
        <f>IF(N163="sníž. přenesená",J163,0)</f>
        <v>0</v>
      </c>
      <c r="BI163" s="211">
        <f>IF(N163="nulová",J163,0)</f>
        <v>0</v>
      </c>
      <c r="BJ163" s="19" t="s">
        <v>87</v>
      </c>
      <c r="BK163" s="211">
        <f>ROUND(I163*H163,2)</f>
        <v>0</v>
      </c>
      <c r="BL163" s="19" t="s">
        <v>151</v>
      </c>
      <c r="BM163" s="210" t="s">
        <v>216</v>
      </c>
    </row>
    <row r="164" s="2" customFormat="1">
      <c r="A164" s="41"/>
      <c r="B164" s="42"/>
      <c r="C164" s="43"/>
      <c r="D164" s="212" t="s">
        <v>152</v>
      </c>
      <c r="E164" s="43"/>
      <c r="F164" s="213" t="s">
        <v>215</v>
      </c>
      <c r="G164" s="43"/>
      <c r="H164" s="43"/>
      <c r="I164" s="214"/>
      <c r="J164" s="43"/>
      <c r="K164" s="43"/>
      <c r="L164" s="47"/>
      <c r="M164" s="215"/>
      <c r="N164" s="216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19" t="s">
        <v>152</v>
      </c>
      <c r="AU164" s="19" t="s">
        <v>87</v>
      </c>
    </row>
    <row r="165" s="12" customFormat="1">
      <c r="A165" s="12"/>
      <c r="B165" s="217"/>
      <c r="C165" s="218"/>
      <c r="D165" s="212" t="s">
        <v>153</v>
      </c>
      <c r="E165" s="219" t="s">
        <v>39</v>
      </c>
      <c r="F165" s="220" t="s">
        <v>87</v>
      </c>
      <c r="G165" s="218"/>
      <c r="H165" s="221">
        <v>1</v>
      </c>
      <c r="I165" s="222"/>
      <c r="J165" s="218"/>
      <c r="K165" s="218"/>
      <c r="L165" s="223"/>
      <c r="M165" s="224"/>
      <c r="N165" s="225"/>
      <c r="O165" s="225"/>
      <c r="P165" s="225"/>
      <c r="Q165" s="225"/>
      <c r="R165" s="225"/>
      <c r="S165" s="225"/>
      <c r="T165" s="226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T165" s="227" t="s">
        <v>153</v>
      </c>
      <c r="AU165" s="227" t="s">
        <v>87</v>
      </c>
      <c r="AV165" s="12" t="s">
        <v>89</v>
      </c>
      <c r="AW165" s="12" t="s">
        <v>41</v>
      </c>
      <c r="AX165" s="12" t="s">
        <v>79</v>
      </c>
      <c r="AY165" s="227" t="s">
        <v>145</v>
      </c>
    </row>
    <row r="166" s="13" customFormat="1">
      <c r="A166" s="13"/>
      <c r="B166" s="228"/>
      <c r="C166" s="229"/>
      <c r="D166" s="212" t="s">
        <v>153</v>
      </c>
      <c r="E166" s="230" t="s">
        <v>39</v>
      </c>
      <c r="F166" s="231" t="s">
        <v>155</v>
      </c>
      <c r="G166" s="229"/>
      <c r="H166" s="232">
        <v>1</v>
      </c>
      <c r="I166" s="233"/>
      <c r="J166" s="229"/>
      <c r="K166" s="229"/>
      <c r="L166" s="234"/>
      <c r="M166" s="235"/>
      <c r="N166" s="236"/>
      <c r="O166" s="236"/>
      <c r="P166" s="236"/>
      <c r="Q166" s="236"/>
      <c r="R166" s="236"/>
      <c r="S166" s="236"/>
      <c r="T166" s="23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8" t="s">
        <v>153</v>
      </c>
      <c r="AU166" s="238" t="s">
        <v>87</v>
      </c>
      <c r="AV166" s="13" t="s">
        <v>151</v>
      </c>
      <c r="AW166" s="13" t="s">
        <v>41</v>
      </c>
      <c r="AX166" s="13" t="s">
        <v>87</v>
      </c>
      <c r="AY166" s="238" t="s">
        <v>145</v>
      </c>
    </row>
    <row r="167" s="2" customFormat="1" ht="16.5" customHeight="1">
      <c r="A167" s="41"/>
      <c r="B167" s="42"/>
      <c r="C167" s="199" t="s">
        <v>217</v>
      </c>
      <c r="D167" s="199" t="s">
        <v>146</v>
      </c>
      <c r="E167" s="200" t="s">
        <v>218</v>
      </c>
      <c r="F167" s="201" t="s">
        <v>219</v>
      </c>
      <c r="G167" s="202" t="s">
        <v>202</v>
      </c>
      <c r="H167" s="203">
        <v>109.5</v>
      </c>
      <c r="I167" s="204"/>
      <c r="J167" s="205">
        <f>ROUND(I167*H167,2)</f>
        <v>0</v>
      </c>
      <c r="K167" s="201" t="s">
        <v>150</v>
      </c>
      <c r="L167" s="47"/>
      <c r="M167" s="206" t="s">
        <v>39</v>
      </c>
      <c r="N167" s="207" t="s">
        <v>50</v>
      </c>
      <c r="O167" s="87"/>
      <c r="P167" s="208">
        <f>O167*H167</f>
        <v>0</v>
      </c>
      <c r="Q167" s="208">
        <v>0</v>
      </c>
      <c r="R167" s="208">
        <f>Q167*H167</f>
        <v>0</v>
      </c>
      <c r="S167" s="208">
        <v>0</v>
      </c>
      <c r="T167" s="209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0" t="s">
        <v>151</v>
      </c>
      <c r="AT167" s="210" t="s">
        <v>146</v>
      </c>
      <c r="AU167" s="210" t="s">
        <v>87</v>
      </c>
      <c r="AY167" s="19" t="s">
        <v>145</v>
      </c>
      <c r="BE167" s="211">
        <f>IF(N167="základní",J167,0)</f>
        <v>0</v>
      </c>
      <c r="BF167" s="211">
        <f>IF(N167="snížená",J167,0)</f>
        <v>0</v>
      </c>
      <c r="BG167" s="211">
        <f>IF(N167="zákl. přenesená",J167,0)</f>
        <v>0</v>
      </c>
      <c r="BH167" s="211">
        <f>IF(N167="sníž. přenesená",J167,0)</f>
        <v>0</v>
      </c>
      <c r="BI167" s="211">
        <f>IF(N167="nulová",J167,0)</f>
        <v>0</v>
      </c>
      <c r="BJ167" s="19" t="s">
        <v>87</v>
      </c>
      <c r="BK167" s="211">
        <f>ROUND(I167*H167,2)</f>
        <v>0</v>
      </c>
      <c r="BL167" s="19" t="s">
        <v>151</v>
      </c>
      <c r="BM167" s="210" t="s">
        <v>220</v>
      </c>
    </row>
    <row r="168" s="2" customFormat="1">
      <c r="A168" s="41"/>
      <c r="B168" s="42"/>
      <c r="C168" s="43"/>
      <c r="D168" s="212" t="s">
        <v>152</v>
      </c>
      <c r="E168" s="43"/>
      <c r="F168" s="213" t="s">
        <v>219</v>
      </c>
      <c r="G168" s="43"/>
      <c r="H168" s="43"/>
      <c r="I168" s="214"/>
      <c r="J168" s="43"/>
      <c r="K168" s="43"/>
      <c r="L168" s="47"/>
      <c r="M168" s="215"/>
      <c r="N168" s="216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19" t="s">
        <v>152</v>
      </c>
      <c r="AU168" s="19" t="s">
        <v>87</v>
      </c>
    </row>
    <row r="169" s="12" customFormat="1">
      <c r="A169" s="12"/>
      <c r="B169" s="217"/>
      <c r="C169" s="218"/>
      <c r="D169" s="212" t="s">
        <v>153</v>
      </c>
      <c r="E169" s="219" t="s">
        <v>39</v>
      </c>
      <c r="F169" s="220" t="s">
        <v>221</v>
      </c>
      <c r="G169" s="218"/>
      <c r="H169" s="221">
        <v>109.5</v>
      </c>
      <c r="I169" s="222"/>
      <c r="J169" s="218"/>
      <c r="K169" s="218"/>
      <c r="L169" s="223"/>
      <c r="M169" s="224"/>
      <c r="N169" s="225"/>
      <c r="O169" s="225"/>
      <c r="P169" s="225"/>
      <c r="Q169" s="225"/>
      <c r="R169" s="225"/>
      <c r="S169" s="225"/>
      <c r="T169" s="226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T169" s="227" t="s">
        <v>153</v>
      </c>
      <c r="AU169" s="227" t="s">
        <v>87</v>
      </c>
      <c r="AV169" s="12" t="s">
        <v>89</v>
      </c>
      <c r="AW169" s="12" t="s">
        <v>41</v>
      </c>
      <c r="AX169" s="12" t="s">
        <v>79</v>
      </c>
      <c r="AY169" s="227" t="s">
        <v>145</v>
      </c>
    </row>
    <row r="170" s="13" customFormat="1">
      <c r="A170" s="13"/>
      <c r="B170" s="228"/>
      <c r="C170" s="229"/>
      <c r="D170" s="212" t="s">
        <v>153</v>
      </c>
      <c r="E170" s="230" t="s">
        <v>39</v>
      </c>
      <c r="F170" s="231" t="s">
        <v>155</v>
      </c>
      <c r="G170" s="229"/>
      <c r="H170" s="232">
        <v>109.5</v>
      </c>
      <c r="I170" s="233"/>
      <c r="J170" s="229"/>
      <c r="K170" s="229"/>
      <c r="L170" s="234"/>
      <c r="M170" s="235"/>
      <c r="N170" s="236"/>
      <c r="O170" s="236"/>
      <c r="P170" s="236"/>
      <c r="Q170" s="236"/>
      <c r="R170" s="236"/>
      <c r="S170" s="236"/>
      <c r="T170" s="23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8" t="s">
        <v>153</v>
      </c>
      <c r="AU170" s="238" t="s">
        <v>87</v>
      </c>
      <c r="AV170" s="13" t="s">
        <v>151</v>
      </c>
      <c r="AW170" s="13" t="s">
        <v>41</v>
      </c>
      <c r="AX170" s="13" t="s">
        <v>87</v>
      </c>
      <c r="AY170" s="238" t="s">
        <v>145</v>
      </c>
    </row>
    <row r="171" s="11" customFormat="1" ht="25.92" customHeight="1">
      <c r="A171" s="11"/>
      <c r="B171" s="185"/>
      <c r="C171" s="186"/>
      <c r="D171" s="187" t="s">
        <v>78</v>
      </c>
      <c r="E171" s="188" t="s">
        <v>199</v>
      </c>
      <c r="F171" s="188" t="s">
        <v>222</v>
      </c>
      <c r="G171" s="186"/>
      <c r="H171" s="186"/>
      <c r="I171" s="189"/>
      <c r="J171" s="190">
        <f>BK171</f>
        <v>0</v>
      </c>
      <c r="K171" s="186"/>
      <c r="L171" s="191"/>
      <c r="M171" s="192"/>
      <c r="N171" s="193"/>
      <c r="O171" s="193"/>
      <c r="P171" s="194">
        <f>SUM(P172:P176)</f>
        <v>0</v>
      </c>
      <c r="Q171" s="193"/>
      <c r="R171" s="194">
        <f>SUM(R172:R176)</f>
        <v>0</v>
      </c>
      <c r="S171" s="193"/>
      <c r="T171" s="195">
        <f>SUM(T172:T176)</f>
        <v>0</v>
      </c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R171" s="196" t="s">
        <v>87</v>
      </c>
      <c r="AT171" s="197" t="s">
        <v>78</v>
      </c>
      <c r="AU171" s="197" t="s">
        <v>79</v>
      </c>
      <c r="AY171" s="196" t="s">
        <v>145</v>
      </c>
      <c r="BK171" s="198">
        <f>SUM(BK172:BK176)</f>
        <v>0</v>
      </c>
    </row>
    <row r="172" s="2" customFormat="1" ht="16.5" customHeight="1">
      <c r="A172" s="41"/>
      <c r="B172" s="42"/>
      <c r="C172" s="199" t="s">
        <v>190</v>
      </c>
      <c r="D172" s="199" t="s">
        <v>146</v>
      </c>
      <c r="E172" s="200" t="s">
        <v>223</v>
      </c>
      <c r="F172" s="201" t="s">
        <v>224</v>
      </c>
      <c r="G172" s="202" t="s">
        <v>202</v>
      </c>
      <c r="H172" s="203">
        <v>21.300000000000001</v>
      </c>
      <c r="I172" s="204"/>
      <c r="J172" s="205">
        <f>ROUND(I172*H172,2)</f>
        <v>0</v>
      </c>
      <c r="K172" s="201" t="s">
        <v>150</v>
      </c>
      <c r="L172" s="47"/>
      <c r="M172" s="206" t="s">
        <v>39</v>
      </c>
      <c r="N172" s="207" t="s">
        <v>50</v>
      </c>
      <c r="O172" s="87"/>
      <c r="P172" s="208">
        <f>O172*H172</f>
        <v>0</v>
      </c>
      <c r="Q172" s="208">
        <v>0</v>
      </c>
      <c r="R172" s="208">
        <f>Q172*H172</f>
        <v>0</v>
      </c>
      <c r="S172" s="208">
        <v>0</v>
      </c>
      <c r="T172" s="209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0" t="s">
        <v>151</v>
      </c>
      <c r="AT172" s="210" t="s">
        <v>146</v>
      </c>
      <c r="AU172" s="210" t="s">
        <v>87</v>
      </c>
      <c r="AY172" s="19" t="s">
        <v>145</v>
      </c>
      <c r="BE172" s="211">
        <f>IF(N172="základní",J172,0)</f>
        <v>0</v>
      </c>
      <c r="BF172" s="211">
        <f>IF(N172="snížená",J172,0)</f>
        <v>0</v>
      </c>
      <c r="BG172" s="211">
        <f>IF(N172="zákl. přenesená",J172,0)</f>
        <v>0</v>
      </c>
      <c r="BH172" s="211">
        <f>IF(N172="sníž. přenesená",J172,0)</f>
        <v>0</v>
      </c>
      <c r="BI172" s="211">
        <f>IF(N172="nulová",J172,0)</f>
        <v>0</v>
      </c>
      <c r="BJ172" s="19" t="s">
        <v>87</v>
      </c>
      <c r="BK172" s="211">
        <f>ROUND(I172*H172,2)</f>
        <v>0</v>
      </c>
      <c r="BL172" s="19" t="s">
        <v>151</v>
      </c>
      <c r="BM172" s="210" t="s">
        <v>225</v>
      </c>
    </row>
    <row r="173" s="2" customFormat="1">
      <c r="A173" s="41"/>
      <c r="B173" s="42"/>
      <c r="C173" s="43"/>
      <c r="D173" s="212" t="s">
        <v>152</v>
      </c>
      <c r="E173" s="43"/>
      <c r="F173" s="213" t="s">
        <v>224</v>
      </c>
      <c r="G173" s="43"/>
      <c r="H173" s="43"/>
      <c r="I173" s="214"/>
      <c r="J173" s="43"/>
      <c r="K173" s="43"/>
      <c r="L173" s="47"/>
      <c r="M173" s="215"/>
      <c r="N173" s="216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19" t="s">
        <v>152</v>
      </c>
      <c r="AU173" s="19" t="s">
        <v>87</v>
      </c>
    </row>
    <row r="174" s="12" customFormat="1">
      <c r="A174" s="12"/>
      <c r="B174" s="217"/>
      <c r="C174" s="218"/>
      <c r="D174" s="212" t="s">
        <v>153</v>
      </c>
      <c r="E174" s="219" t="s">
        <v>39</v>
      </c>
      <c r="F174" s="220" t="s">
        <v>226</v>
      </c>
      <c r="G174" s="218"/>
      <c r="H174" s="221">
        <v>6.2999999999999998</v>
      </c>
      <c r="I174" s="222"/>
      <c r="J174" s="218"/>
      <c r="K174" s="218"/>
      <c r="L174" s="223"/>
      <c r="M174" s="224"/>
      <c r="N174" s="225"/>
      <c r="O174" s="225"/>
      <c r="P174" s="225"/>
      <c r="Q174" s="225"/>
      <c r="R174" s="225"/>
      <c r="S174" s="225"/>
      <c r="T174" s="226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T174" s="227" t="s">
        <v>153</v>
      </c>
      <c r="AU174" s="227" t="s">
        <v>87</v>
      </c>
      <c r="AV174" s="12" t="s">
        <v>89</v>
      </c>
      <c r="AW174" s="12" t="s">
        <v>41</v>
      </c>
      <c r="AX174" s="12" t="s">
        <v>79</v>
      </c>
      <c r="AY174" s="227" t="s">
        <v>145</v>
      </c>
    </row>
    <row r="175" s="12" customFormat="1">
      <c r="A175" s="12"/>
      <c r="B175" s="217"/>
      <c r="C175" s="218"/>
      <c r="D175" s="212" t="s">
        <v>153</v>
      </c>
      <c r="E175" s="219" t="s">
        <v>39</v>
      </c>
      <c r="F175" s="220" t="s">
        <v>227</v>
      </c>
      <c r="G175" s="218"/>
      <c r="H175" s="221">
        <v>15</v>
      </c>
      <c r="I175" s="222"/>
      <c r="J175" s="218"/>
      <c r="K175" s="218"/>
      <c r="L175" s="223"/>
      <c r="M175" s="224"/>
      <c r="N175" s="225"/>
      <c r="O175" s="225"/>
      <c r="P175" s="225"/>
      <c r="Q175" s="225"/>
      <c r="R175" s="225"/>
      <c r="S175" s="225"/>
      <c r="T175" s="226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T175" s="227" t="s">
        <v>153</v>
      </c>
      <c r="AU175" s="227" t="s">
        <v>87</v>
      </c>
      <c r="AV175" s="12" t="s">
        <v>89</v>
      </c>
      <c r="AW175" s="12" t="s">
        <v>41</v>
      </c>
      <c r="AX175" s="12" t="s">
        <v>79</v>
      </c>
      <c r="AY175" s="227" t="s">
        <v>145</v>
      </c>
    </row>
    <row r="176" s="13" customFormat="1">
      <c r="A176" s="13"/>
      <c r="B176" s="228"/>
      <c r="C176" s="229"/>
      <c r="D176" s="212" t="s">
        <v>153</v>
      </c>
      <c r="E176" s="230" t="s">
        <v>39</v>
      </c>
      <c r="F176" s="231" t="s">
        <v>155</v>
      </c>
      <c r="G176" s="229"/>
      <c r="H176" s="232">
        <v>21.300000000000001</v>
      </c>
      <c r="I176" s="233"/>
      <c r="J176" s="229"/>
      <c r="K176" s="229"/>
      <c r="L176" s="234"/>
      <c r="M176" s="235"/>
      <c r="N176" s="236"/>
      <c r="O176" s="236"/>
      <c r="P176" s="236"/>
      <c r="Q176" s="236"/>
      <c r="R176" s="236"/>
      <c r="S176" s="236"/>
      <c r="T176" s="23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8" t="s">
        <v>153</v>
      </c>
      <c r="AU176" s="238" t="s">
        <v>87</v>
      </c>
      <c r="AV176" s="13" t="s">
        <v>151</v>
      </c>
      <c r="AW176" s="13" t="s">
        <v>41</v>
      </c>
      <c r="AX176" s="13" t="s">
        <v>87</v>
      </c>
      <c r="AY176" s="238" t="s">
        <v>145</v>
      </c>
    </row>
    <row r="177" s="11" customFormat="1" ht="25.92" customHeight="1">
      <c r="A177" s="11"/>
      <c r="B177" s="185"/>
      <c r="C177" s="186"/>
      <c r="D177" s="187" t="s">
        <v>78</v>
      </c>
      <c r="E177" s="188" t="s">
        <v>184</v>
      </c>
      <c r="F177" s="188" t="s">
        <v>228</v>
      </c>
      <c r="G177" s="186"/>
      <c r="H177" s="186"/>
      <c r="I177" s="189"/>
      <c r="J177" s="190">
        <f>BK177</f>
        <v>0</v>
      </c>
      <c r="K177" s="186"/>
      <c r="L177" s="191"/>
      <c r="M177" s="192"/>
      <c r="N177" s="193"/>
      <c r="O177" s="193"/>
      <c r="P177" s="194">
        <f>SUM(P178:P192)</f>
        <v>0</v>
      </c>
      <c r="Q177" s="193"/>
      <c r="R177" s="194">
        <f>SUM(R178:R192)</f>
        <v>0</v>
      </c>
      <c r="S177" s="193"/>
      <c r="T177" s="195">
        <f>SUM(T178:T192)</f>
        <v>0</v>
      </c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R177" s="196" t="s">
        <v>87</v>
      </c>
      <c r="AT177" s="197" t="s">
        <v>78</v>
      </c>
      <c r="AU177" s="197" t="s">
        <v>79</v>
      </c>
      <c r="AY177" s="196" t="s">
        <v>145</v>
      </c>
      <c r="BK177" s="198">
        <f>SUM(BK178:BK192)</f>
        <v>0</v>
      </c>
    </row>
    <row r="178" s="2" customFormat="1" ht="21.75" customHeight="1">
      <c r="A178" s="41"/>
      <c r="B178" s="42"/>
      <c r="C178" s="199" t="s">
        <v>229</v>
      </c>
      <c r="D178" s="199" t="s">
        <v>146</v>
      </c>
      <c r="E178" s="200" t="s">
        <v>230</v>
      </c>
      <c r="F178" s="201" t="s">
        <v>231</v>
      </c>
      <c r="G178" s="202" t="s">
        <v>202</v>
      </c>
      <c r="H178" s="203">
        <v>221.30000000000001</v>
      </c>
      <c r="I178" s="204"/>
      <c r="J178" s="205">
        <f>ROUND(I178*H178,2)</f>
        <v>0</v>
      </c>
      <c r="K178" s="201" t="s">
        <v>150</v>
      </c>
      <c r="L178" s="47"/>
      <c r="M178" s="206" t="s">
        <v>39</v>
      </c>
      <c r="N178" s="207" t="s">
        <v>50</v>
      </c>
      <c r="O178" s="87"/>
      <c r="P178" s="208">
        <f>O178*H178</f>
        <v>0</v>
      </c>
      <c r="Q178" s="208">
        <v>0</v>
      </c>
      <c r="R178" s="208">
        <f>Q178*H178</f>
        <v>0</v>
      </c>
      <c r="S178" s="208">
        <v>0</v>
      </c>
      <c r="T178" s="209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0" t="s">
        <v>151</v>
      </c>
      <c r="AT178" s="210" t="s">
        <v>146</v>
      </c>
      <c r="AU178" s="210" t="s">
        <v>87</v>
      </c>
      <c r="AY178" s="19" t="s">
        <v>145</v>
      </c>
      <c r="BE178" s="211">
        <f>IF(N178="základní",J178,0)</f>
        <v>0</v>
      </c>
      <c r="BF178" s="211">
        <f>IF(N178="snížená",J178,0)</f>
        <v>0</v>
      </c>
      <c r="BG178" s="211">
        <f>IF(N178="zákl. přenesená",J178,0)</f>
        <v>0</v>
      </c>
      <c r="BH178" s="211">
        <f>IF(N178="sníž. přenesená",J178,0)</f>
        <v>0</v>
      </c>
      <c r="BI178" s="211">
        <f>IF(N178="nulová",J178,0)</f>
        <v>0</v>
      </c>
      <c r="BJ178" s="19" t="s">
        <v>87</v>
      </c>
      <c r="BK178" s="211">
        <f>ROUND(I178*H178,2)</f>
        <v>0</v>
      </c>
      <c r="BL178" s="19" t="s">
        <v>151</v>
      </c>
      <c r="BM178" s="210" t="s">
        <v>232</v>
      </c>
    </row>
    <row r="179" s="2" customFormat="1">
      <c r="A179" s="41"/>
      <c r="B179" s="42"/>
      <c r="C179" s="43"/>
      <c r="D179" s="212" t="s">
        <v>152</v>
      </c>
      <c r="E179" s="43"/>
      <c r="F179" s="213" t="s">
        <v>231</v>
      </c>
      <c r="G179" s="43"/>
      <c r="H179" s="43"/>
      <c r="I179" s="214"/>
      <c r="J179" s="43"/>
      <c r="K179" s="43"/>
      <c r="L179" s="47"/>
      <c r="M179" s="215"/>
      <c r="N179" s="216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19" t="s">
        <v>152</v>
      </c>
      <c r="AU179" s="19" t="s">
        <v>87</v>
      </c>
    </row>
    <row r="180" s="12" customFormat="1">
      <c r="A180" s="12"/>
      <c r="B180" s="217"/>
      <c r="C180" s="218"/>
      <c r="D180" s="212" t="s">
        <v>153</v>
      </c>
      <c r="E180" s="219" t="s">
        <v>39</v>
      </c>
      <c r="F180" s="220" t="s">
        <v>233</v>
      </c>
      <c r="G180" s="218"/>
      <c r="H180" s="221">
        <v>219.80000000000001</v>
      </c>
      <c r="I180" s="222"/>
      <c r="J180" s="218"/>
      <c r="K180" s="218"/>
      <c r="L180" s="223"/>
      <c r="M180" s="224"/>
      <c r="N180" s="225"/>
      <c r="O180" s="225"/>
      <c r="P180" s="225"/>
      <c r="Q180" s="225"/>
      <c r="R180" s="225"/>
      <c r="S180" s="225"/>
      <c r="T180" s="22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T180" s="227" t="s">
        <v>153</v>
      </c>
      <c r="AU180" s="227" t="s">
        <v>87</v>
      </c>
      <c r="AV180" s="12" t="s">
        <v>89</v>
      </c>
      <c r="AW180" s="12" t="s">
        <v>41</v>
      </c>
      <c r="AX180" s="12" t="s">
        <v>79</v>
      </c>
      <c r="AY180" s="227" t="s">
        <v>145</v>
      </c>
    </row>
    <row r="181" s="12" customFormat="1">
      <c r="A181" s="12"/>
      <c r="B181" s="217"/>
      <c r="C181" s="218"/>
      <c r="D181" s="212" t="s">
        <v>153</v>
      </c>
      <c r="E181" s="219" t="s">
        <v>39</v>
      </c>
      <c r="F181" s="220" t="s">
        <v>234</v>
      </c>
      <c r="G181" s="218"/>
      <c r="H181" s="221">
        <v>1.5</v>
      </c>
      <c r="I181" s="222"/>
      <c r="J181" s="218"/>
      <c r="K181" s="218"/>
      <c r="L181" s="223"/>
      <c r="M181" s="224"/>
      <c r="N181" s="225"/>
      <c r="O181" s="225"/>
      <c r="P181" s="225"/>
      <c r="Q181" s="225"/>
      <c r="R181" s="225"/>
      <c r="S181" s="225"/>
      <c r="T181" s="226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T181" s="227" t="s">
        <v>153</v>
      </c>
      <c r="AU181" s="227" t="s">
        <v>87</v>
      </c>
      <c r="AV181" s="12" t="s">
        <v>89</v>
      </c>
      <c r="AW181" s="12" t="s">
        <v>41</v>
      </c>
      <c r="AX181" s="12" t="s">
        <v>79</v>
      </c>
      <c r="AY181" s="227" t="s">
        <v>145</v>
      </c>
    </row>
    <row r="182" s="13" customFormat="1">
      <c r="A182" s="13"/>
      <c r="B182" s="228"/>
      <c r="C182" s="229"/>
      <c r="D182" s="212" t="s">
        <v>153</v>
      </c>
      <c r="E182" s="230" t="s">
        <v>39</v>
      </c>
      <c r="F182" s="231" t="s">
        <v>155</v>
      </c>
      <c r="G182" s="229"/>
      <c r="H182" s="232">
        <v>221.30000000000001</v>
      </c>
      <c r="I182" s="233"/>
      <c r="J182" s="229"/>
      <c r="K182" s="229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153</v>
      </c>
      <c r="AU182" s="238" t="s">
        <v>87</v>
      </c>
      <c r="AV182" s="13" t="s">
        <v>151</v>
      </c>
      <c r="AW182" s="13" t="s">
        <v>41</v>
      </c>
      <c r="AX182" s="13" t="s">
        <v>87</v>
      </c>
      <c r="AY182" s="238" t="s">
        <v>145</v>
      </c>
    </row>
    <row r="183" s="2" customFormat="1" ht="24.15" customHeight="1">
      <c r="A183" s="41"/>
      <c r="B183" s="42"/>
      <c r="C183" s="199" t="s">
        <v>193</v>
      </c>
      <c r="D183" s="199" t="s">
        <v>146</v>
      </c>
      <c r="E183" s="200" t="s">
        <v>235</v>
      </c>
      <c r="F183" s="201" t="s">
        <v>236</v>
      </c>
      <c r="G183" s="202" t="s">
        <v>202</v>
      </c>
      <c r="H183" s="203">
        <v>160</v>
      </c>
      <c r="I183" s="204"/>
      <c r="J183" s="205">
        <f>ROUND(I183*H183,2)</f>
        <v>0</v>
      </c>
      <c r="K183" s="201" t="s">
        <v>150</v>
      </c>
      <c r="L183" s="47"/>
      <c r="M183" s="206" t="s">
        <v>39</v>
      </c>
      <c r="N183" s="207" t="s">
        <v>50</v>
      </c>
      <c r="O183" s="87"/>
      <c r="P183" s="208">
        <f>O183*H183</f>
        <v>0</v>
      </c>
      <c r="Q183" s="208">
        <v>0</v>
      </c>
      <c r="R183" s="208">
        <f>Q183*H183</f>
        <v>0</v>
      </c>
      <c r="S183" s="208">
        <v>0</v>
      </c>
      <c r="T183" s="209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0" t="s">
        <v>151</v>
      </c>
      <c r="AT183" s="210" t="s">
        <v>146</v>
      </c>
      <c r="AU183" s="210" t="s">
        <v>87</v>
      </c>
      <c r="AY183" s="19" t="s">
        <v>145</v>
      </c>
      <c r="BE183" s="211">
        <f>IF(N183="základní",J183,0)</f>
        <v>0</v>
      </c>
      <c r="BF183" s="211">
        <f>IF(N183="snížená",J183,0)</f>
        <v>0</v>
      </c>
      <c r="BG183" s="211">
        <f>IF(N183="zákl. přenesená",J183,0)</f>
        <v>0</v>
      </c>
      <c r="BH183" s="211">
        <f>IF(N183="sníž. přenesená",J183,0)</f>
        <v>0</v>
      </c>
      <c r="BI183" s="211">
        <f>IF(N183="nulová",J183,0)</f>
        <v>0</v>
      </c>
      <c r="BJ183" s="19" t="s">
        <v>87</v>
      </c>
      <c r="BK183" s="211">
        <f>ROUND(I183*H183,2)</f>
        <v>0</v>
      </c>
      <c r="BL183" s="19" t="s">
        <v>151</v>
      </c>
      <c r="BM183" s="210" t="s">
        <v>237</v>
      </c>
    </row>
    <row r="184" s="2" customFormat="1">
      <c r="A184" s="41"/>
      <c r="B184" s="42"/>
      <c r="C184" s="43"/>
      <c r="D184" s="212" t="s">
        <v>152</v>
      </c>
      <c r="E184" s="43"/>
      <c r="F184" s="213" t="s">
        <v>236</v>
      </c>
      <c r="G184" s="43"/>
      <c r="H184" s="43"/>
      <c r="I184" s="214"/>
      <c r="J184" s="43"/>
      <c r="K184" s="43"/>
      <c r="L184" s="47"/>
      <c r="M184" s="215"/>
      <c r="N184" s="216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19" t="s">
        <v>152</v>
      </c>
      <c r="AU184" s="19" t="s">
        <v>87</v>
      </c>
    </row>
    <row r="185" s="12" customFormat="1">
      <c r="A185" s="12"/>
      <c r="B185" s="217"/>
      <c r="C185" s="218"/>
      <c r="D185" s="212" t="s">
        <v>153</v>
      </c>
      <c r="E185" s="219" t="s">
        <v>39</v>
      </c>
      <c r="F185" s="220" t="s">
        <v>238</v>
      </c>
      <c r="G185" s="218"/>
      <c r="H185" s="221">
        <v>160</v>
      </c>
      <c r="I185" s="222"/>
      <c r="J185" s="218"/>
      <c r="K185" s="218"/>
      <c r="L185" s="223"/>
      <c r="M185" s="224"/>
      <c r="N185" s="225"/>
      <c r="O185" s="225"/>
      <c r="P185" s="225"/>
      <c r="Q185" s="225"/>
      <c r="R185" s="225"/>
      <c r="S185" s="225"/>
      <c r="T185" s="226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T185" s="227" t="s">
        <v>153</v>
      </c>
      <c r="AU185" s="227" t="s">
        <v>87</v>
      </c>
      <c r="AV185" s="12" t="s">
        <v>89</v>
      </c>
      <c r="AW185" s="12" t="s">
        <v>41</v>
      </c>
      <c r="AX185" s="12" t="s">
        <v>79</v>
      </c>
      <c r="AY185" s="227" t="s">
        <v>145</v>
      </c>
    </row>
    <row r="186" s="13" customFormat="1">
      <c r="A186" s="13"/>
      <c r="B186" s="228"/>
      <c r="C186" s="229"/>
      <c r="D186" s="212" t="s">
        <v>153</v>
      </c>
      <c r="E186" s="230" t="s">
        <v>39</v>
      </c>
      <c r="F186" s="231" t="s">
        <v>155</v>
      </c>
      <c r="G186" s="229"/>
      <c r="H186" s="232">
        <v>160</v>
      </c>
      <c r="I186" s="233"/>
      <c r="J186" s="229"/>
      <c r="K186" s="229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153</v>
      </c>
      <c r="AU186" s="238" t="s">
        <v>87</v>
      </c>
      <c r="AV186" s="13" t="s">
        <v>151</v>
      </c>
      <c r="AW186" s="13" t="s">
        <v>41</v>
      </c>
      <c r="AX186" s="13" t="s">
        <v>87</v>
      </c>
      <c r="AY186" s="238" t="s">
        <v>145</v>
      </c>
    </row>
    <row r="187" s="2" customFormat="1" ht="21.75" customHeight="1">
      <c r="A187" s="41"/>
      <c r="B187" s="42"/>
      <c r="C187" s="199" t="s">
        <v>7</v>
      </c>
      <c r="D187" s="199" t="s">
        <v>146</v>
      </c>
      <c r="E187" s="200" t="s">
        <v>239</v>
      </c>
      <c r="F187" s="201" t="s">
        <v>240</v>
      </c>
      <c r="G187" s="202" t="s">
        <v>202</v>
      </c>
      <c r="H187" s="203">
        <v>160</v>
      </c>
      <c r="I187" s="204"/>
      <c r="J187" s="205">
        <f>ROUND(I187*H187,2)</f>
        <v>0</v>
      </c>
      <c r="K187" s="201" t="s">
        <v>150</v>
      </c>
      <c r="L187" s="47"/>
      <c r="M187" s="206" t="s">
        <v>39</v>
      </c>
      <c r="N187" s="207" t="s">
        <v>50</v>
      </c>
      <c r="O187" s="87"/>
      <c r="P187" s="208">
        <f>O187*H187</f>
        <v>0</v>
      </c>
      <c r="Q187" s="208">
        <v>0</v>
      </c>
      <c r="R187" s="208">
        <f>Q187*H187</f>
        <v>0</v>
      </c>
      <c r="S187" s="208">
        <v>0</v>
      </c>
      <c r="T187" s="209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0" t="s">
        <v>151</v>
      </c>
      <c r="AT187" s="210" t="s">
        <v>146</v>
      </c>
      <c r="AU187" s="210" t="s">
        <v>87</v>
      </c>
      <c r="AY187" s="19" t="s">
        <v>145</v>
      </c>
      <c r="BE187" s="211">
        <f>IF(N187="základní",J187,0)</f>
        <v>0</v>
      </c>
      <c r="BF187" s="211">
        <f>IF(N187="snížená",J187,0)</f>
        <v>0</v>
      </c>
      <c r="BG187" s="211">
        <f>IF(N187="zákl. přenesená",J187,0)</f>
        <v>0</v>
      </c>
      <c r="BH187" s="211">
        <f>IF(N187="sníž. přenesená",J187,0)</f>
        <v>0</v>
      </c>
      <c r="BI187" s="211">
        <f>IF(N187="nulová",J187,0)</f>
        <v>0</v>
      </c>
      <c r="BJ187" s="19" t="s">
        <v>87</v>
      </c>
      <c r="BK187" s="211">
        <f>ROUND(I187*H187,2)</f>
        <v>0</v>
      </c>
      <c r="BL187" s="19" t="s">
        <v>151</v>
      </c>
      <c r="BM187" s="210" t="s">
        <v>241</v>
      </c>
    </row>
    <row r="188" s="2" customFormat="1">
      <c r="A188" s="41"/>
      <c r="B188" s="42"/>
      <c r="C188" s="43"/>
      <c r="D188" s="212" t="s">
        <v>152</v>
      </c>
      <c r="E188" s="43"/>
      <c r="F188" s="213" t="s">
        <v>240</v>
      </c>
      <c r="G188" s="43"/>
      <c r="H188" s="43"/>
      <c r="I188" s="214"/>
      <c r="J188" s="43"/>
      <c r="K188" s="43"/>
      <c r="L188" s="47"/>
      <c r="M188" s="215"/>
      <c r="N188" s="216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19" t="s">
        <v>152</v>
      </c>
      <c r="AU188" s="19" t="s">
        <v>87</v>
      </c>
    </row>
    <row r="189" s="2" customFormat="1" ht="24.15" customHeight="1">
      <c r="A189" s="41"/>
      <c r="B189" s="42"/>
      <c r="C189" s="199" t="s">
        <v>196</v>
      </c>
      <c r="D189" s="199" t="s">
        <v>146</v>
      </c>
      <c r="E189" s="200" t="s">
        <v>242</v>
      </c>
      <c r="F189" s="201" t="s">
        <v>243</v>
      </c>
      <c r="G189" s="202" t="s">
        <v>158</v>
      </c>
      <c r="H189" s="203">
        <v>88</v>
      </c>
      <c r="I189" s="204"/>
      <c r="J189" s="205">
        <f>ROUND(I189*H189,2)</f>
        <v>0</v>
      </c>
      <c r="K189" s="201" t="s">
        <v>150</v>
      </c>
      <c r="L189" s="47"/>
      <c r="M189" s="206" t="s">
        <v>39</v>
      </c>
      <c r="N189" s="207" t="s">
        <v>50</v>
      </c>
      <c r="O189" s="87"/>
      <c r="P189" s="208">
        <f>O189*H189</f>
        <v>0</v>
      </c>
      <c r="Q189" s="208">
        <v>0</v>
      </c>
      <c r="R189" s="208">
        <f>Q189*H189</f>
        <v>0</v>
      </c>
      <c r="S189" s="208">
        <v>0</v>
      </c>
      <c r="T189" s="209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0" t="s">
        <v>151</v>
      </c>
      <c r="AT189" s="210" t="s">
        <v>146</v>
      </c>
      <c r="AU189" s="210" t="s">
        <v>87</v>
      </c>
      <c r="AY189" s="19" t="s">
        <v>145</v>
      </c>
      <c r="BE189" s="211">
        <f>IF(N189="základní",J189,0)</f>
        <v>0</v>
      </c>
      <c r="BF189" s="211">
        <f>IF(N189="snížená",J189,0)</f>
        <v>0</v>
      </c>
      <c r="BG189" s="211">
        <f>IF(N189="zákl. přenesená",J189,0)</f>
        <v>0</v>
      </c>
      <c r="BH189" s="211">
        <f>IF(N189="sníž. přenesená",J189,0)</f>
        <v>0</v>
      </c>
      <c r="BI189" s="211">
        <f>IF(N189="nulová",J189,0)</f>
        <v>0</v>
      </c>
      <c r="BJ189" s="19" t="s">
        <v>87</v>
      </c>
      <c r="BK189" s="211">
        <f>ROUND(I189*H189,2)</f>
        <v>0</v>
      </c>
      <c r="BL189" s="19" t="s">
        <v>151</v>
      </c>
      <c r="BM189" s="210" t="s">
        <v>244</v>
      </c>
    </row>
    <row r="190" s="2" customFormat="1">
      <c r="A190" s="41"/>
      <c r="B190" s="42"/>
      <c r="C190" s="43"/>
      <c r="D190" s="212" t="s">
        <v>152</v>
      </c>
      <c r="E190" s="43"/>
      <c r="F190" s="213" t="s">
        <v>245</v>
      </c>
      <c r="G190" s="43"/>
      <c r="H190" s="43"/>
      <c r="I190" s="214"/>
      <c r="J190" s="43"/>
      <c r="K190" s="43"/>
      <c r="L190" s="47"/>
      <c r="M190" s="215"/>
      <c r="N190" s="216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19" t="s">
        <v>152</v>
      </c>
      <c r="AU190" s="19" t="s">
        <v>87</v>
      </c>
    </row>
    <row r="191" s="12" customFormat="1">
      <c r="A191" s="12"/>
      <c r="B191" s="217"/>
      <c r="C191" s="218"/>
      <c r="D191" s="212" t="s">
        <v>153</v>
      </c>
      <c r="E191" s="219" t="s">
        <v>39</v>
      </c>
      <c r="F191" s="220" t="s">
        <v>246</v>
      </c>
      <c r="G191" s="218"/>
      <c r="H191" s="221">
        <v>88</v>
      </c>
      <c r="I191" s="222"/>
      <c r="J191" s="218"/>
      <c r="K191" s="218"/>
      <c r="L191" s="223"/>
      <c r="M191" s="224"/>
      <c r="N191" s="225"/>
      <c r="O191" s="225"/>
      <c r="P191" s="225"/>
      <c r="Q191" s="225"/>
      <c r="R191" s="225"/>
      <c r="S191" s="225"/>
      <c r="T191" s="22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T191" s="227" t="s">
        <v>153</v>
      </c>
      <c r="AU191" s="227" t="s">
        <v>87</v>
      </c>
      <c r="AV191" s="12" t="s">
        <v>89</v>
      </c>
      <c r="AW191" s="12" t="s">
        <v>41</v>
      </c>
      <c r="AX191" s="12" t="s">
        <v>79</v>
      </c>
      <c r="AY191" s="227" t="s">
        <v>145</v>
      </c>
    </row>
    <row r="192" s="13" customFormat="1">
      <c r="A192" s="13"/>
      <c r="B192" s="228"/>
      <c r="C192" s="229"/>
      <c r="D192" s="212" t="s">
        <v>153</v>
      </c>
      <c r="E192" s="230" t="s">
        <v>39</v>
      </c>
      <c r="F192" s="231" t="s">
        <v>155</v>
      </c>
      <c r="G192" s="229"/>
      <c r="H192" s="232">
        <v>88</v>
      </c>
      <c r="I192" s="233"/>
      <c r="J192" s="229"/>
      <c r="K192" s="229"/>
      <c r="L192" s="234"/>
      <c r="M192" s="235"/>
      <c r="N192" s="236"/>
      <c r="O192" s="236"/>
      <c r="P192" s="236"/>
      <c r="Q192" s="236"/>
      <c r="R192" s="236"/>
      <c r="S192" s="236"/>
      <c r="T192" s="23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8" t="s">
        <v>153</v>
      </c>
      <c r="AU192" s="238" t="s">
        <v>87</v>
      </c>
      <c r="AV192" s="13" t="s">
        <v>151</v>
      </c>
      <c r="AW192" s="13" t="s">
        <v>41</v>
      </c>
      <c r="AX192" s="13" t="s">
        <v>87</v>
      </c>
      <c r="AY192" s="238" t="s">
        <v>145</v>
      </c>
    </row>
    <row r="193" s="11" customFormat="1" ht="25.92" customHeight="1">
      <c r="A193" s="11"/>
      <c r="B193" s="185"/>
      <c r="C193" s="186"/>
      <c r="D193" s="187" t="s">
        <v>78</v>
      </c>
      <c r="E193" s="188" t="s">
        <v>217</v>
      </c>
      <c r="F193" s="188" t="s">
        <v>247</v>
      </c>
      <c r="G193" s="186"/>
      <c r="H193" s="186"/>
      <c r="I193" s="189"/>
      <c r="J193" s="190">
        <f>BK193</f>
        <v>0</v>
      </c>
      <c r="K193" s="186"/>
      <c r="L193" s="191"/>
      <c r="M193" s="192"/>
      <c r="N193" s="193"/>
      <c r="O193" s="193"/>
      <c r="P193" s="194">
        <f>SUM(P194:P199)</f>
        <v>0</v>
      </c>
      <c r="Q193" s="193"/>
      <c r="R193" s="194">
        <f>SUM(R194:R199)</f>
        <v>0</v>
      </c>
      <c r="S193" s="193"/>
      <c r="T193" s="195">
        <f>SUM(T194:T199)</f>
        <v>0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R193" s="196" t="s">
        <v>87</v>
      </c>
      <c r="AT193" s="197" t="s">
        <v>78</v>
      </c>
      <c r="AU193" s="197" t="s">
        <v>79</v>
      </c>
      <c r="AY193" s="196" t="s">
        <v>145</v>
      </c>
      <c r="BK193" s="198">
        <f>SUM(BK194:BK199)</f>
        <v>0</v>
      </c>
    </row>
    <row r="194" s="2" customFormat="1" ht="16.5" customHeight="1">
      <c r="A194" s="41"/>
      <c r="B194" s="42"/>
      <c r="C194" s="199" t="s">
        <v>248</v>
      </c>
      <c r="D194" s="199" t="s">
        <v>146</v>
      </c>
      <c r="E194" s="200" t="s">
        <v>249</v>
      </c>
      <c r="F194" s="201" t="s">
        <v>250</v>
      </c>
      <c r="G194" s="202" t="s">
        <v>202</v>
      </c>
      <c r="H194" s="203">
        <v>20.509</v>
      </c>
      <c r="I194" s="204"/>
      <c r="J194" s="205">
        <f>ROUND(I194*H194,2)</f>
        <v>0</v>
      </c>
      <c r="K194" s="201" t="s">
        <v>150</v>
      </c>
      <c r="L194" s="47"/>
      <c r="M194" s="206" t="s">
        <v>39</v>
      </c>
      <c r="N194" s="207" t="s">
        <v>50</v>
      </c>
      <c r="O194" s="87"/>
      <c r="P194" s="208">
        <f>O194*H194</f>
        <v>0</v>
      </c>
      <c r="Q194" s="208">
        <v>0</v>
      </c>
      <c r="R194" s="208">
        <f>Q194*H194</f>
        <v>0</v>
      </c>
      <c r="S194" s="208">
        <v>0</v>
      </c>
      <c r="T194" s="209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0" t="s">
        <v>151</v>
      </c>
      <c r="AT194" s="210" t="s">
        <v>146</v>
      </c>
      <c r="AU194" s="210" t="s">
        <v>87</v>
      </c>
      <c r="AY194" s="19" t="s">
        <v>145</v>
      </c>
      <c r="BE194" s="211">
        <f>IF(N194="základní",J194,0)</f>
        <v>0</v>
      </c>
      <c r="BF194" s="211">
        <f>IF(N194="snížená",J194,0)</f>
        <v>0</v>
      </c>
      <c r="BG194" s="211">
        <f>IF(N194="zákl. přenesená",J194,0)</f>
        <v>0</v>
      </c>
      <c r="BH194" s="211">
        <f>IF(N194="sníž. přenesená",J194,0)</f>
        <v>0</v>
      </c>
      <c r="BI194" s="211">
        <f>IF(N194="nulová",J194,0)</f>
        <v>0</v>
      </c>
      <c r="BJ194" s="19" t="s">
        <v>87</v>
      </c>
      <c r="BK194" s="211">
        <f>ROUND(I194*H194,2)</f>
        <v>0</v>
      </c>
      <c r="BL194" s="19" t="s">
        <v>151</v>
      </c>
      <c r="BM194" s="210" t="s">
        <v>251</v>
      </c>
    </row>
    <row r="195" s="2" customFormat="1">
      <c r="A195" s="41"/>
      <c r="B195" s="42"/>
      <c r="C195" s="43"/>
      <c r="D195" s="212" t="s">
        <v>152</v>
      </c>
      <c r="E195" s="43"/>
      <c r="F195" s="213" t="s">
        <v>250</v>
      </c>
      <c r="G195" s="43"/>
      <c r="H195" s="43"/>
      <c r="I195" s="214"/>
      <c r="J195" s="43"/>
      <c r="K195" s="43"/>
      <c r="L195" s="47"/>
      <c r="M195" s="215"/>
      <c r="N195" s="216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19" t="s">
        <v>152</v>
      </c>
      <c r="AU195" s="19" t="s">
        <v>87</v>
      </c>
    </row>
    <row r="196" s="12" customFormat="1">
      <c r="A196" s="12"/>
      <c r="B196" s="217"/>
      <c r="C196" s="218"/>
      <c r="D196" s="212" t="s">
        <v>153</v>
      </c>
      <c r="E196" s="219" t="s">
        <v>39</v>
      </c>
      <c r="F196" s="220" t="s">
        <v>252</v>
      </c>
      <c r="G196" s="218"/>
      <c r="H196" s="221">
        <v>20.509</v>
      </c>
      <c r="I196" s="222"/>
      <c r="J196" s="218"/>
      <c r="K196" s="218"/>
      <c r="L196" s="223"/>
      <c r="M196" s="224"/>
      <c r="N196" s="225"/>
      <c r="O196" s="225"/>
      <c r="P196" s="225"/>
      <c r="Q196" s="225"/>
      <c r="R196" s="225"/>
      <c r="S196" s="225"/>
      <c r="T196" s="226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T196" s="227" t="s">
        <v>153</v>
      </c>
      <c r="AU196" s="227" t="s">
        <v>87</v>
      </c>
      <c r="AV196" s="12" t="s">
        <v>89</v>
      </c>
      <c r="AW196" s="12" t="s">
        <v>41</v>
      </c>
      <c r="AX196" s="12" t="s">
        <v>79</v>
      </c>
      <c r="AY196" s="227" t="s">
        <v>145</v>
      </c>
    </row>
    <row r="197" s="13" customFormat="1">
      <c r="A197" s="13"/>
      <c r="B197" s="228"/>
      <c r="C197" s="229"/>
      <c r="D197" s="212" t="s">
        <v>153</v>
      </c>
      <c r="E197" s="230" t="s">
        <v>39</v>
      </c>
      <c r="F197" s="231" t="s">
        <v>155</v>
      </c>
      <c r="G197" s="229"/>
      <c r="H197" s="232">
        <v>20.509</v>
      </c>
      <c r="I197" s="233"/>
      <c r="J197" s="229"/>
      <c r="K197" s="229"/>
      <c r="L197" s="234"/>
      <c r="M197" s="235"/>
      <c r="N197" s="236"/>
      <c r="O197" s="236"/>
      <c r="P197" s="236"/>
      <c r="Q197" s="236"/>
      <c r="R197" s="236"/>
      <c r="S197" s="236"/>
      <c r="T197" s="23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8" t="s">
        <v>153</v>
      </c>
      <c r="AU197" s="238" t="s">
        <v>87</v>
      </c>
      <c r="AV197" s="13" t="s">
        <v>151</v>
      </c>
      <c r="AW197" s="13" t="s">
        <v>41</v>
      </c>
      <c r="AX197" s="13" t="s">
        <v>87</v>
      </c>
      <c r="AY197" s="238" t="s">
        <v>145</v>
      </c>
    </row>
    <row r="198" s="2" customFormat="1" ht="21.75" customHeight="1">
      <c r="A198" s="41"/>
      <c r="B198" s="42"/>
      <c r="C198" s="199" t="s">
        <v>197</v>
      </c>
      <c r="D198" s="199" t="s">
        <v>146</v>
      </c>
      <c r="E198" s="200" t="s">
        <v>253</v>
      </c>
      <c r="F198" s="201" t="s">
        <v>254</v>
      </c>
      <c r="G198" s="202" t="s">
        <v>202</v>
      </c>
      <c r="H198" s="203">
        <v>219</v>
      </c>
      <c r="I198" s="204"/>
      <c r="J198" s="205">
        <f>ROUND(I198*H198,2)</f>
        <v>0</v>
      </c>
      <c r="K198" s="201" t="s">
        <v>150</v>
      </c>
      <c r="L198" s="47"/>
      <c r="M198" s="206" t="s">
        <v>39</v>
      </c>
      <c r="N198" s="207" t="s">
        <v>50</v>
      </c>
      <c r="O198" s="87"/>
      <c r="P198" s="208">
        <f>O198*H198</f>
        <v>0</v>
      </c>
      <c r="Q198" s="208">
        <v>0</v>
      </c>
      <c r="R198" s="208">
        <f>Q198*H198</f>
        <v>0</v>
      </c>
      <c r="S198" s="208">
        <v>0</v>
      </c>
      <c r="T198" s="209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0" t="s">
        <v>151</v>
      </c>
      <c r="AT198" s="210" t="s">
        <v>146</v>
      </c>
      <c r="AU198" s="210" t="s">
        <v>87</v>
      </c>
      <c r="AY198" s="19" t="s">
        <v>145</v>
      </c>
      <c r="BE198" s="211">
        <f>IF(N198="základní",J198,0)</f>
        <v>0</v>
      </c>
      <c r="BF198" s="211">
        <f>IF(N198="snížená",J198,0)</f>
        <v>0</v>
      </c>
      <c r="BG198" s="211">
        <f>IF(N198="zákl. přenesená",J198,0)</f>
        <v>0</v>
      </c>
      <c r="BH198" s="211">
        <f>IF(N198="sníž. přenesená",J198,0)</f>
        <v>0</v>
      </c>
      <c r="BI198" s="211">
        <f>IF(N198="nulová",J198,0)</f>
        <v>0</v>
      </c>
      <c r="BJ198" s="19" t="s">
        <v>87</v>
      </c>
      <c r="BK198" s="211">
        <f>ROUND(I198*H198,2)</f>
        <v>0</v>
      </c>
      <c r="BL198" s="19" t="s">
        <v>151</v>
      </c>
      <c r="BM198" s="210" t="s">
        <v>255</v>
      </c>
    </row>
    <row r="199" s="2" customFormat="1">
      <c r="A199" s="41"/>
      <c r="B199" s="42"/>
      <c r="C199" s="43"/>
      <c r="D199" s="212" t="s">
        <v>152</v>
      </c>
      <c r="E199" s="43"/>
      <c r="F199" s="213" t="s">
        <v>254</v>
      </c>
      <c r="G199" s="43"/>
      <c r="H199" s="43"/>
      <c r="I199" s="214"/>
      <c r="J199" s="43"/>
      <c r="K199" s="43"/>
      <c r="L199" s="47"/>
      <c r="M199" s="215"/>
      <c r="N199" s="216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19" t="s">
        <v>152</v>
      </c>
      <c r="AU199" s="19" t="s">
        <v>87</v>
      </c>
    </row>
    <row r="200" s="11" customFormat="1" ht="25.92" customHeight="1">
      <c r="A200" s="11"/>
      <c r="B200" s="185"/>
      <c r="C200" s="186"/>
      <c r="D200" s="187" t="s">
        <v>78</v>
      </c>
      <c r="E200" s="188" t="s">
        <v>190</v>
      </c>
      <c r="F200" s="188" t="s">
        <v>256</v>
      </c>
      <c r="G200" s="186"/>
      <c r="H200" s="186"/>
      <c r="I200" s="189"/>
      <c r="J200" s="190">
        <f>BK200</f>
        <v>0</v>
      </c>
      <c r="K200" s="186"/>
      <c r="L200" s="191"/>
      <c r="M200" s="192"/>
      <c r="N200" s="193"/>
      <c r="O200" s="193"/>
      <c r="P200" s="194">
        <f>SUM(P201:P214)</f>
        <v>0</v>
      </c>
      <c r="Q200" s="193"/>
      <c r="R200" s="194">
        <f>SUM(R201:R214)</f>
        <v>0</v>
      </c>
      <c r="S200" s="193"/>
      <c r="T200" s="195">
        <f>SUM(T201:T214)</f>
        <v>0</v>
      </c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R200" s="196" t="s">
        <v>87</v>
      </c>
      <c r="AT200" s="197" t="s">
        <v>78</v>
      </c>
      <c r="AU200" s="197" t="s">
        <v>79</v>
      </c>
      <c r="AY200" s="196" t="s">
        <v>145</v>
      </c>
      <c r="BK200" s="198">
        <f>SUM(BK201:BK214)</f>
        <v>0</v>
      </c>
    </row>
    <row r="201" s="2" customFormat="1" ht="21.75" customHeight="1">
      <c r="A201" s="41"/>
      <c r="B201" s="42"/>
      <c r="C201" s="199" t="s">
        <v>257</v>
      </c>
      <c r="D201" s="199" t="s">
        <v>146</v>
      </c>
      <c r="E201" s="200" t="s">
        <v>258</v>
      </c>
      <c r="F201" s="201" t="s">
        <v>259</v>
      </c>
      <c r="G201" s="202" t="s">
        <v>158</v>
      </c>
      <c r="H201" s="203">
        <v>557.79999999999995</v>
      </c>
      <c r="I201" s="204"/>
      <c r="J201" s="205">
        <f>ROUND(I201*H201,2)</f>
        <v>0</v>
      </c>
      <c r="K201" s="201" t="s">
        <v>150</v>
      </c>
      <c r="L201" s="47"/>
      <c r="M201" s="206" t="s">
        <v>39</v>
      </c>
      <c r="N201" s="207" t="s">
        <v>50</v>
      </c>
      <c r="O201" s="87"/>
      <c r="P201" s="208">
        <f>O201*H201</f>
        <v>0</v>
      </c>
      <c r="Q201" s="208">
        <v>0</v>
      </c>
      <c r="R201" s="208">
        <f>Q201*H201</f>
        <v>0</v>
      </c>
      <c r="S201" s="208">
        <v>0</v>
      </c>
      <c r="T201" s="209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0" t="s">
        <v>151</v>
      </c>
      <c r="AT201" s="210" t="s">
        <v>146</v>
      </c>
      <c r="AU201" s="210" t="s">
        <v>87</v>
      </c>
      <c r="AY201" s="19" t="s">
        <v>145</v>
      </c>
      <c r="BE201" s="211">
        <f>IF(N201="základní",J201,0)</f>
        <v>0</v>
      </c>
      <c r="BF201" s="211">
        <f>IF(N201="snížená",J201,0)</f>
        <v>0</v>
      </c>
      <c r="BG201" s="211">
        <f>IF(N201="zákl. přenesená",J201,0)</f>
        <v>0</v>
      </c>
      <c r="BH201" s="211">
        <f>IF(N201="sníž. přenesená",J201,0)</f>
        <v>0</v>
      </c>
      <c r="BI201" s="211">
        <f>IF(N201="nulová",J201,0)</f>
        <v>0</v>
      </c>
      <c r="BJ201" s="19" t="s">
        <v>87</v>
      </c>
      <c r="BK201" s="211">
        <f>ROUND(I201*H201,2)</f>
        <v>0</v>
      </c>
      <c r="BL201" s="19" t="s">
        <v>151</v>
      </c>
      <c r="BM201" s="210" t="s">
        <v>260</v>
      </c>
    </row>
    <row r="202" s="2" customFormat="1">
      <c r="A202" s="41"/>
      <c r="B202" s="42"/>
      <c r="C202" s="43"/>
      <c r="D202" s="212" t="s">
        <v>152</v>
      </c>
      <c r="E202" s="43"/>
      <c r="F202" s="213" t="s">
        <v>259</v>
      </c>
      <c r="G202" s="43"/>
      <c r="H202" s="43"/>
      <c r="I202" s="214"/>
      <c r="J202" s="43"/>
      <c r="K202" s="43"/>
      <c r="L202" s="47"/>
      <c r="M202" s="215"/>
      <c r="N202" s="216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19" t="s">
        <v>152</v>
      </c>
      <c r="AU202" s="19" t="s">
        <v>87</v>
      </c>
    </row>
    <row r="203" s="12" customFormat="1">
      <c r="A203" s="12"/>
      <c r="B203" s="217"/>
      <c r="C203" s="218"/>
      <c r="D203" s="212" t="s">
        <v>153</v>
      </c>
      <c r="E203" s="219" t="s">
        <v>39</v>
      </c>
      <c r="F203" s="220" t="s">
        <v>261</v>
      </c>
      <c r="G203" s="218"/>
      <c r="H203" s="221">
        <v>557.79999999999995</v>
      </c>
      <c r="I203" s="222"/>
      <c r="J203" s="218"/>
      <c r="K203" s="218"/>
      <c r="L203" s="223"/>
      <c r="M203" s="224"/>
      <c r="N203" s="225"/>
      <c r="O203" s="225"/>
      <c r="P203" s="225"/>
      <c r="Q203" s="225"/>
      <c r="R203" s="225"/>
      <c r="S203" s="225"/>
      <c r="T203" s="226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T203" s="227" t="s">
        <v>153</v>
      </c>
      <c r="AU203" s="227" t="s">
        <v>87</v>
      </c>
      <c r="AV203" s="12" t="s">
        <v>89</v>
      </c>
      <c r="AW203" s="12" t="s">
        <v>41</v>
      </c>
      <c r="AX203" s="12" t="s">
        <v>79</v>
      </c>
      <c r="AY203" s="227" t="s">
        <v>145</v>
      </c>
    </row>
    <row r="204" s="13" customFormat="1">
      <c r="A204" s="13"/>
      <c r="B204" s="228"/>
      <c r="C204" s="229"/>
      <c r="D204" s="212" t="s">
        <v>153</v>
      </c>
      <c r="E204" s="230" t="s">
        <v>39</v>
      </c>
      <c r="F204" s="231" t="s">
        <v>155</v>
      </c>
      <c r="G204" s="229"/>
      <c r="H204" s="232">
        <v>557.79999999999995</v>
      </c>
      <c r="I204" s="233"/>
      <c r="J204" s="229"/>
      <c r="K204" s="229"/>
      <c r="L204" s="234"/>
      <c r="M204" s="235"/>
      <c r="N204" s="236"/>
      <c r="O204" s="236"/>
      <c r="P204" s="236"/>
      <c r="Q204" s="236"/>
      <c r="R204" s="236"/>
      <c r="S204" s="236"/>
      <c r="T204" s="23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8" t="s">
        <v>153</v>
      </c>
      <c r="AU204" s="238" t="s">
        <v>87</v>
      </c>
      <c r="AV204" s="13" t="s">
        <v>151</v>
      </c>
      <c r="AW204" s="13" t="s">
        <v>41</v>
      </c>
      <c r="AX204" s="13" t="s">
        <v>87</v>
      </c>
      <c r="AY204" s="238" t="s">
        <v>145</v>
      </c>
    </row>
    <row r="205" s="2" customFormat="1" ht="16.5" customHeight="1">
      <c r="A205" s="41"/>
      <c r="B205" s="42"/>
      <c r="C205" s="199" t="s">
        <v>203</v>
      </c>
      <c r="D205" s="199" t="s">
        <v>146</v>
      </c>
      <c r="E205" s="200" t="s">
        <v>262</v>
      </c>
      <c r="F205" s="201" t="s">
        <v>263</v>
      </c>
      <c r="G205" s="202" t="s">
        <v>158</v>
      </c>
      <c r="H205" s="203">
        <v>7</v>
      </c>
      <c r="I205" s="204"/>
      <c r="J205" s="205">
        <f>ROUND(I205*H205,2)</f>
        <v>0</v>
      </c>
      <c r="K205" s="201" t="s">
        <v>150</v>
      </c>
      <c r="L205" s="47"/>
      <c r="M205" s="206" t="s">
        <v>39</v>
      </c>
      <c r="N205" s="207" t="s">
        <v>50</v>
      </c>
      <c r="O205" s="87"/>
      <c r="P205" s="208">
        <f>O205*H205</f>
        <v>0</v>
      </c>
      <c r="Q205" s="208">
        <v>0</v>
      </c>
      <c r="R205" s="208">
        <f>Q205*H205</f>
        <v>0</v>
      </c>
      <c r="S205" s="208">
        <v>0</v>
      </c>
      <c r="T205" s="209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0" t="s">
        <v>151</v>
      </c>
      <c r="AT205" s="210" t="s">
        <v>146</v>
      </c>
      <c r="AU205" s="210" t="s">
        <v>87</v>
      </c>
      <c r="AY205" s="19" t="s">
        <v>145</v>
      </c>
      <c r="BE205" s="211">
        <f>IF(N205="základní",J205,0)</f>
        <v>0</v>
      </c>
      <c r="BF205" s="211">
        <f>IF(N205="snížená",J205,0)</f>
        <v>0</v>
      </c>
      <c r="BG205" s="211">
        <f>IF(N205="zákl. přenesená",J205,0)</f>
        <v>0</v>
      </c>
      <c r="BH205" s="211">
        <f>IF(N205="sníž. přenesená",J205,0)</f>
        <v>0</v>
      </c>
      <c r="BI205" s="211">
        <f>IF(N205="nulová",J205,0)</f>
        <v>0</v>
      </c>
      <c r="BJ205" s="19" t="s">
        <v>87</v>
      </c>
      <c r="BK205" s="211">
        <f>ROUND(I205*H205,2)</f>
        <v>0</v>
      </c>
      <c r="BL205" s="19" t="s">
        <v>151</v>
      </c>
      <c r="BM205" s="210" t="s">
        <v>264</v>
      </c>
    </row>
    <row r="206" s="2" customFormat="1">
      <c r="A206" s="41"/>
      <c r="B206" s="42"/>
      <c r="C206" s="43"/>
      <c r="D206" s="212" t="s">
        <v>152</v>
      </c>
      <c r="E206" s="43"/>
      <c r="F206" s="213" t="s">
        <v>263</v>
      </c>
      <c r="G206" s="43"/>
      <c r="H206" s="43"/>
      <c r="I206" s="214"/>
      <c r="J206" s="43"/>
      <c r="K206" s="43"/>
      <c r="L206" s="47"/>
      <c r="M206" s="215"/>
      <c r="N206" s="216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19" t="s">
        <v>152</v>
      </c>
      <c r="AU206" s="19" t="s">
        <v>87</v>
      </c>
    </row>
    <row r="207" s="2" customFormat="1" ht="16.5" customHeight="1">
      <c r="A207" s="41"/>
      <c r="B207" s="42"/>
      <c r="C207" s="199" t="s">
        <v>265</v>
      </c>
      <c r="D207" s="199" t="s">
        <v>146</v>
      </c>
      <c r="E207" s="200" t="s">
        <v>266</v>
      </c>
      <c r="F207" s="201" t="s">
        <v>267</v>
      </c>
      <c r="G207" s="202" t="s">
        <v>158</v>
      </c>
      <c r="H207" s="203">
        <v>7</v>
      </c>
      <c r="I207" s="204"/>
      <c r="J207" s="205">
        <f>ROUND(I207*H207,2)</f>
        <v>0</v>
      </c>
      <c r="K207" s="201" t="s">
        <v>150</v>
      </c>
      <c r="L207" s="47"/>
      <c r="M207" s="206" t="s">
        <v>39</v>
      </c>
      <c r="N207" s="207" t="s">
        <v>50</v>
      </c>
      <c r="O207" s="87"/>
      <c r="P207" s="208">
        <f>O207*H207</f>
        <v>0</v>
      </c>
      <c r="Q207" s="208">
        <v>0</v>
      </c>
      <c r="R207" s="208">
        <f>Q207*H207</f>
        <v>0</v>
      </c>
      <c r="S207" s="208">
        <v>0</v>
      </c>
      <c r="T207" s="209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0" t="s">
        <v>151</v>
      </c>
      <c r="AT207" s="210" t="s">
        <v>146</v>
      </c>
      <c r="AU207" s="210" t="s">
        <v>87</v>
      </c>
      <c r="AY207" s="19" t="s">
        <v>145</v>
      </c>
      <c r="BE207" s="211">
        <f>IF(N207="základní",J207,0)</f>
        <v>0</v>
      </c>
      <c r="BF207" s="211">
        <f>IF(N207="snížená",J207,0)</f>
        <v>0</v>
      </c>
      <c r="BG207" s="211">
        <f>IF(N207="zákl. přenesená",J207,0)</f>
        <v>0</v>
      </c>
      <c r="BH207" s="211">
        <f>IF(N207="sníž. přenesená",J207,0)</f>
        <v>0</v>
      </c>
      <c r="BI207" s="211">
        <f>IF(N207="nulová",J207,0)</f>
        <v>0</v>
      </c>
      <c r="BJ207" s="19" t="s">
        <v>87</v>
      </c>
      <c r="BK207" s="211">
        <f>ROUND(I207*H207,2)</f>
        <v>0</v>
      </c>
      <c r="BL207" s="19" t="s">
        <v>151</v>
      </c>
      <c r="BM207" s="210" t="s">
        <v>268</v>
      </c>
    </row>
    <row r="208" s="2" customFormat="1">
      <c r="A208" s="41"/>
      <c r="B208" s="42"/>
      <c r="C208" s="43"/>
      <c r="D208" s="212" t="s">
        <v>152</v>
      </c>
      <c r="E208" s="43"/>
      <c r="F208" s="213" t="s">
        <v>267</v>
      </c>
      <c r="G208" s="43"/>
      <c r="H208" s="43"/>
      <c r="I208" s="214"/>
      <c r="J208" s="43"/>
      <c r="K208" s="43"/>
      <c r="L208" s="47"/>
      <c r="M208" s="215"/>
      <c r="N208" s="216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19" t="s">
        <v>152</v>
      </c>
      <c r="AU208" s="19" t="s">
        <v>87</v>
      </c>
    </row>
    <row r="209" s="2" customFormat="1" ht="21.75" customHeight="1">
      <c r="A209" s="41"/>
      <c r="B209" s="42"/>
      <c r="C209" s="199" t="s">
        <v>207</v>
      </c>
      <c r="D209" s="199" t="s">
        <v>146</v>
      </c>
      <c r="E209" s="200" t="s">
        <v>269</v>
      </c>
      <c r="F209" s="201" t="s">
        <v>270</v>
      </c>
      <c r="G209" s="202" t="s">
        <v>158</v>
      </c>
      <c r="H209" s="203">
        <v>800</v>
      </c>
      <c r="I209" s="204"/>
      <c r="J209" s="205">
        <f>ROUND(I209*H209,2)</f>
        <v>0</v>
      </c>
      <c r="K209" s="201" t="s">
        <v>150</v>
      </c>
      <c r="L209" s="47"/>
      <c r="M209" s="206" t="s">
        <v>39</v>
      </c>
      <c r="N209" s="207" t="s">
        <v>50</v>
      </c>
      <c r="O209" s="87"/>
      <c r="P209" s="208">
        <f>O209*H209</f>
        <v>0</v>
      </c>
      <c r="Q209" s="208">
        <v>0</v>
      </c>
      <c r="R209" s="208">
        <f>Q209*H209</f>
        <v>0</v>
      </c>
      <c r="S209" s="208">
        <v>0</v>
      </c>
      <c r="T209" s="209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0" t="s">
        <v>151</v>
      </c>
      <c r="AT209" s="210" t="s">
        <v>146</v>
      </c>
      <c r="AU209" s="210" t="s">
        <v>87</v>
      </c>
      <c r="AY209" s="19" t="s">
        <v>145</v>
      </c>
      <c r="BE209" s="211">
        <f>IF(N209="základní",J209,0)</f>
        <v>0</v>
      </c>
      <c r="BF209" s="211">
        <f>IF(N209="snížená",J209,0)</f>
        <v>0</v>
      </c>
      <c r="BG209" s="211">
        <f>IF(N209="zákl. přenesená",J209,0)</f>
        <v>0</v>
      </c>
      <c r="BH209" s="211">
        <f>IF(N209="sníž. přenesená",J209,0)</f>
        <v>0</v>
      </c>
      <c r="BI209" s="211">
        <f>IF(N209="nulová",J209,0)</f>
        <v>0</v>
      </c>
      <c r="BJ209" s="19" t="s">
        <v>87</v>
      </c>
      <c r="BK209" s="211">
        <f>ROUND(I209*H209,2)</f>
        <v>0</v>
      </c>
      <c r="BL209" s="19" t="s">
        <v>151</v>
      </c>
      <c r="BM209" s="210" t="s">
        <v>271</v>
      </c>
    </row>
    <row r="210" s="2" customFormat="1">
      <c r="A210" s="41"/>
      <c r="B210" s="42"/>
      <c r="C210" s="43"/>
      <c r="D210" s="212" t="s">
        <v>152</v>
      </c>
      <c r="E210" s="43"/>
      <c r="F210" s="213" t="s">
        <v>270</v>
      </c>
      <c r="G210" s="43"/>
      <c r="H210" s="43"/>
      <c r="I210" s="214"/>
      <c r="J210" s="43"/>
      <c r="K210" s="43"/>
      <c r="L210" s="47"/>
      <c r="M210" s="215"/>
      <c r="N210" s="216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19" t="s">
        <v>152</v>
      </c>
      <c r="AU210" s="19" t="s">
        <v>87</v>
      </c>
    </row>
    <row r="211" s="12" customFormat="1">
      <c r="A211" s="12"/>
      <c r="B211" s="217"/>
      <c r="C211" s="218"/>
      <c r="D211" s="212" t="s">
        <v>153</v>
      </c>
      <c r="E211" s="219" t="s">
        <v>39</v>
      </c>
      <c r="F211" s="220" t="s">
        <v>272</v>
      </c>
      <c r="G211" s="218"/>
      <c r="H211" s="221">
        <v>800</v>
      </c>
      <c r="I211" s="222"/>
      <c r="J211" s="218"/>
      <c r="K211" s="218"/>
      <c r="L211" s="223"/>
      <c r="M211" s="224"/>
      <c r="N211" s="225"/>
      <c r="O211" s="225"/>
      <c r="P211" s="225"/>
      <c r="Q211" s="225"/>
      <c r="R211" s="225"/>
      <c r="S211" s="225"/>
      <c r="T211" s="226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T211" s="227" t="s">
        <v>153</v>
      </c>
      <c r="AU211" s="227" t="s">
        <v>87</v>
      </c>
      <c r="AV211" s="12" t="s">
        <v>89</v>
      </c>
      <c r="AW211" s="12" t="s">
        <v>41</v>
      </c>
      <c r="AX211" s="12" t="s">
        <v>79</v>
      </c>
      <c r="AY211" s="227" t="s">
        <v>145</v>
      </c>
    </row>
    <row r="212" s="13" customFormat="1">
      <c r="A212" s="13"/>
      <c r="B212" s="228"/>
      <c r="C212" s="229"/>
      <c r="D212" s="212" t="s">
        <v>153</v>
      </c>
      <c r="E212" s="230" t="s">
        <v>39</v>
      </c>
      <c r="F212" s="231" t="s">
        <v>155</v>
      </c>
      <c r="G212" s="229"/>
      <c r="H212" s="232">
        <v>800</v>
      </c>
      <c r="I212" s="233"/>
      <c r="J212" s="229"/>
      <c r="K212" s="229"/>
      <c r="L212" s="234"/>
      <c r="M212" s="235"/>
      <c r="N212" s="236"/>
      <c r="O212" s="236"/>
      <c r="P212" s="236"/>
      <c r="Q212" s="236"/>
      <c r="R212" s="236"/>
      <c r="S212" s="236"/>
      <c r="T212" s="23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8" t="s">
        <v>153</v>
      </c>
      <c r="AU212" s="238" t="s">
        <v>87</v>
      </c>
      <c r="AV212" s="13" t="s">
        <v>151</v>
      </c>
      <c r="AW212" s="13" t="s">
        <v>41</v>
      </c>
      <c r="AX212" s="13" t="s">
        <v>87</v>
      </c>
      <c r="AY212" s="238" t="s">
        <v>145</v>
      </c>
    </row>
    <row r="213" s="2" customFormat="1" ht="21.75" customHeight="1">
      <c r="A213" s="41"/>
      <c r="B213" s="42"/>
      <c r="C213" s="199" t="s">
        <v>273</v>
      </c>
      <c r="D213" s="199" t="s">
        <v>146</v>
      </c>
      <c r="E213" s="200" t="s">
        <v>274</v>
      </c>
      <c r="F213" s="201" t="s">
        <v>275</v>
      </c>
      <c r="G213" s="202" t="s">
        <v>158</v>
      </c>
      <c r="H213" s="203">
        <v>500</v>
      </c>
      <c r="I213" s="204"/>
      <c r="J213" s="205">
        <f>ROUND(I213*H213,2)</f>
        <v>0</v>
      </c>
      <c r="K213" s="201" t="s">
        <v>150</v>
      </c>
      <c r="L213" s="47"/>
      <c r="M213" s="206" t="s">
        <v>39</v>
      </c>
      <c r="N213" s="207" t="s">
        <v>50</v>
      </c>
      <c r="O213" s="87"/>
      <c r="P213" s="208">
        <f>O213*H213</f>
        <v>0</v>
      </c>
      <c r="Q213" s="208">
        <v>0</v>
      </c>
      <c r="R213" s="208">
        <f>Q213*H213</f>
        <v>0</v>
      </c>
      <c r="S213" s="208">
        <v>0</v>
      </c>
      <c r="T213" s="209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0" t="s">
        <v>151</v>
      </c>
      <c r="AT213" s="210" t="s">
        <v>146</v>
      </c>
      <c r="AU213" s="210" t="s">
        <v>87</v>
      </c>
      <c r="AY213" s="19" t="s">
        <v>145</v>
      </c>
      <c r="BE213" s="211">
        <f>IF(N213="základní",J213,0)</f>
        <v>0</v>
      </c>
      <c r="BF213" s="211">
        <f>IF(N213="snížená",J213,0)</f>
        <v>0</v>
      </c>
      <c r="BG213" s="211">
        <f>IF(N213="zákl. přenesená",J213,0)</f>
        <v>0</v>
      </c>
      <c r="BH213" s="211">
        <f>IF(N213="sníž. přenesená",J213,0)</f>
        <v>0</v>
      </c>
      <c r="BI213" s="211">
        <f>IF(N213="nulová",J213,0)</f>
        <v>0</v>
      </c>
      <c r="BJ213" s="19" t="s">
        <v>87</v>
      </c>
      <c r="BK213" s="211">
        <f>ROUND(I213*H213,2)</f>
        <v>0</v>
      </c>
      <c r="BL213" s="19" t="s">
        <v>151</v>
      </c>
      <c r="BM213" s="210" t="s">
        <v>276</v>
      </c>
    </row>
    <row r="214" s="2" customFormat="1">
      <c r="A214" s="41"/>
      <c r="B214" s="42"/>
      <c r="C214" s="43"/>
      <c r="D214" s="212" t="s">
        <v>152</v>
      </c>
      <c r="E214" s="43"/>
      <c r="F214" s="213" t="s">
        <v>275</v>
      </c>
      <c r="G214" s="43"/>
      <c r="H214" s="43"/>
      <c r="I214" s="214"/>
      <c r="J214" s="43"/>
      <c r="K214" s="43"/>
      <c r="L214" s="47"/>
      <c r="M214" s="215"/>
      <c r="N214" s="216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19" t="s">
        <v>152</v>
      </c>
      <c r="AU214" s="19" t="s">
        <v>87</v>
      </c>
    </row>
    <row r="215" s="11" customFormat="1" ht="25.92" customHeight="1">
      <c r="A215" s="11"/>
      <c r="B215" s="185"/>
      <c r="C215" s="186"/>
      <c r="D215" s="187" t="s">
        <v>78</v>
      </c>
      <c r="E215" s="188" t="s">
        <v>229</v>
      </c>
      <c r="F215" s="188" t="s">
        <v>277</v>
      </c>
      <c r="G215" s="186"/>
      <c r="H215" s="186"/>
      <c r="I215" s="189"/>
      <c r="J215" s="190">
        <f>BK215</f>
        <v>0</v>
      </c>
      <c r="K215" s="186"/>
      <c r="L215" s="191"/>
      <c r="M215" s="192"/>
      <c r="N215" s="193"/>
      <c r="O215" s="193"/>
      <c r="P215" s="194">
        <f>SUM(P216:P219)</f>
        <v>0</v>
      </c>
      <c r="Q215" s="193"/>
      <c r="R215" s="194">
        <f>SUM(R216:R219)</f>
        <v>0</v>
      </c>
      <c r="S215" s="193"/>
      <c r="T215" s="195">
        <f>SUM(T216:T219)</f>
        <v>0</v>
      </c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R215" s="196" t="s">
        <v>87</v>
      </c>
      <c r="AT215" s="197" t="s">
        <v>78</v>
      </c>
      <c r="AU215" s="197" t="s">
        <v>79</v>
      </c>
      <c r="AY215" s="196" t="s">
        <v>145</v>
      </c>
      <c r="BK215" s="198">
        <f>SUM(BK216:BK219)</f>
        <v>0</v>
      </c>
    </row>
    <row r="216" s="2" customFormat="1" ht="16.5" customHeight="1">
      <c r="A216" s="41"/>
      <c r="B216" s="42"/>
      <c r="C216" s="199" t="s">
        <v>212</v>
      </c>
      <c r="D216" s="199" t="s">
        <v>146</v>
      </c>
      <c r="E216" s="200" t="s">
        <v>278</v>
      </c>
      <c r="F216" s="201" t="s">
        <v>279</v>
      </c>
      <c r="G216" s="202" t="s">
        <v>280</v>
      </c>
      <c r="H216" s="203">
        <v>0.98999999999999999</v>
      </c>
      <c r="I216" s="204"/>
      <c r="J216" s="205">
        <f>ROUND(I216*H216,2)</f>
        <v>0</v>
      </c>
      <c r="K216" s="201" t="s">
        <v>150</v>
      </c>
      <c r="L216" s="47"/>
      <c r="M216" s="206" t="s">
        <v>39</v>
      </c>
      <c r="N216" s="207" t="s">
        <v>50</v>
      </c>
      <c r="O216" s="87"/>
      <c r="P216" s="208">
        <f>O216*H216</f>
        <v>0</v>
      </c>
      <c r="Q216" s="208">
        <v>0</v>
      </c>
      <c r="R216" s="208">
        <f>Q216*H216</f>
        <v>0</v>
      </c>
      <c r="S216" s="208">
        <v>0</v>
      </c>
      <c r="T216" s="209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0" t="s">
        <v>151</v>
      </c>
      <c r="AT216" s="210" t="s">
        <v>146</v>
      </c>
      <c r="AU216" s="210" t="s">
        <v>87</v>
      </c>
      <c r="AY216" s="19" t="s">
        <v>145</v>
      </c>
      <c r="BE216" s="211">
        <f>IF(N216="základní",J216,0)</f>
        <v>0</v>
      </c>
      <c r="BF216" s="211">
        <f>IF(N216="snížená",J216,0)</f>
        <v>0</v>
      </c>
      <c r="BG216" s="211">
        <f>IF(N216="zákl. přenesená",J216,0)</f>
        <v>0</v>
      </c>
      <c r="BH216" s="211">
        <f>IF(N216="sníž. přenesená",J216,0)</f>
        <v>0</v>
      </c>
      <c r="BI216" s="211">
        <f>IF(N216="nulová",J216,0)</f>
        <v>0</v>
      </c>
      <c r="BJ216" s="19" t="s">
        <v>87</v>
      </c>
      <c r="BK216" s="211">
        <f>ROUND(I216*H216,2)</f>
        <v>0</v>
      </c>
      <c r="BL216" s="19" t="s">
        <v>151</v>
      </c>
      <c r="BM216" s="210" t="s">
        <v>281</v>
      </c>
    </row>
    <row r="217" s="2" customFormat="1">
      <c r="A217" s="41"/>
      <c r="B217" s="42"/>
      <c r="C217" s="43"/>
      <c r="D217" s="212" t="s">
        <v>152</v>
      </c>
      <c r="E217" s="43"/>
      <c r="F217" s="213" t="s">
        <v>279</v>
      </c>
      <c r="G217" s="43"/>
      <c r="H217" s="43"/>
      <c r="I217" s="214"/>
      <c r="J217" s="43"/>
      <c r="K217" s="43"/>
      <c r="L217" s="47"/>
      <c r="M217" s="215"/>
      <c r="N217" s="216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19" t="s">
        <v>152</v>
      </c>
      <c r="AU217" s="19" t="s">
        <v>87</v>
      </c>
    </row>
    <row r="218" s="12" customFormat="1">
      <c r="A218" s="12"/>
      <c r="B218" s="217"/>
      <c r="C218" s="218"/>
      <c r="D218" s="212" t="s">
        <v>153</v>
      </c>
      <c r="E218" s="219" t="s">
        <v>39</v>
      </c>
      <c r="F218" s="220" t="s">
        <v>282</v>
      </c>
      <c r="G218" s="218"/>
      <c r="H218" s="221">
        <v>0.98999999999999999</v>
      </c>
      <c r="I218" s="222"/>
      <c r="J218" s="218"/>
      <c r="K218" s="218"/>
      <c r="L218" s="223"/>
      <c r="M218" s="224"/>
      <c r="N218" s="225"/>
      <c r="O218" s="225"/>
      <c r="P218" s="225"/>
      <c r="Q218" s="225"/>
      <c r="R218" s="225"/>
      <c r="S218" s="225"/>
      <c r="T218" s="226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T218" s="227" t="s">
        <v>153</v>
      </c>
      <c r="AU218" s="227" t="s">
        <v>87</v>
      </c>
      <c r="AV218" s="12" t="s">
        <v>89</v>
      </c>
      <c r="AW218" s="12" t="s">
        <v>41</v>
      </c>
      <c r="AX218" s="12" t="s">
        <v>79</v>
      </c>
      <c r="AY218" s="227" t="s">
        <v>145</v>
      </c>
    </row>
    <row r="219" s="13" customFormat="1">
      <c r="A219" s="13"/>
      <c r="B219" s="228"/>
      <c r="C219" s="229"/>
      <c r="D219" s="212" t="s">
        <v>153</v>
      </c>
      <c r="E219" s="230" t="s">
        <v>39</v>
      </c>
      <c r="F219" s="231" t="s">
        <v>155</v>
      </c>
      <c r="G219" s="229"/>
      <c r="H219" s="232">
        <v>0.98999999999999999</v>
      </c>
      <c r="I219" s="233"/>
      <c r="J219" s="229"/>
      <c r="K219" s="229"/>
      <c r="L219" s="234"/>
      <c r="M219" s="235"/>
      <c r="N219" s="236"/>
      <c r="O219" s="236"/>
      <c r="P219" s="236"/>
      <c r="Q219" s="236"/>
      <c r="R219" s="236"/>
      <c r="S219" s="236"/>
      <c r="T219" s="23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8" t="s">
        <v>153</v>
      </c>
      <c r="AU219" s="238" t="s">
        <v>87</v>
      </c>
      <c r="AV219" s="13" t="s">
        <v>151</v>
      </c>
      <c r="AW219" s="13" t="s">
        <v>41</v>
      </c>
      <c r="AX219" s="13" t="s">
        <v>87</v>
      </c>
      <c r="AY219" s="238" t="s">
        <v>145</v>
      </c>
    </row>
    <row r="220" s="11" customFormat="1" ht="25.92" customHeight="1">
      <c r="A220" s="11"/>
      <c r="B220" s="185"/>
      <c r="C220" s="186"/>
      <c r="D220" s="187" t="s">
        <v>78</v>
      </c>
      <c r="E220" s="188" t="s">
        <v>265</v>
      </c>
      <c r="F220" s="188" t="s">
        <v>283</v>
      </c>
      <c r="G220" s="186"/>
      <c r="H220" s="186"/>
      <c r="I220" s="189"/>
      <c r="J220" s="190">
        <f>BK220</f>
        <v>0</v>
      </c>
      <c r="K220" s="186"/>
      <c r="L220" s="191"/>
      <c r="M220" s="192"/>
      <c r="N220" s="193"/>
      <c r="O220" s="193"/>
      <c r="P220" s="194">
        <f>SUM(P221:P224)</f>
        <v>0</v>
      </c>
      <c r="Q220" s="193"/>
      <c r="R220" s="194">
        <f>SUM(R221:R224)</f>
        <v>0</v>
      </c>
      <c r="S220" s="193"/>
      <c r="T220" s="195">
        <f>SUM(T221:T224)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196" t="s">
        <v>87</v>
      </c>
      <c r="AT220" s="197" t="s">
        <v>78</v>
      </c>
      <c r="AU220" s="197" t="s">
        <v>79</v>
      </c>
      <c r="AY220" s="196" t="s">
        <v>145</v>
      </c>
      <c r="BK220" s="198">
        <f>SUM(BK221:BK224)</f>
        <v>0</v>
      </c>
    </row>
    <row r="221" s="2" customFormat="1" ht="21.75" customHeight="1">
      <c r="A221" s="41"/>
      <c r="B221" s="42"/>
      <c r="C221" s="199" t="s">
        <v>284</v>
      </c>
      <c r="D221" s="199" t="s">
        <v>146</v>
      </c>
      <c r="E221" s="200" t="s">
        <v>285</v>
      </c>
      <c r="F221" s="201" t="s">
        <v>286</v>
      </c>
      <c r="G221" s="202" t="s">
        <v>202</v>
      </c>
      <c r="H221" s="203">
        <v>1.2</v>
      </c>
      <c r="I221" s="204"/>
      <c r="J221" s="205">
        <f>ROUND(I221*H221,2)</f>
        <v>0</v>
      </c>
      <c r="K221" s="201" t="s">
        <v>150</v>
      </c>
      <c r="L221" s="47"/>
      <c r="M221" s="206" t="s">
        <v>39</v>
      </c>
      <c r="N221" s="207" t="s">
        <v>50</v>
      </c>
      <c r="O221" s="87"/>
      <c r="P221" s="208">
        <f>O221*H221</f>
        <v>0</v>
      </c>
      <c r="Q221" s="208">
        <v>0</v>
      </c>
      <c r="R221" s="208">
        <f>Q221*H221</f>
        <v>0</v>
      </c>
      <c r="S221" s="208">
        <v>0</v>
      </c>
      <c r="T221" s="209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0" t="s">
        <v>151</v>
      </c>
      <c r="AT221" s="210" t="s">
        <v>146</v>
      </c>
      <c r="AU221" s="210" t="s">
        <v>87</v>
      </c>
      <c r="AY221" s="19" t="s">
        <v>145</v>
      </c>
      <c r="BE221" s="211">
        <f>IF(N221="základní",J221,0)</f>
        <v>0</v>
      </c>
      <c r="BF221" s="211">
        <f>IF(N221="snížená",J221,0)</f>
        <v>0</v>
      </c>
      <c r="BG221" s="211">
        <f>IF(N221="zákl. přenesená",J221,0)</f>
        <v>0</v>
      </c>
      <c r="BH221" s="211">
        <f>IF(N221="sníž. přenesená",J221,0)</f>
        <v>0</v>
      </c>
      <c r="BI221" s="211">
        <f>IF(N221="nulová",J221,0)</f>
        <v>0</v>
      </c>
      <c r="BJ221" s="19" t="s">
        <v>87</v>
      </c>
      <c r="BK221" s="211">
        <f>ROUND(I221*H221,2)</f>
        <v>0</v>
      </c>
      <c r="BL221" s="19" t="s">
        <v>151</v>
      </c>
      <c r="BM221" s="210" t="s">
        <v>287</v>
      </c>
    </row>
    <row r="222" s="2" customFormat="1">
      <c r="A222" s="41"/>
      <c r="B222" s="42"/>
      <c r="C222" s="43"/>
      <c r="D222" s="212" t="s">
        <v>152</v>
      </c>
      <c r="E222" s="43"/>
      <c r="F222" s="213" t="s">
        <v>286</v>
      </c>
      <c r="G222" s="43"/>
      <c r="H222" s="43"/>
      <c r="I222" s="214"/>
      <c r="J222" s="43"/>
      <c r="K222" s="43"/>
      <c r="L222" s="47"/>
      <c r="M222" s="215"/>
      <c r="N222" s="216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19" t="s">
        <v>152</v>
      </c>
      <c r="AU222" s="19" t="s">
        <v>87</v>
      </c>
    </row>
    <row r="223" s="12" customFormat="1">
      <c r="A223" s="12"/>
      <c r="B223" s="217"/>
      <c r="C223" s="218"/>
      <c r="D223" s="212" t="s">
        <v>153</v>
      </c>
      <c r="E223" s="219" t="s">
        <v>39</v>
      </c>
      <c r="F223" s="220" t="s">
        <v>288</v>
      </c>
      <c r="G223" s="218"/>
      <c r="H223" s="221">
        <v>1.2</v>
      </c>
      <c r="I223" s="222"/>
      <c r="J223" s="218"/>
      <c r="K223" s="218"/>
      <c r="L223" s="223"/>
      <c r="M223" s="224"/>
      <c r="N223" s="225"/>
      <c r="O223" s="225"/>
      <c r="P223" s="225"/>
      <c r="Q223" s="225"/>
      <c r="R223" s="225"/>
      <c r="S223" s="225"/>
      <c r="T223" s="226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T223" s="227" t="s">
        <v>153</v>
      </c>
      <c r="AU223" s="227" t="s">
        <v>87</v>
      </c>
      <c r="AV223" s="12" t="s">
        <v>89</v>
      </c>
      <c r="AW223" s="12" t="s">
        <v>41</v>
      </c>
      <c r="AX223" s="12" t="s">
        <v>79</v>
      </c>
      <c r="AY223" s="227" t="s">
        <v>145</v>
      </c>
    </row>
    <row r="224" s="13" customFormat="1">
      <c r="A224" s="13"/>
      <c r="B224" s="228"/>
      <c r="C224" s="229"/>
      <c r="D224" s="212" t="s">
        <v>153</v>
      </c>
      <c r="E224" s="230" t="s">
        <v>39</v>
      </c>
      <c r="F224" s="231" t="s">
        <v>155</v>
      </c>
      <c r="G224" s="229"/>
      <c r="H224" s="232">
        <v>1.2</v>
      </c>
      <c r="I224" s="233"/>
      <c r="J224" s="229"/>
      <c r="K224" s="229"/>
      <c r="L224" s="234"/>
      <c r="M224" s="235"/>
      <c r="N224" s="236"/>
      <c r="O224" s="236"/>
      <c r="P224" s="236"/>
      <c r="Q224" s="236"/>
      <c r="R224" s="236"/>
      <c r="S224" s="236"/>
      <c r="T224" s="23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8" t="s">
        <v>153</v>
      </c>
      <c r="AU224" s="238" t="s">
        <v>87</v>
      </c>
      <c r="AV224" s="13" t="s">
        <v>151</v>
      </c>
      <c r="AW224" s="13" t="s">
        <v>41</v>
      </c>
      <c r="AX224" s="13" t="s">
        <v>87</v>
      </c>
      <c r="AY224" s="238" t="s">
        <v>145</v>
      </c>
    </row>
    <row r="225" s="11" customFormat="1" ht="25.92" customHeight="1">
      <c r="A225" s="11"/>
      <c r="B225" s="185"/>
      <c r="C225" s="186"/>
      <c r="D225" s="187" t="s">
        <v>78</v>
      </c>
      <c r="E225" s="188" t="s">
        <v>271</v>
      </c>
      <c r="F225" s="188" t="s">
        <v>289</v>
      </c>
      <c r="G225" s="186"/>
      <c r="H225" s="186"/>
      <c r="I225" s="189"/>
      <c r="J225" s="190">
        <f>BK225</f>
        <v>0</v>
      </c>
      <c r="K225" s="186"/>
      <c r="L225" s="191"/>
      <c r="M225" s="192"/>
      <c r="N225" s="193"/>
      <c r="O225" s="193"/>
      <c r="P225" s="194">
        <f>SUM(P226:P243)</f>
        <v>0</v>
      </c>
      <c r="Q225" s="193"/>
      <c r="R225" s="194">
        <f>SUM(R226:R243)</f>
        <v>0</v>
      </c>
      <c r="S225" s="193"/>
      <c r="T225" s="195">
        <f>SUM(T226:T243)</f>
        <v>0</v>
      </c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R225" s="196" t="s">
        <v>87</v>
      </c>
      <c r="AT225" s="197" t="s">
        <v>78</v>
      </c>
      <c r="AU225" s="197" t="s">
        <v>79</v>
      </c>
      <c r="AY225" s="196" t="s">
        <v>145</v>
      </c>
      <c r="BK225" s="198">
        <f>SUM(BK226:BK243)</f>
        <v>0</v>
      </c>
    </row>
    <row r="226" s="2" customFormat="1" ht="21.75" customHeight="1">
      <c r="A226" s="41"/>
      <c r="B226" s="42"/>
      <c r="C226" s="199" t="s">
        <v>216</v>
      </c>
      <c r="D226" s="199" t="s">
        <v>146</v>
      </c>
      <c r="E226" s="200" t="s">
        <v>290</v>
      </c>
      <c r="F226" s="201" t="s">
        <v>291</v>
      </c>
      <c r="G226" s="202" t="s">
        <v>158</v>
      </c>
      <c r="H226" s="203">
        <v>436.62</v>
      </c>
      <c r="I226" s="204"/>
      <c r="J226" s="205">
        <f>ROUND(I226*H226,2)</f>
        <v>0</v>
      </c>
      <c r="K226" s="201" t="s">
        <v>150</v>
      </c>
      <c r="L226" s="47"/>
      <c r="M226" s="206" t="s">
        <v>39</v>
      </c>
      <c r="N226" s="207" t="s">
        <v>50</v>
      </c>
      <c r="O226" s="87"/>
      <c r="P226" s="208">
        <f>O226*H226</f>
        <v>0</v>
      </c>
      <c r="Q226" s="208">
        <v>0</v>
      </c>
      <c r="R226" s="208">
        <f>Q226*H226</f>
        <v>0</v>
      </c>
      <c r="S226" s="208">
        <v>0</v>
      </c>
      <c r="T226" s="209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10" t="s">
        <v>151</v>
      </c>
      <c r="AT226" s="210" t="s">
        <v>146</v>
      </c>
      <c r="AU226" s="210" t="s">
        <v>87</v>
      </c>
      <c r="AY226" s="19" t="s">
        <v>145</v>
      </c>
      <c r="BE226" s="211">
        <f>IF(N226="základní",J226,0)</f>
        <v>0</v>
      </c>
      <c r="BF226" s="211">
        <f>IF(N226="snížená",J226,0)</f>
        <v>0</v>
      </c>
      <c r="BG226" s="211">
        <f>IF(N226="zákl. přenesená",J226,0)</f>
        <v>0</v>
      </c>
      <c r="BH226" s="211">
        <f>IF(N226="sníž. přenesená",J226,0)</f>
        <v>0</v>
      </c>
      <c r="BI226" s="211">
        <f>IF(N226="nulová",J226,0)</f>
        <v>0</v>
      </c>
      <c r="BJ226" s="19" t="s">
        <v>87</v>
      </c>
      <c r="BK226" s="211">
        <f>ROUND(I226*H226,2)</f>
        <v>0</v>
      </c>
      <c r="BL226" s="19" t="s">
        <v>151</v>
      </c>
      <c r="BM226" s="210" t="s">
        <v>292</v>
      </c>
    </row>
    <row r="227" s="2" customFormat="1">
      <c r="A227" s="41"/>
      <c r="B227" s="42"/>
      <c r="C227" s="43"/>
      <c r="D227" s="212" t="s">
        <v>152</v>
      </c>
      <c r="E227" s="43"/>
      <c r="F227" s="213" t="s">
        <v>291</v>
      </c>
      <c r="G227" s="43"/>
      <c r="H227" s="43"/>
      <c r="I227" s="214"/>
      <c r="J227" s="43"/>
      <c r="K227" s="43"/>
      <c r="L227" s="47"/>
      <c r="M227" s="215"/>
      <c r="N227" s="216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19" t="s">
        <v>152</v>
      </c>
      <c r="AU227" s="19" t="s">
        <v>87</v>
      </c>
    </row>
    <row r="228" s="2" customFormat="1" ht="21.75" customHeight="1">
      <c r="A228" s="41"/>
      <c r="B228" s="42"/>
      <c r="C228" s="199" t="s">
        <v>293</v>
      </c>
      <c r="D228" s="199" t="s">
        <v>146</v>
      </c>
      <c r="E228" s="200" t="s">
        <v>294</v>
      </c>
      <c r="F228" s="201" t="s">
        <v>295</v>
      </c>
      <c r="G228" s="202" t="s">
        <v>158</v>
      </c>
      <c r="H228" s="203">
        <v>436.62</v>
      </c>
      <c r="I228" s="204"/>
      <c r="J228" s="205">
        <f>ROUND(I228*H228,2)</f>
        <v>0</v>
      </c>
      <c r="K228" s="201" t="s">
        <v>150</v>
      </c>
      <c r="L228" s="47"/>
      <c r="M228" s="206" t="s">
        <v>39</v>
      </c>
      <c r="N228" s="207" t="s">
        <v>50</v>
      </c>
      <c r="O228" s="87"/>
      <c r="P228" s="208">
        <f>O228*H228</f>
        <v>0</v>
      </c>
      <c r="Q228" s="208">
        <v>0</v>
      </c>
      <c r="R228" s="208">
        <f>Q228*H228</f>
        <v>0</v>
      </c>
      <c r="S228" s="208">
        <v>0</v>
      </c>
      <c r="T228" s="209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10" t="s">
        <v>151</v>
      </c>
      <c r="AT228" s="210" t="s">
        <v>146</v>
      </c>
      <c r="AU228" s="210" t="s">
        <v>87</v>
      </c>
      <c r="AY228" s="19" t="s">
        <v>145</v>
      </c>
      <c r="BE228" s="211">
        <f>IF(N228="základní",J228,0)</f>
        <v>0</v>
      </c>
      <c r="BF228" s="211">
        <f>IF(N228="snížená",J228,0)</f>
        <v>0</v>
      </c>
      <c r="BG228" s="211">
        <f>IF(N228="zákl. přenesená",J228,0)</f>
        <v>0</v>
      </c>
      <c r="BH228" s="211">
        <f>IF(N228="sníž. přenesená",J228,0)</f>
        <v>0</v>
      </c>
      <c r="BI228" s="211">
        <f>IF(N228="nulová",J228,0)</f>
        <v>0</v>
      </c>
      <c r="BJ228" s="19" t="s">
        <v>87</v>
      </c>
      <c r="BK228" s="211">
        <f>ROUND(I228*H228,2)</f>
        <v>0</v>
      </c>
      <c r="BL228" s="19" t="s">
        <v>151</v>
      </c>
      <c r="BM228" s="210" t="s">
        <v>296</v>
      </c>
    </row>
    <row r="229" s="2" customFormat="1">
      <c r="A229" s="41"/>
      <c r="B229" s="42"/>
      <c r="C229" s="43"/>
      <c r="D229" s="212" t="s">
        <v>152</v>
      </c>
      <c r="E229" s="43"/>
      <c r="F229" s="213" t="s">
        <v>295</v>
      </c>
      <c r="G229" s="43"/>
      <c r="H229" s="43"/>
      <c r="I229" s="214"/>
      <c r="J229" s="43"/>
      <c r="K229" s="43"/>
      <c r="L229" s="47"/>
      <c r="M229" s="215"/>
      <c r="N229" s="216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19" t="s">
        <v>152</v>
      </c>
      <c r="AU229" s="19" t="s">
        <v>87</v>
      </c>
    </row>
    <row r="230" s="2" customFormat="1" ht="21.75" customHeight="1">
      <c r="A230" s="41"/>
      <c r="B230" s="42"/>
      <c r="C230" s="199" t="s">
        <v>220</v>
      </c>
      <c r="D230" s="199" t="s">
        <v>146</v>
      </c>
      <c r="E230" s="200" t="s">
        <v>297</v>
      </c>
      <c r="F230" s="201" t="s">
        <v>298</v>
      </c>
      <c r="G230" s="202" t="s">
        <v>158</v>
      </c>
      <c r="H230" s="203">
        <v>168.09999999999999</v>
      </c>
      <c r="I230" s="204"/>
      <c r="J230" s="205">
        <f>ROUND(I230*H230,2)</f>
        <v>0</v>
      </c>
      <c r="K230" s="201" t="s">
        <v>150</v>
      </c>
      <c r="L230" s="47"/>
      <c r="M230" s="206" t="s">
        <v>39</v>
      </c>
      <c r="N230" s="207" t="s">
        <v>50</v>
      </c>
      <c r="O230" s="87"/>
      <c r="P230" s="208">
        <f>O230*H230</f>
        <v>0</v>
      </c>
      <c r="Q230" s="208">
        <v>0</v>
      </c>
      <c r="R230" s="208">
        <f>Q230*H230</f>
        <v>0</v>
      </c>
      <c r="S230" s="208">
        <v>0</v>
      </c>
      <c r="T230" s="209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10" t="s">
        <v>151</v>
      </c>
      <c r="AT230" s="210" t="s">
        <v>146</v>
      </c>
      <c r="AU230" s="210" t="s">
        <v>87</v>
      </c>
      <c r="AY230" s="19" t="s">
        <v>145</v>
      </c>
      <c r="BE230" s="211">
        <f>IF(N230="základní",J230,0)</f>
        <v>0</v>
      </c>
      <c r="BF230" s="211">
        <f>IF(N230="snížená",J230,0)</f>
        <v>0</v>
      </c>
      <c r="BG230" s="211">
        <f>IF(N230="zákl. přenesená",J230,0)</f>
        <v>0</v>
      </c>
      <c r="BH230" s="211">
        <f>IF(N230="sníž. přenesená",J230,0)</f>
        <v>0</v>
      </c>
      <c r="BI230" s="211">
        <f>IF(N230="nulová",J230,0)</f>
        <v>0</v>
      </c>
      <c r="BJ230" s="19" t="s">
        <v>87</v>
      </c>
      <c r="BK230" s="211">
        <f>ROUND(I230*H230,2)</f>
        <v>0</v>
      </c>
      <c r="BL230" s="19" t="s">
        <v>151</v>
      </c>
      <c r="BM230" s="210" t="s">
        <v>299</v>
      </c>
    </row>
    <row r="231" s="2" customFormat="1">
      <c r="A231" s="41"/>
      <c r="B231" s="42"/>
      <c r="C231" s="43"/>
      <c r="D231" s="212" t="s">
        <v>152</v>
      </c>
      <c r="E231" s="43"/>
      <c r="F231" s="213" t="s">
        <v>298</v>
      </c>
      <c r="G231" s="43"/>
      <c r="H231" s="43"/>
      <c r="I231" s="214"/>
      <c r="J231" s="43"/>
      <c r="K231" s="43"/>
      <c r="L231" s="47"/>
      <c r="M231" s="215"/>
      <c r="N231" s="216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19" t="s">
        <v>152</v>
      </c>
      <c r="AU231" s="19" t="s">
        <v>87</v>
      </c>
    </row>
    <row r="232" s="12" customFormat="1">
      <c r="A232" s="12"/>
      <c r="B232" s="217"/>
      <c r="C232" s="218"/>
      <c r="D232" s="212" t="s">
        <v>153</v>
      </c>
      <c r="E232" s="219" t="s">
        <v>39</v>
      </c>
      <c r="F232" s="220" t="s">
        <v>164</v>
      </c>
      <c r="G232" s="218"/>
      <c r="H232" s="221">
        <v>6</v>
      </c>
      <c r="I232" s="222"/>
      <c r="J232" s="218"/>
      <c r="K232" s="218"/>
      <c r="L232" s="223"/>
      <c r="M232" s="224"/>
      <c r="N232" s="225"/>
      <c r="O232" s="225"/>
      <c r="P232" s="225"/>
      <c r="Q232" s="225"/>
      <c r="R232" s="225"/>
      <c r="S232" s="225"/>
      <c r="T232" s="226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T232" s="227" t="s">
        <v>153</v>
      </c>
      <c r="AU232" s="227" t="s">
        <v>87</v>
      </c>
      <c r="AV232" s="12" t="s">
        <v>89</v>
      </c>
      <c r="AW232" s="12" t="s">
        <v>41</v>
      </c>
      <c r="AX232" s="12" t="s">
        <v>79</v>
      </c>
      <c r="AY232" s="227" t="s">
        <v>145</v>
      </c>
    </row>
    <row r="233" s="12" customFormat="1">
      <c r="A233" s="12"/>
      <c r="B233" s="217"/>
      <c r="C233" s="218"/>
      <c r="D233" s="212" t="s">
        <v>153</v>
      </c>
      <c r="E233" s="219" t="s">
        <v>39</v>
      </c>
      <c r="F233" s="220" t="s">
        <v>164</v>
      </c>
      <c r="G233" s="218"/>
      <c r="H233" s="221">
        <v>6</v>
      </c>
      <c r="I233" s="222"/>
      <c r="J233" s="218"/>
      <c r="K233" s="218"/>
      <c r="L233" s="223"/>
      <c r="M233" s="224"/>
      <c r="N233" s="225"/>
      <c r="O233" s="225"/>
      <c r="P233" s="225"/>
      <c r="Q233" s="225"/>
      <c r="R233" s="225"/>
      <c r="S233" s="225"/>
      <c r="T233" s="226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T233" s="227" t="s">
        <v>153</v>
      </c>
      <c r="AU233" s="227" t="s">
        <v>87</v>
      </c>
      <c r="AV233" s="12" t="s">
        <v>89</v>
      </c>
      <c r="AW233" s="12" t="s">
        <v>41</v>
      </c>
      <c r="AX233" s="12" t="s">
        <v>79</v>
      </c>
      <c r="AY233" s="227" t="s">
        <v>145</v>
      </c>
    </row>
    <row r="234" s="12" customFormat="1">
      <c r="A234" s="12"/>
      <c r="B234" s="217"/>
      <c r="C234" s="218"/>
      <c r="D234" s="212" t="s">
        <v>153</v>
      </c>
      <c r="E234" s="219" t="s">
        <v>39</v>
      </c>
      <c r="F234" s="220" t="s">
        <v>300</v>
      </c>
      <c r="G234" s="218"/>
      <c r="H234" s="221">
        <v>31.5</v>
      </c>
      <c r="I234" s="222"/>
      <c r="J234" s="218"/>
      <c r="K234" s="218"/>
      <c r="L234" s="223"/>
      <c r="M234" s="224"/>
      <c r="N234" s="225"/>
      <c r="O234" s="225"/>
      <c r="P234" s="225"/>
      <c r="Q234" s="225"/>
      <c r="R234" s="225"/>
      <c r="S234" s="225"/>
      <c r="T234" s="226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T234" s="227" t="s">
        <v>153</v>
      </c>
      <c r="AU234" s="227" t="s">
        <v>87</v>
      </c>
      <c r="AV234" s="12" t="s">
        <v>89</v>
      </c>
      <c r="AW234" s="12" t="s">
        <v>41</v>
      </c>
      <c r="AX234" s="12" t="s">
        <v>79</v>
      </c>
      <c r="AY234" s="227" t="s">
        <v>145</v>
      </c>
    </row>
    <row r="235" s="12" customFormat="1">
      <c r="A235" s="12"/>
      <c r="B235" s="217"/>
      <c r="C235" s="218"/>
      <c r="D235" s="212" t="s">
        <v>153</v>
      </c>
      <c r="E235" s="219" t="s">
        <v>39</v>
      </c>
      <c r="F235" s="220" t="s">
        <v>301</v>
      </c>
      <c r="G235" s="218"/>
      <c r="H235" s="221">
        <v>18.600000000000001</v>
      </c>
      <c r="I235" s="222"/>
      <c r="J235" s="218"/>
      <c r="K235" s="218"/>
      <c r="L235" s="223"/>
      <c r="M235" s="224"/>
      <c r="N235" s="225"/>
      <c r="O235" s="225"/>
      <c r="P235" s="225"/>
      <c r="Q235" s="225"/>
      <c r="R235" s="225"/>
      <c r="S235" s="225"/>
      <c r="T235" s="226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T235" s="227" t="s">
        <v>153</v>
      </c>
      <c r="AU235" s="227" t="s">
        <v>87</v>
      </c>
      <c r="AV235" s="12" t="s">
        <v>89</v>
      </c>
      <c r="AW235" s="12" t="s">
        <v>41</v>
      </c>
      <c r="AX235" s="12" t="s">
        <v>79</v>
      </c>
      <c r="AY235" s="227" t="s">
        <v>145</v>
      </c>
    </row>
    <row r="236" s="12" customFormat="1">
      <c r="A236" s="12"/>
      <c r="B236" s="217"/>
      <c r="C236" s="218"/>
      <c r="D236" s="212" t="s">
        <v>153</v>
      </c>
      <c r="E236" s="219" t="s">
        <v>39</v>
      </c>
      <c r="F236" s="220" t="s">
        <v>302</v>
      </c>
      <c r="G236" s="218"/>
      <c r="H236" s="221">
        <v>106</v>
      </c>
      <c r="I236" s="222"/>
      <c r="J236" s="218"/>
      <c r="K236" s="218"/>
      <c r="L236" s="223"/>
      <c r="M236" s="224"/>
      <c r="N236" s="225"/>
      <c r="O236" s="225"/>
      <c r="P236" s="225"/>
      <c r="Q236" s="225"/>
      <c r="R236" s="225"/>
      <c r="S236" s="225"/>
      <c r="T236" s="226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T236" s="227" t="s">
        <v>153</v>
      </c>
      <c r="AU236" s="227" t="s">
        <v>87</v>
      </c>
      <c r="AV236" s="12" t="s">
        <v>89</v>
      </c>
      <c r="AW236" s="12" t="s">
        <v>41</v>
      </c>
      <c r="AX236" s="12" t="s">
        <v>79</v>
      </c>
      <c r="AY236" s="227" t="s">
        <v>145</v>
      </c>
    </row>
    <row r="237" s="13" customFormat="1">
      <c r="A237" s="13"/>
      <c r="B237" s="228"/>
      <c r="C237" s="229"/>
      <c r="D237" s="212" t="s">
        <v>153</v>
      </c>
      <c r="E237" s="230" t="s">
        <v>39</v>
      </c>
      <c r="F237" s="231" t="s">
        <v>155</v>
      </c>
      <c r="G237" s="229"/>
      <c r="H237" s="232">
        <v>168.09999999999999</v>
      </c>
      <c r="I237" s="233"/>
      <c r="J237" s="229"/>
      <c r="K237" s="229"/>
      <c r="L237" s="234"/>
      <c r="M237" s="235"/>
      <c r="N237" s="236"/>
      <c r="O237" s="236"/>
      <c r="P237" s="236"/>
      <c r="Q237" s="236"/>
      <c r="R237" s="236"/>
      <c r="S237" s="236"/>
      <c r="T237" s="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8" t="s">
        <v>153</v>
      </c>
      <c r="AU237" s="238" t="s">
        <v>87</v>
      </c>
      <c r="AV237" s="13" t="s">
        <v>151</v>
      </c>
      <c r="AW237" s="13" t="s">
        <v>41</v>
      </c>
      <c r="AX237" s="13" t="s">
        <v>87</v>
      </c>
      <c r="AY237" s="238" t="s">
        <v>145</v>
      </c>
    </row>
    <row r="238" s="2" customFormat="1" ht="21.75" customHeight="1">
      <c r="A238" s="41"/>
      <c r="B238" s="42"/>
      <c r="C238" s="199" t="s">
        <v>303</v>
      </c>
      <c r="D238" s="199" t="s">
        <v>146</v>
      </c>
      <c r="E238" s="200" t="s">
        <v>304</v>
      </c>
      <c r="F238" s="201" t="s">
        <v>305</v>
      </c>
      <c r="G238" s="202" t="s">
        <v>158</v>
      </c>
      <c r="H238" s="203">
        <v>106</v>
      </c>
      <c r="I238" s="204"/>
      <c r="J238" s="205">
        <f>ROUND(I238*H238,2)</f>
        <v>0</v>
      </c>
      <c r="K238" s="201" t="s">
        <v>150</v>
      </c>
      <c r="L238" s="47"/>
      <c r="M238" s="206" t="s">
        <v>39</v>
      </c>
      <c r="N238" s="207" t="s">
        <v>50</v>
      </c>
      <c r="O238" s="87"/>
      <c r="P238" s="208">
        <f>O238*H238</f>
        <v>0</v>
      </c>
      <c r="Q238" s="208">
        <v>0</v>
      </c>
      <c r="R238" s="208">
        <f>Q238*H238</f>
        <v>0</v>
      </c>
      <c r="S238" s="208">
        <v>0</v>
      </c>
      <c r="T238" s="209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10" t="s">
        <v>151</v>
      </c>
      <c r="AT238" s="210" t="s">
        <v>146</v>
      </c>
      <c r="AU238" s="210" t="s">
        <v>87</v>
      </c>
      <c r="AY238" s="19" t="s">
        <v>145</v>
      </c>
      <c r="BE238" s="211">
        <f>IF(N238="základní",J238,0)</f>
        <v>0</v>
      </c>
      <c r="BF238" s="211">
        <f>IF(N238="snížená",J238,0)</f>
        <v>0</v>
      </c>
      <c r="BG238" s="211">
        <f>IF(N238="zákl. přenesená",J238,0)</f>
        <v>0</v>
      </c>
      <c r="BH238" s="211">
        <f>IF(N238="sníž. přenesená",J238,0)</f>
        <v>0</v>
      </c>
      <c r="BI238" s="211">
        <f>IF(N238="nulová",J238,0)</f>
        <v>0</v>
      </c>
      <c r="BJ238" s="19" t="s">
        <v>87</v>
      </c>
      <c r="BK238" s="211">
        <f>ROUND(I238*H238,2)</f>
        <v>0</v>
      </c>
      <c r="BL238" s="19" t="s">
        <v>151</v>
      </c>
      <c r="BM238" s="210" t="s">
        <v>160</v>
      </c>
    </row>
    <row r="239" s="2" customFormat="1">
      <c r="A239" s="41"/>
      <c r="B239" s="42"/>
      <c r="C239" s="43"/>
      <c r="D239" s="212" t="s">
        <v>152</v>
      </c>
      <c r="E239" s="43"/>
      <c r="F239" s="213" t="s">
        <v>305</v>
      </c>
      <c r="G239" s="43"/>
      <c r="H239" s="43"/>
      <c r="I239" s="214"/>
      <c r="J239" s="43"/>
      <c r="K239" s="43"/>
      <c r="L239" s="47"/>
      <c r="M239" s="215"/>
      <c r="N239" s="216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19" t="s">
        <v>152</v>
      </c>
      <c r="AU239" s="19" t="s">
        <v>87</v>
      </c>
    </row>
    <row r="240" s="2" customFormat="1" ht="24.15" customHeight="1">
      <c r="A240" s="41"/>
      <c r="B240" s="42"/>
      <c r="C240" s="199" t="s">
        <v>225</v>
      </c>
      <c r="D240" s="199" t="s">
        <v>146</v>
      </c>
      <c r="E240" s="200" t="s">
        <v>306</v>
      </c>
      <c r="F240" s="201" t="s">
        <v>307</v>
      </c>
      <c r="G240" s="202" t="s">
        <v>158</v>
      </c>
      <c r="H240" s="203">
        <v>106</v>
      </c>
      <c r="I240" s="204"/>
      <c r="J240" s="205">
        <f>ROUND(I240*H240,2)</f>
        <v>0</v>
      </c>
      <c r="K240" s="201" t="s">
        <v>150</v>
      </c>
      <c r="L240" s="47"/>
      <c r="M240" s="206" t="s">
        <v>39</v>
      </c>
      <c r="N240" s="207" t="s">
        <v>50</v>
      </c>
      <c r="O240" s="87"/>
      <c r="P240" s="208">
        <f>O240*H240</f>
        <v>0</v>
      </c>
      <c r="Q240" s="208">
        <v>0</v>
      </c>
      <c r="R240" s="208">
        <f>Q240*H240</f>
        <v>0</v>
      </c>
      <c r="S240" s="208">
        <v>0</v>
      </c>
      <c r="T240" s="209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0" t="s">
        <v>151</v>
      </c>
      <c r="AT240" s="210" t="s">
        <v>146</v>
      </c>
      <c r="AU240" s="210" t="s">
        <v>87</v>
      </c>
      <c r="AY240" s="19" t="s">
        <v>145</v>
      </c>
      <c r="BE240" s="211">
        <f>IF(N240="základní",J240,0)</f>
        <v>0</v>
      </c>
      <c r="BF240" s="211">
        <f>IF(N240="snížená",J240,0)</f>
        <v>0</v>
      </c>
      <c r="BG240" s="211">
        <f>IF(N240="zákl. přenesená",J240,0)</f>
        <v>0</v>
      </c>
      <c r="BH240" s="211">
        <f>IF(N240="sníž. přenesená",J240,0)</f>
        <v>0</v>
      </c>
      <c r="BI240" s="211">
        <f>IF(N240="nulová",J240,0)</f>
        <v>0</v>
      </c>
      <c r="BJ240" s="19" t="s">
        <v>87</v>
      </c>
      <c r="BK240" s="211">
        <f>ROUND(I240*H240,2)</f>
        <v>0</v>
      </c>
      <c r="BL240" s="19" t="s">
        <v>151</v>
      </c>
      <c r="BM240" s="210" t="s">
        <v>308</v>
      </c>
    </row>
    <row r="241" s="2" customFormat="1">
      <c r="A241" s="41"/>
      <c r="B241" s="42"/>
      <c r="C241" s="43"/>
      <c r="D241" s="212" t="s">
        <v>152</v>
      </c>
      <c r="E241" s="43"/>
      <c r="F241" s="213" t="s">
        <v>307</v>
      </c>
      <c r="G241" s="43"/>
      <c r="H241" s="43"/>
      <c r="I241" s="214"/>
      <c r="J241" s="43"/>
      <c r="K241" s="43"/>
      <c r="L241" s="47"/>
      <c r="M241" s="215"/>
      <c r="N241" s="216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19" t="s">
        <v>152</v>
      </c>
      <c r="AU241" s="19" t="s">
        <v>87</v>
      </c>
    </row>
    <row r="242" s="12" customFormat="1">
      <c r="A242" s="12"/>
      <c r="B242" s="217"/>
      <c r="C242" s="218"/>
      <c r="D242" s="212" t="s">
        <v>153</v>
      </c>
      <c r="E242" s="219" t="s">
        <v>39</v>
      </c>
      <c r="F242" s="220" t="s">
        <v>302</v>
      </c>
      <c r="G242" s="218"/>
      <c r="H242" s="221">
        <v>106</v>
      </c>
      <c r="I242" s="222"/>
      <c r="J242" s="218"/>
      <c r="K242" s="218"/>
      <c r="L242" s="223"/>
      <c r="M242" s="224"/>
      <c r="N242" s="225"/>
      <c r="O242" s="225"/>
      <c r="P242" s="225"/>
      <c r="Q242" s="225"/>
      <c r="R242" s="225"/>
      <c r="S242" s="225"/>
      <c r="T242" s="226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T242" s="227" t="s">
        <v>153</v>
      </c>
      <c r="AU242" s="227" t="s">
        <v>87</v>
      </c>
      <c r="AV242" s="12" t="s">
        <v>89</v>
      </c>
      <c r="AW242" s="12" t="s">
        <v>41</v>
      </c>
      <c r="AX242" s="12" t="s">
        <v>79</v>
      </c>
      <c r="AY242" s="227" t="s">
        <v>145</v>
      </c>
    </row>
    <row r="243" s="13" customFormat="1">
      <c r="A243" s="13"/>
      <c r="B243" s="228"/>
      <c r="C243" s="229"/>
      <c r="D243" s="212" t="s">
        <v>153</v>
      </c>
      <c r="E243" s="230" t="s">
        <v>39</v>
      </c>
      <c r="F243" s="231" t="s">
        <v>155</v>
      </c>
      <c r="G243" s="229"/>
      <c r="H243" s="232">
        <v>106</v>
      </c>
      <c r="I243" s="233"/>
      <c r="J243" s="229"/>
      <c r="K243" s="229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153</v>
      </c>
      <c r="AU243" s="238" t="s">
        <v>87</v>
      </c>
      <c r="AV243" s="13" t="s">
        <v>151</v>
      </c>
      <c r="AW243" s="13" t="s">
        <v>41</v>
      </c>
      <c r="AX243" s="13" t="s">
        <v>87</v>
      </c>
      <c r="AY243" s="238" t="s">
        <v>145</v>
      </c>
    </row>
    <row r="244" s="11" customFormat="1" ht="25.92" customHeight="1">
      <c r="A244" s="11"/>
      <c r="B244" s="185"/>
      <c r="C244" s="186"/>
      <c r="D244" s="187" t="s">
        <v>78</v>
      </c>
      <c r="E244" s="188" t="s">
        <v>309</v>
      </c>
      <c r="F244" s="188" t="s">
        <v>310</v>
      </c>
      <c r="G244" s="186"/>
      <c r="H244" s="186"/>
      <c r="I244" s="189"/>
      <c r="J244" s="190">
        <f>BK244</f>
        <v>0</v>
      </c>
      <c r="K244" s="186"/>
      <c r="L244" s="191"/>
      <c r="M244" s="192"/>
      <c r="N244" s="193"/>
      <c r="O244" s="193"/>
      <c r="P244" s="194">
        <f>SUM(P245:P253)</f>
        <v>0</v>
      </c>
      <c r="Q244" s="193"/>
      <c r="R244" s="194">
        <f>SUM(R245:R253)</f>
        <v>0</v>
      </c>
      <c r="S244" s="193"/>
      <c r="T244" s="195">
        <f>SUM(T245:T253)</f>
        <v>0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R244" s="196" t="s">
        <v>87</v>
      </c>
      <c r="AT244" s="197" t="s">
        <v>78</v>
      </c>
      <c r="AU244" s="197" t="s">
        <v>79</v>
      </c>
      <c r="AY244" s="196" t="s">
        <v>145</v>
      </c>
      <c r="BK244" s="198">
        <f>SUM(BK245:BK253)</f>
        <v>0</v>
      </c>
    </row>
    <row r="245" s="2" customFormat="1" ht="21.75" customHeight="1">
      <c r="A245" s="41"/>
      <c r="B245" s="42"/>
      <c r="C245" s="199" t="s">
        <v>311</v>
      </c>
      <c r="D245" s="199" t="s">
        <v>146</v>
      </c>
      <c r="E245" s="200" t="s">
        <v>312</v>
      </c>
      <c r="F245" s="201" t="s">
        <v>313</v>
      </c>
      <c r="G245" s="202" t="s">
        <v>158</v>
      </c>
      <c r="H245" s="203">
        <v>65.099999999999994</v>
      </c>
      <c r="I245" s="204"/>
      <c r="J245" s="205">
        <f>ROUND(I245*H245,2)</f>
        <v>0</v>
      </c>
      <c r="K245" s="201" t="s">
        <v>150</v>
      </c>
      <c r="L245" s="47"/>
      <c r="M245" s="206" t="s">
        <v>39</v>
      </c>
      <c r="N245" s="207" t="s">
        <v>50</v>
      </c>
      <c r="O245" s="87"/>
      <c r="P245" s="208">
        <f>O245*H245</f>
        <v>0</v>
      </c>
      <c r="Q245" s="208">
        <v>0</v>
      </c>
      <c r="R245" s="208">
        <f>Q245*H245</f>
        <v>0</v>
      </c>
      <c r="S245" s="208">
        <v>0</v>
      </c>
      <c r="T245" s="209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0" t="s">
        <v>151</v>
      </c>
      <c r="AT245" s="210" t="s">
        <v>146</v>
      </c>
      <c r="AU245" s="210" t="s">
        <v>87</v>
      </c>
      <c r="AY245" s="19" t="s">
        <v>145</v>
      </c>
      <c r="BE245" s="211">
        <f>IF(N245="základní",J245,0)</f>
        <v>0</v>
      </c>
      <c r="BF245" s="211">
        <f>IF(N245="snížená",J245,0)</f>
        <v>0</v>
      </c>
      <c r="BG245" s="211">
        <f>IF(N245="zákl. přenesená",J245,0)</f>
        <v>0</v>
      </c>
      <c r="BH245" s="211">
        <f>IF(N245="sníž. přenesená",J245,0)</f>
        <v>0</v>
      </c>
      <c r="BI245" s="211">
        <f>IF(N245="nulová",J245,0)</f>
        <v>0</v>
      </c>
      <c r="BJ245" s="19" t="s">
        <v>87</v>
      </c>
      <c r="BK245" s="211">
        <f>ROUND(I245*H245,2)</f>
        <v>0</v>
      </c>
      <c r="BL245" s="19" t="s">
        <v>151</v>
      </c>
      <c r="BM245" s="210" t="s">
        <v>314</v>
      </c>
    </row>
    <row r="246" s="2" customFormat="1">
      <c r="A246" s="41"/>
      <c r="B246" s="42"/>
      <c r="C246" s="43"/>
      <c r="D246" s="212" t="s">
        <v>152</v>
      </c>
      <c r="E246" s="43"/>
      <c r="F246" s="213" t="s">
        <v>313</v>
      </c>
      <c r="G246" s="43"/>
      <c r="H246" s="43"/>
      <c r="I246" s="214"/>
      <c r="J246" s="43"/>
      <c r="K246" s="43"/>
      <c r="L246" s="47"/>
      <c r="M246" s="215"/>
      <c r="N246" s="216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19" t="s">
        <v>152</v>
      </c>
      <c r="AU246" s="19" t="s">
        <v>87</v>
      </c>
    </row>
    <row r="247" s="12" customFormat="1">
      <c r="A247" s="12"/>
      <c r="B247" s="217"/>
      <c r="C247" s="218"/>
      <c r="D247" s="212" t="s">
        <v>153</v>
      </c>
      <c r="E247" s="219" t="s">
        <v>39</v>
      </c>
      <c r="F247" s="220" t="s">
        <v>315</v>
      </c>
      <c r="G247" s="218"/>
      <c r="H247" s="221">
        <v>27.899999999999999</v>
      </c>
      <c r="I247" s="222"/>
      <c r="J247" s="218"/>
      <c r="K247" s="218"/>
      <c r="L247" s="223"/>
      <c r="M247" s="224"/>
      <c r="N247" s="225"/>
      <c r="O247" s="225"/>
      <c r="P247" s="225"/>
      <c r="Q247" s="225"/>
      <c r="R247" s="225"/>
      <c r="S247" s="225"/>
      <c r="T247" s="226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T247" s="227" t="s">
        <v>153</v>
      </c>
      <c r="AU247" s="227" t="s">
        <v>87</v>
      </c>
      <c r="AV247" s="12" t="s">
        <v>89</v>
      </c>
      <c r="AW247" s="12" t="s">
        <v>41</v>
      </c>
      <c r="AX247" s="12" t="s">
        <v>79</v>
      </c>
      <c r="AY247" s="227" t="s">
        <v>145</v>
      </c>
    </row>
    <row r="248" s="12" customFormat="1">
      <c r="A248" s="12"/>
      <c r="B248" s="217"/>
      <c r="C248" s="218"/>
      <c r="D248" s="212" t="s">
        <v>153</v>
      </c>
      <c r="E248" s="219" t="s">
        <v>39</v>
      </c>
      <c r="F248" s="220" t="s">
        <v>316</v>
      </c>
      <c r="G248" s="218"/>
      <c r="H248" s="221">
        <v>37.200000000000003</v>
      </c>
      <c r="I248" s="222"/>
      <c r="J248" s="218"/>
      <c r="K248" s="218"/>
      <c r="L248" s="223"/>
      <c r="M248" s="224"/>
      <c r="N248" s="225"/>
      <c r="O248" s="225"/>
      <c r="P248" s="225"/>
      <c r="Q248" s="225"/>
      <c r="R248" s="225"/>
      <c r="S248" s="225"/>
      <c r="T248" s="226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T248" s="227" t="s">
        <v>153</v>
      </c>
      <c r="AU248" s="227" t="s">
        <v>87</v>
      </c>
      <c r="AV248" s="12" t="s">
        <v>89</v>
      </c>
      <c r="AW248" s="12" t="s">
        <v>41</v>
      </c>
      <c r="AX248" s="12" t="s">
        <v>79</v>
      </c>
      <c r="AY248" s="227" t="s">
        <v>145</v>
      </c>
    </row>
    <row r="249" s="13" customFormat="1">
      <c r="A249" s="13"/>
      <c r="B249" s="228"/>
      <c r="C249" s="229"/>
      <c r="D249" s="212" t="s">
        <v>153</v>
      </c>
      <c r="E249" s="230" t="s">
        <v>39</v>
      </c>
      <c r="F249" s="231" t="s">
        <v>155</v>
      </c>
      <c r="G249" s="229"/>
      <c r="H249" s="232">
        <v>65.099999999999994</v>
      </c>
      <c r="I249" s="233"/>
      <c r="J249" s="229"/>
      <c r="K249" s="229"/>
      <c r="L249" s="234"/>
      <c r="M249" s="235"/>
      <c r="N249" s="236"/>
      <c r="O249" s="236"/>
      <c r="P249" s="236"/>
      <c r="Q249" s="236"/>
      <c r="R249" s="236"/>
      <c r="S249" s="236"/>
      <c r="T249" s="23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8" t="s">
        <v>153</v>
      </c>
      <c r="AU249" s="238" t="s">
        <v>87</v>
      </c>
      <c r="AV249" s="13" t="s">
        <v>151</v>
      </c>
      <c r="AW249" s="13" t="s">
        <v>41</v>
      </c>
      <c r="AX249" s="13" t="s">
        <v>87</v>
      </c>
      <c r="AY249" s="238" t="s">
        <v>145</v>
      </c>
    </row>
    <row r="250" s="2" customFormat="1" ht="16.5" customHeight="1">
      <c r="A250" s="41"/>
      <c r="B250" s="42"/>
      <c r="C250" s="199" t="s">
        <v>232</v>
      </c>
      <c r="D250" s="199" t="s">
        <v>146</v>
      </c>
      <c r="E250" s="200" t="s">
        <v>317</v>
      </c>
      <c r="F250" s="201" t="s">
        <v>318</v>
      </c>
      <c r="G250" s="202" t="s">
        <v>158</v>
      </c>
      <c r="H250" s="203">
        <v>18.600000000000001</v>
      </c>
      <c r="I250" s="204"/>
      <c r="J250" s="205">
        <f>ROUND(I250*H250,2)</f>
        <v>0</v>
      </c>
      <c r="K250" s="201" t="s">
        <v>319</v>
      </c>
      <c r="L250" s="47"/>
      <c r="M250" s="206" t="s">
        <v>39</v>
      </c>
      <c r="N250" s="207" t="s">
        <v>50</v>
      </c>
      <c r="O250" s="87"/>
      <c r="P250" s="208">
        <f>O250*H250</f>
        <v>0</v>
      </c>
      <c r="Q250" s="208">
        <v>0</v>
      </c>
      <c r="R250" s="208">
        <f>Q250*H250</f>
        <v>0</v>
      </c>
      <c r="S250" s="208">
        <v>0</v>
      </c>
      <c r="T250" s="209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0" t="s">
        <v>151</v>
      </c>
      <c r="AT250" s="210" t="s">
        <v>146</v>
      </c>
      <c r="AU250" s="210" t="s">
        <v>87</v>
      </c>
      <c r="AY250" s="19" t="s">
        <v>145</v>
      </c>
      <c r="BE250" s="211">
        <f>IF(N250="základní",J250,0)</f>
        <v>0</v>
      </c>
      <c r="BF250" s="211">
        <f>IF(N250="snížená",J250,0)</f>
        <v>0</v>
      </c>
      <c r="BG250" s="211">
        <f>IF(N250="zákl. přenesená",J250,0)</f>
        <v>0</v>
      </c>
      <c r="BH250" s="211">
        <f>IF(N250="sníž. přenesená",J250,0)</f>
        <v>0</v>
      </c>
      <c r="BI250" s="211">
        <f>IF(N250="nulová",J250,0)</f>
        <v>0</v>
      </c>
      <c r="BJ250" s="19" t="s">
        <v>87</v>
      </c>
      <c r="BK250" s="211">
        <f>ROUND(I250*H250,2)</f>
        <v>0</v>
      </c>
      <c r="BL250" s="19" t="s">
        <v>151</v>
      </c>
      <c r="BM250" s="210" t="s">
        <v>320</v>
      </c>
    </row>
    <row r="251" s="2" customFormat="1">
      <c r="A251" s="41"/>
      <c r="B251" s="42"/>
      <c r="C251" s="43"/>
      <c r="D251" s="212" t="s">
        <v>152</v>
      </c>
      <c r="E251" s="43"/>
      <c r="F251" s="213" t="s">
        <v>318</v>
      </c>
      <c r="G251" s="43"/>
      <c r="H251" s="43"/>
      <c r="I251" s="214"/>
      <c r="J251" s="43"/>
      <c r="K251" s="43"/>
      <c r="L251" s="47"/>
      <c r="M251" s="215"/>
      <c r="N251" s="216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19" t="s">
        <v>152</v>
      </c>
      <c r="AU251" s="19" t="s">
        <v>87</v>
      </c>
    </row>
    <row r="252" s="12" customFormat="1">
      <c r="A252" s="12"/>
      <c r="B252" s="217"/>
      <c r="C252" s="218"/>
      <c r="D252" s="212" t="s">
        <v>153</v>
      </c>
      <c r="E252" s="219" t="s">
        <v>39</v>
      </c>
      <c r="F252" s="220" t="s">
        <v>301</v>
      </c>
      <c r="G252" s="218"/>
      <c r="H252" s="221">
        <v>18.600000000000001</v>
      </c>
      <c r="I252" s="222"/>
      <c r="J252" s="218"/>
      <c r="K252" s="218"/>
      <c r="L252" s="223"/>
      <c r="M252" s="224"/>
      <c r="N252" s="225"/>
      <c r="O252" s="225"/>
      <c r="P252" s="225"/>
      <c r="Q252" s="225"/>
      <c r="R252" s="225"/>
      <c r="S252" s="225"/>
      <c r="T252" s="226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T252" s="227" t="s">
        <v>153</v>
      </c>
      <c r="AU252" s="227" t="s">
        <v>87</v>
      </c>
      <c r="AV252" s="12" t="s">
        <v>89</v>
      </c>
      <c r="AW252" s="12" t="s">
        <v>41</v>
      </c>
      <c r="AX252" s="12" t="s">
        <v>79</v>
      </c>
      <c r="AY252" s="227" t="s">
        <v>145</v>
      </c>
    </row>
    <row r="253" s="13" customFormat="1">
      <c r="A253" s="13"/>
      <c r="B253" s="228"/>
      <c r="C253" s="229"/>
      <c r="D253" s="212" t="s">
        <v>153</v>
      </c>
      <c r="E253" s="230" t="s">
        <v>39</v>
      </c>
      <c r="F253" s="231" t="s">
        <v>155</v>
      </c>
      <c r="G253" s="229"/>
      <c r="H253" s="232">
        <v>18.600000000000001</v>
      </c>
      <c r="I253" s="233"/>
      <c r="J253" s="229"/>
      <c r="K253" s="229"/>
      <c r="L253" s="234"/>
      <c r="M253" s="235"/>
      <c r="N253" s="236"/>
      <c r="O253" s="236"/>
      <c r="P253" s="236"/>
      <c r="Q253" s="236"/>
      <c r="R253" s="236"/>
      <c r="S253" s="236"/>
      <c r="T253" s="23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8" t="s">
        <v>153</v>
      </c>
      <c r="AU253" s="238" t="s">
        <v>87</v>
      </c>
      <c r="AV253" s="13" t="s">
        <v>151</v>
      </c>
      <c r="AW253" s="13" t="s">
        <v>41</v>
      </c>
      <c r="AX253" s="13" t="s">
        <v>87</v>
      </c>
      <c r="AY253" s="238" t="s">
        <v>145</v>
      </c>
    </row>
    <row r="254" s="11" customFormat="1" ht="25.92" customHeight="1">
      <c r="A254" s="11"/>
      <c r="B254" s="185"/>
      <c r="C254" s="186"/>
      <c r="D254" s="187" t="s">
        <v>78</v>
      </c>
      <c r="E254" s="188" t="s">
        <v>276</v>
      </c>
      <c r="F254" s="188" t="s">
        <v>321</v>
      </c>
      <c r="G254" s="186"/>
      <c r="H254" s="186"/>
      <c r="I254" s="189"/>
      <c r="J254" s="190">
        <f>BK254</f>
        <v>0</v>
      </c>
      <c r="K254" s="186"/>
      <c r="L254" s="191"/>
      <c r="M254" s="192"/>
      <c r="N254" s="193"/>
      <c r="O254" s="193"/>
      <c r="P254" s="194">
        <f>SUM(P255:P256)</f>
        <v>0</v>
      </c>
      <c r="Q254" s="193"/>
      <c r="R254" s="194">
        <f>SUM(R255:R256)</f>
        <v>0</v>
      </c>
      <c r="S254" s="193"/>
      <c r="T254" s="195">
        <f>SUM(T255:T256)</f>
        <v>0</v>
      </c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R254" s="196" t="s">
        <v>87</v>
      </c>
      <c r="AT254" s="197" t="s">
        <v>78</v>
      </c>
      <c r="AU254" s="197" t="s">
        <v>79</v>
      </c>
      <c r="AY254" s="196" t="s">
        <v>145</v>
      </c>
      <c r="BK254" s="198">
        <f>SUM(BK255:BK256)</f>
        <v>0</v>
      </c>
    </row>
    <row r="255" s="2" customFormat="1" ht="21.75" customHeight="1">
      <c r="A255" s="41"/>
      <c r="B255" s="42"/>
      <c r="C255" s="199" t="s">
        <v>322</v>
      </c>
      <c r="D255" s="199" t="s">
        <v>146</v>
      </c>
      <c r="E255" s="200" t="s">
        <v>323</v>
      </c>
      <c r="F255" s="201" t="s">
        <v>324</v>
      </c>
      <c r="G255" s="202" t="s">
        <v>158</v>
      </c>
      <c r="H255" s="203">
        <v>6</v>
      </c>
      <c r="I255" s="204"/>
      <c r="J255" s="205">
        <f>ROUND(I255*H255,2)</f>
        <v>0</v>
      </c>
      <c r="K255" s="201" t="s">
        <v>150</v>
      </c>
      <c r="L255" s="47"/>
      <c r="M255" s="206" t="s">
        <v>39</v>
      </c>
      <c r="N255" s="207" t="s">
        <v>50</v>
      </c>
      <c r="O255" s="87"/>
      <c r="P255" s="208">
        <f>O255*H255</f>
        <v>0</v>
      </c>
      <c r="Q255" s="208">
        <v>0</v>
      </c>
      <c r="R255" s="208">
        <f>Q255*H255</f>
        <v>0</v>
      </c>
      <c r="S255" s="208">
        <v>0</v>
      </c>
      <c r="T255" s="209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0" t="s">
        <v>151</v>
      </c>
      <c r="AT255" s="210" t="s">
        <v>146</v>
      </c>
      <c r="AU255" s="210" t="s">
        <v>87</v>
      </c>
      <c r="AY255" s="19" t="s">
        <v>145</v>
      </c>
      <c r="BE255" s="211">
        <f>IF(N255="základní",J255,0)</f>
        <v>0</v>
      </c>
      <c r="BF255" s="211">
        <f>IF(N255="snížená",J255,0)</f>
        <v>0</v>
      </c>
      <c r="BG255" s="211">
        <f>IF(N255="zákl. přenesená",J255,0)</f>
        <v>0</v>
      </c>
      <c r="BH255" s="211">
        <f>IF(N255="sníž. přenesená",J255,0)</f>
        <v>0</v>
      </c>
      <c r="BI255" s="211">
        <f>IF(N255="nulová",J255,0)</f>
        <v>0</v>
      </c>
      <c r="BJ255" s="19" t="s">
        <v>87</v>
      </c>
      <c r="BK255" s="211">
        <f>ROUND(I255*H255,2)</f>
        <v>0</v>
      </c>
      <c r="BL255" s="19" t="s">
        <v>151</v>
      </c>
      <c r="BM255" s="210" t="s">
        <v>325</v>
      </c>
    </row>
    <row r="256" s="2" customFormat="1">
      <c r="A256" s="41"/>
      <c r="B256" s="42"/>
      <c r="C256" s="43"/>
      <c r="D256" s="212" t="s">
        <v>152</v>
      </c>
      <c r="E256" s="43"/>
      <c r="F256" s="213" t="s">
        <v>324</v>
      </c>
      <c r="G256" s="43"/>
      <c r="H256" s="43"/>
      <c r="I256" s="214"/>
      <c r="J256" s="43"/>
      <c r="K256" s="43"/>
      <c r="L256" s="47"/>
      <c r="M256" s="215"/>
      <c r="N256" s="216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19" t="s">
        <v>152</v>
      </c>
      <c r="AU256" s="19" t="s">
        <v>87</v>
      </c>
    </row>
    <row r="257" s="11" customFormat="1" ht="25.92" customHeight="1">
      <c r="A257" s="11"/>
      <c r="B257" s="185"/>
      <c r="C257" s="186"/>
      <c r="D257" s="187" t="s">
        <v>78</v>
      </c>
      <c r="E257" s="188" t="s">
        <v>326</v>
      </c>
      <c r="F257" s="188" t="s">
        <v>327</v>
      </c>
      <c r="G257" s="186"/>
      <c r="H257" s="186"/>
      <c r="I257" s="189"/>
      <c r="J257" s="190">
        <f>BK257</f>
        <v>0</v>
      </c>
      <c r="K257" s="186"/>
      <c r="L257" s="191"/>
      <c r="M257" s="192"/>
      <c r="N257" s="193"/>
      <c r="O257" s="193"/>
      <c r="P257" s="194">
        <f>SUM(P258:P285)</f>
        <v>0</v>
      </c>
      <c r="Q257" s="193"/>
      <c r="R257" s="194">
        <f>SUM(R258:R285)</f>
        <v>0</v>
      </c>
      <c r="S257" s="193"/>
      <c r="T257" s="195">
        <f>SUM(T258:T285)</f>
        <v>0</v>
      </c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R257" s="196" t="s">
        <v>87</v>
      </c>
      <c r="AT257" s="197" t="s">
        <v>78</v>
      </c>
      <c r="AU257" s="197" t="s">
        <v>79</v>
      </c>
      <c r="AY257" s="196" t="s">
        <v>145</v>
      </c>
      <c r="BK257" s="198">
        <f>SUM(BK258:BK285)</f>
        <v>0</v>
      </c>
    </row>
    <row r="258" s="2" customFormat="1" ht="21.75" customHeight="1">
      <c r="A258" s="41"/>
      <c r="B258" s="42"/>
      <c r="C258" s="199" t="s">
        <v>237</v>
      </c>
      <c r="D258" s="199" t="s">
        <v>146</v>
      </c>
      <c r="E258" s="200" t="s">
        <v>328</v>
      </c>
      <c r="F258" s="201" t="s">
        <v>329</v>
      </c>
      <c r="G258" s="202" t="s">
        <v>158</v>
      </c>
      <c r="H258" s="203">
        <v>414.30000000000001</v>
      </c>
      <c r="I258" s="204"/>
      <c r="J258" s="205">
        <f>ROUND(I258*H258,2)</f>
        <v>0</v>
      </c>
      <c r="K258" s="201" t="s">
        <v>150</v>
      </c>
      <c r="L258" s="47"/>
      <c r="M258" s="206" t="s">
        <v>39</v>
      </c>
      <c r="N258" s="207" t="s">
        <v>50</v>
      </c>
      <c r="O258" s="87"/>
      <c r="P258" s="208">
        <f>O258*H258</f>
        <v>0</v>
      </c>
      <c r="Q258" s="208">
        <v>0</v>
      </c>
      <c r="R258" s="208">
        <f>Q258*H258</f>
        <v>0</v>
      </c>
      <c r="S258" s="208">
        <v>0</v>
      </c>
      <c r="T258" s="209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0" t="s">
        <v>151</v>
      </c>
      <c r="AT258" s="210" t="s">
        <v>146</v>
      </c>
      <c r="AU258" s="210" t="s">
        <v>87</v>
      </c>
      <c r="AY258" s="19" t="s">
        <v>145</v>
      </c>
      <c r="BE258" s="211">
        <f>IF(N258="základní",J258,0)</f>
        <v>0</v>
      </c>
      <c r="BF258" s="211">
        <f>IF(N258="snížená",J258,0)</f>
        <v>0</v>
      </c>
      <c r="BG258" s="211">
        <f>IF(N258="zákl. přenesená",J258,0)</f>
        <v>0</v>
      </c>
      <c r="BH258" s="211">
        <f>IF(N258="sníž. přenesená",J258,0)</f>
        <v>0</v>
      </c>
      <c r="BI258" s="211">
        <f>IF(N258="nulová",J258,0)</f>
        <v>0</v>
      </c>
      <c r="BJ258" s="19" t="s">
        <v>87</v>
      </c>
      <c r="BK258" s="211">
        <f>ROUND(I258*H258,2)</f>
        <v>0</v>
      </c>
      <c r="BL258" s="19" t="s">
        <v>151</v>
      </c>
      <c r="BM258" s="210" t="s">
        <v>330</v>
      </c>
    </row>
    <row r="259" s="2" customFormat="1">
      <c r="A259" s="41"/>
      <c r="B259" s="42"/>
      <c r="C259" s="43"/>
      <c r="D259" s="212" t="s">
        <v>152</v>
      </c>
      <c r="E259" s="43"/>
      <c r="F259" s="213" t="s">
        <v>329</v>
      </c>
      <c r="G259" s="43"/>
      <c r="H259" s="43"/>
      <c r="I259" s="214"/>
      <c r="J259" s="43"/>
      <c r="K259" s="43"/>
      <c r="L259" s="47"/>
      <c r="M259" s="215"/>
      <c r="N259" s="216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19" t="s">
        <v>152</v>
      </c>
      <c r="AU259" s="19" t="s">
        <v>87</v>
      </c>
    </row>
    <row r="260" s="12" customFormat="1">
      <c r="A260" s="12"/>
      <c r="B260" s="217"/>
      <c r="C260" s="218"/>
      <c r="D260" s="212" t="s">
        <v>153</v>
      </c>
      <c r="E260" s="219" t="s">
        <v>39</v>
      </c>
      <c r="F260" s="220" t="s">
        <v>331</v>
      </c>
      <c r="G260" s="218"/>
      <c r="H260" s="221">
        <v>371.60000000000002</v>
      </c>
      <c r="I260" s="222"/>
      <c r="J260" s="218"/>
      <c r="K260" s="218"/>
      <c r="L260" s="223"/>
      <c r="M260" s="224"/>
      <c r="N260" s="225"/>
      <c r="O260" s="225"/>
      <c r="P260" s="225"/>
      <c r="Q260" s="225"/>
      <c r="R260" s="225"/>
      <c r="S260" s="225"/>
      <c r="T260" s="226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T260" s="227" t="s">
        <v>153</v>
      </c>
      <c r="AU260" s="227" t="s">
        <v>87</v>
      </c>
      <c r="AV260" s="12" t="s">
        <v>89</v>
      </c>
      <c r="AW260" s="12" t="s">
        <v>41</v>
      </c>
      <c r="AX260" s="12" t="s">
        <v>79</v>
      </c>
      <c r="AY260" s="227" t="s">
        <v>145</v>
      </c>
    </row>
    <row r="261" s="12" customFormat="1">
      <c r="A261" s="12"/>
      <c r="B261" s="217"/>
      <c r="C261" s="218"/>
      <c r="D261" s="212" t="s">
        <v>153</v>
      </c>
      <c r="E261" s="219" t="s">
        <v>39</v>
      </c>
      <c r="F261" s="220" t="s">
        <v>332</v>
      </c>
      <c r="G261" s="218"/>
      <c r="H261" s="221">
        <v>16.5</v>
      </c>
      <c r="I261" s="222"/>
      <c r="J261" s="218"/>
      <c r="K261" s="218"/>
      <c r="L261" s="223"/>
      <c r="M261" s="224"/>
      <c r="N261" s="225"/>
      <c r="O261" s="225"/>
      <c r="P261" s="225"/>
      <c r="Q261" s="225"/>
      <c r="R261" s="225"/>
      <c r="S261" s="225"/>
      <c r="T261" s="226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T261" s="227" t="s">
        <v>153</v>
      </c>
      <c r="AU261" s="227" t="s">
        <v>87</v>
      </c>
      <c r="AV261" s="12" t="s">
        <v>89</v>
      </c>
      <c r="AW261" s="12" t="s">
        <v>41</v>
      </c>
      <c r="AX261" s="12" t="s">
        <v>79</v>
      </c>
      <c r="AY261" s="227" t="s">
        <v>145</v>
      </c>
    </row>
    <row r="262" s="12" customFormat="1">
      <c r="A262" s="12"/>
      <c r="B262" s="217"/>
      <c r="C262" s="218"/>
      <c r="D262" s="212" t="s">
        <v>153</v>
      </c>
      <c r="E262" s="219" t="s">
        <v>39</v>
      </c>
      <c r="F262" s="220" t="s">
        <v>333</v>
      </c>
      <c r="G262" s="218"/>
      <c r="H262" s="221">
        <v>26.199999999999999</v>
      </c>
      <c r="I262" s="222"/>
      <c r="J262" s="218"/>
      <c r="K262" s="218"/>
      <c r="L262" s="223"/>
      <c r="M262" s="224"/>
      <c r="N262" s="225"/>
      <c r="O262" s="225"/>
      <c r="P262" s="225"/>
      <c r="Q262" s="225"/>
      <c r="R262" s="225"/>
      <c r="S262" s="225"/>
      <c r="T262" s="226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T262" s="227" t="s">
        <v>153</v>
      </c>
      <c r="AU262" s="227" t="s">
        <v>87</v>
      </c>
      <c r="AV262" s="12" t="s">
        <v>89</v>
      </c>
      <c r="AW262" s="12" t="s">
        <v>41</v>
      </c>
      <c r="AX262" s="12" t="s">
        <v>79</v>
      </c>
      <c r="AY262" s="227" t="s">
        <v>145</v>
      </c>
    </row>
    <row r="263" s="13" customFormat="1">
      <c r="A263" s="13"/>
      <c r="B263" s="228"/>
      <c r="C263" s="229"/>
      <c r="D263" s="212" t="s">
        <v>153</v>
      </c>
      <c r="E263" s="230" t="s">
        <v>39</v>
      </c>
      <c r="F263" s="231" t="s">
        <v>155</v>
      </c>
      <c r="G263" s="229"/>
      <c r="H263" s="232">
        <v>414.30000000000001</v>
      </c>
      <c r="I263" s="233"/>
      <c r="J263" s="229"/>
      <c r="K263" s="229"/>
      <c r="L263" s="234"/>
      <c r="M263" s="235"/>
      <c r="N263" s="236"/>
      <c r="O263" s="236"/>
      <c r="P263" s="236"/>
      <c r="Q263" s="236"/>
      <c r="R263" s="236"/>
      <c r="S263" s="236"/>
      <c r="T263" s="23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8" t="s">
        <v>153</v>
      </c>
      <c r="AU263" s="238" t="s">
        <v>87</v>
      </c>
      <c r="AV263" s="13" t="s">
        <v>151</v>
      </c>
      <c r="AW263" s="13" t="s">
        <v>41</v>
      </c>
      <c r="AX263" s="13" t="s">
        <v>87</v>
      </c>
      <c r="AY263" s="238" t="s">
        <v>145</v>
      </c>
    </row>
    <row r="264" s="2" customFormat="1" ht="16.5" customHeight="1">
      <c r="A264" s="41"/>
      <c r="B264" s="42"/>
      <c r="C264" s="199" t="s">
        <v>334</v>
      </c>
      <c r="D264" s="199" t="s">
        <v>146</v>
      </c>
      <c r="E264" s="200" t="s">
        <v>335</v>
      </c>
      <c r="F264" s="201" t="s">
        <v>336</v>
      </c>
      <c r="G264" s="202" t="s">
        <v>149</v>
      </c>
      <c r="H264" s="203">
        <v>400</v>
      </c>
      <c r="I264" s="204"/>
      <c r="J264" s="205">
        <f>ROUND(I264*H264,2)</f>
        <v>0</v>
      </c>
      <c r="K264" s="201" t="s">
        <v>150</v>
      </c>
      <c r="L264" s="47"/>
      <c r="M264" s="206" t="s">
        <v>39</v>
      </c>
      <c r="N264" s="207" t="s">
        <v>50</v>
      </c>
      <c r="O264" s="87"/>
      <c r="P264" s="208">
        <f>O264*H264</f>
        <v>0</v>
      </c>
      <c r="Q264" s="208">
        <v>0</v>
      </c>
      <c r="R264" s="208">
        <f>Q264*H264</f>
        <v>0</v>
      </c>
      <c r="S264" s="208">
        <v>0</v>
      </c>
      <c r="T264" s="209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0" t="s">
        <v>151</v>
      </c>
      <c r="AT264" s="210" t="s">
        <v>146</v>
      </c>
      <c r="AU264" s="210" t="s">
        <v>87</v>
      </c>
      <c r="AY264" s="19" t="s">
        <v>145</v>
      </c>
      <c r="BE264" s="211">
        <f>IF(N264="základní",J264,0)</f>
        <v>0</v>
      </c>
      <c r="BF264" s="211">
        <f>IF(N264="snížená",J264,0)</f>
        <v>0</v>
      </c>
      <c r="BG264" s="211">
        <f>IF(N264="zákl. přenesená",J264,0)</f>
        <v>0</v>
      </c>
      <c r="BH264" s="211">
        <f>IF(N264="sníž. přenesená",J264,0)</f>
        <v>0</v>
      </c>
      <c r="BI264" s="211">
        <f>IF(N264="nulová",J264,0)</f>
        <v>0</v>
      </c>
      <c r="BJ264" s="19" t="s">
        <v>87</v>
      </c>
      <c r="BK264" s="211">
        <f>ROUND(I264*H264,2)</f>
        <v>0</v>
      </c>
      <c r="BL264" s="19" t="s">
        <v>151</v>
      </c>
      <c r="BM264" s="210" t="s">
        <v>337</v>
      </c>
    </row>
    <row r="265" s="2" customFormat="1">
      <c r="A265" s="41"/>
      <c r="B265" s="42"/>
      <c r="C265" s="43"/>
      <c r="D265" s="212" t="s">
        <v>152</v>
      </c>
      <c r="E265" s="43"/>
      <c r="F265" s="213" t="s">
        <v>336</v>
      </c>
      <c r="G265" s="43"/>
      <c r="H265" s="43"/>
      <c r="I265" s="214"/>
      <c r="J265" s="43"/>
      <c r="K265" s="43"/>
      <c r="L265" s="47"/>
      <c r="M265" s="215"/>
      <c r="N265" s="216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19" t="s">
        <v>152</v>
      </c>
      <c r="AU265" s="19" t="s">
        <v>87</v>
      </c>
    </row>
    <row r="266" s="12" customFormat="1">
      <c r="A266" s="12"/>
      <c r="B266" s="217"/>
      <c r="C266" s="218"/>
      <c r="D266" s="212" t="s">
        <v>153</v>
      </c>
      <c r="E266" s="219" t="s">
        <v>39</v>
      </c>
      <c r="F266" s="220" t="s">
        <v>338</v>
      </c>
      <c r="G266" s="218"/>
      <c r="H266" s="221">
        <v>400</v>
      </c>
      <c r="I266" s="222"/>
      <c r="J266" s="218"/>
      <c r="K266" s="218"/>
      <c r="L266" s="223"/>
      <c r="M266" s="224"/>
      <c r="N266" s="225"/>
      <c r="O266" s="225"/>
      <c r="P266" s="225"/>
      <c r="Q266" s="225"/>
      <c r="R266" s="225"/>
      <c r="S266" s="225"/>
      <c r="T266" s="226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T266" s="227" t="s">
        <v>153</v>
      </c>
      <c r="AU266" s="227" t="s">
        <v>87</v>
      </c>
      <c r="AV266" s="12" t="s">
        <v>89</v>
      </c>
      <c r="AW266" s="12" t="s">
        <v>41</v>
      </c>
      <c r="AX266" s="12" t="s">
        <v>79</v>
      </c>
      <c r="AY266" s="227" t="s">
        <v>145</v>
      </c>
    </row>
    <row r="267" s="13" customFormat="1">
      <c r="A267" s="13"/>
      <c r="B267" s="228"/>
      <c r="C267" s="229"/>
      <c r="D267" s="212" t="s">
        <v>153</v>
      </c>
      <c r="E267" s="230" t="s">
        <v>39</v>
      </c>
      <c r="F267" s="231" t="s">
        <v>155</v>
      </c>
      <c r="G267" s="229"/>
      <c r="H267" s="232">
        <v>400</v>
      </c>
      <c r="I267" s="233"/>
      <c r="J267" s="229"/>
      <c r="K267" s="229"/>
      <c r="L267" s="234"/>
      <c r="M267" s="235"/>
      <c r="N267" s="236"/>
      <c r="O267" s="236"/>
      <c r="P267" s="236"/>
      <c r="Q267" s="236"/>
      <c r="R267" s="236"/>
      <c r="S267" s="236"/>
      <c r="T267" s="23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8" t="s">
        <v>153</v>
      </c>
      <c r="AU267" s="238" t="s">
        <v>87</v>
      </c>
      <c r="AV267" s="13" t="s">
        <v>151</v>
      </c>
      <c r="AW267" s="13" t="s">
        <v>41</v>
      </c>
      <c r="AX267" s="13" t="s">
        <v>87</v>
      </c>
      <c r="AY267" s="238" t="s">
        <v>145</v>
      </c>
    </row>
    <row r="268" s="2" customFormat="1" ht="16.5" customHeight="1">
      <c r="A268" s="41"/>
      <c r="B268" s="42"/>
      <c r="C268" s="199" t="s">
        <v>241</v>
      </c>
      <c r="D268" s="199" t="s">
        <v>146</v>
      </c>
      <c r="E268" s="200" t="s">
        <v>339</v>
      </c>
      <c r="F268" s="201" t="s">
        <v>340</v>
      </c>
      <c r="G268" s="202" t="s">
        <v>158</v>
      </c>
      <c r="H268" s="203">
        <v>26.199999999999999</v>
      </c>
      <c r="I268" s="204"/>
      <c r="J268" s="205">
        <f>ROUND(I268*H268,2)</f>
        <v>0</v>
      </c>
      <c r="K268" s="201" t="s">
        <v>150</v>
      </c>
      <c r="L268" s="47"/>
      <c r="M268" s="206" t="s">
        <v>39</v>
      </c>
      <c r="N268" s="207" t="s">
        <v>50</v>
      </c>
      <c r="O268" s="87"/>
      <c r="P268" s="208">
        <f>O268*H268</f>
        <v>0</v>
      </c>
      <c r="Q268" s="208">
        <v>0</v>
      </c>
      <c r="R268" s="208">
        <f>Q268*H268</f>
        <v>0</v>
      </c>
      <c r="S268" s="208">
        <v>0</v>
      </c>
      <c r="T268" s="209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10" t="s">
        <v>151</v>
      </c>
      <c r="AT268" s="210" t="s">
        <v>146</v>
      </c>
      <c r="AU268" s="210" t="s">
        <v>87</v>
      </c>
      <c r="AY268" s="19" t="s">
        <v>145</v>
      </c>
      <c r="BE268" s="211">
        <f>IF(N268="základní",J268,0)</f>
        <v>0</v>
      </c>
      <c r="BF268" s="211">
        <f>IF(N268="snížená",J268,0)</f>
        <v>0</v>
      </c>
      <c r="BG268" s="211">
        <f>IF(N268="zákl. přenesená",J268,0)</f>
        <v>0</v>
      </c>
      <c r="BH268" s="211">
        <f>IF(N268="sníž. přenesená",J268,0)</f>
        <v>0</v>
      </c>
      <c r="BI268" s="211">
        <f>IF(N268="nulová",J268,0)</f>
        <v>0</v>
      </c>
      <c r="BJ268" s="19" t="s">
        <v>87</v>
      </c>
      <c r="BK268" s="211">
        <f>ROUND(I268*H268,2)</f>
        <v>0</v>
      </c>
      <c r="BL268" s="19" t="s">
        <v>151</v>
      </c>
      <c r="BM268" s="210" t="s">
        <v>341</v>
      </c>
    </row>
    <row r="269" s="2" customFormat="1">
      <c r="A269" s="41"/>
      <c r="B269" s="42"/>
      <c r="C269" s="43"/>
      <c r="D269" s="212" t="s">
        <v>152</v>
      </c>
      <c r="E269" s="43"/>
      <c r="F269" s="213" t="s">
        <v>340</v>
      </c>
      <c r="G269" s="43"/>
      <c r="H269" s="43"/>
      <c r="I269" s="214"/>
      <c r="J269" s="43"/>
      <c r="K269" s="43"/>
      <c r="L269" s="47"/>
      <c r="M269" s="215"/>
      <c r="N269" s="216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19" t="s">
        <v>152</v>
      </c>
      <c r="AU269" s="19" t="s">
        <v>87</v>
      </c>
    </row>
    <row r="270" s="12" customFormat="1">
      <c r="A270" s="12"/>
      <c r="B270" s="217"/>
      <c r="C270" s="218"/>
      <c r="D270" s="212" t="s">
        <v>153</v>
      </c>
      <c r="E270" s="219" t="s">
        <v>39</v>
      </c>
      <c r="F270" s="220" t="s">
        <v>333</v>
      </c>
      <c r="G270" s="218"/>
      <c r="H270" s="221">
        <v>26.199999999999999</v>
      </c>
      <c r="I270" s="222"/>
      <c r="J270" s="218"/>
      <c r="K270" s="218"/>
      <c r="L270" s="223"/>
      <c r="M270" s="224"/>
      <c r="N270" s="225"/>
      <c r="O270" s="225"/>
      <c r="P270" s="225"/>
      <c r="Q270" s="225"/>
      <c r="R270" s="225"/>
      <c r="S270" s="225"/>
      <c r="T270" s="226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T270" s="227" t="s">
        <v>153</v>
      </c>
      <c r="AU270" s="227" t="s">
        <v>87</v>
      </c>
      <c r="AV270" s="12" t="s">
        <v>89</v>
      </c>
      <c r="AW270" s="12" t="s">
        <v>41</v>
      </c>
      <c r="AX270" s="12" t="s">
        <v>79</v>
      </c>
      <c r="AY270" s="227" t="s">
        <v>145</v>
      </c>
    </row>
    <row r="271" s="13" customFormat="1">
      <c r="A271" s="13"/>
      <c r="B271" s="228"/>
      <c r="C271" s="229"/>
      <c r="D271" s="212" t="s">
        <v>153</v>
      </c>
      <c r="E271" s="230" t="s">
        <v>39</v>
      </c>
      <c r="F271" s="231" t="s">
        <v>155</v>
      </c>
      <c r="G271" s="229"/>
      <c r="H271" s="232">
        <v>26.199999999999999</v>
      </c>
      <c r="I271" s="233"/>
      <c r="J271" s="229"/>
      <c r="K271" s="229"/>
      <c r="L271" s="234"/>
      <c r="M271" s="235"/>
      <c r="N271" s="236"/>
      <c r="O271" s="236"/>
      <c r="P271" s="236"/>
      <c r="Q271" s="236"/>
      <c r="R271" s="236"/>
      <c r="S271" s="236"/>
      <c r="T271" s="23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8" t="s">
        <v>153</v>
      </c>
      <c r="AU271" s="238" t="s">
        <v>87</v>
      </c>
      <c r="AV271" s="13" t="s">
        <v>151</v>
      </c>
      <c r="AW271" s="13" t="s">
        <v>41</v>
      </c>
      <c r="AX271" s="13" t="s">
        <v>87</v>
      </c>
      <c r="AY271" s="238" t="s">
        <v>145</v>
      </c>
    </row>
    <row r="272" s="2" customFormat="1" ht="21.75" customHeight="1">
      <c r="A272" s="41"/>
      <c r="B272" s="42"/>
      <c r="C272" s="199" t="s">
        <v>342</v>
      </c>
      <c r="D272" s="199" t="s">
        <v>146</v>
      </c>
      <c r="E272" s="200" t="s">
        <v>343</v>
      </c>
      <c r="F272" s="201" t="s">
        <v>344</v>
      </c>
      <c r="G272" s="202" t="s">
        <v>158</v>
      </c>
      <c r="H272" s="203">
        <v>31.5</v>
      </c>
      <c r="I272" s="204"/>
      <c r="J272" s="205">
        <f>ROUND(I272*H272,2)</f>
        <v>0</v>
      </c>
      <c r="K272" s="201" t="s">
        <v>150</v>
      </c>
      <c r="L272" s="47"/>
      <c r="M272" s="206" t="s">
        <v>39</v>
      </c>
      <c r="N272" s="207" t="s">
        <v>50</v>
      </c>
      <c r="O272" s="87"/>
      <c r="P272" s="208">
        <f>O272*H272</f>
        <v>0</v>
      </c>
      <c r="Q272" s="208">
        <v>0</v>
      </c>
      <c r="R272" s="208">
        <f>Q272*H272</f>
        <v>0</v>
      </c>
      <c r="S272" s="208">
        <v>0</v>
      </c>
      <c r="T272" s="209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0" t="s">
        <v>151</v>
      </c>
      <c r="AT272" s="210" t="s">
        <v>146</v>
      </c>
      <c r="AU272" s="210" t="s">
        <v>87</v>
      </c>
      <c r="AY272" s="19" t="s">
        <v>145</v>
      </c>
      <c r="BE272" s="211">
        <f>IF(N272="základní",J272,0)</f>
        <v>0</v>
      </c>
      <c r="BF272" s="211">
        <f>IF(N272="snížená",J272,0)</f>
        <v>0</v>
      </c>
      <c r="BG272" s="211">
        <f>IF(N272="zákl. přenesená",J272,0)</f>
        <v>0</v>
      </c>
      <c r="BH272" s="211">
        <f>IF(N272="sníž. přenesená",J272,0)</f>
        <v>0</v>
      </c>
      <c r="BI272" s="211">
        <f>IF(N272="nulová",J272,0)</f>
        <v>0</v>
      </c>
      <c r="BJ272" s="19" t="s">
        <v>87</v>
      </c>
      <c r="BK272" s="211">
        <f>ROUND(I272*H272,2)</f>
        <v>0</v>
      </c>
      <c r="BL272" s="19" t="s">
        <v>151</v>
      </c>
      <c r="BM272" s="210" t="s">
        <v>345</v>
      </c>
    </row>
    <row r="273" s="2" customFormat="1">
      <c r="A273" s="41"/>
      <c r="B273" s="42"/>
      <c r="C273" s="43"/>
      <c r="D273" s="212" t="s">
        <v>152</v>
      </c>
      <c r="E273" s="43"/>
      <c r="F273" s="213" t="s">
        <v>344</v>
      </c>
      <c r="G273" s="43"/>
      <c r="H273" s="43"/>
      <c r="I273" s="214"/>
      <c r="J273" s="43"/>
      <c r="K273" s="43"/>
      <c r="L273" s="47"/>
      <c r="M273" s="215"/>
      <c r="N273" s="216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19" t="s">
        <v>152</v>
      </c>
      <c r="AU273" s="19" t="s">
        <v>87</v>
      </c>
    </row>
    <row r="274" s="2" customFormat="1" ht="21.75" customHeight="1">
      <c r="A274" s="41"/>
      <c r="B274" s="42"/>
      <c r="C274" s="199" t="s">
        <v>244</v>
      </c>
      <c r="D274" s="199" t="s">
        <v>146</v>
      </c>
      <c r="E274" s="200" t="s">
        <v>346</v>
      </c>
      <c r="F274" s="201" t="s">
        <v>347</v>
      </c>
      <c r="G274" s="202" t="s">
        <v>158</v>
      </c>
      <c r="H274" s="203">
        <v>6</v>
      </c>
      <c r="I274" s="204"/>
      <c r="J274" s="205">
        <f>ROUND(I274*H274,2)</f>
        <v>0</v>
      </c>
      <c r="K274" s="201" t="s">
        <v>150</v>
      </c>
      <c r="L274" s="47"/>
      <c r="M274" s="206" t="s">
        <v>39</v>
      </c>
      <c r="N274" s="207" t="s">
        <v>50</v>
      </c>
      <c r="O274" s="87"/>
      <c r="P274" s="208">
        <f>O274*H274</f>
        <v>0</v>
      </c>
      <c r="Q274" s="208">
        <v>0</v>
      </c>
      <c r="R274" s="208">
        <f>Q274*H274</f>
        <v>0</v>
      </c>
      <c r="S274" s="208">
        <v>0</v>
      </c>
      <c r="T274" s="209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0" t="s">
        <v>151</v>
      </c>
      <c r="AT274" s="210" t="s">
        <v>146</v>
      </c>
      <c r="AU274" s="210" t="s">
        <v>87</v>
      </c>
      <c r="AY274" s="19" t="s">
        <v>145</v>
      </c>
      <c r="BE274" s="211">
        <f>IF(N274="základní",J274,0)</f>
        <v>0</v>
      </c>
      <c r="BF274" s="211">
        <f>IF(N274="snížená",J274,0)</f>
        <v>0</v>
      </c>
      <c r="BG274" s="211">
        <f>IF(N274="zákl. přenesená",J274,0)</f>
        <v>0</v>
      </c>
      <c r="BH274" s="211">
        <f>IF(N274="sníž. přenesená",J274,0)</f>
        <v>0</v>
      </c>
      <c r="BI274" s="211">
        <f>IF(N274="nulová",J274,0)</f>
        <v>0</v>
      </c>
      <c r="BJ274" s="19" t="s">
        <v>87</v>
      </c>
      <c r="BK274" s="211">
        <f>ROUND(I274*H274,2)</f>
        <v>0</v>
      </c>
      <c r="BL274" s="19" t="s">
        <v>151</v>
      </c>
      <c r="BM274" s="210" t="s">
        <v>348</v>
      </c>
    </row>
    <row r="275" s="2" customFormat="1">
      <c r="A275" s="41"/>
      <c r="B275" s="42"/>
      <c r="C275" s="43"/>
      <c r="D275" s="212" t="s">
        <v>152</v>
      </c>
      <c r="E275" s="43"/>
      <c r="F275" s="213" t="s">
        <v>347</v>
      </c>
      <c r="G275" s="43"/>
      <c r="H275" s="43"/>
      <c r="I275" s="214"/>
      <c r="J275" s="43"/>
      <c r="K275" s="43"/>
      <c r="L275" s="47"/>
      <c r="M275" s="215"/>
      <c r="N275" s="216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19" t="s">
        <v>152</v>
      </c>
      <c r="AU275" s="19" t="s">
        <v>87</v>
      </c>
    </row>
    <row r="276" s="12" customFormat="1">
      <c r="A276" s="12"/>
      <c r="B276" s="217"/>
      <c r="C276" s="218"/>
      <c r="D276" s="212" t="s">
        <v>153</v>
      </c>
      <c r="E276" s="219" t="s">
        <v>39</v>
      </c>
      <c r="F276" s="220" t="s">
        <v>164</v>
      </c>
      <c r="G276" s="218"/>
      <c r="H276" s="221">
        <v>6</v>
      </c>
      <c r="I276" s="222"/>
      <c r="J276" s="218"/>
      <c r="K276" s="218"/>
      <c r="L276" s="223"/>
      <c r="M276" s="224"/>
      <c r="N276" s="225"/>
      <c r="O276" s="225"/>
      <c r="P276" s="225"/>
      <c r="Q276" s="225"/>
      <c r="R276" s="225"/>
      <c r="S276" s="225"/>
      <c r="T276" s="226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T276" s="227" t="s">
        <v>153</v>
      </c>
      <c r="AU276" s="227" t="s">
        <v>87</v>
      </c>
      <c r="AV276" s="12" t="s">
        <v>89</v>
      </c>
      <c r="AW276" s="12" t="s">
        <v>41</v>
      </c>
      <c r="AX276" s="12" t="s">
        <v>79</v>
      </c>
      <c r="AY276" s="227" t="s">
        <v>145</v>
      </c>
    </row>
    <row r="277" s="13" customFormat="1">
      <c r="A277" s="13"/>
      <c r="B277" s="228"/>
      <c r="C277" s="229"/>
      <c r="D277" s="212" t="s">
        <v>153</v>
      </c>
      <c r="E277" s="230" t="s">
        <v>39</v>
      </c>
      <c r="F277" s="231" t="s">
        <v>155</v>
      </c>
      <c r="G277" s="229"/>
      <c r="H277" s="232">
        <v>6</v>
      </c>
      <c r="I277" s="233"/>
      <c r="J277" s="229"/>
      <c r="K277" s="229"/>
      <c r="L277" s="234"/>
      <c r="M277" s="235"/>
      <c r="N277" s="236"/>
      <c r="O277" s="236"/>
      <c r="P277" s="236"/>
      <c r="Q277" s="236"/>
      <c r="R277" s="236"/>
      <c r="S277" s="236"/>
      <c r="T277" s="23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8" t="s">
        <v>153</v>
      </c>
      <c r="AU277" s="238" t="s">
        <v>87</v>
      </c>
      <c r="AV277" s="13" t="s">
        <v>151</v>
      </c>
      <c r="AW277" s="13" t="s">
        <v>41</v>
      </c>
      <c r="AX277" s="13" t="s">
        <v>87</v>
      </c>
      <c r="AY277" s="238" t="s">
        <v>145</v>
      </c>
    </row>
    <row r="278" s="2" customFormat="1" ht="21.75" customHeight="1">
      <c r="A278" s="41"/>
      <c r="B278" s="42"/>
      <c r="C278" s="199" t="s">
        <v>349</v>
      </c>
      <c r="D278" s="199" t="s">
        <v>146</v>
      </c>
      <c r="E278" s="200" t="s">
        <v>350</v>
      </c>
      <c r="F278" s="201" t="s">
        <v>351</v>
      </c>
      <c r="G278" s="202" t="s">
        <v>158</v>
      </c>
      <c r="H278" s="203">
        <v>2.976</v>
      </c>
      <c r="I278" s="204"/>
      <c r="J278" s="205">
        <f>ROUND(I278*H278,2)</f>
        <v>0</v>
      </c>
      <c r="K278" s="201" t="s">
        <v>150</v>
      </c>
      <c r="L278" s="47"/>
      <c r="M278" s="206" t="s">
        <v>39</v>
      </c>
      <c r="N278" s="207" t="s">
        <v>50</v>
      </c>
      <c r="O278" s="87"/>
      <c r="P278" s="208">
        <f>O278*H278</f>
        <v>0</v>
      </c>
      <c r="Q278" s="208">
        <v>0</v>
      </c>
      <c r="R278" s="208">
        <f>Q278*H278</f>
        <v>0</v>
      </c>
      <c r="S278" s="208">
        <v>0</v>
      </c>
      <c r="T278" s="209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0" t="s">
        <v>151</v>
      </c>
      <c r="AT278" s="210" t="s">
        <v>146</v>
      </c>
      <c r="AU278" s="210" t="s">
        <v>87</v>
      </c>
      <c r="AY278" s="19" t="s">
        <v>145</v>
      </c>
      <c r="BE278" s="211">
        <f>IF(N278="základní",J278,0)</f>
        <v>0</v>
      </c>
      <c r="BF278" s="211">
        <f>IF(N278="snížená",J278,0)</f>
        <v>0</v>
      </c>
      <c r="BG278" s="211">
        <f>IF(N278="zákl. přenesená",J278,0)</f>
        <v>0</v>
      </c>
      <c r="BH278" s="211">
        <f>IF(N278="sníž. přenesená",J278,0)</f>
        <v>0</v>
      </c>
      <c r="BI278" s="211">
        <f>IF(N278="nulová",J278,0)</f>
        <v>0</v>
      </c>
      <c r="BJ278" s="19" t="s">
        <v>87</v>
      </c>
      <c r="BK278" s="211">
        <f>ROUND(I278*H278,2)</f>
        <v>0</v>
      </c>
      <c r="BL278" s="19" t="s">
        <v>151</v>
      </c>
      <c r="BM278" s="210" t="s">
        <v>352</v>
      </c>
    </row>
    <row r="279" s="2" customFormat="1">
      <c r="A279" s="41"/>
      <c r="B279" s="42"/>
      <c r="C279" s="43"/>
      <c r="D279" s="212" t="s">
        <v>152</v>
      </c>
      <c r="E279" s="43"/>
      <c r="F279" s="213" t="s">
        <v>351</v>
      </c>
      <c r="G279" s="43"/>
      <c r="H279" s="43"/>
      <c r="I279" s="214"/>
      <c r="J279" s="43"/>
      <c r="K279" s="43"/>
      <c r="L279" s="47"/>
      <c r="M279" s="215"/>
      <c r="N279" s="216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19" t="s">
        <v>152</v>
      </c>
      <c r="AU279" s="19" t="s">
        <v>87</v>
      </c>
    </row>
    <row r="280" s="12" customFormat="1">
      <c r="A280" s="12"/>
      <c r="B280" s="217"/>
      <c r="C280" s="218"/>
      <c r="D280" s="212" t="s">
        <v>153</v>
      </c>
      <c r="E280" s="219" t="s">
        <v>39</v>
      </c>
      <c r="F280" s="220" t="s">
        <v>353</v>
      </c>
      <c r="G280" s="218"/>
      <c r="H280" s="221">
        <v>2.976</v>
      </c>
      <c r="I280" s="222"/>
      <c r="J280" s="218"/>
      <c r="K280" s="218"/>
      <c r="L280" s="223"/>
      <c r="M280" s="224"/>
      <c r="N280" s="225"/>
      <c r="O280" s="225"/>
      <c r="P280" s="225"/>
      <c r="Q280" s="225"/>
      <c r="R280" s="225"/>
      <c r="S280" s="225"/>
      <c r="T280" s="226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T280" s="227" t="s">
        <v>153</v>
      </c>
      <c r="AU280" s="227" t="s">
        <v>87</v>
      </c>
      <c r="AV280" s="12" t="s">
        <v>89</v>
      </c>
      <c r="AW280" s="12" t="s">
        <v>41</v>
      </c>
      <c r="AX280" s="12" t="s">
        <v>79</v>
      </c>
      <c r="AY280" s="227" t="s">
        <v>145</v>
      </c>
    </row>
    <row r="281" s="13" customFormat="1">
      <c r="A281" s="13"/>
      <c r="B281" s="228"/>
      <c r="C281" s="229"/>
      <c r="D281" s="212" t="s">
        <v>153</v>
      </c>
      <c r="E281" s="230" t="s">
        <v>39</v>
      </c>
      <c r="F281" s="231" t="s">
        <v>155</v>
      </c>
      <c r="G281" s="229"/>
      <c r="H281" s="232">
        <v>2.976</v>
      </c>
      <c r="I281" s="233"/>
      <c r="J281" s="229"/>
      <c r="K281" s="229"/>
      <c r="L281" s="234"/>
      <c r="M281" s="235"/>
      <c r="N281" s="236"/>
      <c r="O281" s="236"/>
      <c r="P281" s="236"/>
      <c r="Q281" s="236"/>
      <c r="R281" s="236"/>
      <c r="S281" s="236"/>
      <c r="T281" s="23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8" t="s">
        <v>153</v>
      </c>
      <c r="AU281" s="238" t="s">
        <v>87</v>
      </c>
      <c r="AV281" s="13" t="s">
        <v>151</v>
      </c>
      <c r="AW281" s="13" t="s">
        <v>41</v>
      </c>
      <c r="AX281" s="13" t="s">
        <v>87</v>
      </c>
      <c r="AY281" s="238" t="s">
        <v>145</v>
      </c>
    </row>
    <row r="282" s="2" customFormat="1" ht="21.75" customHeight="1">
      <c r="A282" s="41"/>
      <c r="B282" s="42"/>
      <c r="C282" s="199" t="s">
        <v>251</v>
      </c>
      <c r="D282" s="199" t="s">
        <v>146</v>
      </c>
      <c r="E282" s="200" t="s">
        <v>354</v>
      </c>
      <c r="F282" s="201" t="s">
        <v>355</v>
      </c>
      <c r="G282" s="202" t="s">
        <v>158</v>
      </c>
      <c r="H282" s="203">
        <v>31.300000000000001</v>
      </c>
      <c r="I282" s="204"/>
      <c r="J282" s="205">
        <f>ROUND(I282*H282,2)</f>
        <v>0</v>
      </c>
      <c r="K282" s="201" t="s">
        <v>150</v>
      </c>
      <c r="L282" s="47"/>
      <c r="M282" s="206" t="s">
        <v>39</v>
      </c>
      <c r="N282" s="207" t="s">
        <v>50</v>
      </c>
      <c r="O282" s="87"/>
      <c r="P282" s="208">
        <f>O282*H282</f>
        <v>0</v>
      </c>
      <c r="Q282" s="208">
        <v>0</v>
      </c>
      <c r="R282" s="208">
        <f>Q282*H282</f>
        <v>0</v>
      </c>
      <c r="S282" s="208">
        <v>0</v>
      </c>
      <c r="T282" s="209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10" t="s">
        <v>151</v>
      </c>
      <c r="AT282" s="210" t="s">
        <v>146</v>
      </c>
      <c r="AU282" s="210" t="s">
        <v>87</v>
      </c>
      <c r="AY282" s="19" t="s">
        <v>145</v>
      </c>
      <c r="BE282" s="211">
        <f>IF(N282="základní",J282,0)</f>
        <v>0</v>
      </c>
      <c r="BF282" s="211">
        <f>IF(N282="snížená",J282,0)</f>
        <v>0</v>
      </c>
      <c r="BG282" s="211">
        <f>IF(N282="zákl. přenesená",J282,0)</f>
        <v>0</v>
      </c>
      <c r="BH282" s="211">
        <f>IF(N282="sníž. přenesená",J282,0)</f>
        <v>0</v>
      </c>
      <c r="BI282" s="211">
        <f>IF(N282="nulová",J282,0)</f>
        <v>0</v>
      </c>
      <c r="BJ282" s="19" t="s">
        <v>87</v>
      </c>
      <c r="BK282" s="211">
        <f>ROUND(I282*H282,2)</f>
        <v>0</v>
      </c>
      <c r="BL282" s="19" t="s">
        <v>151</v>
      </c>
      <c r="BM282" s="210" t="s">
        <v>356</v>
      </c>
    </row>
    <row r="283" s="2" customFormat="1">
      <c r="A283" s="41"/>
      <c r="B283" s="42"/>
      <c r="C283" s="43"/>
      <c r="D283" s="212" t="s">
        <v>152</v>
      </c>
      <c r="E283" s="43"/>
      <c r="F283" s="213" t="s">
        <v>355</v>
      </c>
      <c r="G283" s="43"/>
      <c r="H283" s="43"/>
      <c r="I283" s="214"/>
      <c r="J283" s="43"/>
      <c r="K283" s="43"/>
      <c r="L283" s="47"/>
      <c r="M283" s="215"/>
      <c r="N283" s="216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19" t="s">
        <v>152</v>
      </c>
      <c r="AU283" s="19" t="s">
        <v>87</v>
      </c>
    </row>
    <row r="284" s="12" customFormat="1">
      <c r="A284" s="12"/>
      <c r="B284" s="217"/>
      <c r="C284" s="218"/>
      <c r="D284" s="212" t="s">
        <v>153</v>
      </c>
      <c r="E284" s="219" t="s">
        <v>39</v>
      </c>
      <c r="F284" s="220" t="s">
        <v>357</v>
      </c>
      <c r="G284" s="218"/>
      <c r="H284" s="221">
        <v>31.300000000000001</v>
      </c>
      <c r="I284" s="222"/>
      <c r="J284" s="218"/>
      <c r="K284" s="218"/>
      <c r="L284" s="223"/>
      <c r="M284" s="224"/>
      <c r="N284" s="225"/>
      <c r="O284" s="225"/>
      <c r="P284" s="225"/>
      <c r="Q284" s="225"/>
      <c r="R284" s="225"/>
      <c r="S284" s="225"/>
      <c r="T284" s="226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T284" s="227" t="s">
        <v>153</v>
      </c>
      <c r="AU284" s="227" t="s">
        <v>87</v>
      </c>
      <c r="AV284" s="12" t="s">
        <v>89</v>
      </c>
      <c r="AW284" s="12" t="s">
        <v>41</v>
      </c>
      <c r="AX284" s="12" t="s">
        <v>79</v>
      </c>
      <c r="AY284" s="227" t="s">
        <v>145</v>
      </c>
    </row>
    <row r="285" s="13" customFormat="1">
      <c r="A285" s="13"/>
      <c r="B285" s="228"/>
      <c r="C285" s="229"/>
      <c r="D285" s="212" t="s">
        <v>153</v>
      </c>
      <c r="E285" s="230" t="s">
        <v>39</v>
      </c>
      <c r="F285" s="231" t="s">
        <v>155</v>
      </c>
      <c r="G285" s="229"/>
      <c r="H285" s="232">
        <v>31.300000000000001</v>
      </c>
      <c r="I285" s="233"/>
      <c r="J285" s="229"/>
      <c r="K285" s="229"/>
      <c r="L285" s="234"/>
      <c r="M285" s="235"/>
      <c r="N285" s="236"/>
      <c r="O285" s="236"/>
      <c r="P285" s="236"/>
      <c r="Q285" s="236"/>
      <c r="R285" s="236"/>
      <c r="S285" s="236"/>
      <c r="T285" s="23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8" t="s">
        <v>153</v>
      </c>
      <c r="AU285" s="238" t="s">
        <v>87</v>
      </c>
      <c r="AV285" s="13" t="s">
        <v>151</v>
      </c>
      <c r="AW285" s="13" t="s">
        <v>41</v>
      </c>
      <c r="AX285" s="13" t="s">
        <v>87</v>
      </c>
      <c r="AY285" s="238" t="s">
        <v>145</v>
      </c>
    </row>
    <row r="286" s="11" customFormat="1" ht="25.92" customHeight="1">
      <c r="A286" s="11"/>
      <c r="B286" s="185"/>
      <c r="C286" s="186"/>
      <c r="D286" s="187" t="s">
        <v>78</v>
      </c>
      <c r="E286" s="188" t="s">
        <v>358</v>
      </c>
      <c r="F286" s="188" t="s">
        <v>359</v>
      </c>
      <c r="G286" s="186"/>
      <c r="H286" s="186"/>
      <c r="I286" s="189"/>
      <c r="J286" s="190">
        <f>BK286</f>
        <v>0</v>
      </c>
      <c r="K286" s="186"/>
      <c r="L286" s="191"/>
      <c r="M286" s="192"/>
      <c r="N286" s="193"/>
      <c r="O286" s="193"/>
      <c r="P286" s="194">
        <f>SUM(P287:P290)</f>
        <v>0</v>
      </c>
      <c r="Q286" s="193"/>
      <c r="R286" s="194">
        <f>SUM(R287:R290)</f>
        <v>0</v>
      </c>
      <c r="S286" s="193"/>
      <c r="T286" s="195">
        <f>SUM(T287:T290)</f>
        <v>0</v>
      </c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R286" s="196" t="s">
        <v>87</v>
      </c>
      <c r="AT286" s="197" t="s">
        <v>78</v>
      </c>
      <c r="AU286" s="197" t="s">
        <v>79</v>
      </c>
      <c r="AY286" s="196" t="s">
        <v>145</v>
      </c>
      <c r="BK286" s="198">
        <f>SUM(BK287:BK290)</f>
        <v>0</v>
      </c>
    </row>
    <row r="287" s="2" customFormat="1" ht="21.75" customHeight="1">
      <c r="A287" s="41"/>
      <c r="B287" s="42"/>
      <c r="C287" s="199" t="s">
        <v>360</v>
      </c>
      <c r="D287" s="199" t="s">
        <v>146</v>
      </c>
      <c r="E287" s="200" t="s">
        <v>361</v>
      </c>
      <c r="F287" s="201" t="s">
        <v>362</v>
      </c>
      <c r="G287" s="202" t="s">
        <v>149</v>
      </c>
      <c r="H287" s="203">
        <v>10</v>
      </c>
      <c r="I287" s="204"/>
      <c r="J287" s="205">
        <f>ROUND(I287*H287,2)</f>
        <v>0</v>
      </c>
      <c r="K287" s="201" t="s">
        <v>150</v>
      </c>
      <c r="L287" s="47"/>
      <c r="M287" s="206" t="s">
        <v>39</v>
      </c>
      <c r="N287" s="207" t="s">
        <v>50</v>
      </c>
      <c r="O287" s="87"/>
      <c r="P287" s="208">
        <f>O287*H287</f>
        <v>0</v>
      </c>
      <c r="Q287" s="208">
        <v>0</v>
      </c>
      <c r="R287" s="208">
        <f>Q287*H287</f>
        <v>0</v>
      </c>
      <c r="S287" s="208">
        <v>0</v>
      </c>
      <c r="T287" s="209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10" t="s">
        <v>151</v>
      </c>
      <c r="AT287" s="210" t="s">
        <v>146</v>
      </c>
      <c r="AU287" s="210" t="s">
        <v>87</v>
      </c>
      <c r="AY287" s="19" t="s">
        <v>145</v>
      </c>
      <c r="BE287" s="211">
        <f>IF(N287="základní",J287,0)</f>
        <v>0</v>
      </c>
      <c r="BF287" s="211">
        <f>IF(N287="snížená",J287,0)</f>
        <v>0</v>
      </c>
      <c r="BG287" s="211">
        <f>IF(N287="zákl. přenesená",J287,0)</f>
        <v>0</v>
      </c>
      <c r="BH287" s="211">
        <f>IF(N287="sníž. přenesená",J287,0)</f>
        <v>0</v>
      </c>
      <c r="BI287" s="211">
        <f>IF(N287="nulová",J287,0)</f>
        <v>0</v>
      </c>
      <c r="BJ287" s="19" t="s">
        <v>87</v>
      </c>
      <c r="BK287" s="211">
        <f>ROUND(I287*H287,2)</f>
        <v>0</v>
      </c>
      <c r="BL287" s="19" t="s">
        <v>151</v>
      </c>
      <c r="BM287" s="210" t="s">
        <v>363</v>
      </c>
    </row>
    <row r="288" s="2" customFormat="1">
      <c r="A288" s="41"/>
      <c r="B288" s="42"/>
      <c r="C288" s="43"/>
      <c r="D288" s="212" t="s">
        <v>152</v>
      </c>
      <c r="E288" s="43"/>
      <c r="F288" s="213" t="s">
        <v>362</v>
      </c>
      <c r="G288" s="43"/>
      <c r="H288" s="43"/>
      <c r="I288" s="214"/>
      <c r="J288" s="43"/>
      <c r="K288" s="43"/>
      <c r="L288" s="47"/>
      <c r="M288" s="215"/>
      <c r="N288" s="216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19" t="s">
        <v>152</v>
      </c>
      <c r="AU288" s="19" t="s">
        <v>87</v>
      </c>
    </row>
    <row r="289" s="12" customFormat="1">
      <c r="A289" s="12"/>
      <c r="B289" s="217"/>
      <c r="C289" s="218"/>
      <c r="D289" s="212" t="s">
        <v>153</v>
      </c>
      <c r="E289" s="219" t="s">
        <v>39</v>
      </c>
      <c r="F289" s="220" t="s">
        <v>173</v>
      </c>
      <c r="G289" s="218"/>
      <c r="H289" s="221">
        <v>10</v>
      </c>
      <c r="I289" s="222"/>
      <c r="J289" s="218"/>
      <c r="K289" s="218"/>
      <c r="L289" s="223"/>
      <c r="M289" s="224"/>
      <c r="N289" s="225"/>
      <c r="O289" s="225"/>
      <c r="P289" s="225"/>
      <c r="Q289" s="225"/>
      <c r="R289" s="225"/>
      <c r="S289" s="225"/>
      <c r="T289" s="226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T289" s="227" t="s">
        <v>153</v>
      </c>
      <c r="AU289" s="227" t="s">
        <v>87</v>
      </c>
      <c r="AV289" s="12" t="s">
        <v>89</v>
      </c>
      <c r="AW289" s="12" t="s">
        <v>41</v>
      </c>
      <c r="AX289" s="12" t="s">
        <v>79</v>
      </c>
      <c r="AY289" s="227" t="s">
        <v>145</v>
      </c>
    </row>
    <row r="290" s="13" customFormat="1">
      <c r="A290" s="13"/>
      <c r="B290" s="228"/>
      <c r="C290" s="229"/>
      <c r="D290" s="212" t="s">
        <v>153</v>
      </c>
      <c r="E290" s="230" t="s">
        <v>39</v>
      </c>
      <c r="F290" s="231" t="s">
        <v>155</v>
      </c>
      <c r="G290" s="229"/>
      <c r="H290" s="232">
        <v>10</v>
      </c>
      <c r="I290" s="233"/>
      <c r="J290" s="229"/>
      <c r="K290" s="229"/>
      <c r="L290" s="234"/>
      <c r="M290" s="235"/>
      <c r="N290" s="236"/>
      <c r="O290" s="236"/>
      <c r="P290" s="236"/>
      <c r="Q290" s="236"/>
      <c r="R290" s="236"/>
      <c r="S290" s="236"/>
      <c r="T290" s="23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8" t="s">
        <v>153</v>
      </c>
      <c r="AU290" s="238" t="s">
        <v>87</v>
      </c>
      <c r="AV290" s="13" t="s">
        <v>151</v>
      </c>
      <c r="AW290" s="13" t="s">
        <v>41</v>
      </c>
      <c r="AX290" s="13" t="s">
        <v>87</v>
      </c>
      <c r="AY290" s="238" t="s">
        <v>145</v>
      </c>
    </row>
    <row r="291" s="11" customFormat="1" ht="25.92" customHeight="1">
      <c r="A291" s="11"/>
      <c r="B291" s="185"/>
      <c r="C291" s="186"/>
      <c r="D291" s="187" t="s">
        <v>78</v>
      </c>
      <c r="E291" s="188" t="s">
        <v>364</v>
      </c>
      <c r="F291" s="188" t="s">
        <v>365</v>
      </c>
      <c r="G291" s="186"/>
      <c r="H291" s="186"/>
      <c r="I291" s="189"/>
      <c r="J291" s="190">
        <f>BK291</f>
        <v>0</v>
      </c>
      <c r="K291" s="186"/>
      <c r="L291" s="191"/>
      <c r="M291" s="192"/>
      <c r="N291" s="193"/>
      <c r="O291" s="193"/>
      <c r="P291" s="194">
        <f>SUM(P292:P295)</f>
        <v>0</v>
      </c>
      <c r="Q291" s="193"/>
      <c r="R291" s="194">
        <f>SUM(R292:R295)</f>
        <v>0</v>
      </c>
      <c r="S291" s="193"/>
      <c r="T291" s="195">
        <f>SUM(T292:T295)</f>
        <v>0</v>
      </c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R291" s="196" t="s">
        <v>87</v>
      </c>
      <c r="AT291" s="197" t="s">
        <v>78</v>
      </c>
      <c r="AU291" s="197" t="s">
        <v>79</v>
      </c>
      <c r="AY291" s="196" t="s">
        <v>145</v>
      </c>
      <c r="BK291" s="198">
        <f>SUM(BK292:BK295)</f>
        <v>0</v>
      </c>
    </row>
    <row r="292" s="2" customFormat="1" ht="24.15" customHeight="1">
      <c r="A292" s="41"/>
      <c r="B292" s="42"/>
      <c r="C292" s="199" t="s">
        <v>255</v>
      </c>
      <c r="D292" s="199" t="s">
        <v>146</v>
      </c>
      <c r="E292" s="200" t="s">
        <v>366</v>
      </c>
      <c r="F292" s="201" t="s">
        <v>367</v>
      </c>
      <c r="G292" s="202" t="s">
        <v>368</v>
      </c>
      <c r="H292" s="203">
        <v>1</v>
      </c>
      <c r="I292" s="204"/>
      <c r="J292" s="205">
        <f>ROUND(I292*H292,2)</f>
        <v>0</v>
      </c>
      <c r="K292" s="201" t="s">
        <v>39</v>
      </c>
      <c r="L292" s="47"/>
      <c r="M292" s="206" t="s">
        <v>39</v>
      </c>
      <c r="N292" s="207" t="s">
        <v>50</v>
      </c>
      <c r="O292" s="87"/>
      <c r="P292" s="208">
        <f>O292*H292</f>
        <v>0</v>
      </c>
      <c r="Q292" s="208">
        <v>0</v>
      </c>
      <c r="R292" s="208">
        <f>Q292*H292</f>
        <v>0</v>
      </c>
      <c r="S292" s="208">
        <v>0</v>
      </c>
      <c r="T292" s="209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10" t="s">
        <v>151</v>
      </c>
      <c r="AT292" s="210" t="s">
        <v>146</v>
      </c>
      <c r="AU292" s="210" t="s">
        <v>87</v>
      </c>
      <c r="AY292" s="19" t="s">
        <v>145</v>
      </c>
      <c r="BE292" s="211">
        <f>IF(N292="základní",J292,0)</f>
        <v>0</v>
      </c>
      <c r="BF292" s="211">
        <f>IF(N292="snížená",J292,0)</f>
        <v>0</v>
      </c>
      <c r="BG292" s="211">
        <f>IF(N292="zákl. přenesená",J292,0)</f>
        <v>0</v>
      </c>
      <c r="BH292" s="211">
        <f>IF(N292="sníž. přenesená",J292,0)</f>
        <v>0</v>
      </c>
      <c r="BI292" s="211">
        <f>IF(N292="nulová",J292,0)</f>
        <v>0</v>
      </c>
      <c r="BJ292" s="19" t="s">
        <v>87</v>
      </c>
      <c r="BK292" s="211">
        <f>ROUND(I292*H292,2)</f>
        <v>0</v>
      </c>
      <c r="BL292" s="19" t="s">
        <v>151</v>
      </c>
      <c r="BM292" s="210" t="s">
        <v>369</v>
      </c>
    </row>
    <row r="293" s="2" customFormat="1">
      <c r="A293" s="41"/>
      <c r="B293" s="42"/>
      <c r="C293" s="43"/>
      <c r="D293" s="212" t="s">
        <v>152</v>
      </c>
      <c r="E293" s="43"/>
      <c r="F293" s="213" t="s">
        <v>367</v>
      </c>
      <c r="G293" s="43"/>
      <c r="H293" s="43"/>
      <c r="I293" s="214"/>
      <c r="J293" s="43"/>
      <c r="K293" s="43"/>
      <c r="L293" s="47"/>
      <c r="M293" s="215"/>
      <c r="N293" s="216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19" t="s">
        <v>152</v>
      </c>
      <c r="AU293" s="19" t="s">
        <v>87</v>
      </c>
    </row>
    <row r="294" s="12" customFormat="1">
      <c r="A294" s="12"/>
      <c r="B294" s="217"/>
      <c r="C294" s="218"/>
      <c r="D294" s="212" t="s">
        <v>153</v>
      </c>
      <c r="E294" s="219" t="s">
        <v>39</v>
      </c>
      <c r="F294" s="220" t="s">
        <v>87</v>
      </c>
      <c r="G294" s="218"/>
      <c r="H294" s="221">
        <v>1</v>
      </c>
      <c r="I294" s="222"/>
      <c r="J294" s="218"/>
      <c r="K294" s="218"/>
      <c r="L294" s="223"/>
      <c r="M294" s="224"/>
      <c r="N294" s="225"/>
      <c r="O294" s="225"/>
      <c r="P294" s="225"/>
      <c r="Q294" s="225"/>
      <c r="R294" s="225"/>
      <c r="S294" s="225"/>
      <c r="T294" s="226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T294" s="227" t="s">
        <v>153</v>
      </c>
      <c r="AU294" s="227" t="s">
        <v>87</v>
      </c>
      <c r="AV294" s="12" t="s">
        <v>89</v>
      </c>
      <c r="AW294" s="12" t="s">
        <v>41</v>
      </c>
      <c r="AX294" s="12" t="s">
        <v>79</v>
      </c>
      <c r="AY294" s="227" t="s">
        <v>145</v>
      </c>
    </row>
    <row r="295" s="13" customFormat="1">
      <c r="A295" s="13"/>
      <c r="B295" s="228"/>
      <c r="C295" s="229"/>
      <c r="D295" s="212" t="s">
        <v>153</v>
      </c>
      <c r="E295" s="230" t="s">
        <v>39</v>
      </c>
      <c r="F295" s="231" t="s">
        <v>155</v>
      </c>
      <c r="G295" s="229"/>
      <c r="H295" s="232">
        <v>1</v>
      </c>
      <c r="I295" s="233"/>
      <c r="J295" s="229"/>
      <c r="K295" s="229"/>
      <c r="L295" s="234"/>
      <c r="M295" s="235"/>
      <c r="N295" s="236"/>
      <c r="O295" s="236"/>
      <c r="P295" s="236"/>
      <c r="Q295" s="236"/>
      <c r="R295" s="236"/>
      <c r="S295" s="236"/>
      <c r="T295" s="23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8" t="s">
        <v>153</v>
      </c>
      <c r="AU295" s="238" t="s">
        <v>87</v>
      </c>
      <c r="AV295" s="13" t="s">
        <v>151</v>
      </c>
      <c r="AW295" s="13" t="s">
        <v>41</v>
      </c>
      <c r="AX295" s="13" t="s">
        <v>87</v>
      </c>
      <c r="AY295" s="238" t="s">
        <v>145</v>
      </c>
    </row>
    <row r="296" s="11" customFormat="1" ht="25.92" customHeight="1">
      <c r="A296" s="11"/>
      <c r="B296" s="185"/>
      <c r="C296" s="186"/>
      <c r="D296" s="187" t="s">
        <v>78</v>
      </c>
      <c r="E296" s="188" t="s">
        <v>370</v>
      </c>
      <c r="F296" s="188" t="s">
        <v>371</v>
      </c>
      <c r="G296" s="186"/>
      <c r="H296" s="186"/>
      <c r="I296" s="189"/>
      <c r="J296" s="190">
        <f>BK296</f>
        <v>0</v>
      </c>
      <c r="K296" s="186"/>
      <c r="L296" s="191"/>
      <c r="M296" s="192"/>
      <c r="N296" s="193"/>
      <c r="O296" s="193"/>
      <c r="P296" s="194">
        <f>SUM(P297:P312)</f>
        <v>0</v>
      </c>
      <c r="Q296" s="193"/>
      <c r="R296" s="194">
        <f>SUM(R297:R312)</f>
        <v>0</v>
      </c>
      <c r="S296" s="193"/>
      <c r="T296" s="195">
        <f>SUM(T297:T312)</f>
        <v>0</v>
      </c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R296" s="196" t="s">
        <v>87</v>
      </c>
      <c r="AT296" s="197" t="s">
        <v>78</v>
      </c>
      <c r="AU296" s="197" t="s">
        <v>79</v>
      </c>
      <c r="AY296" s="196" t="s">
        <v>145</v>
      </c>
      <c r="BK296" s="198">
        <f>SUM(BK297:BK312)</f>
        <v>0</v>
      </c>
    </row>
    <row r="297" s="2" customFormat="1" ht="16.5" customHeight="1">
      <c r="A297" s="41"/>
      <c r="B297" s="42"/>
      <c r="C297" s="199" t="s">
        <v>372</v>
      </c>
      <c r="D297" s="199" t="s">
        <v>146</v>
      </c>
      <c r="E297" s="200" t="s">
        <v>373</v>
      </c>
      <c r="F297" s="201" t="s">
        <v>374</v>
      </c>
      <c r="G297" s="202" t="s">
        <v>368</v>
      </c>
      <c r="H297" s="203">
        <v>1</v>
      </c>
      <c r="I297" s="204"/>
      <c r="J297" s="205">
        <f>ROUND(I297*H297,2)</f>
        <v>0</v>
      </c>
      <c r="K297" s="201" t="s">
        <v>150</v>
      </c>
      <c r="L297" s="47"/>
      <c r="M297" s="206" t="s">
        <v>39</v>
      </c>
      <c r="N297" s="207" t="s">
        <v>50</v>
      </c>
      <c r="O297" s="87"/>
      <c r="P297" s="208">
        <f>O297*H297</f>
        <v>0</v>
      </c>
      <c r="Q297" s="208">
        <v>0</v>
      </c>
      <c r="R297" s="208">
        <f>Q297*H297</f>
        <v>0</v>
      </c>
      <c r="S297" s="208">
        <v>0</v>
      </c>
      <c r="T297" s="209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0" t="s">
        <v>151</v>
      </c>
      <c r="AT297" s="210" t="s">
        <v>146</v>
      </c>
      <c r="AU297" s="210" t="s">
        <v>87</v>
      </c>
      <c r="AY297" s="19" t="s">
        <v>145</v>
      </c>
      <c r="BE297" s="211">
        <f>IF(N297="základní",J297,0)</f>
        <v>0</v>
      </c>
      <c r="BF297" s="211">
        <f>IF(N297="snížená",J297,0)</f>
        <v>0</v>
      </c>
      <c r="BG297" s="211">
        <f>IF(N297="zákl. přenesená",J297,0)</f>
        <v>0</v>
      </c>
      <c r="BH297" s="211">
        <f>IF(N297="sníž. přenesená",J297,0)</f>
        <v>0</v>
      </c>
      <c r="BI297" s="211">
        <f>IF(N297="nulová",J297,0)</f>
        <v>0</v>
      </c>
      <c r="BJ297" s="19" t="s">
        <v>87</v>
      </c>
      <c r="BK297" s="211">
        <f>ROUND(I297*H297,2)</f>
        <v>0</v>
      </c>
      <c r="BL297" s="19" t="s">
        <v>151</v>
      </c>
      <c r="BM297" s="210" t="s">
        <v>375</v>
      </c>
    </row>
    <row r="298" s="2" customFormat="1">
      <c r="A298" s="41"/>
      <c r="B298" s="42"/>
      <c r="C298" s="43"/>
      <c r="D298" s="212" t="s">
        <v>152</v>
      </c>
      <c r="E298" s="43"/>
      <c r="F298" s="213" t="s">
        <v>374</v>
      </c>
      <c r="G298" s="43"/>
      <c r="H298" s="43"/>
      <c r="I298" s="214"/>
      <c r="J298" s="43"/>
      <c r="K298" s="43"/>
      <c r="L298" s="47"/>
      <c r="M298" s="215"/>
      <c r="N298" s="216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19" t="s">
        <v>152</v>
      </c>
      <c r="AU298" s="19" t="s">
        <v>87</v>
      </c>
    </row>
    <row r="299" s="12" customFormat="1">
      <c r="A299" s="12"/>
      <c r="B299" s="217"/>
      <c r="C299" s="218"/>
      <c r="D299" s="212" t="s">
        <v>153</v>
      </c>
      <c r="E299" s="219" t="s">
        <v>39</v>
      </c>
      <c r="F299" s="220" t="s">
        <v>87</v>
      </c>
      <c r="G299" s="218"/>
      <c r="H299" s="221">
        <v>1</v>
      </c>
      <c r="I299" s="222"/>
      <c r="J299" s="218"/>
      <c r="K299" s="218"/>
      <c r="L299" s="223"/>
      <c r="M299" s="224"/>
      <c r="N299" s="225"/>
      <c r="O299" s="225"/>
      <c r="P299" s="225"/>
      <c r="Q299" s="225"/>
      <c r="R299" s="225"/>
      <c r="S299" s="225"/>
      <c r="T299" s="226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T299" s="227" t="s">
        <v>153</v>
      </c>
      <c r="AU299" s="227" t="s">
        <v>87</v>
      </c>
      <c r="AV299" s="12" t="s">
        <v>89</v>
      </c>
      <c r="AW299" s="12" t="s">
        <v>41</v>
      </c>
      <c r="AX299" s="12" t="s">
        <v>79</v>
      </c>
      <c r="AY299" s="227" t="s">
        <v>145</v>
      </c>
    </row>
    <row r="300" s="13" customFormat="1">
      <c r="A300" s="13"/>
      <c r="B300" s="228"/>
      <c r="C300" s="229"/>
      <c r="D300" s="212" t="s">
        <v>153</v>
      </c>
      <c r="E300" s="230" t="s">
        <v>39</v>
      </c>
      <c r="F300" s="231" t="s">
        <v>155</v>
      </c>
      <c r="G300" s="229"/>
      <c r="H300" s="232">
        <v>1</v>
      </c>
      <c r="I300" s="233"/>
      <c r="J300" s="229"/>
      <c r="K300" s="229"/>
      <c r="L300" s="234"/>
      <c r="M300" s="235"/>
      <c r="N300" s="236"/>
      <c r="O300" s="236"/>
      <c r="P300" s="236"/>
      <c r="Q300" s="236"/>
      <c r="R300" s="236"/>
      <c r="S300" s="236"/>
      <c r="T300" s="23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8" t="s">
        <v>153</v>
      </c>
      <c r="AU300" s="238" t="s">
        <v>87</v>
      </c>
      <c r="AV300" s="13" t="s">
        <v>151</v>
      </c>
      <c r="AW300" s="13" t="s">
        <v>41</v>
      </c>
      <c r="AX300" s="13" t="s">
        <v>87</v>
      </c>
      <c r="AY300" s="238" t="s">
        <v>145</v>
      </c>
    </row>
    <row r="301" s="2" customFormat="1" ht="16.5" customHeight="1">
      <c r="A301" s="41"/>
      <c r="B301" s="42"/>
      <c r="C301" s="199" t="s">
        <v>260</v>
      </c>
      <c r="D301" s="199" t="s">
        <v>146</v>
      </c>
      <c r="E301" s="200" t="s">
        <v>376</v>
      </c>
      <c r="F301" s="201" t="s">
        <v>377</v>
      </c>
      <c r="G301" s="202" t="s">
        <v>368</v>
      </c>
      <c r="H301" s="203">
        <v>1</v>
      </c>
      <c r="I301" s="204"/>
      <c r="J301" s="205">
        <f>ROUND(I301*H301,2)</f>
        <v>0</v>
      </c>
      <c r="K301" s="201" t="s">
        <v>150</v>
      </c>
      <c r="L301" s="47"/>
      <c r="M301" s="206" t="s">
        <v>39</v>
      </c>
      <c r="N301" s="207" t="s">
        <v>50</v>
      </c>
      <c r="O301" s="87"/>
      <c r="P301" s="208">
        <f>O301*H301</f>
        <v>0</v>
      </c>
      <c r="Q301" s="208">
        <v>0</v>
      </c>
      <c r="R301" s="208">
        <f>Q301*H301</f>
        <v>0</v>
      </c>
      <c r="S301" s="208">
        <v>0</v>
      </c>
      <c r="T301" s="209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10" t="s">
        <v>151</v>
      </c>
      <c r="AT301" s="210" t="s">
        <v>146</v>
      </c>
      <c r="AU301" s="210" t="s">
        <v>87</v>
      </c>
      <c r="AY301" s="19" t="s">
        <v>145</v>
      </c>
      <c r="BE301" s="211">
        <f>IF(N301="základní",J301,0)</f>
        <v>0</v>
      </c>
      <c r="BF301" s="211">
        <f>IF(N301="snížená",J301,0)</f>
        <v>0</v>
      </c>
      <c r="BG301" s="211">
        <f>IF(N301="zákl. přenesená",J301,0)</f>
        <v>0</v>
      </c>
      <c r="BH301" s="211">
        <f>IF(N301="sníž. přenesená",J301,0)</f>
        <v>0</v>
      </c>
      <c r="BI301" s="211">
        <f>IF(N301="nulová",J301,0)</f>
        <v>0</v>
      </c>
      <c r="BJ301" s="19" t="s">
        <v>87</v>
      </c>
      <c r="BK301" s="211">
        <f>ROUND(I301*H301,2)</f>
        <v>0</v>
      </c>
      <c r="BL301" s="19" t="s">
        <v>151</v>
      </c>
      <c r="BM301" s="210" t="s">
        <v>378</v>
      </c>
    </row>
    <row r="302" s="2" customFormat="1">
      <c r="A302" s="41"/>
      <c r="B302" s="42"/>
      <c r="C302" s="43"/>
      <c r="D302" s="212" t="s">
        <v>152</v>
      </c>
      <c r="E302" s="43"/>
      <c r="F302" s="213" t="s">
        <v>377</v>
      </c>
      <c r="G302" s="43"/>
      <c r="H302" s="43"/>
      <c r="I302" s="214"/>
      <c r="J302" s="43"/>
      <c r="K302" s="43"/>
      <c r="L302" s="47"/>
      <c r="M302" s="215"/>
      <c r="N302" s="216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19" t="s">
        <v>152</v>
      </c>
      <c r="AU302" s="19" t="s">
        <v>87</v>
      </c>
    </row>
    <row r="303" s="12" customFormat="1">
      <c r="A303" s="12"/>
      <c r="B303" s="217"/>
      <c r="C303" s="218"/>
      <c r="D303" s="212" t="s">
        <v>153</v>
      </c>
      <c r="E303" s="219" t="s">
        <v>39</v>
      </c>
      <c r="F303" s="220" t="s">
        <v>87</v>
      </c>
      <c r="G303" s="218"/>
      <c r="H303" s="221">
        <v>1</v>
      </c>
      <c r="I303" s="222"/>
      <c r="J303" s="218"/>
      <c r="K303" s="218"/>
      <c r="L303" s="223"/>
      <c r="M303" s="224"/>
      <c r="N303" s="225"/>
      <c r="O303" s="225"/>
      <c r="P303" s="225"/>
      <c r="Q303" s="225"/>
      <c r="R303" s="225"/>
      <c r="S303" s="225"/>
      <c r="T303" s="226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T303" s="227" t="s">
        <v>153</v>
      </c>
      <c r="AU303" s="227" t="s">
        <v>87</v>
      </c>
      <c r="AV303" s="12" t="s">
        <v>89</v>
      </c>
      <c r="AW303" s="12" t="s">
        <v>41</v>
      </c>
      <c r="AX303" s="12" t="s">
        <v>79</v>
      </c>
      <c r="AY303" s="227" t="s">
        <v>145</v>
      </c>
    </row>
    <row r="304" s="13" customFormat="1">
      <c r="A304" s="13"/>
      <c r="B304" s="228"/>
      <c r="C304" s="229"/>
      <c r="D304" s="212" t="s">
        <v>153</v>
      </c>
      <c r="E304" s="230" t="s">
        <v>39</v>
      </c>
      <c r="F304" s="231" t="s">
        <v>155</v>
      </c>
      <c r="G304" s="229"/>
      <c r="H304" s="232">
        <v>1</v>
      </c>
      <c r="I304" s="233"/>
      <c r="J304" s="229"/>
      <c r="K304" s="229"/>
      <c r="L304" s="234"/>
      <c r="M304" s="235"/>
      <c r="N304" s="236"/>
      <c r="O304" s="236"/>
      <c r="P304" s="236"/>
      <c r="Q304" s="236"/>
      <c r="R304" s="236"/>
      <c r="S304" s="236"/>
      <c r="T304" s="23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8" t="s">
        <v>153</v>
      </c>
      <c r="AU304" s="238" t="s">
        <v>87</v>
      </c>
      <c r="AV304" s="13" t="s">
        <v>151</v>
      </c>
      <c r="AW304" s="13" t="s">
        <v>41</v>
      </c>
      <c r="AX304" s="13" t="s">
        <v>87</v>
      </c>
      <c r="AY304" s="238" t="s">
        <v>145</v>
      </c>
    </row>
    <row r="305" s="2" customFormat="1" ht="16.5" customHeight="1">
      <c r="A305" s="41"/>
      <c r="B305" s="42"/>
      <c r="C305" s="199" t="s">
        <v>379</v>
      </c>
      <c r="D305" s="199" t="s">
        <v>146</v>
      </c>
      <c r="E305" s="200" t="s">
        <v>380</v>
      </c>
      <c r="F305" s="201" t="s">
        <v>381</v>
      </c>
      <c r="G305" s="202" t="s">
        <v>202</v>
      </c>
      <c r="H305" s="203">
        <v>2</v>
      </c>
      <c r="I305" s="204"/>
      <c r="J305" s="205">
        <f>ROUND(I305*H305,2)</f>
        <v>0</v>
      </c>
      <c r="K305" s="201" t="s">
        <v>150</v>
      </c>
      <c r="L305" s="47"/>
      <c r="M305" s="206" t="s">
        <v>39</v>
      </c>
      <c r="N305" s="207" t="s">
        <v>50</v>
      </c>
      <c r="O305" s="87"/>
      <c r="P305" s="208">
        <f>O305*H305</f>
        <v>0</v>
      </c>
      <c r="Q305" s="208">
        <v>0</v>
      </c>
      <c r="R305" s="208">
        <f>Q305*H305</f>
        <v>0</v>
      </c>
      <c r="S305" s="208">
        <v>0</v>
      </c>
      <c r="T305" s="209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0" t="s">
        <v>151</v>
      </c>
      <c r="AT305" s="210" t="s">
        <v>146</v>
      </c>
      <c r="AU305" s="210" t="s">
        <v>87</v>
      </c>
      <c r="AY305" s="19" t="s">
        <v>145</v>
      </c>
      <c r="BE305" s="211">
        <f>IF(N305="základní",J305,0)</f>
        <v>0</v>
      </c>
      <c r="BF305" s="211">
        <f>IF(N305="snížená",J305,0)</f>
        <v>0</v>
      </c>
      <c r="BG305" s="211">
        <f>IF(N305="zákl. přenesená",J305,0)</f>
        <v>0</v>
      </c>
      <c r="BH305" s="211">
        <f>IF(N305="sníž. přenesená",J305,0)</f>
        <v>0</v>
      </c>
      <c r="BI305" s="211">
        <f>IF(N305="nulová",J305,0)</f>
        <v>0</v>
      </c>
      <c r="BJ305" s="19" t="s">
        <v>87</v>
      </c>
      <c r="BK305" s="211">
        <f>ROUND(I305*H305,2)</f>
        <v>0</v>
      </c>
      <c r="BL305" s="19" t="s">
        <v>151</v>
      </c>
      <c r="BM305" s="210" t="s">
        <v>382</v>
      </c>
    </row>
    <row r="306" s="2" customFormat="1">
      <c r="A306" s="41"/>
      <c r="B306" s="42"/>
      <c r="C306" s="43"/>
      <c r="D306" s="212" t="s">
        <v>152</v>
      </c>
      <c r="E306" s="43"/>
      <c r="F306" s="213" t="s">
        <v>381</v>
      </c>
      <c r="G306" s="43"/>
      <c r="H306" s="43"/>
      <c r="I306" s="214"/>
      <c r="J306" s="43"/>
      <c r="K306" s="43"/>
      <c r="L306" s="47"/>
      <c r="M306" s="215"/>
      <c r="N306" s="216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19" t="s">
        <v>152</v>
      </c>
      <c r="AU306" s="19" t="s">
        <v>87</v>
      </c>
    </row>
    <row r="307" s="12" customFormat="1">
      <c r="A307" s="12"/>
      <c r="B307" s="217"/>
      <c r="C307" s="218"/>
      <c r="D307" s="212" t="s">
        <v>153</v>
      </c>
      <c r="E307" s="219" t="s">
        <v>39</v>
      </c>
      <c r="F307" s="220" t="s">
        <v>383</v>
      </c>
      <c r="G307" s="218"/>
      <c r="H307" s="221">
        <v>2</v>
      </c>
      <c r="I307" s="222"/>
      <c r="J307" s="218"/>
      <c r="K307" s="218"/>
      <c r="L307" s="223"/>
      <c r="M307" s="224"/>
      <c r="N307" s="225"/>
      <c r="O307" s="225"/>
      <c r="P307" s="225"/>
      <c r="Q307" s="225"/>
      <c r="R307" s="225"/>
      <c r="S307" s="225"/>
      <c r="T307" s="226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T307" s="227" t="s">
        <v>153</v>
      </c>
      <c r="AU307" s="227" t="s">
        <v>87</v>
      </c>
      <c r="AV307" s="12" t="s">
        <v>89</v>
      </c>
      <c r="AW307" s="12" t="s">
        <v>41</v>
      </c>
      <c r="AX307" s="12" t="s">
        <v>79</v>
      </c>
      <c r="AY307" s="227" t="s">
        <v>145</v>
      </c>
    </row>
    <row r="308" s="13" customFormat="1">
      <c r="A308" s="13"/>
      <c r="B308" s="228"/>
      <c r="C308" s="229"/>
      <c r="D308" s="212" t="s">
        <v>153</v>
      </c>
      <c r="E308" s="230" t="s">
        <v>39</v>
      </c>
      <c r="F308" s="231" t="s">
        <v>155</v>
      </c>
      <c r="G308" s="229"/>
      <c r="H308" s="232">
        <v>2</v>
      </c>
      <c r="I308" s="233"/>
      <c r="J308" s="229"/>
      <c r="K308" s="229"/>
      <c r="L308" s="234"/>
      <c r="M308" s="235"/>
      <c r="N308" s="236"/>
      <c r="O308" s="236"/>
      <c r="P308" s="236"/>
      <c r="Q308" s="236"/>
      <c r="R308" s="236"/>
      <c r="S308" s="236"/>
      <c r="T308" s="237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8" t="s">
        <v>153</v>
      </c>
      <c r="AU308" s="238" t="s">
        <v>87</v>
      </c>
      <c r="AV308" s="13" t="s">
        <v>151</v>
      </c>
      <c r="AW308" s="13" t="s">
        <v>41</v>
      </c>
      <c r="AX308" s="13" t="s">
        <v>87</v>
      </c>
      <c r="AY308" s="238" t="s">
        <v>145</v>
      </c>
    </row>
    <row r="309" s="2" customFormat="1" ht="21.75" customHeight="1">
      <c r="A309" s="41"/>
      <c r="B309" s="42"/>
      <c r="C309" s="199" t="s">
        <v>264</v>
      </c>
      <c r="D309" s="199" t="s">
        <v>146</v>
      </c>
      <c r="E309" s="200" t="s">
        <v>384</v>
      </c>
      <c r="F309" s="201" t="s">
        <v>385</v>
      </c>
      <c r="G309" s="202" t="s">
        <v>368</v>
      </c>
      <c r="H309" s="203">
        <v>1</v>
      </c>
      <c r="I309" s="204"/>
      <c r="J309" s="205">
        <f>ROUND(I309*H309,2)</f>
        <v>0</v>
      </c>
      <c r="K309" s="201" t="s">
        <v>150</v>
      </c>
      <c r="L309" s="47"/>
      <c r="M309" s="206" t="s">
        <v>39</v>
      </c>
      <c r="N309" s="207" t="s">
        <v>50</v>
      </c>
      <c r="O309" s="87"/>
      <c r="P309" s="208">
        <f>O309*H309</f>
        <v>0</v>
      </c>
      <c r="Q309" s="208">
        <v>0</v>
      </c>
      <c r="R309" s="208">
        <f>Q309*H309</f>
        <v>0</v>
      </c>
      <c r="S309" s="208">
        <v>0</v>
      </c>
      <c r="T309" s="209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10" t="s">
        <v>151</v>
      </c>
      <c r="AT309" s="210" t="s">
        <v>146</v>
      </c>
      <c r="AU309" s="210" t="s">
        <v>87</v>
      </c>
      <c r="AY309" s="19" t="s">
        <v>145</v>
      </c>
      <c r="BE309" s="211">
        <f>IF(N309="základní",J309,0)</f>
        <v>0</v>
      </c>
      <c r="BF309" s="211">
        <f>IF(N309="snížená",J309,0)</f>
        <v>0</v>
      </c>
      <c r="BG309" s="211">
        <f>IF(N309="zákl. přenesená",J309,0)</f>
        <v>0</v>
      </c>
      <c r="BH309" s="211">
        <f>IF(N309="sníž. přenesená",J309,0)</f>
        <v>0</v>
      </c>
      <c r="BI309" s="211">
        <f>IF(N309="nulová",J309,0)</f>
        <v>0</v>
      </c>
      <c r="BJ309" s="19" t="s">
        <v>87</v>
      </c>
      <c r="BK309" s="211">
        <f>ROUND(I309*H309,2)</f>
        <v>0</v>
      </c>
      <c r="BL309" s="19" t="s">
        <v>151</v>
      </c>
      <c r="BM309" s="210" t="s">
        <v>386</v>
      </c>
    </row>
    <row r="310" s="2" customFormat="1">
      <c r="A310" s="41"/>
      <c r="B310" s="42"/>
      <c r="C310" s="43"/>
      <c r="D310" s="212" t="s">
        <v>152</v>
      </c>
      <c r="E310" s="43"/>
      <c r="F310" s="213" t="s">
        <v>385</v>
      </c>
      <c r="G310" s="43"/>
      <c r="H310" s="43"/>
      <c r="I310" s="214"/>
      <c r="J310" s="43"/>
      <c r="K310" s="43"/>
      <c r="L310" s="47"/>
      <c r="M310" s="215"/>
      <c r="N310" s="216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19" t="s">
        <v>152</v>
      </c>
      <c r="AU310" s="19" t="s">
        <v>87</v>
      </c>
    </row>
    <row r="311" s="2" customFormat="1" ht="16.5" customHeight="1">
      <c r="A311" s="41"/>
      <c r="B311" s="42"/>
      <c r="C311" s="199" t="s">
        <v>387</v>
      </c>
      <c r="D311" s="199" t="s">
        <v>146</v>
      </c>
      <c r="E311" s="200" t="s">
        <v>388</v>
      </c>
      <c r="F311" s="201" t="s">
        <v>389</v>
      </c>
      <c r="G311" s="202" t="s">
        <v>368</v>
      </c>
      <c r="H311" s="203">
        <v>2</v>
      </c>
      <c r="I311" s="204"/>
      <c r="J311" s="205">
        <f>ROUND(I311*H311,2)</f>
        <v>0</v>
      </c>
      <c r="K311" s="201" t="s">
        <v>150</v>
      </c>
      <c r="L311" s="47"/>
      <c r="M311" s="206" t="s">
        <v>39</v>
      </c>
      <c r="N311" s="207" t="s">
        <v>50</v>
      </c>
      <c r="O311" s="87"/>
      <c r="P311" s="208">
        <f>O311*H311</f>
        <v>0</v>
      </c>
      <c r="Q311" s="208">
        <v>0</v>
      </c>
      <c r="R311" s="208">
        <f>Q311*H311</f>
        <v>0</v>
      </c>
      <c r="S311" s="208">
        <v>0</v>
      </c>
      <c r="T311" s="209">
        <f>S311*H311</f>
        <v>0</v>
      </c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R311" s="210" t="s">
        <v>151</v>
      </c>
      <c r="AT311" s="210" t="s">
        <v>146</v>
      </c>
      <c r="AU311" s="210" t="s">
        <v>87</v>
      </c>
      <c r="AY311" s="19" t="s">
        <v>145</v>
      </c>
      <c r="BE311" s="211">
        <f>IF(N311="základní",J311,0)</f>
        <v>0</v>
      </c>
      <c r="BF311" s="211">
        <f>IF(N311="snížená",J311,0)</f>
        <v>0</v>
      </c>
      <c r="BG311" s="211">
        <f>IF(N311="zákl. přenesená",J311,0)</f>
        <v>0</v>
      </c>
      <c r="BH311" s="211">
        <f>IF(N311="sníž. přenesená",J311,0)</f>
        <v>0</v>
      </c>
      <c r="BI311" s="211">
        <f>IF(N311="nulová",J311,0)</f>
        <v>0</v>
      </c>
      <c r="BJ311" s="19" t="s">
        <v>87</v>
      </c>
      <c r="BK311" s="211">
        <f>ROUND(I311*H311,2)</f>
        <v>0</v>
      </c>
      <c r="BL311" s="19" t="s">
        <v>151</v>
      </c>
      <c r="BM311" s="210" t="s">
        <v>302</v>
      </c>
    </row>
    <row r="312" s="2" customFormat="1">
      <c r="A312" s="41"/>
      <c r="B312" s="42"/>
      <c r="C312" s="43"/>
      <c r="D312" s="212" t="s">
        <v>152</v>
      </c>
      <c r="E312" s="43"/>
      <c r="F312" s="213" t="s">
        <v>389</v>
      </c>
      <c r="G312" s="43"/>
      <c r="H312" s="43"/>
      <c r="I312" s="214"/>
      <c r="J312" s="43"/>
      <c r="K312" s="43"/>
      <c r="L312" s="47"/>
      <c r="M312" s="215"/>
      <c r="N312" s="216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19" t="s">
        <v>152</v>
      </c>
      <c r="AU312" s="19" t="s">
        <v>87</v>
      </c>
    </row>
    <row r="313" s="11" customFormat="1" ht="25.92" customHeight="1">
      <c r="A313" s="11"/>
      <c r="B313" s="185"/>
      <c r="C313" s="186"/>
      <c r="D313" s="187" t="s">
        <v>78</v>
      </c>
      <c r="E313" s="188" t="s">
        <v>390</v>
      </c>
      <c r="F313" s="188" t="s">
        <v>391</v>
      </c>
      <c r="G313" s="186"/>
      <c r="H313" s="186"/>
      <c r="I313" s="189"/>
      <c r="J313" s="190">
        <f>BK313</f>
        <v>0</v>
      </c>
      <c r="K313" s="186"/>
      <c r="L313" s="191"/>
      <c r="M313" s="192"/>
      <c r="N313" s="193"/>
      <c r="O313" s="193"/>
      <c r="P313" s="194">
        <f>SUM(P314:P345)</f>
        <v>0</v>
      </c>
      <c r="Q313" s="193"/>
      <c r="R313" s="194">
        <f>SUM(R314:R345)</f>
        <v>0</v>
      </c>
      <c r="S313" s="193"/>
      <c r="T313" s="195">
        <f>SUM(T314:T345)</f>
        <v>0</v>
      </c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R313" s="196" t="s">
        <v>87</v>
      </c>
      <c r="AT313" s="197" t="s">
        <v>78</v>
      </c>
      <c r="AU313" s="197" t="s">
        <v>79</v>
      </c>
      <c r="AY313" s="196" t="s">
        <v>145</v>
      </c>
      <c r="BK313" s="198">
        <f>SUM(BK314:BK345)</f>
        <v>0</v>
      </c>
    </row>
    <row r="314" s="2" customFormat="1" ht="21.75" customHeight="1">
      <c r="A314" s="41"/>
      <c r="B314" s="42"/>
      <c r="C314" s="199" t="s">
        <v>268</v>
      </c>
      <c r="D314" s="199" t="s">
        <v>146</v>
      </c>
      <c r="E314" s="200" t="s">
        <v>392</v>
      </c>
      <c r="F314" s="201" t="s">
        <v>393</v>
      </c>
      <c r="G314" s="202" t="s">
        <v>149</v>
      </c>
      <c r="H314" s="203">
        <v>364</v>
      </c>
      <c r="I314" s="204"/>
      <c r="J314" s="205">
        <f>ROUND(I314*H314,2)</f>
        <v>0</v>
      </c>
      <c r="K314" s="201" t="s">
        <v>150</v>
      </c>
      <c r="L314" s="47"/>
      <c r="M314" s="206" t="s">
        <v>39</v>
      </c>
      <c r="N314" s="207" t="s">
        <v>50</v>
      </c>
      <c r="O314" s="87"/>
      <c r="P314" s="208">
        <f>O314*H314</f>
        <v>0</v>
      </c>
      <c r="Q314" s="208">
        <v>0</v>
      </c>
      <c r="R314" s="208">
        <f>Q314*H314</f>
        <v>0</v>
      </c>
      <c r="S314" s="208">
        <v>0</v>
      </c>
      <c r="T314" s="209">
        <f>S314*H314</f>
        <v>0</v>
      </c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R314" s="210" t="s">
        <v>151</v>
      </c>
      <c r="AT314" s="210" t="s">
        <v>146</v>
      </c>
      <c r="AU314" s="210" t="s">
        <v>87</v>
      </c>
      <c r="AY314" s="19" t="s">
        <v>145</v>
      </c>
      <c r="BE314" s="211">
        <f>IF(N314="základní",J314,0)</f>
        <v>0</v>
      </c>
      <c r="BF314" s="211">
        <f>IF(N314="snížená",J314,0)</f>
        <v>0</v>
      </c>
      <c r="BG314" s="211">
        <f>IF(N314="zákl. přenesená",J314,0)</f>
        <v>0</v>
      </c>
      <c r="BH314" s="211">
        <f>IF(N314="sníž. přenesená",J314,0)</f>
        <v>0</v>
      </c>
      <c r="BI314" s="211">
        <f>IF(N314="nulová",J314,0)</f>
        <v>0</v>
      </c>
      <c r="BJ314" s="19" t="s">
        <v>87</v>
      </c>
      <c r="BK314" s="211">
        <f>ROUND(I314*H314,2)</f>
        <v>0</v>
      </c>
      <c r="BL314" s="19" t="s">
        <v>151</v>
      </c>
      <c r="BM314" s="210" t="s">
        <v>394</v>
      </c>
    </row>
    <row r="315" s="2" customFormat="1">
      <c r="A315" s="41"/>
      <c r="B315" s="42"/>
      <c r="C315" s="43"/>
      <c r="D315" s="212" t="s">
        <v>152</v>
      </c>
      <c r="E315" s="43"/>
      <c r="F315" s="213" t="s">
        <v>393</v>
      </c>
      <c r="G315" s="43"/>
      <c r="H315" s="43"/>
      <c r="I315" s="214"/>
      <c r="J315" s="43"/>
      <c r="K315" s="43"/>
      <c r="L315" s="47"/>
      <c r="M315" s="215"/>
      <c r="N315" s="216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19" t="s">
        <v>152</v>
      </c>
      <c r="AU315" s="19" t="s">
        <v>87</v>
      </c>
    </row>
    <row r="316" s="12" customFormat="1">
      <c r="A316" s="12"/>
      <c r="B316" s="217"/>
      <c r="C316" s="218"/>
      <c r="D316" s="212" t="s">
        <v>153</v>
      </c>
      <c r="E316" s="219" t="s">
        <v>39</v>
      </c>
      <c r="F316" s="220" t="s">
        <v>395</v>
      </c>
      <c r="G316" s="218"/>
      <c r="H316" s="221">
        <v>364</v>
      </c>
      <c r="I316" s="222"/>
      <c r="J316" s="218"/>
      <c r="K316" s="218"/>
      <c r="L316" s="223"/>
      <c r="M316" s="224"/>
      <c r="N316" s="225"/>
      <c r="O316" s="225"/>
      <c r="P316" s="225"/>
      <c r="Q316" s="225"/>
      <c r="R316" s="225"/>
      <c r="S316" s="225"/>
      <c r="T316" s="226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T316" s="227" t="s">
        <v>153</v>
      </c>
      <c r="AU316" s="227" t="s">
        <v>87</v>
      </c>
      <c r="AV316" s="12" t="s">
        <v>89</v>
      </c>
      <c r="AW316" s="12" t="s">
        <v>41</v>
      </c>
      <c r="AX316" s="12" t="s">
        <v>79</v>
      </c>
      <c r="AY316" s="227" t="s">
        <v>145</v>
      </c>
    </row>
    <row r="317" s="13" customFormat="1">
      <c r="A317" s="13"/>
      <c r="B317" s="228"/>
      <c r="C317" s="229"/>
      <c r="D317" s="212" t="s">
        <v>153</v>
      </c>
      <c r="E317" s="230" t="s">
        <v>39</v>
      </c>
      <c r="F317" s="231" t="s">
        <v>155</v>
      </c>
      <c r="G317" s="229"/>
      <c r="H317" s="232">
        <v>364</v>
      </c>
      <c r="I317" s="233"/>
      <c r="J317" s="229"/>
      <c r="K317" s="229"/>
      <c r="L317" s="234"/>
      <c r="M317" s="235"/>
      <c r="N317" s="236"/>
      <c r="O317" s="236"/>
      <c r="P317" s="236"/>
      <c r="Q317" s="236"/>
      <c r="R317" s="236"/>
      <c r="S317" s="236"/>
      <c r="T317" s="23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8" t="s">
        <v>153</v>
      </c>
      <c r="AU317" s="238" t="s">
        <v>87</v>
      </c>
      <c r="AV317" s="13" t="s">
        <v>151</v>
      </c>
      <c r="AW317" s="13" t="s">
        <v>41</v>
      </c>
      <c r="AX317" s="13" t="s">
        <v>87</v>
      </c>
      <c r="AY317" s="238" t="s">
        <v>145</v>
      </c>
    </row>
    <row r="318" s="2" customFormat="1" ht="16.5" customHeight="1">
      <c r="A318" s="41"/>
      <c r="B318" s="42"/>
      <c r="C318" s="199" t="s">
        <v>396</v>
      </c>
      <c r="D318" s="199" t="s">
        <v>146</v>
      </c>
      <c r="E318" s="200" t="s">
        <v>397</v>
      </c>
      <c r="F318" s="201" t="s">
        <v>398</v>
      </c>
      <c r="G318" s="202" t="s">
        <v>149</v>
      </c>
      <c r="H318" s="203">
        <v>213</v>
      </c>
      <c r="I318" s="204"/>
      <c r="J318" s="205">
        <f>ROUND(I318*H318,2)</f>
        <v>0</v>
      </c>
      <c r="K318" s="201" t="s">
        <v>150</v>
      </c>
      <c r="L318" s="47"/>
      <c r="M318" s="206" t="s">
        <v>39</v>
      </c>
      <c r="N318" s="207" t="s">
        <v>50</v>
      </c>
      <c r="O318" s="87"/>
      <c r="P318" s="208">
        <f>O318*H318</f>
        <v>0</v>
      </c>
      <c r="Q318" s="208">
        <v>0</v>
      </c>
      <c r="R318" s="208">
        <f>Q318*H318</f>
        <v>0</v>
      </c>
      <c r="S318" s="208">
        <v>0</v>
      </c>
      <c r="T318" s="209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0" t="s">
        <v>151</v>
      </c>
      <c r="AT318" s="210" t="s">
        <v>146</v>
      </c>
      <c r="AU318" s="210" t="s">
        <v>87</v>
      </c>
      <c r="AY318" s="19" t="s">
        <v>145</v>
      </c>
      <c r="BE318" s="211">
        <f>IF(N318="základní",J318,0)</f>
        <v>0</v>
      </c>
      <c r="BF318" s="211">
        <f>IF(N318="snížená",J318,0)</f>
        <v>0</v>
      </c>
      <c r="BG318" s="211">
        <f>IF(N318="zákl. přenesená",J318,0)</f>
        <v>0</v>
      </c>
      <c r="BH318" s="211">
        <f>IF(N318="sníž. přenesená",J318,0)</f>
        <v>0</v>
      </c>
      <c r="BI318" s="211">
        <f>IF(N318="nulová",J318,0)</f>
        <v>0</v>
      </c>
      <c r="BJ318" s="19" t="s">
        <v>87</v>
      </c>
      <c r="BK318" s="211">
        <f>ROUND(I318*H318,2)</f>
        <v>0</v>
      </c>
      <c r="BL318" s="19" t="s">
        <v>151</v>
      </c>
      <c r="BM318" s="210" t="s">
        <v>399</v>
      </c>
    </row>
    <row r="319" s="2" customFormat="1">
      <c r="A319" s="41"/>
      <c r="B319" s="42"/>
      <c r="C319" s="43"/>
      <c r="D319" s="212" t="s">
        <v>152</v>
      </c>
      <c r="E319" s="43"/>
      <c r="F319" s="213" t="s">
        <v>398</v>
      </c>
      <c r="G319" s="43"/>
      <c r="H319" s="43"/>
      <c r="I319" s="214"/>
      <c r="J319" s="43"/>
      <c r="K319" s="43"/>
      <c r="L319" s="47"/>
      <c r="M319" s="215"/>
      <c r="N319" s="216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19" t="s">
        <v>152</v>
      </c>
      <c r="AU319" s="19" t="s">
        <v>87</v>
      </c>
    </row>
    <row r="320" s="12" customFormat="1">
      <c r="A320" s="12"/>
      <c r="B320" s="217"/>
      <c r="C320" s="218"/>
      <c r="D320" s="212" t="s">
        <v>153</v>
      </c>
      <c r="E320" s="219" t="s">
        <v>39</v>
      </c>
      <c r="F320" s="220" t="s">
        <v>400</v>
      </c>
      <c r="G320" s="218"/>
      <c r="H320" s="221">
        <v>213</v>
      </c>
      <c r="I320" s="222"/>
      <c r="J320" s="218"/>
      <c r="K320" s="218"/>
      <c r="L320" s="223"/>
      <c r="M320" s="224"/>
      <c r="N320" s="225"/>
      <c r="O320" s="225"/>
      <c r="P320" s="225"/>
      <c r="Q320" s="225"/>
      <c r="R320" s="225"/>
      <c r="S320" s="225"/>
      <c r="T320" s="226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T320" s="227" t="s">
        <v>153</v>
      </c>
      <c r="AU320" s="227" t="s">
        <v>87</v>
      </c>
      <c r="AV320" s="12" t="s">
        <v>89</v>
      </c>
      <c r="AW320" s="12" t="s">
        <v>41</v>
      </c>
      <c r="AX320" s="12" t="s">
        <v>79</v>
      </c>
      <c r="AY320" s="227" t="s">
        <v>145</v>
      </c>
    </row>
    <row r="321" s="13" customFormat="1">
      <c r="A321" s="13"/>
      <c r="B321" s="228"/>
      <c r="C321" s="229"/>
      <c r="D321" s="212" t="s">
        <v>153</v>
      </c>
      <c r="E321" s="230" t="s">
        <v>39</v>
      </c>
      <c r="F321" s="231" t="s">
        <v>155</v>
      </c>
      <c r="G321" s="229"/>
      <c r="H321" s="232">
        <v>213</v>
      </c>
      <c r="I321" s="233"/>
      <c r="J321" s="229"/>
      <c r="K321" s="229"/>
      <c r="L321" s="234"/>
      <c r="M321" s="235"/>
      <c r="N321" s="236"/>
      <c r="O321" s="236"/>
      <c r="P321" s="236"/>
      <c r="Q321" s="236"/>
      <c r="R321" s="236"/>
      <c r="S321" s="236"/>
      <c r="T321" s="23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8" t="s">
        <v>153</v>
      </c>
      <c r="AU321" s="238" t="s">
        <v>87</v>
      </c>
      <c r="AV321" s="13" t="s">
        <v>151</v>
      </c>
      <c r="AW321" s="13" t="s">
        <v>41</v>
      </c>
      <c r="AX321" s="13" t="s">
        <v>87</v>
      </c>
      <c r="AY321" s="238" t="s">
        <v>145</v>
      </c>
    </row>
    <row r="322" s="2" customFormat="1" ht="24.15" customHeight="1">
      <c r="A322" s="41"/>
      <c r="B322" s="42"/>
      <c r="C322" s="199" t="s">
        <v>271</v>
      </c>
      <c r="D322" s="199" t="s">
        <v>146</v>
      </c>
      <c r="E322" s="200" t="s">
        <v>401</v>
      </c>
      <c r="F322" s="201" t="s">
        <v>402</v>
      </c>
      <c r="G322" s="202" t="s">
        <v>149</v>
      </c>
      <c r="H322" s="203">
        <v>93</v>
      </c>
      <c r="I322" s="204"/>
      <c r="J322" s="205">
        <f>ROUND(I322*H322,2)</f>
        <v>0</v>
      </c>
      <c r="K322" s="201" t="s">
        <v>403</v>
      </c>
      <c r="L322" s="47"/>
      <c r="M322" s="206" t="s">
        <v>39</v>
      </c>
      <c r="N322" s="207" t="s">
        <v>50</v>
      </c>
      <c r="O322" s="87"/>
      <c r="P322" s="208">
        <f>O322*H322</f>
        <v>0</v>
      </c>
      <c r="Q322" s="208">
        <v>0</v>
      </c>
      <c r="R322" s="208">
        <f>Q322*H322</f>
        <v>0</v>
      </c>
      <c r="S322" s="208">
        <v>0</v>
      </c>
      <c r="T322" s="209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0" t="s">
        <v>151</v>
      </c>
      <c r="AT322" s="210" t="s">
        <v>146</v>
      </c>
      <c r="AU322" s="210" t="s">
        <v>87</v>
      </c>
      <c r="AY322" s="19" t="s">
        <v>145</v>
      </c>
      <c r="BE322" s="211">
        <f>IF(N322="základní",J322,0)</f>
        <v>0</v>
      </c>
      <c r="BF322" s="211">
        <f>IF(N322="snížená",J322,0)</f>
        <v>0</v>
      </c>
      <c r="BG322" s="211">
        <f>IF(N322="zákl. přenesená",J322,0)</f>
        <v>0</v>
      </c>
      <c r="BH322" s="211">
        <f>IF(N322="sníž. přenesená",J322,0)</f>
        <v>0</v>
      </c>
      <c r="BI322" s="211">
        <f>IF(N322="nulová",J322,0)</f>
        <v>0</v>
      </c>
      <c r="BJ322" s="19" t="s">
        <v>87</v>
      </c>
      <c r="BK322" s="211">
        <f>ROUND(I322*H322,2)</f>
        <v>0</v>
      </c>
      <c r="BL322" s="19" t="s">
        <v>151</v>
      </c>
      <c r="BM322" s="210" t="s">
        <v>404</v>
      </c>
    </row>
    <row r="323" s="2" customFormat="1">
      <c r="A323" s="41"/>
      <c r="B323" s="42"/>
      <c r="C323" s="43"/>
      <c r="D323" s="212" t="s">
        <v>152</v>
      </c>
      <c r="E323" s="43"/>
      <c r="F323" s="213" t="s">
        <v>402</v>
      </c>
      <c r="G323" s="43"/>
      <c r="H323" s="43"/>
      <c r="I323" s="214"/>
      <c r="J323" s="43"/>
      <c r="K323" s="43"/>
      <c r="L323" s="47"/>
      <c r="M323" s="215"/>
      <c r="N323" s="216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19" t="s">
        <v>152</v>
      </c>
      <c r="AU323" s="19" t="s">
        <v>87</v>
      </c>
    </row>
    <row r="324" s="12" customFormat="1">
      <c r="A324" s="12"/>
      <c r="B324" s="217"/>
      <c r="C324" s="218"/>
      <c r="D324" s="212" t="s">
        <v>153</v>
      </c>
      <c r="E324" s="219" t="s">
        <v>39</v>
      </c>
      <c r="F324" s="220" t="s">
        <v>405</v>
      </c>
      <c r="G324" s="218"/>
      <c r="H324" s="221">
        <v>93</v>
      </c>
      <c r="I324" s="222"/>
      <c r="J324" s="218"/>
      <c r="K324" s="218"/>
      <c r="L324" s="223"/>
      <c r="M324" s="224"/>
      <c r="N324" s="225"/>
      <c r="O324" s="225"/>
      <c r="P324" s="225"/>
      <c r="Q324" s="225"/>
      <c r="R324" s="225"/>
      <c r="S324" s="225"/>
      <c r="T324" s="226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T324" s="227" t="s">
        <v>153</v>
      </c>
      <c r="AU324" s="227" t="s">
        <v>87</v>
      </c>
      <c r="AV324" s="12" t="s">
        <v>89</v>
      </c>
      <c r="AW324" s="12" t="s">
        <v>41</v>
      </c>
      <c r="AX324" s="12" t="s">
        <v>79</v>
      </c>
      <c r="AY324" s="227" t="s">
        <v>145</v>
      </c>
    </row>
    <row r="325" s="13" customFormat="1">
      <c r="A325" s="13"/>
      <c r="B325" s="228"/>
      <c r="C325" s="229"/>
      <c r="D325" s="212" t="s">
        <v>153</v>
      </c>
      <c r="E325" s="230" t="s">
        <v>39</v>
      </c>
      <c r="F325" s="231" t="s">
        <v>155</v>
      </c>
      <c r="G325" s="229"/>
      <c r="H325" s="232">
        <v>93</v>
      </c>
      <c r="I325" s="233"/>
      <c r="J325" s="229"/>
      <c r="K325" s="229"/>
      <c r="L325" s="234"/>
      <c r="M325" s="235"/>
      <c r="N325" s="236"/>
      <c r="O325" s="236"/>
      <c r="P325" s="236"/>
      <c r="Q325" s="236"/>
      <c r="R325" s="236"/>
      <c r="S325" s="236"/>
      <c r="T325" s="23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8" t="s">
        <v>153</v>
      </c>
      <c r="AU325" s="238" t="s">
        <v>87</v>
      </c>
      <c r="AV325" s="13" t="s">
        <v>151</v>
      </c>
      <c r="AW325" s="13" t="s">
        <v>41</v>
      </c>
      <c r="AX325" s="13" t="s">
        <v>87</v>
      </c>
      <c r="AY325" s="238" t="s">
        <v>145</v>
      </c>
    </row>
    <row r="326" s="2" customFormat="1" ht="21.75" customHeight="1">
      <c r="A326" s="41"/>
      <c r="B326" s="42"/>
      <c r="C326" s="199" t="s">
        <v>309</v>
      </c>
      <c r="D326" s="199" t="s">
        <v>146</v>
      </c>
      <c r="E326" s="200" t="s">
        <v>406</v>
      </c>
      <c r="F326" s="201" t="s">
        <v>407</v>
      </c>
      <c r="G326" s="202" t="s">
        <v>149</v>
      </c>
      <c r="H326" s="203">
        <v>46.5</v>
      </c>
      <c r="I326" s="204"/>
      <c r="J326" s="205">
        <f>ROUND(I326*H326,2)</f>
        <v>0</v>
      </c>
      <c r="K326" s="201" t="s">
        <v>150</v>
      </c>
      <c r="L326" s="47"/>
      <c r="M326" s="206" t="s">
        <v>39</v>
      </c>
      <c r="N326" s="207" t="s">
        <v>50</v>
      </c>
      <c r="O326" s="87"/>
      <c r="P326" s="208">
        <f>O326*H326</f>
        <v>0</v>
      </c>
      <c r="Q326" s="208">
        <v>0</v>
      </c>
      <c r="R326" s="208">
        <f>Q326*H326</f>
        <v>0</v>
      </c>
      <c r="S326" s="208">
        <v>0</v>
      </c>
      <c r="T326" s="209">
        <f>S326*H326</f>
        <v>0</v>
      </c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R326" s="210" t="s">
        <v>151</v>
      </c>
      <c r="AT326" s="210" t="s">
        <v>146</v>
      </c>
      <c r="AU326" s="210" t="s">
        <v>87</v>
      </c>
      <c r="AY326" s="19" t="s">
        <v>145</v>
      </c>
      <c r="BE326" s="211">
        <f>IF(N326="základní",J326,0)</f>
        <v>0</v>
      </c>
      <c r="BF326" s="211">
        <f>IF(N326="snížená",J326,0)</f>
        <v>0</v>
      </c>
      <c r="BG326" s="211">
        <f>IF(N326="zákl. přenesená",J326,0)</f>
        <v>0</v>
      </c>
      <c r="BH326" s="211">
        <f>IF(N326="sníž. přenesená",J326,0)</f>
        <v>0</v>
      </c>
      <c r="BI326" s="211">
        <f>IF(N326="nulová",J326,0)</f>
        <v>0</v>
      </c>
      <c r="BJ326" s="19" t="s">
        <v>87</v>
      </c>
      <c r="BK326" s="211">
        <f>ROUND(I326*H326,2)</f>
        <v>0</v>
      </c>
      <c r="BL326" s="19" t="s">
        <v>151</v>
      </c>
      <c r="BM326" s="210" t="s">
        <v>408</v>
      </c>
    </row>
    <row r="327" s="2" customFormat="1">
      <c r="A327" s="41"/>
      <c r="B327" s="42"/>
      <c r="C327" s="43"/>
      <c r="D327" s="212" t="s">
        <v>152</v>
      </c>
      <c r="E327" s="43"/>
      <c r="F327" s="213" t="s">
        <v>407</v>
      </c>
      <c r="G327" s="43"/>
      <c r="H327" s="43"/>
      <c r="I327" s="214"/>
      <c r="J327" s="43"/>
      <c r="K327" s="43"/>
      <c r="L327" s="47"/>
      <c r="M327" s="215"/>
      <c r="N327" s="216"/>
      <c r="O327" s="87"/>
      <c r="P327" s="87"/>
      <c r="Q327" s="87"/>
      <c r="R327" s="87"/>
      <c r="S327" s="87"/>
      <c r="T327" s="8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19" t="s">
        <v>152</v>
      </c>
      <c r="AU327" s="19" t="s">
        <v>87</v>
      </c>
    </row>
    <row r="328" s="12" customFormat="1">
      <c r="A328" s="12"/>
      <c r="B328" s="217"/>
      <c r="C328" s="218"/>
      <c r="D328" s="212" t="s">
        <v>153</v>
      </c>
      <c r="E328" s="219" t="s">
        <v>39</v>
      </c>
      <c r="F328" s="220" t="s">
        <v>154</v>
      </c>
      <c r="G328" s="218"/>
      <c r="H328" s="221">
        <v>46.5</v>
      </c>
      <c r="I328" s="222"/>
      <c r="J328" s="218"/>
      <c r="K328" s="218"/>
      <c r="L328" s="223"/>
      <c r="M328" s="224"/>
      <c r="N328" s="225"/>
      <c r="O328" s="225"/>
      <c r="P328" s="225"/>
      <c r="Q328" s="225"/>
      <c r="R328" s="225"/>
      <c r="S328" s="225"/>
      <c r="T328" s="226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T328" s="227" t="s">
        <v>153</v>
      </c>
      <c r="AU328" s="227" t="s">
        <v>87</v>
      </c>
      <c r="AV328" s="12" t="s">
        <v>89</v>
      </c>
      <c r="AW328" s="12" t="s">
        <v>41</v>
      </c>
      <c r="AX328" s="12" t="s">
        <v>79</v>
      </c>
      <c r="AY328" s="227" t="s">
        <v>145</v>
      </c>
    </row>
    <row r="329" s="13" customFormat="1">
      <c r="A329" s="13"/>
      <c r="B329" s="228"/>
      <c r="C329" s="229"/>
      <c r="D329" s="212" t="s">
        <v>153</v>
      </c>
      <c r="E329" s="230" t="s">
        <v>39</v>
      </c>
      <c r="F329" s="231" t="s">
        <v>155</v>
      </c>
      <c r="G329" s="229"/>
      <c r="H329" s="232">
        <v>46.5</v>
      </c>
      <c r="I329" s="233"/>
      <c r="J329" s="229"/>
      <c r="K329" s="229"/>
      <c r="L329" s="234"/>
      <c r="M329" s="235"/>
      <c r="N329" s="236"/>
      <c r="O329" s="236"/>
      <c r="P329" s="236"/>
      <c r="Q329" s="236"/>
      <c r="R329" s="236"/>
      <c r="S329" s="236"/>
      <c r="T329" s="237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8" t="s">
        <v>153</v>
      </c>
      <c r="AU329" s="238" t="s">
        <v>87</v>
      </c>
      <c r="AV329" s="13" t="s">
        <v>151</v>
      </c>
      <c r="AW329" s="13" t="s">
        <v>41</v>
      </c>
      <c r="AX329" s="13" t="s">
        <v>87</v>
      </c>
      <c r="AY329" s="238" t="s">
        <v>145</v>
      </c>
    </row>
    <row r="330" s="2" customFormat="1" ht="24.15" customHeight="1">
      <c r="A330" s="41"/>
      <c r="B330" s="42"/>
      <c r="C330" s="199" t="s">
        <v>276</v>
      </c>
      <c r="D330" s="199" t="s">
        <v>146</v>
      </c>
      <c r="E330" s="200" t="s">
        <v>409</v>
      </c>
      <c r="F330" s="201" t="s">
        <v>410</v>
      </c>
      <c r="G330" s="202" t="s">
        <v>149</v>
      </c>
      <c r="H330" s="203">
        <v>46.5</v>
      </c>
      <c r="I330" s="204"/>
      <c r="J330" s="205">
        <f>ROUND(I330*H330,2)</f>
        <v>0</v>
      </c>
      <c r="K330" s="201" t="s">
        <v>150</v>
      </c>
      <c r="L330" s="47"/>
      <c r="M330" s="206" t="s">
        <v>39</v>
      </c>
      <c r="N330" s="207" t="s">
        <v>50</v>
      </c>
      <c r="O330" s="87"/>
      <c r="P330" s="208">
        <f>O330*H330</f>
        <v>0</v>
      </c>
      <c r="Q330" s="208">
        <v>0</v>
      </c>
      <c r="R330" s="208">
        <f>Q330*H330</f>
        <v>0</v>
      </c>
      <c r="S330" s="208">
        <v>0</v>
      </c>
      <c r="T330" s="209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0" t="s">
        <v>151</v>
      </c>
      <c r="AT330" s="210" t="s">
        <v>146</v>
      </c>
      <c r="AU330" s="210" t="s">
        <v>87</v>
      </c>
      <c r="AY330" s="19" t="s">
        <v>145</v>
      </c>
      <c r="BE330" s="211">
        <f>IF(N330="základní",J330,0)</f>
        <v>0</v>
      </c>
      <c r="BF330" s="211">
        <f>IF(N330="snížená",J330,0)</f>
        <v>0</v>
      </c>
      <c r="BG330" s="211">
        <f>IF(N330="zákl. přenesená",J330,0)</f>
        <v>0</v>
      </c>
      <c r="BH330" s="211">
        <f>IF(N330="sníž. přenesená",J330,0)</f>
        <v>0</v>
      </c>
      <c r="BI330" s="211">
        <f>IF(N330="nulová",J330,0)</f>
        <v>0</v>
      </c>
      <c r="BJ330" s="19" t="s">
        <v>87</v>
      </c>
      <c r="BK330" s="211">
        <f>ROUND(I330*H330,2)</f>
        <v>0</v>
      </c>
      <c r="BL330" s="19" t="s">
        <v>151</v>
      </c>
      <c r="BM330" s="210" t="s">
        <v>411</v>
      </c>
    </row>
    <row r="331" s="2" customFormat="1">
      <c r="A331" s="41"/>
      <c r="B331" s="42"/>
      <c r="C331" s="43"/>
      <c r="D331" s="212" t="s">
        <v>152</v>
      </c>
      <c r="E331" s="43"/>
      <c r="F331" s="213" t="s">
        <v>410</v>
      </c>
      <c r="G331" s="43"/>
      <c r="H331" s="43"/>
      <c r="I331" s="214"/>
      <c r="J331" s="43"/>
      <c r="K331" s="43"/>
      <c r="L331" s="47"/>
      <c r="M331" s="215"/>
      <c r="N331" s="216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19" t="s">
        <v>152</v>
      </c>
      <c r="AU331" s="19" t="s">
        <v>87</v>
      </c>
    </row>
    <row r="332" s="12" customFormat="1">
      <c r="A332" s="12"/>
      <c r="B332" s="217"/>
      <c r="C332" s="218"/>
      <c r="D332" s="212" t="s">
        <v>153</v>
      </c>
      <c r="E332" s="219" t="s">
        <v>39</v>
      </c>
      <c r="F332" s="220" t="s">
        <v>154</v>
      </c>
      <c r="G332" s="218"/>
      <c r="H332" s="221">
        <v>46.5</v>
      </c>
      <c r="I332" s="222"/>
      <c r="J332" s="218"/>
      <c r="K332" s="218"/>
      <c r="L332" s="223"/>
      <c r="M332" s="224"/>
      <c r="N332" s="225"/>
      <c r="O332" s="225"/>
      <c r="P332" s="225"/>
      <c r="Q332" s="225"/>
      <c r="R332" s="225"/>
      <c r="S332" s="225"/>
      <c r="T332" s="226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T332" s="227" t="s">
        <v>153</v>
      </c>
      <c r="AU332" s="227" t="s">
        <v>87</v>
      </c>
      <c r="AV332" s="12" t="s">
        <v>89</v>
      </c>
      <c r="AW332" s="12" t="s">
        <v>41</v>
      </c>
      <c r="AX332" s="12" t="s">
        <v>79</v>
      </c>
      <c r="AY332" s="227" t="s">
        <v>145</v>
      </c>
    </row>
    <row r="333" s="13" customFormat="1">
      <c r="A333" s="13"/>
      <c r="B333" s="228"/>
      <c r="C333" s="229"/>
      <c r="D333" s="212" t="s">
        <v>153</v>
      </c>
      <c r="E333" s="230" t="s">
        <v>39</v>
      </c>
      <c r="F333" s="231" t="s">
        <v>155</v>
      </c>
      <c r="G333" s="229"/>
      <c r="H333" s="232">
        <v>46.5</v>
      </c>
      <c r="I333" s="233"/>
      <c r="J333" s="229"/>
      <c r="K333" s="229"/>
      <c r="L333" s="234"/>
      <c r="M333" s="235"/>
      <c r="N333" s="236"/>
      <c r="O333" s="236"/>
      <c r="P333" s="236"/>
      <c r="Q333" s="236"/>
      <c r="R333" s="236"/>
      <c r="S333" s="236"/>
      <c r="T333" s="23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8" t="s">
        <v>153</v>
      </c>
      <c r="AU333" s="238" t="s">
        <v>87</v>
      </c>
      <c r="AV333" s="13" t="s">
        <v>151</v>
      </c>
      <c r="AW333" s="13" t="s">
        <v>41</v>
      </c>
      <c r="AX333" s="13" t="s">
        <v>87</v>
      </c>
      <c r="AY333" s="238" t="s">
        <v>145</v>
      </c>
    </row>
    <row r="334" s="2" customFormat="1" ht="24.15" customHeight="1">
      <c r="A334" s="41"/>
      <c r="B334" s="42"/>
      <c r="C334" s="199" t="s">
        <v>326</v>
      </c>
      <c r="D334" s="199" t="s">
        <v>146</v>
      </c>
      <c r="E334" s="200" t="s">
        <v>412</v>
      </c>
      <c r="F334" s="201" t="s">
        <v>413</v>
      </c>
      <c r="G334" s="202" t="s">
        <v>149</v>
      </c>
      <c r="H334" s="203">
        <v>16</v>
      </c>
      <c r="I334" s="204"/>
      <c r="J334" s="205">
        <f>ROUND(I334*H334,2)</f>
        <v>0</v>
      </c>
      <c r="K334" s="201" t="s">
        <v>414</v>
      </c>
      <c r="L334" s="47"/>
      <c r="M334" s="206" t="s">
        <v>39</v>
      </c>
      <c r="N334" s="207" t="s">
        <v>50</v>
      </c>
      <c r="O334" s="87"/>
      <c r="P334" s="208">
        <f>O334*H334</f>
        <v>0</v>
      </c>
      <c r="Q334" s="208">
        <v>0</v>
      </c>
      <c r="R334" s="208">
        <f>Q334*H334</f>
        <v>0</v>
      </c>
      <c r="S334" s="208">
        <v>0</v>
      </c>
      <c r="T334" s="209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10" t="s">
        <v>151</v>
      </c>
      <c r="AT334" s="210" t="s">
        <v>146</v>
      </c>
      <c r="AU334" s="210" t="s">
        <v>87</v>
      </c>
      <c r="AY334" s="19" t="s">
        <v>145</v>
      </c>
      <c r="BE334" s="211">
        <f>IF(N334="základní",J334,0)</f>
        <v>0</v>
      </c>
      <c r="BF334" s="211">
        <f>IF(N334="snížená",J334,0)</f>
        <v>0</v>
      </c>
      <c r="BG334" s="211">
        <f>IF(N334="zákl. přenesená",J334,0)</f>
        <v>0</v>
      </c>
      <c r="BH334" s="211">
        <f>IF(N334="sníž. přenesená",J334,0)</f>
        <v>0</v>
      </c>
      <c r="BI334" s="211">
        <f>IF(N334="nulová",J334,0)</f>
        <v>0</v>
      </c>
      <c r="BJ334" s="19" t="s">
        <v>87</v>
      </c>
      <c r="BK334" s="211">
        <f>ROUND(I334*H334,2)</f>
        <v>0</v>
      </c>
      <c r="BL334" s="19" t="s">
        <v>151</v>
      </c>
      <c r="BM334" s="210" t="s">
        <v>415</v>
      </c>
    </row>
    <row r="335" s="2" customFormat="1">
      <c r="A335" s="41"/>
      <c r="B335" s="42"/>
      <c r="C335" s="43"/>
      <c r="D335" s="212" t="s">
        <v>152</v>
      </c>
      <c r="E335" s="43"/>
      <c r="F335" s="213" t="s">
        <v>413</v>
      </c>
      <c r="G335" s="43"/>
      <c r="H335" s="43"/>
      <c r="I335" s="214"/>
      <c r="J335" s="43"/>
      <c r="K335" s="43"/>
      <c r="L335" s="47"/>
      <c r="M335" s="215"/>
      <c r="N335" s="216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19" t="s">
        <v>152</v>
      </c>
      <c r="AU335" s="19" t="s">
        <v>87</v>
      </c>
    </row>
    <row r="336" s="12" customFormat="1">
      <c r="A336" s="12"/>
      <c r="B336" s="217"/>
      <c r="C336" s="218"/>
      <c r="D336" s="212" t="s">
        <v>153</v>
      </c>
      <c r="E336" s="219" t="s">
        <v>39</v>
      </c>
      <c r="F336" s="220" t="s">
        <v>184</v>
      </c>
      <c r="G336" s="218"/>
      <c r="H336" s="221">
        <v>16</v>
      </c>
      <c r="I336" s="222"/>
      <c r="J336" s="218"/>
      <c r="K336" s="218"/>
      <c r="L336" s="223"/>
      <c r="M336" s="224"/>
      <c r="N336" s="225"/>
      <c r="O336" s="225"/>
      <c r="P336" s="225"/>
      <c r="Q336" s="225"/>
      <c r="R336" s="225"/>
      <c r="S336" s="225"/>
      <c r="T336" s="226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T336" s="227" t="s">
        <v>153</v>
      </c>
      <c r="AU336" s="227" t="s">
        <v>87</v>
      </c>
      <c r="AV336" s="12" t="s">
        <v>89</v>
      </c>
      <c r="AW336" s="12" t="s">
        <v>41</v>
      </c>
      <c r="AX336" s="12" t="s">
        <v>79</v>
      </c>
      <c r="AY336" s="227" t="s">
        <v>145</v>
      </c>
    </row>
    <row r="337" s="13" customFormat="1">
      <c r="A337" s="13"/>
      <c r="B337" s="228"/>
      <c r="C337" s="229"/>
      <c r="D337" s="212" t="s">
        <v>153</v>
      </c>
      <c r="E337" s="230" t="s">
        <v>39</v>
      </c>
      <c r="F337" s="231" t="s">
        <v>155</v>
      </c>
      <c r="G337" s="229"/>
      <c r="H337" s="232">
        <v>16</v>
      </c>
      <c r="I337" s="233"/>
      <c r="J337" s="229"/>
      <c r="K337" s="229"/>
      <c r="L337" s="234"/>
      <c r="M337" s="235"/>
      <c r="N337" s="236"/>
      <c r="O337" s="236"/>
      <c r="P337" s="236"/>
      <c r="Q337" s="236"/>
      <c r="R337" s="236"/>
      <c r="S337" s="236"/>
      <c r="T337" s="237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8" t="s">
        <v>153</v>
      </c>
      <c r="AU337" s="238" t="s">
        <v>87</v>
      </c>
      <c r="AV337" s="13" t="s">
        <v>151</v>
      </c>
      <c r="AW337" s="13" t="s">
        <v>41</v>
      </c>
      <c r="AX337" s="13" t="s">
        <v>87</v>
      </c>
      <c r="AY337" s="238" t="s">
        <v>145</v>
      </c>
    </row>
    <row r="338" s="2" customFormat="1" ht="33" customHeight="1">
      <c r="A338" s="41"/>
      <c r="B338" s="42"/>
      <c r="C338" s="199" t="s">
        <v>281</v>
      </c>
      <c r="D338" s="199" t="s">
        <v>146</v>
      </c>
      <c r="E338" s="200" t="s">
        <v>416</v>
      </c>
      <c r="F338" s="201" t="s">
        <v>417</v>
      </c>
      <c r="G338" s="202" t="s">
        <v>149</v>
      </c>
      <c r="H338" s="203">
        <v>16</v>
      </c>
      <c r="I338" s="204"/>
      <c r="J338" s="205">
        <f>ROUND(I338*H338,2)</f>
        <v>0</v>
      </c>
      <c r="K338" s="201" t="s">
        <v>414</v>
      </c>
      <c r="L338" s="47"/>
      <c r="M338" s="206" t="s">
        <v>39</v>
      </c>
      <c r="N338" s="207" t="s">
        <v>50</v>
      </c>
      <c r="O338" s="87"/>
      <c r="P338" s="208">
        <f>O338*H338</f>
        <v>0</v>
      </c>
      <c r="Q338" s="208">
        <v>0</v>
      </c>
      <c r="R338" s="208">
        <f>Q338*H338</f>
        <v>0</v>
      </c>
      <c r="S338" s="208">
        <v>0</v>
      </c>
      <c r="T338" s="209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0" t="s">
        <v>151</v>
      </c>
      <c r="AT338" s="210" t="s">
        <v>146</v>
      </c>
      <c r="AU338" s="210" t="s">
        <v>87</v>
      </c>
      <c r="AY338" s="19" t="s">
        <v>145</v>
      </c>
      <c r="BE338" s="211">
        <f>IF(N338="základní",J338,0)</f>
        <v>0</v>
      </c>
      <c r="BF338" s="211">
        <f>IF(N338="snížená",J338,0)</f>
        <v>0</v>
      </c>
      <c r="BG338" s="211">
        <f>IF(N338="zákl. přenesená",J338,0)</f>
        <v>0</v>
      </c>
      <c r="BH338" s="211">
        <f>IF(N338="sníž. přenesená",J338,0)</f>
        <v>0</v>
      </c>
      <c r="BI338" s="211">
        <f>IF(N338="nulová",J338,0)</f>
        <v>0</v>
      </c>
      <c r="BJ338" s="19" t="s">
        <v>87</v>
      </c>
      <c r="BK338" s="211">
        <f>ROUND(I338*H338,2)</f>
        <v>0</v>
      </c>
      <c r="BL338" s="19" t="s">
        <v>151</v>
      </c>
      <c r="BM338" s="210" t="s">
        <v>418</v>
      </c>
    </row>
    <row r="339" s="2" customFormat="1">
      <c r="A339" s="41"/>
      <c r="B339" s="42"/>
      <c r="C339" s="43"/>
      <c r="D339" s="212" t="s">
        <v>152</v>
      </c>
      <c r="E339" s="43"/>
      <c r="F339" s="213" t="s">
        <v>417</v>
      </c>
      <c r="G339" s="43"/>
      <c r="H339" s="43"/>
      <c r="I339" s="214"/>
      <c r="J339" s="43"/>
      <c r="K339" s="43"/>
      <c r="L339" s="47"/>
      <c r="M339" s="215"/>
      <c r="N339" s="216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19" t="s">
        <v>152</v>
      </c>
      <c r="AU339" s="19" t="s">
        <v>87</v>
      </c>
    </row>
    <row r="340" s="12" customFormat="1">
      <c r="A340" s="12"/>
      <c r="B340" s="217"/>
      <c r="C340" s="218"/>
      <c r="D340" s="212" t="s">
        <v>153</v>
      </c>
      <c r="E340" s="219" t="s">
        <v>39</v>
      </c>
      <c r="F340" s="220" t="s">
        <v>419</v>
      </c>
      <c r="G340" s="218"/>
      <c r="H340" s="221">
        <v>16</v>
      </c>
      <c r="I340" s="222"/>
      <c r="J340" s="218"/>
      <c r="K340" s="218"/>
      <c r="L340" s="223"/>
      <c r="M340" s="224"/>
      <c r="N340" s="225"/>
      <c r="O340" s="225"/>
      <c r="P340" s="225"/>
      <c r="Q340" s="225"/>
      <c r="R340" s="225"/>
      <c r="S340" s="225"/>
      <c r="T340" s="226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T340" s="227" t="s">
        <v>153</v>
      </c>
      <c r="AU340" s="227" t="s">
        <v>87</v>
      </c>
      <c r="AV340" s="12" t="s">
        <v>89</v>
      </c>
      <c r="AW340" s="12" t="s">
        <v>41</v>
      </c>
      <c r="AX340" s="12" t="s">
        <v>79</v>
      </c>
      <c r="AY340" s="227" t="s">
        <v>145</v>
      </c>
    </row>
    <row r="341" s="13" customFormat="1">
      <c r="A341" s="13"/>
      <c r="B341" s="228"/>
      <c r="C341" s="229"/>
      <c r="D341" s="212" t="s">
        <v>153</v>
      </c>
      <c r="E341" s="230" t="s">
        <v>39</v>
      </c>
      <c r="F341" s="231" t="s">
        <v>155</v>
      </c>
      <c r="G341" s="229"/>
      <c r="H341" s="232">
        <v>16</v>
      </c>
      <c r="I341" s="233"/>
      <c r="J341" s="229"/>
      <c r="K341" s="229"/>
      <c r="L341" s="234"/>
      <c r="M341" s="235"/>
      <c r="N341" s="236"/>
      <c r="O341" s="236"/>
      <c r="P341" s="236"/>
      <c r="Q341" s="236"/>
      <c r="R341" s="236"/>
      <c r="S341" s="236"/>
      <c r="T341" s="23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8" t="s">
        <v>153</v>
      </c>
      <c r="AU341" s="238" t="s">
        <v>87</v>
      </c>
      <c r="AV341" s="13" t="s">
        <v>151</v>
      </c>
      <c r="AW341" s="13" t="s">
        <v>41</v>
      </c>
      <c r="AX341" s="13" t="s">
        <v>87</v>
      </c>
      <c r="AY341" s="238" t="s">
        <v>145</v>
      </c>
    </row>
    <row r="342" s="2" customFormat="1" ht="24.15" customHeight="1">
      <c r="A342" s="41"/>
      <c r="B342" s="42"/>
      <c r="C342" s="199" t="s">
        <v>420</v>
      </c>
      <c r="D342" s="199" t="s">
        <v>146</v>
      </c>
      <c r="E342" s="200" t="s">
        <v>421</v>
      </c>
      <c r="F342" s="201" t="s">
        <v>422</v>
      </c>
      <c r="G342" s="202" t="s">
        <v>423</v>
      </c>
      <c r="H342" s="203">
        <v>1</v>
      </c>
      <c r="I342" s="204"/>
      <c r="J342" s="205">
        <f>ROUND(I342*H342,2)</f>
        <v>0</v>
      </c>
      <c r="K342" s="201" t="s">
        <v>150</v>
      </c>
      <c r="L342" s="47"/>
      <c r="M342" s="206" t="s">
        <v>39</v>
      </c>
      <c r="N342" s="207" t="s">
        <v>50</v>
      </c>
      <c r="O342" s="87"/>
      <c r="P342" s="208">
        <f>O342*H342</f>
        <v>0</v>
      </c>
      <c r="Q342" s="208">
        <v>0</v>
      </c>
      <c r="R342" s="208">
        <f>Q342*H342</f>
        <v>0</v>
      </c>
      <c r="S342" s="208">
        <v>0</v>
      </c>
      <c r="T342" s="209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0" t="s">
        <v>151</v>
      </c>
      <c r="AT342" s="210" t="s">
        <v>146</v>
      </c>
      <c r="AU342" s="210" t="s">
        <v>87</v>
      </c>
      <c r="AY342" s="19" t="s">
        <v>145</v>
      </c>
      <c r="BE342" s="211">
        <f>IF(N342="základní",J342,0)</f>
        <v>0</v>
      </c>
      <c r="BF342" s="211">
        <f>IF(N342="snížená",J342,0)</f>
        <v>0</v>
      </c>
      <c r="BG342" s="211">
        <f>IF(N342="zákl. přenesená",J342,0)</f>
        <v>0</v>
      </c>
      <c r="BH342" s="211">
        <f>IF(N342="sníž. přenesená",J342,0)</f>
        <v>0</v>
      </c>
      <c r="BI342" s="211">
        <f>IF(N342="nulová",J342,0)</f>
        <v>0</v>
      </c>
      <c r="BJ342" s="19" t="s">
        <v>87</v>
      </c>
      <c r="BK342" s="211">
        <f>ROUND(I342*H342,2)</f>
        <v>0</v>
      </c>
      <c r="BL342" s="19" t="s">
        <v>151</v>
      </c>
      <c r="BM342" s="210" t="s">
        <v>424</v>
      </c>
    </row>
    <row r="343" s="2" customFormat="1">
      <c r="A343" s="41"/>
      <c r="B343" s="42"/>
      <c r="C343" s="43"/>
      <c r="D343" s="212" t="s">
        <v>152</v>
      </c>
      <c r="E343" s="43"/>
      <c r="F343" s="213" t="s">
        <v>422</v>
      </c>
      <c r="G343" s="43"/>
      <c r="H343" s="43"/>
      <c r="I343" s="214"/>
      <c r="J343" s="43"/>
      <c r="K343" s="43"/>
      <c r="L343" s="47"/>
      <c r="M343" s="215"/>
      <c r="N343" s="216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19" t="s">
        <v>152</v>
      </c>
      <c r="AU343" s="19" t="s">
        <v>87</v>
      </c>
    </row>
    <row r="344" s="12" customFormat="1">
      <c r="A344" s="12"/>
      <c r="B344" s="217"/>
      <c r="C344" s="218"/>
      <c r="D344" s="212" t="s">
        <v>153</v>
      </c>
      <c r="E344" s="219" t="s">
        <v>39</v>
      </c>
      <c r="F344" s="220" t="s">
        <v>87</v>
      </c>
      <c r="G344" s="218"/>
      <c r="H344" s="221">
        <v>1</v>
      </c>
      <c r="I344" s="222"/>
      <c r="J344" s="218"/>
      <c r="K344" s="218"/>
      <c r="L344" s="223"/>
      <c r="M344" s="224"/>
      <c r="N344" s="225"/>
      <c r="O344" s="225"/>
      <c r="P344" s="225"/>
      <c r="Q344" s="225"/>
      <c r="R344" s="225"/>
      <c r="S344" s="225"/>
      <c r="T344" s="226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T344" s="227" t="s">
        <v>153</v>
      </c>
      <c r="AU344" s="227" t="s">
        <v>87</v>
      </c>
      <c r="AV344" s="12" t="s">
        <v>89</v>
      </c>
      <c r="AW344" s="12" t="s">
        <v>41</v>
      </c>
      <c r="AX344" s="12" t="s">
        <v>79</v>
      </c>
      <c r="AY344" s="227" t="s">
        <v>145</v>
      </c>
    </row>
    <row r="345" s="13" customFormat="1">
      <c r="A345" s="13"/>
      <c r="B345" s="228"/>
      <c r="C345" s="229"/>
      <c r="D345" s="212" t="s">
        <v>153</v>
      </c>
      <c r="E345" s="230" t="s">
        <v>39</v>
      </c>
      <c r="F345" s="231" t="s">
        <v>155</v>
      </c>
      <c r="G345" s="229"/>
      <c r="H345" s="232">
        <v>1</v>
      </c>
      <c r="I345" s="233"/>
      <c r="J345" s="229"/>
      <c r="K345" s="229"/>
      <c r="L345" s="234"/>
      <c r="M345" s="235"/>
      <c r="N345" s="236"/>
      <c r="O345" s="236"/>
      <c r="P345" s="236"/>
      <c r="Q345" s="236"/>
      <c r="R345" s="236"/>
      <c r="S345" s="236"/>
      <c r="T345" s="23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8" t="s">
        <v>153</v>
      </c>
      <c r="AU345" s="238" t="s">
        <v>87</v>
      </c>
      <c r="AV345" s="13" t="s">
        <v>151</v>
      </c>
      <c r="AW345" s="13" t="s">
        <v>41</v>
      </c>
      <c r="AX345" s="13" t="s">
        <v>87</v>
      </c>
      <c r="AY345" s="238" t="s">
        <v>145</v>
      </c>
    </row>
    <row r="346" s="11" customFormat="1" ht="25.92" customHeight="1">
      <c r="A346" s="11"/>
      <c r="B346" s="185"/>
      <c r="C346" s="186"/>
      <c r="D346" s="187" t="s">
        <v>78</v>
      </c>
      <c r="E346" s="188" t="s">
        <v>425</v>
      </c>
      <c r="F346" s="188" t="s">
        <v>426</v>
      </c>
      <c r="G346" s="186"/>
      <c r="H346" s="186"/>
      <c r="I346" s="189"/>
      <c r="J346" s="190">
        <f>BK346</f>
        <v>0</v>
      </c>
      <c r="K346" s="186"/>
      <c r="L346" s="191"/>
      <c r="M346" s="192"/>
      <c r="N346" s="193"/>
      <c r="O346" s="193"/>
      <c r="P346" s="194">
        <f>SUM(P347:P360)</f>
        <v>0</v>
      </c>
      <c r="Q346" s="193"/>
      <c r="R346" s="194">
        <f>SUM(R347:R360)</f>
        <v>0</v>
      </c>
      <c r="S346" s="193"/>
      <c r="T346" s="195">
        <f>SUM(T347:T360)</f>
        <v>0</v>
      </c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R346" s="196" t="s">
        <v>87</v>
      </c>
      <c r="AT346" s="197" t="s">
        <v>78</v>
      </c>
      <c r="AU346" s="197" t="s">
        <v>79</v>
      </c>
      <c r="AY346" s="196" t="s">
        <v>145</v>
      </c>
      <c r="BK346" s="198">
        <f>SUM(BK347:BK360)</f>
        <v>0</v>
      </c>
    </row>
    <row r="347" s="2" customFormat="1" ht="16.5" customHeight="1">
      <c r="A347" s="41"/>
      <c r="B347" s="42"/>
      <c r="C347" s="199" t="s">
        <v>287</v>
      </c>
      <c r="D347" s="199" t="s">
        <v>146</v>
      </c>
      <c r="E347" s="200" t="s">
        <v>427</v>
      </c>
      <c r="F347" s="201" t="s">
        <v>428</v>
      </c>
      <c r="G347" s="202" t="s">
        <v>368</v>
      </c>
      <c r="H347" s="203">
        <v>3</v>
      </c>
      <c r="I347" s="204"/>
      <c r="J347" s="205">
        <f>ROUND(I347*H347,2)</f>
        <v>0</v>
      </c>
      <c r="K347" s="201" t="s">
        <v>150</v>
      </c>
      <c r="L347" s="47"/>
      <c r="M347" s="206" t="s">
        <v>39</v>
      </c>
      <c r="N347" s="207" t="s">
        <v>50</v>
      </c>
      <c r="O347" s="87"/>
      <c r="P347" s="208">
        <f>O347*H347</f>
        <v>0</v>
      </c>
      <c r="Q347" s="208">
        <v>0</v>
      </c>
      <c r="R347" s="208">
        <f>Q347*H347</f>
        <v>0</v>
      </c>
      <c r="S347" s="208">
        <v>0</v>
      </c>
      <c r="T347" s="209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0" t="s">
        <v>151</v>
      </c>
      <c r="AT347" s="210" t="s">
        <v>146</v>
      </c>
      <c r="AU347" s="210" t="s">
        <v>87</v>
      </c>
      <c r="AY347" s="19" t="s">
        <v>145</v>
      </c>
      <c r="BE347" s="211">
        <f>IF(N347="základní",J347,0)</f>
        <v>0</v>
      </c>
      <c r="BF347" s="211">
        <f>IF(N347="snížená",J347,0)</f>
        <v>0</v>
      </c>
      <c r="BG347" s="211">
        <f>IF(N347="zákl. přenesená",J347,0)</f>
        <v>0</v>
      </c>
      <c r="BH347" s="211">
        <f>IF(N347="sníž. přenesená",J347,0)</f>
        <v>0</v>
      </c>
      <c r="BI347" s="211">
        <f>IF(N347="nulová",J347,0)</f>
        <v>0</v>
      </c>
      <c r="BJ347" s="19" t="s">
        <v>87</v>
      </c>
      <c r="BK347" s="211">
        <f>ROUND(I347*H347,2)</f>
        <v>0</v>
      </c>
      <c r="BL347" s="19" t="s">
        <v>151</v>
      </c>
      <c r="BM347" s="210" t="s">
        <v>429</v>
      </c>
    </row>
    <row r="348" s="2" customFormat="1">
      <c r="A348" s="41"/>
      <c r="B348" s="42"/>
      <c r="C348" s="43"/>
      <c r="D348" s="212" t="s">
        <v>152</v>
      </c>
      <c r="E348" s="43"/>
      <c r="F348" s="213" t="s">
        <v>428</v>
      </c>
      <c r="G348" s="43"/>
      <c r="H348" s="43"/>
      <c r="I348" s="214"/>
      <c r="J348" s="43"/>
      <c r="K348" s="43"/>
      <c r="L348" s="47"/>
      <c r="M348" s="215"/>
      <c r="N348" s="216"/>
      <c r="O348" s="87"/>
      <c r="P348" s="87"/>
      <c r="Q348" s="87"/>
      <c r="R348" s="87"/>
      <c r="S348" s="87"/>
      <c r="T348" s="88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T348" s="19" t="s">
        <v>152</v>
      </c>
      <c r="AU348" s="19" t="s">
        <v>87</v>
      </c>
    </row>
    <row r="349" s="2" customFormat="1" ht="21.75" customHeight="1">
      <c r="A349" s="41"/>
      <c r="B349" s="42"/>
      <c r="C349" s="199" t="s">
        <v>430</v>
      </c>
      <c r="D349" s="199" t="s">
        <v>146</v>
      </c>
      <c r="E349" s="200" t="s">
        <v>431</v>
      </c>
      <c r="F349" s="201" t="s">
        <v>432</v>
      </c>
      <c r="G349" s="202" t="s">
        <v>149</v>
      </c>
      <c r="H349" s="203">
        <v>5</v>
      </c>
      <c r="I349" s="204"/>
      <c r="J349" s="205">
        <f>ROUND(I349*H349,2)</f>
        <v>0</v>
      </c>
      <c r="K349" s="201" t="s">
        <v>150</v>
      </c>
      <c r="L349" s="47"/>
      <c r="M349" s="206" t="s">
        <v>39</v>
      </c>
      <c r="N349" s="207" t="s">
        <v>50</v>
      </c>
      <c r="O349" s="87"/>
      <c r="P349" s="208">
        <f>O349*H349</f>
        <v>0</v>
      </c>
      <c r="Q349" s="208">
        <v>0</v>
      </c>
      <c r="R349" s="208">
        <f>Q349*H349</f>
        <v>0</v>
      </c>
      <c r="S349" s="208">
        <v>0</v>
      </c>
      <c r="T349" s="209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0" t="s">
        <v>151</v>
      </c>
      <c r="AT349" s="210" t="s">
        <v>146</v>
      </c>
      <c r="AU349" s="210" t="s">
        <v>87</v>
      </c>
      <c r="AY349" s="19" t="s">
        <v>145</v>
      </c>
      <c r="BE349" s="211">
        <f>IF(N349="základní",J349,0)</f>
        <v>0</v>
      </c>
      <c r="BF349" s="211">
        <f>IF(N349="snížená",J349,0)</f>
        <v>0</v>
      </c>
      <c r="BG349" s="211">
        <f>IF(N349="zákl. přenesená",J349,0)</f>
        <v>0</v>
      </c>
      <c r="BH349" s="211">
        <f>IF(N349="sníž. přenesená",J349,0)</f>
        <v>0</v>
      </c>
      <c r="BI349" s="211">
        <f>IF(N349="nulová",J349,0)</f>
        <v>0</v>
      </c>
      <c r="BJ349" s="19" t="s">
        <v>87</v>
      </c>
      <c r="BK349" s="211">
        <f>ROUND(I349*H349,2)</f>
        <v>0</v>
      </c>
      <c r="BL349" s="19" t="s">
        <v>151</v>
      </c>
      <c r="BM349" s="210" t="s">
        <v>433</v>
      </c>
    </row>
    <row r="350" s="2" customFormat="1">
      <c r="A350" s="41"/>
      <c r="B350" s="42"/>
      <c r="C350" s="43"/>
      <c r="D350" s="212" t="s">
        <v>152</v>
      </c>
      <c r="E350" s="43"/>
      <c r="F350" s="213" t="s">
        <v>432</v>
      </c>
      <c r="G350" s="43"/>
      <c r="H350" s="43"/>
      <c r="I350" s="214"/>
      <c r="J350" s="43"/>
      <c r="K350" s="43"/>
      <c r="L350" s="47"/>
      <c r="M350" s="215"/>
      <c r="N350" s="216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19" t="s">
        <v>152</v>
      </c>
      <c r="AU350" s="19" t="s">
        <v>87</v>
      </c>
    </row>
    <row r="351" s="12" customFormat="1">
      <c r="A351" s="12"/>
      <c r="B351" s="217"/>
      <c r="C351" s="218"/>
      <c r="D351" s="212" t="s">
        <v>153</v>
      </c>
      <c r="E351" s="219" t="s">
        <v>39</v>
      </c>
      <c r="F351" s="220" t="s">
        <v>170</v>
      </c>
      <c r="G351" s="218"/>
      <c r="H351" s="221">
        <v>5</v>
      </c>
      <c r="I351" s="222"/>
      <c r="J351" s="218"/>
      <c r="K351" s="218"/>
      <c r="L351" s="223"/>
      <c r="M351" s="224"/>
      <c r="N351" s="225"/>
      <c r="O351" s="225"/>
      <c r="P351" s="225"/>
      <c r="Q351" s="225"/>
      <c r="R351" s="225"/>
      <c r="S351" s="225"/>
      <c r="T351" s="226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T351" s="227" t="s">
        <v>153</v>
      </c>
      <c r="AU351" s="227" t="s">
        <v>87</v>
      </c>
      <c r="AV351" s="12" t="s">
        <v>89</v>
      </c>
      <c r="AW351" s="12" t="s">
        <v>41</v>
      </c>
      <c r="AX351" s="12" t="s">
        <v>79</v>
      </c>
      <c r="AY351" s="227" t="s">
        <v>145</v>
      </c>
    </row>
    <row r="352" s="13" customFormat="1">
      <c r="A352" s="13"/>
      <c r="B352" s="228"/>
      <c r="C352" s="229"/>
      <c r="D352" s="212" t="s">
        <v>153</v>
      </c>
      <c r="E352" s="230" t="s">
        <v>39</v>
      </c>
      <c r="F352" s="231" t="s">
        <v>155</v>
      </c>
      <c r="G352" s="229"/>
      <c r="H352" s="232">
        <v>5</v>
      </c>
      <c r="I352" s="233"/>
      <c r="J352" s="229"/>
      <c r="K352" s="229"/>
      <c r="L352" s="234"/>
      <c r="M352" s="235"/>
      <c r="N352" s="236"/>
      <c r="O352" s="236"/>
      <c r="P352" s="236"/>
      <c r="Q352" s="236"/>
      <c r="R352" s="236"/>
      <c r="S352" s="236"/>
      <c r="T352" s="23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8" t="s">
        <v>153</v>
      </c>
      <c r="AU352" s="238" t="s">
        <v>87</v>
      </c>
      <c r="AV352" s="13" t="s">
        <v>151</v>
      </c>
      <c r="AW352" s="13" t="s">
        <v>41</v>
      </c>
      <c r="AX352" s="13" t="s">
        <v>87</v>
      </c>
      <c r="AY352" s="238" t="s">
        <v>145</v>
      </c>
    </row>
    <row r="353" s="2" customFormat="1" ht="21.75" customHeight="1">
      <c r="A353" s="41"/>
      <c r="B353" s="42"/>
      <c r="C353" s="199" t="s">
        <v>292</v>
      </c>
      <c r="D353" s="199" t="s">
        <v>146</v>
      </c>
      <c r="E353" s="200" t="s">
        <v>434</v>
      </c>
      <c r="F353" s="201" t="s">
        <v>435</v>
      </c>
      <c r="G353" s="202" t="s">
        <v>202</v>
      </c>
      <c r="H353" s="203">
        <v>1</v>
      </c>
      <c r="I353" s="204"/>
      <c r="J353" s="205">
        <f>ROUND(I353*H353,2)</f>
        <v>0</v>
      </c>
      <c r="K353" s="201" t="s">
        <v>150</v>
      </c>
      <c r="L353" s="47"/>
      <c r="M353" s="206" t="s">
        <v>39</v>
      </c>
      <c r="N353" s="207" t="s">
        <v>50</v>
      </c>
      <c r="O353" s="87"/>
      <c r="P353" s="208">
        <f>O353*H353</f>
        <v>0</v>
      </c>
      <c r="Q353" s="208">
        <v>0</v>
      </c>
      <c r="R353" s="208">
        <f>Q353*H353</f>
        <v>0</v>
      </c>
      <c r="S353" s="208">
        <v>0</v>
      </c>
      <c r="T353" s="209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0" t="s">
        <v>151</v>
      </c>
      <c r="AT353" s="210" t="s">
        <v>146</v>
      </c>
      <c r="AU353" s="210" t="s">
        <v>87</v>
      </c>
      <c r="AY353" s="19" t="s">
        <v>145</v>
      </c>
      <c r="BE353" s="211">
        <f>IF(N353="základní",J353,0)</f>
        <v>0</v>
      </c>
      <c r="BF353" s="211">
        <f>IF(N353="snížená",J353,0)</f>
        <v>0</v>
      </c>
      <c r="BG353" s="211">
        <f>IF(N353="zákl. přenesená",J353,0)</f>
        <v>0</v>
      </c>
      <c r="BH353" s="211">
        <f>IF(N353="sníž. přenesená",J353,0)</f>
        <v>0</v>
      </c>
      <c r="BI353" s="211">
        <f>IF(N353="nulová",J353,0)</f>
        <v>0</v>
      </c>
      <c r="BJ353" s="19" t="s">
        <v>87</v>
      </c>
      <c r="BK353" s="211">
        <f>ROUND(I353*H353,2)</f>
        <v>0</v>
      </c>
      <c r="BL353" s="19" t="s">
        <v>151</v>
      </c>
      <c r="BM353" s="210" t="s">
        <v>436</v>
      </c>
    </row>
    <row r="354" s="2" customFormat="1">
      <c r="A354" s="41"/>
      <c r="B354" s="42"/>
      <c r="C354" s="43"/>
      <c r="D354" s="212" t="s">
        <v>152</v>
      </c>
      <c r="E354" s="43"/>
      <c r="F354" s="213" t="s">
        <v>435</v>
      </c>
      <c r="G354" s="43"/>
      <c r="H354" s="43"/>
      <c r="I354" s="214"/>
      <c r="J354" s="43"/>
      <c r="K354" s="43"/>
      <c r="L354" s="47"/>
      <c r="M354" s="215"/>
      <c r="N354" s="216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19" t="s">
        <v>152</v>
      </c>
      <c r="AU354" s="19" t="s">
        <v>87</v>
      </c>
    </row>
    <row r="355" s="12" customFormat="1">
      <c r="A355" s="12"/>
      <c r="B355" s="217"/>
      <c r="C355" s="218"/>
      <c r="D355" s="212" t="s">
        <v>153</v>
      </c>
      <c r="E355" s="219" t="s">
        <v>39</v>
      </c>
      <c r="F355" s="220" t="s">
        <v>87</v>
      </c>
      <c r="G355" s="218"/>
      <c r="H355" s="221">
        <v>1</v>
      </c>
      <c r="I355" s="222"/>
      <c r="J355" s="218"/>
      <c r="K355" s="218"/>
      <c r="L355" s="223"/>
      <c r="M355" s="224"/>
      <c r="N355" s="225"/>
      <c r="O355" s="225"/>
      <c r="P355" s="225"/>
      <c r="Q355" s="225"/>
      <c r="R355" s="225"/>
      <c r="S355" s="225"/>
      <c r="T355" s="226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T355" s="227" t="s">
        <v>153</v>
      </c>
      <c r="AU355" s="227" t="s">
        <v>87</v>
      </c>
      <c r="AV355" s="12" t="s">
        <v>89</v>
      </c>
      <c r="AW355" s="12" t="s">
        <v>41</v>
      </c>
      <c r="AX355" s="12" t="s">
        <v>79</v>
      </c>
      <c r="AY355" s="227" t="s">
        <v>145</v>
      </c>
    </row>
    <row r="356" s="13" customFormat="1">
      <c r="A356" s="13"/>
      <c r="B356" s="228"/>
      <c r="C356" s="229"/>
      <c r="D356" s="212" t="s">
        <v>153</v>
      </c>
      <c r="E356" s="230" t="s">
        <v>39</v>
      </c>
      <c r="F356" s="231" t="s">
        <v>155</v>
      </c>
      <c r="G356" s="229"/>
      <c r="H356" s="232">
        <v>1</v>
      </c>
      <c r="I356" s="233"/>
      <c r="J356" s="229"/>
      <c r="K356" s="229"/>
      <c r="L356" s="234"/>
      <c r="M356" s="235"/>
      <c r="N356" s="236"/>
      <c r="O356" s="236"/>
      <c r="P356" s="236"/>
      <c r="Q356" s="236"/>
      <c r="R356" s="236"/>
      <c r="S356" s="236"/>
      <c r="T356" s="23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8" t="s">
        <v>153</v>
      </c>
      <c r="AU356" s="238" t="s">
        <v>87</v>
      </c>
      <c r="AV356" s="13" t="s">
        <v>151</v>
      </c>
      <c r="AW356" s="13" t="s">
        <v>41</v>
      </c>
      <c r="AX356" s="13" t="s">
        <v>87</v>
      </c>
      <c r="AY356" s="238" t="s">
        <v>145</v>
      </c>
    </row>
    <row r="357" s="2" customFormat="1" ht="16.5" customHeight="1">
      <c r="A357" s="41"/>
      <c r="B357" s="42"/>
      <c r="C357" s="199" t="s">
        <v>437</v>
      </c>
      <c r="D357" s="199" t="s">
        <v>146</v>
      </c>
      <c r="E357" s="200" t="s">
        <v>438</v>
      </c>
      <c r="F357" s="201" t="s">
        <v>439</v>
      </c>
      <c r="G357" s="202" t="s">
        <v>149</v>
      </c>
      <c r="H357" s="203">
        <v>11</v>
      </c>
      <c r="I357" s="204"/>
      <c r="J357" s="205">
        <f>ROUND(I357*H357,2)</f>
        <v>0</v>
      </c>
      <c r="K357" s="201" t="s">
        <v>150</v>
      </c>
      <c r="L357" s="47"/>
      <c r="M357" s="206" t="s">
        <v>39</v>
      </c>
      <c r="N357" s="207" t="s">
        <v>50</v>
      </c>
      <c r="O357" s="87"/>
      <c r="P357" s="208">
        <f>O357*H357</f>
        <v>0</v>
      </c>
      <c r="Q357" s="208">
        <v>0</v>
      </c>
      <c r="R357" s="208">
        <f>Q357*H357</f>
        <v>0</v>
      </c>
      <c r="S357" s="208">
        <v>0</v>
      </c>
      <c r="T357" s="209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10" t="s">
        <v>151</v>
      </c>
      <c r="AT357" s="210" t="s">
        <v>146</v>
      </c>
      <c r="AU357" s="210" t="s">
        <v>87</v>
      </c>
      <c r="AY357" s="19" t="s">
        <v>145</v>
      </c>
      <c r="BE357" s="211">
        <f>IF(N357="základní",J357,0)</f>
        <v>0</v>
      </c>
      <c r="BF357" s="211">
        <f>IF(N357="snížená",J357,0)</f>
        <v>0</v>
      </c>
      <c r="BG357" s="211">
        <f>IF(N357="zákl. přenesená",J357,0)</f>
        <v>0</v>
      </c>
      <c r="BH357" s="211">
        <f>IF(N357="sníž. přenesená",J357,0)</f>
        <v>0</v>
      </c>
      <c r="BI357" s="211">
        <f>IF(N357="nulová",J357,0)</f>
        <v>0</v>
      </c>
      <c r="BJ357" s="19" t="s">
        <v>87</v>
      </c>
      <c r="BK357" s="211">
        <f>ROUND(I357*H357,2)</f>
        <v>0</v>
      </c>
      <c r="BL357" s="19" t="s">
        <v>151</v>
      </c>
      <c r="BM357" s="210" t="s">
        <v>440</v>
      </c>
    </row>
    <row r="358" s="2" customFormat="1">
      <c r="A358" s="41"/>
      <c r="B358" s="42"/>
      <c r="C358" s="43"/>
      <c r="D358" s="212" t="s">
        <v>152</v>
      </c>
      <c r="E358" s="43"/>
      <c r="F358" s="213" t="s">
        <v>439</v>
      </c>
      <c r="G358" s="43"/>
      <c r="H358" s="43"/>
      <c r="I358" s="214"/>
      <c r="J358" s="43"/>
      <c r="K358" s="43"/>
      <c r="L358" s="47"/>
      <c r="M358" s="215"/>
      <c r="N358" s="216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19" t="s">
        <v>152</v>
      </c>
      <c r="AU358" s="19" t="s">
        <v>87</v>
      </c>
    </row>
    <row r="359" s="12" customFormat="1">
      <c r="A359" s="12"/>
      <c r="B359" s="217"/>
      <c r="C359" s="218"/>
      <c r="D359" s="212" t="s">
        <v>153</v>
      </c>
      <c r="E359" s="219" t="s">
        <v>39</v>
      </c>
      <c r="F359" s="220" t="s">
        <v>143</v>
      </c>
      <c r="G359" s="218"/>
      <c r="H359" s="221">
        <v>11</v>
      </c>
      <c r="I359" s="222"/>
      <c r="J359" s="218"/>
      <c r="K359" s="218"/>
      <c r="L359" s="223"/>
      <c r="M359" s="224"/>
      <c r="N359" s="225"/>
      <c r="O359" s="225"/>
      <c r="P359" s="225"/>
      <c r="Q359" s="225"/>
      <c r="R359" s="225"/>
      <c r="S359" s="225"/>
      <c r="T359" s="226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T359" s="227" t="s">
        <v>153</v>
      </c>
      <c r="AU359" s="227" t="s">
        <v>87</v>
      </c>
      <c r="AV359" s="12" t="s">
        <v>89</v>
      </c>
      <c r="AW359" s="12" t="s">
        <v>41</v>
      </c>
      <c r="AX359" s="12" t="s">
        <v>79</v>
      </c>
      <c r="AY359" s="227" t="s">
        <v>145</v>
      </c>
    </row>
    <row r="360" s="13" customFormat="1">
      <c r="A360" s="13"/>
      <c r="B360" s="228"/>
      <c r="C360" s="229"/>
      <c r="D360" s="212" t="s">
        <v>153</v>
      </c>
      <c r="E360" s="230" t="s">
        <v>39</v>
      </c>
      <c r="F360" s="231" t="s">
        <v>155</v>
      </c>
      <c r="G360" s="229"/>
      <c r="H360" s="232">
        <v>11</v>
      </c>
      <c r="I360" s="233"/>
      <c r="J360" s="229"/>
      <c r="K360" s="229"/>
      <c r="L360" s="234"/>
      <c r="M360" s="235"/>
      <c r="N360" s="236"/>
      <c r="O360" s="236"/>
      <c r="P360" s="236"/>
      <c r="Q360" s="236"/>
      <c r="R360" s="236"/>
      <c r="S360" s="236"/>
      <c r="T360" s="237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8" t="s">
        <v>153</v>
      </c>
      <c r="AU360" s="238" t="s">
        <v>87</v>
      </c>
      <c r="AV360" s="13" t="s">
        <v>151</v>
      </c>
      <c r="AW360" s="13" t="s">
        <v>41</v>
      </c>
      <c r="AX360" s="13" t="s">
        <v>87</v>
      </c>
      <c r="AY360" s="238" t="s">
        <v>145</v>
      </c>
    </row>
    <row r="361" s="11" customFormat="1" ht="25.92" customHeight="1">
      <c r="A361" s="11"/>
      <c r="B361" s="185"/>
      <c r="C361" s="186"/>
      <c r="D361" s="187" t="s">
        <v>78</v>
      </c>
      <c r="E361" s="188" t="s">
        <v>441</v>
      </c>
      <c r="F361" s="188" t="s">
        <v>442</v>
      </c>
      <c r="G361" s="186"/>
      <c r="H361" s="186"/>
      <c r="I361" s="189"/>
      <c r="J361" s="190">
        <f>BK361</f>
        <v>0</v>
      </c>
      <c r="K361" s="186"/>
      <c r="L361" s="191"/>
      <c r="M361" s="192"/>
      <c r="N361" s="193"/>
      <c r="O361" s="193"/>
      <c r="P361" s="194">
        <f>SUM(P362:P365)</f>
        <v>0</v>
      </c>
      <c r="Q361" s="193"/>
      <c r="R361" s="194">
        <f>SUM(R362:R365)</f>
        <v>0</v>
      </c>
      <c r="S361" s="193"/>
      <c r="T361" s="195">
        <f>SUM(T362:T365)</f>
        <v>0</v>
      </c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R361" s="196" t="s">
        <v>87</v>
      </c>
      <c r="AT361" s="197" t="s">
        <v>78</v>
      </c>
      <c r="AU361" s="197" t="s">
        <v>79</v>
      </c>
      <c r="AY361" s="196" t="s">
        <v>145</v>
      </c>
      <c r="BK361" s="198">
        <f>SUM(BK362:BK365)</f>
        <v>0</v>
      </c>
    </row>
    <row r="362" s="2" customFormat="1" ht="16.5" customHeight="1">
      <c r="A362" s="41"/>
      <c r="B362" s="42"/>
      <c r="C362" s="199" t="s">
        <v>296</v>
      </c>
      <c r="D362" s="199" t="s">
        <v>146</v>
      </c>
      <c r="E362" s="200" t="s">
        <v>443</v>
      </c>
      <c r="F362" s="201" t="s">
        <v>444</v>
      </c>
      <c r="G362" s="202" t="s">
        <v>368</v>
      </c>
      <c r="H362" s="203">
        <v>1</v>
      </c>
      <c r="I362" s="204"/>
      <c r="J362" s="205">
        <f>ROUND(I362*H362,2)</f>
        <v>0</v>
      </c>
      <c r="K362" s="201" t="s">
        <v>39</v>
      </c>
      <c r="L362" s="47"/>
      <c r="M362" s="206" t="s">
        <v>39</v>
      </c>
      <c r="N362" s="207" t="s">
        <v>50</v>
      </c>
      <c r="O362" s="87"/>
      <c r="P362" s="208">
        <f>O362*H362</f>
        <v>0</v>
      </c>
      <c r="Q362" s="208">
        <v>0</v>
      </c>
      <c r="R362" s="208">
        <f>Q362*H362</f>
        <v>0</v>
      </c>
      <c r="S362" s="208">
        <v>0</v>
      </c>
      <c r="T362" s="209">
        <f>S362*H362</f>
        <v>0</v>
      </c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R362" s="210" t="s">
        <v>151</v>
      </c>
      <c r="AT362" s="210" t="s">
        <v>146</v>
      </c>
      <c r="AU362" s="210" t="s">
        <v>87</v>
      </c>
      <c r="AY362" s="19" t="s">
        <v>145</v>
      </c>
      <c r="BE362" s="211">
        <f>IF(N362="základní",J362,0)</f>
        <v>0</v>
      </c>
      <c r="BF362" s="211">
        <f>IF(N362="snížená",J362,0)</f>
        <v>0</v>
      </c>
      <c r="BG362" s="211">
        <f>IF(N362="zákl. přenesená",J362,0)</f>
        <v>0</v>
      </c>
      <c r="BH362" s="211">
        <f>IF(N362="sníž. přenesená",J362,0)</f>
        <v>0</v>
      </c>
      <c r="BI362" s="211">
        <f>IF(N362="nulová",J362,0)</f>
        <v>0</v>
      </c>
      <c r="BJ362" s="19" t="s">
        <v>87</v>
      </c>
      <c r="BK362" s="211">
        <f>ROUND(I362*H362,2)</f>
        <v>0</v>
      </c>
      <c r="BL362" s="19" t="s">
        <v>151</v>
      </c>
      <c r="BM362" s="210" t="s">
        <v>445</v>
      </c>
    </row>
    <row r="363" s="2" customFormat="1">
      <c r="A363" s="41"/>
      <c r="B363" s="42"/>
      <c r="C363" s="43"/>
      <c r="D363" s="212" t="s">
        <v>152</v>
      </c>
      <c r="E363" s="43"/>
      <c r="F363" s="213" t="s">
        <v>444</v>
      </c>
      <c r="G363" s="43"/>
      <c r="H363" s="43"/>
      <c r="I363" s="214"/>
      <c r="J363" s="43"/>
      <c r="K363" s="43"/>
      <c r="L363" s="47"/>
      <c r="M363" s="215"/>
      <c r="N363" s="216"/>
      <c r="O363" s="87"/>
      <c r="P363" s="87"/>
      <c r="Q363" s="87"/>
      <c r="R363" s="87"/>
      <c r="S363" s="87"/>
      <c r="T363" s="88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T363" s="19" t="s">
        <v>152</v>
      </c>
      <c r="AU363" s="19" t="s">
        <v>87</v>
      </c>
    </row>
    <row r="364" s="12" customFormat="1">
      <c r="A364" s="12"/>
      <c r="B364" s="217"/>
      <c r="C364" s="218"/>
      <c r="D364" s="212" t="s">
        <v>153</v>
      </c>
      <c r="E364" s="219" t="s">
        <v>39</v>
      </c>
      <c r="F364" s="220" t="s">
        <v>87</v>
      </c>
      <c r="G364" s="218"/>
      <c r="H364" s="221">
        <v>1</v>
      </c>
      <c r="I364" s="222"/>
      <c r="J364" s="218"/>
      <c r="K364" s="218"/>
      <c r="L364" s="223"/>
      <c r="M364" s="224"/>
      <c r="N364" s="225"/>
      <c r="O364" s="225"/>
      <c r="P364" s="225"/>
      <c r="Q364" s="225"/>
      <c r="R364" s="225"/>
      <c r="S364" s="225"/>
      <c r="T364" s="226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T364" s="227" t="s">
        <v>153</v>
      </c>
      <c r="AU364" s="227" t="s">
        <v>87</v>
      </c>
      <c r="AV364" s="12" t="s">
        <v>89</v>
      </c>
      <c r="AW364" s="12" t="s">
        <v>41</v>
      </c>
      <c r="AX364" s="12" t="s">
        <v>79</v>
      </c>
      <c r="AY364" s="227" t="s">
        <v>145</v>
      </c>
    </row>
    <row r="365" s="13" customFormat="1">
      <c r="A365" s="13"/>
      <c r="B365" s="228"/>
      <c r="C365" s="229"/>
      <c r="D365" s="212" t="s">
        <v>153</v>
      </c>
      <c r="E365" s="230" t="s">
        <v>39</v>
      </c>
      <c r="F365" s="231" t="s">
        <v>155</v>
      </c>
      <c r="G365" s="229"/>
      <c r="H365" s="232">
        <v>1</v>
      </c>
      <c r="I365" s="233"/>
      <c r="J365" s="229"/>
      <c r="K365" s="229"/>
      <c r="L365" s="234"/>
      <c r="M365" s="235"/>
      <c r="N365" s="236"/>
      <c r="O365" s="236"/>
      <c r="P365" s="236"/>
      <c r="Q365" s="236"/>
      <c r="R365" s="236"/>
      <c r="S365" s="236"/>
      <c r="T365" s="23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8" t="s">
        <v>153</v>
      </c>
      <c r="AU365" s="238" t="s">
        <v>87</v>
      </c>
      <c r="AV365" s="13" t="s">
        <v>151</v>
      </c>
      <c r="AW365" s="13" t="s">
        <v>41</v>
      </c>
      <c r="AX365" s="13" t="s">
        <v>87</v>
      </c>
      <c r="AY365" s="238" t="s">
        <v>145</v>
      </c>
    </row>
    <row r="366" s="11" customFormat="1" ht="25.92" customHeight="1">
      <c r="A366" s="11"/>
      <c r="B366" s="185"/>
      <c r="C366" s="186"/>
      <c r="D366" s="187" t="s">
        <v>78</v>
      </c>
      <c r="E366" s="188" t="s">
        <v>446</v>
      </c>
      <c r="F366" s="188" t="s">
        <v>447</v>
      </c>
      <c r="G366" s="186"/>
      <c r="H366" s="186"/>
      <c r="I366" s="189"/>
      <c r="J366" s="190">
        <f>BK366</f>
        <v>0</v>
      </c>
      <c r="K366" s="186"/>
      <c r="L366" s="191"/>
      <c r="M366" s="192"/>
      <c r="N366" s="193"/>
      <c r="O366" s="193"/>
      <c r="P366" s="194">
        <f>SUM(P367:P370)</f>
        <v>0</v>
      </c>
      <c r="Q366" s="193"/>
      <c r="R366" s="194">
        <f>SUM(R367:R370)</f>
        <v>0</v>
      </c>
      <c r="S366" s="193"/>
      <c r="T366" s="195">
        <f>SUM(T367:T370)</f>
        <v>0</v>
      </c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R366" s="196" t="s">
        <v>87</v>
      </c>
      <c r="AT366" s="197" t="s">
        <v>78</v>
      </c>
      <c r="AU366" s="197" t="s">
        <v>79</v>
      </c>
      <c r="AY366" s="196" t="s">
        <v>145</v>
      </c>
      <c r="BK366" s="198">
        <f>SUM(BK367:BK370)</f>
        <v>0</v>
      </c>
    </row>
    <row r="367" s="2" customFormat="1" ht="16.5" customHeight="1">
      <c r="A367" s="41"/>
      <c r="B367" s="42"/>
      <c r="C367" s="199" t="s">
        <v>448</v>
      </c>
      <c r="D367" s="199" t="s">
        <v>146</v>
      </c>
      <c r="E367" s="200" t="s">
        <v>449</v>
      </c>
      <c r="F367" s="201" t="s">
        <v>450</v>
      </c>
      <c r="G367" s="202" t="s">
        <v>149</v>
      </c>
      <c r="H367" s="203">
        <v>46.5</v>
      </c>
      <c r="I367" s="204"/>
      <c r="J367" s="205">
        <f>ROUND(I367*H367,2)</f>
        <v>0</v>
      </c>
      <c r="K367" s="201" t="s">
        <v>150</v>
      </c>
      <c r="L367" s="47"/>
      <c r="M367" s="206" t="s">
        <v>39</v>
      </c>
      <c r="N367" s="207" t="s">
        <v>50</v>
      </c>
      <c r="O367" s="87"/>
      <c r="P367" s="208">
        <f>O367*H367</f>
        <v>0</v>
      </c>
      <c r="Q367" s="208">
        <v>0</v>
      </c>
      <c r="R367" s="208">
        <f>Q367*H367</f>
        <v>0</v>
      </c>
      <c r="S367" s="208">
        <v>0</v>
      </c>
      <c r="T367" s="209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10" t="s">
        <v>151</v>
      </c>
      <c r="AT367" s="210" t="s">
        <v>146</v>
      </c>
      <c r="AU367" s="210" t="s">
        <v>87</v>
      </c>
      <c r="AY367" s="19" t="s">
        <v>145</v>
      </c>
      <c r="BE367" s="211">
        <f>IF(N367="základní",J367,0)</f>
        <v>0</v>
      </c>
      <c r="BF367" s="211">
        <f>IF(N367="snížená",J367,0)</f>
        <v>0</v>
      </c>
      <c r="BG367" s="211">
        <f>IF(N367="zákl. přenesená",J367,0)</f>
        <v>0</v>
      </c>
      <c r="BH367" s="211">
        <f>IF(N367="sníž. přenesená",J367,0)</f>
        <v>0</v>
      </c>
      <c r="BI367" s="211">
        <f>IF(N367="nulová",J367,0)</f>
        <v>0</v>
      </c>
      <c r="BJ367" s="19" t="s">
        <v>87</v>
      </c>
      <c r="BK367" s="211">
        <f>ROUND(I367*H367,2)</f>
        <v>0</v>
      </c>
      <c r="BL367" s="19" t="s">
        <v>151</v>
      </c>
      <c r="BM367" s="210" t="s">
        <v>451</v>
      </c>
    </row>
    <row r="368" s="2" customFormat="1">
      <c r="A368" s="41"/>
      <c r="B368" s="42"/>
      <c r="C368" s="43"/>
      <c r="D368" s="212" t="s">
        <v>152</v>
      </c>
      <c r="E368" s="43"/>
      <c r="F368" s="213" t="s">
        <v>450</v>
      </c>
      <c r="G368" s="43"/>
      <c r="H368" s="43"/>
      <c r="I368" s="214"/>
      <c r="J368" s="43"/>
      <c r="K368" s="43"/>
      <c r="L368" s="47"/>
      <c r="M368" s="215"/>
      <c r="N368" s="216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19" t="s">
        <v>152</v>
      </c>
      <c r="AU368" s="19" t="s">
        <v>87</v>
      </c>
    </row>
    <row r="369" s="12" customFormat="1">
      <c r="A369" s="12"/>
      <c r="B369" s="217"/>
      <c r="C369" s="218"/>
      <c r="D369" s="212" t="s">
        <v>153</v>
      </c>
      <c r="E369" s="219" t="s">
        <v>39</v>
      </c>
      <c r="F369" s="220" t="s">
        <v>154</v>
      </c>
      <c r="G369" s="218"/>
      <c r="H369" s="221">
        <v>46.5</v>
      </c>
      <c r="I369" s="222"/>
      <c r="J369" s="218"/>
      <c r="K369" s="218"/>
      <c r="L369" s="223"/>
      <c r="M369" s="224"/>
      <c r="N369" s="225"/>
      <c r="O369" s="225"/>
      <c r="P369" s="225"/>
      <c r="Q369" s="225"/>
      <c r="R369" s="225"/>
      <c r="S369" s="225"/>
      <c r="T369" s="226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T369" s="227" t="s">
        <v>153</v>
      </c>
      <c r="AU369" s="227" t="s">
        <v>87</v>
      </c>
      <c r="AV369" s="12" t="s">
        <v>89</v>
      </c>
      <c r="AW369" s="12" t="s">
        <v>41</v>
      </c>
      <c r="AX369" s="12" t="s">
        <v>79</v>
      </c>
      <c r="AY369" s="227" t="s">
        <v>145</v>
      </c>
    </row>
    <row r="370" s="13" customFormat="1">
      <c r="A370" s="13"/>
      <c r="B370" s="228"/>
      <c r="C370" s="229"/>
      <c r="D370" s="212" t="s">
        <v>153</v>
      </c>
      <c r="E370" s="230" t="s">
        <v>39</v>
      </c>
      <c r="F370" s="231" t="s">
        <v>155</v>
      </c>
      <c r="G370" s="229"/>
      <c r="H370" s="232">
        <v>46.5</v>
      </c>
      <c r="I370" s="233"/>
      <c r="J370" s="229"/>
      <c r="K370" s="229"/>
      <c r="L370" s="234"/>
      <c r="M370" s="235"/>
      <c r="N370" s="236"/>
      <c r="O370" s="236"/>
      <c r="P370" s="236"/>
      <c r="Q370" s="236"/>
      <c r="R370" s="236"/>
      <c r="S370" s="236"/>
      <c r="T370" s="237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8" t="s">
        <v>153</v>
      </c>
      <c r="AU370" s="238" t="s">
        <v>87</v>
      </c>
      <c r="AV370" s="13" t="s">
        <v>151</v>
      </c>
      <c r="AW370" s="13" t="s">
        <v>41</v>
      </c>
      <c r="AX370" s="13" t="s">
        <v>87</v>
      </c>
      <c r="AY370" s="238" t="s">
        <v>145</v>
      </c>
    </row>
    <row r="371" s="11" customFormat="1" ht="25.92" customHeight="1">
      <c r="A371" s="11"/>
      <c r="B371" s="185"/>
      <c r="C371" s="186"/>
      <c r="D371" s="187" t="s">
        <v>78</v>
      </c>
      <c r="E371" s="188" t="s">
        <v>452</v>
      </c>
      <c r="F371" s="188" t="s">
        <v>453</v>
      </c>
      <c r="G371" s="186"/>
      <c r="H371" s="186"/>
      <c r="I371" s="189"/>
      <c r="J371" s="190">
        <f>BK371</f>
        <v>0</v>
      </c>
      <c r="K371" s="186"/>
      <c r="L371" s="191"/>
      <c r="M371" s="192"/>
      <c r="N371" s="193"/>
      <c r="O371" s="193"/>
      <c r="P371" s="194">
        <f>SUM(P372:P375)</f>
        <v>0</v>
      </c>
      <c r="Q371" s="193"/>
      <c r="R371" s="194">
        <f>SUM(R372:R375)</f>
        <v>0</v>
      </c>
      <c r="S371" s="193"/>
      <c r="T371" s="195">
        <f>SUM(T372:T375)</f>
        <v>0</v>
      </c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R371" s="196" t="s">
        <v>87</v>
      </c>
      <c r="AT371" s="197" t="s">
        <v>78</v>
      </c>
      <c r="AU371" s="197" t="s">
        <v>79</v>
      </c>
      <c r="AY371" s="196" t="s">
        <v>145</v>
      </c>
      <c r="BK371" s="198">
        <f>SUM(BK372:BK375)</f>
        <v>0</v>
      </c>
    </row>
    <row r="372" s="2" customFormat="1" ht="16.5" customHeight="1">
      <c r="A372" s="41"/>
      <c r="B372" s="42"/>
      <c r="C372" s="199" t="s">
        <v>299</v>
      </c>
      <c r="D372" s="199" t="s">
        <v>146</v>
      </c>
      <c r="E372" s="200" t="s">
        <v>454</v>
      </c>
      <c r="F372" s="201" t="s">
        <v>455</v>
      </c>
      <c r="G372" s="202" t="s">
        <v>280</v>
      </c>
      <c r="H372" s="203">
        <v>56.027999999999999</v>
      </c>
      <c r="I372" s="204"/>
      <c r="J372" s="205">
        <f>ROUND(I372*H372,2)</f>
        <v>0</v>
      </c>
      <c r="K372" s="201" t="s">
        <v>39</v>
      </c>
      <c r="L372" s="47"/>
      <c r="M372" s="206" t="s">
        <v>39</v>
      </c>
      <c r="N372" s="207" t="s">
        <v>50</v>
      </c>
      <c r="O372" s="87"/>
      <c r="P372" s="208">
        <f>O372*H372</f>
        <v>0</v>
      </c>
      <c r="Q372" s="208">
        <v>0</v>
      </c>
      <c r="R372" s="208">
        <f>Q372*H372</f>
        <v>0</v>
      </c>
      <c r="S372" s="208">
        <v>0</v>
      </c>
      <c r="T372" s="209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10" t="s">
        <v>151</v>
      </c>
      <c r="AT372" s="210" t="s">
        <v>146</v>
      </c>
      <c r="AU372" s="210" t="s">
        <v>87</v>
      </c>
      <c r="AY372" s="19" t="s">
        <v>145</v>
      </c>
      <c r="BE372" s="211">
        <f>IF(N372="základní",J372,0)</f>
        <v>0</v>
      </c>
      <c r="BF372" s="211">
        <f>IF(N372="snížená",J372,0)</f>
        <v>0</v>
      </c>
      <c r="BG372" s="211">
        <f>IF(N372="zákl. přenesená",J372,0)</f>
        <v>0</v>
      </c>
      <c r="BH372" s="211">
        <f>IF(N372="sníž. přenesená",J372,0)</f>
        <v>0</v>
      </c>
      <c r="BI372" s="211">
        <f>IF(N372="nulová",J372,0)</f>
        <v>0</v>
      </c>
      <c r="BJ372" s="19" t="s">
        <v>87</v>
      </c>
      <c r="BK372" s="211">
        <f>ROUND(I372*H372,2)</f>
        <v>0</v>
      </c>
      <c r="BL372" s="19" t="s">
        <v>151</v>
      </c>
      <c r="BM372" s="210" t="s">
        <v>456</v>
      </c>
    </row>
    <row r="373" s="2" customFormat="1">
      <c r="A373" s="41"/>
      <c r="B373" s="42"/>
      <c r="C373" s="43"/>
      <c r="D373" s="212" t="s">
        <v>152</v>
      </c>
      <c r="E373" s="43"/>
      <c r="F373" s="213" t="s">
        <v>455</v>
      </c>
      <c r="G373" s="43"/>
      <c r="H373" s="43"/>
      <c r="I373" s="214"/>
      <c r="J373" s="43"/>
      <c r="K373" s="43"/>
      <c r="L373" s="47"/>
      <c r="M373" s="215"/>
      <c r="N373" s="216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19" t="s">
        <v>152</v>
      </c>
      <c r="AU373" s="19" t="s">
        <v>87</v>
      </c>
    </row>
    <row r="374" s="12" customFormat="1">
      <c r="A374" s="12"/>
      <c r="B374" s="217"/>
      <c r="C374" s="218"/>
      <c r="D374" s="212" t="s">
        <v>153</v>
      </c>
      <c r="E374" s="219" t="s">
        <v>39</v>
      </c>
      <c r="F374" s="220" t="s">
        <v>457</v>
      </c>
      <c r="G374" s="218"/>
      <c r="H374" s="221">
        <v>56.027999999999999</v>
      </c>
      <c r="I374" s="222"/>
      <c r="J374" s="218"/>
      <c r="K374" s="218"/>
      <c r="L374" s="223"/>
      <c r="M374" s="224"/>
      <c r="N374" s="225"/>
      <c r="O374" s="225"/>
      <c r="P374" s="225"/>
      <c r="Q374" s="225"/>
      <c r="R374" s="225"/>
      <c r="S374" s="225"/>
      <c r="T374" s="226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T374" s="227" t="s">
        <v>153</v>
      </c>
      <c r="AU374" s="227" t="s">
        <v>87</v>
      </c>
      <c r="AV374" s="12" t="s">
        <v>89</v>
      </c>
      <c r="AW374" s="12" t="s">
        <v>41</v>
      </c>
      <c r="AX374" s="12" t="s">
        <v>79</v>
      </c>
      <c r="AY374" s="227" t="s">
        <v>145</v>
      </c>
    </row>
    <row r="375" s="13" customFormat="1">
      <c r="A375" s="13"/>
      <c r="B375" s="228"/>
      <c r="C375" s="229"/>
      <c r="D375" s="212" t="s">
        <v>153</v>
      </c>
      <c r="E375" s="230" t="s">
        <v>39</v>
      </c>
      <c r="F375" s="231" t="s">
        <v>155</v>
      </c>
      <c r="G375" s="229"/>
      <c r="H375" s="232">
        <v>56.027999999999999</v>
      </c>
      <c r="I375" s="233"/>
      <c r="J375" s="229"/>
      <c r="K375" s="229"/>
      <c r="L375" s="234"/>
      <c r="M375" s="235"/>
      <c r="N375" s="236"/>
      <c r="O375" s="236"/>
      <c r="P375" s="236"/>
      <c r="Q375" s="236"/>
      <c r="R375" s="236"/>
      <c r="S375" s="236"/>
      <c r="T375" s="23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8" t="s">
        <v>153</v>
      </c>
      <c r="AU375" s="238" t="s">
        <v>87</v>
      </c>
      <c r="AV375" s="13" t="s">
        <v>151</v>
      </c>
      <c r="AW375" s="13" t="s">
        <v>41</v>
      </c>
      <c r="AX375" s="13" t="s">
        <v>87</v>
      </c>
      <c r="AY375" s="238" t="s">
        <v>145</v>
      </c>
    </row>
    <row r="376" s="11" customFormat="1" ht="25.92" customHeight="1">
      <c r="A376" s="11"/>
      <c r="B376" s="185"/>
      <c r="C376" s="186"/>
      <c r="D376" s="187" t="s">
        <v>78</v>
      </c>
      <c r="E376" s="188" t="s">
        <v>458</v>
      </c>
      <c r="F376" s="188" t="s">
        <v>459</v>
      </c>
      <c r="G376" s="186"/>
      <c r="H376" s="186"/>
      <c r="I376" s="189"/>
      <c r="J376" s="190">
        <f>BK376</f>
        <v>0</v>
      </c>
      <c r="K376" s="186"/>
      <c r="L376" s="191"/>
      <c r="M376" s="192"/>
      <c r="N376" s="193"/>
      <c r="O376" s="193"/>
      <c r="P376" s="194">
        <f>SUM(P377:P378)</f>
        <v>0</v>
      </c>
      <c r="Q376" s="193"/>
      <c r="R376" s="194">
        <f>SUM(R377:R378)</f>
        <v>0</v>
      </c>
      <c r="S376" s="193"/>
      <c r="T376" s="195">
        <f>SUM(T377:T378)</f>
        <v>0</v>
      </c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R376" s="196" t="s">
        <v>87</v>
      </c>
      <c r="AT376" s="197" t="s">
        <v>78</v>
      </c>
      <c r="AU376" s="197" t="s">
        <v>79</v>
      </c>
      <c r="AY376" s="196" t="s">
        <v>145</v>
      </c>
      <c r="BK376" s="198">
        <f>SUM(BK377:BK378)</f>
        <v>0</v>
      </c>
    </row>
    <row r="377" s="2" customFormat="1" ht="16.5" customHeight="1">
      <c r="A377" s="41"/>
      <c r="B377" s="42"/>
      <c r="C377" s="199" t="s">
        <v>460</v>
      </c>
      <c r="D377" s="199" t="s">
        <v>146</v>
      </c>
      <c r="E377" s="200" t="s">
        <v>461</v>
      </c>
      <c r="F377" s="201" t="s">
        <v>462</v>
      </c>
      <c r="G377" s="202" t="s">
        <v>280</v>
      </c>
      <c r="H377" s="203">
        <v>1433.348</v>
      </c>
      <c r="I377" s="204"/>
      <c r="J377" s="205">
        <f>ROUND(I377*H377,2)</f>
        <v>0</v>
      </c>
      <c r="K377" s="201" t="s">
        <v>150</v>
      </c>
      <c r="L377" s="47"/>
      <c r="M377" s="206" t="s">
        <v>39</v>
      </c>
      <c r="N377" s="207" t="s">
        <v>50</v>
      </c>
      <c r="O377" s="87"/>
      <c r="P377" s="208">
        <f>O377*H377</f>
        <v>0</v>
      </c>
      <c r="Q377" s="208">
        <v>0</v>
      </c>
      <c r="R377" s="208">
        <f>Q377*H377</f>
        <v>0</v>
      </c>
      <c r="S377" s="208">
        <v>0</v>
      </c>
      <c r="T377" s="209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10" t="s">
        <v>151</v>
      </c>
      <c r="AT377" s="210" t="s">
        <v>146</v>
      </c>
      <c r="AU377" s="210" t="s">
        <v>87</v>
      </c>
      <c r="AY377" s="19" t="s">
        <v>145</v>
      </c>
      <c r="BE377" s="211">
        <f>IF(N377="základní",J377,0)</f>
        <v>0</v>
      </c>
      <c r="BF377" s="211">
        <f>IF(N377="snížená",J377,0)</f>
        <v>0</v>
      </c>
      <c r="BG377" s="211">
        <f>IF(N377="zákl. přenesená",J377,0)</f>
        <v>0</v>
      </c>
      <c r="BH377" s="211">
        <f>IF(N377="sníž. přenesená",J377,0)</f>
        <v>0</v>
      </c>
      <c r="BI377" s="211">
        <f>IF(N377="nulová",J377,0)</f>
        <v>0</v>
      </c>
      <c r="BJ377" s="19" t="s">
        <v>87</v>
      </c>
      <c r="BK377" s="211">
        <f>ROUND(I377*H377,2)</f>
        <v>0</v>
      </c>
      <c r="BL377" s="19" t="s">
        <v>151</v>
      </c>
      <c r="BM377" s="210" t="s">
        <v>463</v>
      </c>
    </row>
    <row r="378" s="2" customFormat="1">
      <c r="A378" s="41"/>
      <c r="B378" s="42"/>
      <c r="C378" s="43"/>
      <c r="D378" s="212" t="s">
        <v>152</v>
      </c>
      <c r="E378" s="43"/>
      <c r="F378" s="213" t="s">
        <v>462</v>
      </c>
      <c r="G378" s="43"/>
      <c r="H378" s="43"/>
      <c r="I378" s="214"/>
      <c r="J378" s="43"/>
      <c r="K378" s="43"/>
      <c r="L378" s="47"/>
      <c r="M378" s="215"/>
      <c r="N378" s="216"/>
      <c r="O378" s="87"/>
      <c r="P378" s="87"/>
      <c r="Q378" s="87"/>
      <c r="R378" s="87"/>
      <c r="S378" s="87"/>
      <c r="T378" s="88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T378" s="19" t="s">
        <v>152</v>
      </c>
      <c r="AU378" s="19" t="s">
        <v>87</v>
      </c>
    </row>
    <row r="379" s="11" customFormat="1" ht="25.92" customHeight="1">
      <c r="A379" s="11"/>
      <c r="B379" s="185"/>
      <c r="C379" s="186"/>
      <c r="D379" s="187" t="s">
        <v>78</v>
      </c>
      <c r="E379" s="188" t="s">
        <v>464</v>
      </c>
      <c r="F379" s="188" t="s">
        <v>465</v>
      </c>
      <c r="G379" s="186"/>
      <c r="H379" s="186"/>
      <c r="I379" s="189"/>
      <c r="J379" s="190">
        <f>BK379</f>
        <v>0</v>
      </c>
      <c r="K379" s="186"/>
      <c r="L379" s="191"/>
      <c r="M379" s="192"/>
      <c r="N379" s="193"/>
      <c r="O379" s="193"/>
      <c r="P379" s="194">
        <f>SUM(P380:P389)</f>
        <v>0</v>
      </c>
      <c r="Q379" s="193"/>
      <c r="R379" s="194">
        <f>SUM(R380:R389)</f>
        <v>0</v>
      </c>
      <c r="S379" s="193"/>
      <c r="T379" s="195">
        <f>SUM(T380:T389)</f>
        <v>0</v>
      </c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R379" s="196" t="s">
        <v>87</v>
      </c>
      <c r="AT379" s="197" t="s">
        <v>78</v>
      </c>
      <c r="AU379" s="197" t="s">
        <v>79</v>
      </c>
      <c r="AY379" s="196" t="s">
        <v>145</v>
      </c>
      <c r="BK379" s="198">
        <f>SUM(BK380:BK389)</f>
        <v>0</v>
      </c>
    </row>
    <row r="380" s="2" customFormat="1" ht="33" customHeight="1">
      <c r="A380" s="41"/>
      <c r="B380" s="42"/>
      <c r="C380" s="199" t="s">
        <v>160</v>
      </c>
      <c r="D380" s="199" t="s">
        <v>146</v>
      </c>
      <c r="E380" s="200" t="s">
        <v>466</v>
      </c>
      <c r="F380" s="201" t="s">
        <v>467</v>
      </c>
      <c r="G380" s="202" t="s">
        <v>280</v>
      </c>
      <c r="H380" s="203">
        <v>347.51999999999998</v>
      </c>
      <c r="I380" s="204"/>
      <c r="J380" s="205">
        <f>ROUND(I380*H380,2)</f>
        <v>0</v>
      </c>
      <c r="K380" s="201" t="s">
        <v>150</v>
      </c>
      <c r="L380" s="47"/>
      <c r="M380" s="206" t="s">
        <v>39</v>
      </c>
      <c r="N380" s="207" t="s">
        <v>50</v>
      </c>
      <c r="O380" s="87"/>
      <c r="P380" s="208">
        <f>O380*H380</f>
        <v>0</v>
      </c>
      <c r="Q380" s="208">
        <v>0</v>
      </c>
      <c r="R380" s="208">
        <f>Q380*H380</f>
        <v>0</v>
      </c>
      <c r="S380" s="208">
        <v>0</v>
      </c>
      <c r="T380" s="209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10" t="s">
        <v>151</v>
      </c>
      <c r="AT380" s="210" t="s">
        <v>146</v>
      </c>
      <c r="AU380" s="210" t="s">
        <v>87</v>
      </c>
      <c r="AY380" s="19" t="s">
        <v>145</v>
      </c>
      <c r="BE380" s="211">
        <f>IF(N380="základní",J380,0)</f>
        <v>0</v>
      </c>
      <c r="BF380" s="211">
        <f>IF(N380="snížená",J380,0)</f>
        <v>0</v>
      </c>
      <c r="BG380" s="211">
        <f>IF(N380="zákl. přenesená",J380,0)</f>
        <v>0</v>
      </c>
      <c r="BH380" s="211">
        <f>IF(N380="sníž. přenesená",J380,0)</f>
        <v>0</v>
      </c>
      <c r="BI380" s="211">
        <f>IF(N380="nulová",J380,0)</f>
        <v>0</v>
      </c>
      <c r="BJ380" s="19" t="s">
        <v>87</v>
      </c>
      <c r="BK380" s="211">
        <f>ROUND(I380*H380,2)</f>
        <v>0</v>
      </c>
      <c r="BL380" s="19" t="s">
        <v>151</v>
      </c>
      <c r="BM380" s="210" t="s">
        <v>468</v>
      </c>
    </row>
    <row r="381" s="2" customFormat="1">
      <c r="A381" s="41"/>
      <c r="B381" s="42"/>
      <c r="C381" s="43"/>
      <c r="D381" s="212" t="s">
        <v>152</v>
      </c>
      <c r="E381" s="43"/>
      <c r="F381" s="213" t="s">
        <v>467</v>
      </c>
      <c r="G381" s="43"/>
      <c r="H381" s="43"/>
      <c r="I381" s="214"/>
      <c r="J381" s="43"/>
      <c r="K381" s="43"/>
      <c r="L381" s="47"/>
      <c r="M381" s="215"/>
      <c r="N381" s="216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19" t="s">
        <v>152</v>
      </c>
      <c r="AU381" s="19" t="s">
        <v>87</v>
      </c>
    </row>
    <row r="382" s="12" customFormat="1">
      <c r="A382" s="12"/>
      <c r="B382" s="217"/>
      <c r="C382" s="218"/>
      <c r="D382" s="212" t="s">
        <v>153</v>
      </c>
      <c r="E382" s="219" t="s">
        <v>39</v>
      </c>
      <c r="F382" s="220" t="s">
        <v>469</v>
      </c>
      <c r="G382" s="218"/>
      <c r="H382" s="221">
        <v>347.51999999999998</v>
      </c>
      <c r="I382" s="222"/>
      <c r="J382" s="218"/>
      <c r="K382" s="218"/>
      <c r="L382" s="223"/>
      <c r="M382" s="224"/>
      <c r="N382" s="225"/>
      <c r="O382" s="225"/>
      <c r="P382" s="225"/>
      <c r="Q382" s="225"/>
      <c r="R382" s="225"/>
      <c r="S382" s="225"/>
      <c r="T382" s="226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T382" s="227" t="s">
        <v>153</v>
      </c>
      <c r="AU382" s="227" t="s">
        <v>87</v>
      </c>
      <c r="AV382" s="12" t="s">
        <v>89</v>
      </c>
      <c r="AW382" s="12" t="s">
        <v>41</v>
      </c>
      <c r="AX382" s="12" t="s">
        <v>79</v>
      </c>
      <c r="AY382" s="227" t="s">
        <v>145</v>
      </c>
    </row>
    <row r="383" s="13" customFormat="1">
      <c r="A383" s="13"/>
      <c r="B383" s="228"/>
      <c r="C383" s="229"/>
      <c r="D383" s="212" t="s">
        <v>153</v>
      </c>
      <c r="E383" s="230" t="s">
        <v>39</v>
      </c>
      <c r="F383" s="231" t="s">
        <v>155</v>
      </c>
      <c r="G383" s="229"/>
      <c r="H383" s="232">
        <v>347.51999999999998</v>
      </c>
      <c r="I383" s="233"/>
      <c r="J383" s="229"/>
      <c r="K383" s="229"/>
      <c r="L383" s="234"/>
      <c r="M383" s="235"/>
      <c r="N383" s="236"/>
      <c r="O383" s="236"/>
      <c r="P383" s="236"/>
      <c r="Q383" s="236"/>
      <c r="R383" s="236"/>
      <c r="S383" s="236"/>
      <c r="T383" s="237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8" t="s">
        <v>153</v>
      </c>
      <c r="AU383" s="238" t="s">
        <v>87</v>
      </c>
      <c r="AV383" s="13" t="s">
        <v>151</v>
      </c>
      <c r="AW383" s="13" t="s">
        <v>41</v>
      </c>
      <c r="AX383" s="13" t="s">
        <v>87</v>
      </c>
      <c r="AY383" s="238" t="s">
        <v>145</v>
      </c>
    </row>
    <row r="384" s="2" customFormat="1" ht="21.75" customHeight="1">
      <c r="A384" s="41"/>
      <c r="B384" s="42"/>
      <c r="C384" s="199" t="s">
        <v>470</v>
      </c>
      <c r="D384" s="199" t="s">
        <v>146</v>
      </c>
      <c r="E384" s="200" t="s">
        <v>471</v>
      </c>
      <c r="F384" s="201" t="s">
        <v>472</v>
      </c>
      <c r="G384" s="202" t="s">
        <v>280</v>
      </c>
      <c r="H384" s="203">
        <v>9.1799999999999997</v>
      </c>
      <c r="I384" s="204"/>
      <c r="J384" s="205">
        <f>ROUND(I384*H384,2)</f>
        <v>0</v>
      </c>
      <c r="K384" s="201" t="s">
        <v>150</v>
      </c>
      <c r="L384" s="47"/>
      <c r="M384" s="206" t="s">
        <v>39</v>
      </c>
      <c r="N384" s="207" t="s">
        <v>50</v>
      </c>
      <c r="O384" s="87"/>
      <c r="P384" s="208">
        <f>O384*H384</f>
        <v>0</v>
      </c>
      <c r="Q384" s="208">
        <v>0</v>
      </c>
      <c r="R384" s="208">
        <f>Q384*H384</f>
        <v>0</v>
      </c>
      <c r="S384" s="208">
        <v>0</v>
      </c>
      <c r="T384" s="209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10" t="s">
        <v>151</v>
      </c>
      <c r="AT384" s="210" t="s">
        <v>146</v>
      </c>
      <c r="AU384" s="210" t="s">
        <v>87</v>
      </c>
      <c r="AY384" s="19" t="s">
        <v>145</v>
      </c>
      <c r="BE384" s="211">
        <f>IF(N384="základní",J384,0)</f>
        <v>0</v>
      </c>
      <c r="BF384" s="211">
        <f>IF(N384="snížená",J384,0)</f>
        <v>0</v>
      </c>
      <c r="BG384" s="211">
        <f>IF(N384="zákl. přenesená",J384,0)</f>
        <v>0</v>
      </c>
      <c r="BH384" s="211">
        <f>IF(N384="sníž. přenesená",J384,0)</f>
        <v>0</v>
      </c>
      <c r="BI384" s="211">
        <f>IF(N384="nulová",J384,0)</f>
        <v>0</v>
      </c>
      <c r="BJ384" s="19" t="s">
        <v>87</v>
      </c>
      <c r="BK384" s="211">
        <f>ROUND(I384*H384,2)</f>
        <v>0</v>
      </c>
      <c r="BL384" s="19" t="s">
        <v>151</v>
      </c>
      <c r="BM384" s="210" t="s">
        <v>473</v>
      </c>
    </row>
    <row r="385" s="2" customFormat="1">
      <c r="A385" s="41"/>
      <c r="B385" s="42"/>
      <c r="C385" s="43"/>
      <c r="D385" s="212" t="s">
        <v>152</v>
      </c>
      <c r="E385" s="43"/>
      <c r="F385" s="213" t="s">
        <v>472</v>
      </c>
      <c r="G385" s="43"/>
      <c r="H385" s="43"/>
      <c r="I385" s="214"/>
      <c r="J385" s="43"/>
      <c r="K385" s="43"/>
      <c r="L385" s="47"/>
      <c r="M385" s="215"/>
      <c r="N385" s="216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19" t="s">
        <v>152</v>
      </c>
      <c r="AU385" s="19" t="s">
        <v>87</v>
      </c>
    </row>
    <row r="386" s="12" customFormat="1">
      <c r="A386" s="12"/>
      <c r="B386" s="217"/>
      <c r="C386" s="218"/>
      <c r="D386" s="212" t="s">
        <v>153</v>
      </c>
      <c r="E386" s="219" t="s">
        <v>39</v>
      </c>
      <c r="F386" s="220" t="s">
        <v>474</v>
      </c>
      <c r="G386" s="218"/>
      <c r="H386" s="221">
        <v>9.1799999999999997</v>
      </c>
      <c r="I386" s="222"/>
      <c r="J386" s="218"/>
      <c r="K386" s="218"/>
      <c r="L386" s="223"/>
      <c r="M386" s="224"/>
      <c r="N386" s="225"/>
      <c r="O386" s="225"/>
      <c r="P386" s="225"/>
      <c r="Q386" s="225"/>
      <c r="R386" s="225"/>
      <c r="S386" s="225"/>
      <c r="T386" s="226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T386" s="227" t="s">
        <v>153</v>
      </c>
      <c r="AU386" s="227" t="s">
        <v>87</v>
      </c>
      <c r="AV386" s="12" t="s">
        <v>89</v>
      </c>
      <c r="AW386" s="12" t="s">
        <v>41</v>
      </c>
      <c r="AX386" s="12" t="s">
        <v>79</v>
      </c>
      <c r="AY386" s="227" t="s">
        <v>145</v>
      </c>
    </row>
    <row r="387" s="13" customFormat="1">
      <c r="A387" s="13"/>
      <c r="B387" s="228"/>
      <c r="C387" s="229"/>
      <c r="D387" s="212" t="s">
        <v>153</v>
      </c>
      <c r="E387" s="230" t="s">
        <v>39</v>
      </c>
      <c r="F387" s="231" t="s">
        <v>155</v>
      </c>
      <c r="G387" s="229"/>
      <c r="H387" s="232">
        <v>9.1799999999999997</v>
      </c>
      <c r="I387" s="233"/>
      <c r="J387" s="229"/>
      <c r="K387" s="229"/>
      <c r="L387" s="234"/>
      <c r="M387" s="235"/>
      <c r="N387" s="236"/>
      <c r="O387" s="236"/>
      <c r="P387" s="236"/>
      <c r="Q387" s="236"/>
      <c r="R387" s="236"/>
      <c r="S387" s="236"/>
      <c r="T387" s="23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8" t="s">
        <v>153</v>
      </c>
      <c r="AU387" s="238" t="s">
        <v>87</v>
      </c>
      <c r="AV387" s="13" t="s">
        <v>151</v>
      </c>
      <c r="AW387" s="13" t="s">
        <v>41</v>
      </c>
      <c r="AX387" s="13" t="s">
        <v>87</v>
      </c>
      <c r="AY387" s="238" t="s">
        <v>145</v>
      </c>
    </row>
    <row r="388" s="2" customFormat="1" ht="21.75" customHeight="1">
      <c r="A388" s="41"/>
      <c r="B388" s="42"/>
      <c r="C388" s="199" t="s">
        <v>308</v>
      </c>
      <c r="D388" s="199" t="s">
        <v>146</v>
      </c>
      <c r="E388" s="200" t="s">
        <v>475</v>
      </c>
      <c r="F388" s="201" t="s">
        <v>476</v>
      </c>
      <c r="G388" s="202" t="s">
        <v>280</v>
      </c>
      <c r="H388" s="203">
        <v>18.359999999999999</v>
      </c>
      <c r="I388" s="204"/>
      <c r="J388" s="205">
        <f>ROUND(I388*H388,2)</f>
        <v>0</v>
      </c>
      <c r="K388" s="201" t="s">
        <v>150</v>
      </c>
      <c r="L388" s="47"/>
      <c r="M388" s="206" t="s">
        <v>39</v>
      </c>
      <c r="N388" s="207" t="s">
        <v>50</v>
      </c>
      <c r="O388" s="87"/>
      <c r="P388" s="208">
        <f>O388*H388</f>
        <v>0</v>
      </c>
      <c r="Q388" s="208">
        <v>0</v>
      </c>
      <c r="R388" s="208">
        <f>Q388*H388</f>
        <v>0</v>
      </c>
      <c r="S388" s="208">
        <v>0</v>
      </c>
      <c r="T388" s="209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10" t="s">
        <v>151</v>
      </c>
      <c r="AT388" s="210" t="s">
        <v>146</v>
      </c>
      <c r="AU388" s="210" t="s">
        <v>87</v>
      </c>
      <c r="AY388" s="19" t="s">
        <v>145</v>
      </c>
      <c r="BE388" s="211">
        <f>IF(N388="základní",J388,0)</f>
        <v>0</v>
      </c>
      <c r="BF388" s="211">
        <f>IF(N388="snížená",J388,0)</f>
        <v>0</v>
      </c>
      <c r="BG388" s="211">
        <f>IF(N388="zákl. přenesená",J388,0)</f>
        <v>0</v>
      </c>
      <c r="BH388" s="211">
        <f>IF(N388="sníž. přenesená",J388,0)</f>
        <v>0</v>
      </c>
      <c r="BI388" s="211">
        <f>IF(N388="nulová",J388,0)</f>
        <v>0</v>
      </c>
      <c r="BJ388" s="19" t="s">
        <v>87</v>
      </c>
      <c r="BK388" s="211">
        <f>ROUND(I388*H388,2)</f>
        <v>0</v>
      </c>
      <c r="BL388" s="19" t="s">
        <v>151</v>
      </c>
      <c r="BM388" s="210" t="s">
        <v>477</v>
      </c>
    </row>
    <row r="389" s="2" customFormat="1">
      <c r="A389" s="41"/>
      <c r="B389" s="42"/>
      <c r="C389" s="43"/>
      <c r="D389" s="212" t="s">
        <v>152</v>
      </c>
      <c r="E389" s="43"/>
      <c r="F389" s="213" t="s">
        <v>476</v>
      </c>
      <c r="G389" s="43"/>
      <c r="H389" s="43"/>
      <c r="I389" s="214"/>
      <c r="J389" s="43"/>
      <c r="K389" s="43"/>
      <c r="L389" s="47"/>
      <c r="M389" s="215"/>
      <c r="N389" s="216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19" t="s">
        <v>152</v>
      </c>
      <c r="AU389" s="19" t="s">
        <v>87</v>
      </c>
    </row>
    <row r="390" s="11" customFormat="1" ht="25.92" customHeight="1">
      <c r="A390" s="11"/>
      <c r="B390" s="185"/>
      <c r="C390" s="186"/>
      <c r="D390" s="187" t="s">
        <v>78</v>
      </c>
      <c r="E390" s="188" t="s">
        <v>478</v>
      </c>
      <c r="F390" s="188" t="s">
        <v>479</v>
      </c>
      <c r="G390" s="186"/>
      <c r="H390" s="186"/>
      <c r="I390" s="189"/>
      <c r="J390" s="190">
        <f>BK390</f>
        <v>0</v>
      </c>
      <c r="K390" s="186"/>
      <c r="L390" s="191"/>
      <c r="M390" s="192"/>
      <c r="N390" s="193"/>
      <c r="O390" s="193"/>
      <c r="P390" s="194">
        <f>SUM(P391:P414)</f>
        <v>0</v>
      </c>
      <c r="Q390" s="193"/>
      <c r="R390" s="194">
        <f>SUM(R391:R414)</f>
        <v>0</v>
      </c>
      <c r="S390" s="193"/>
      <c r="T390" s="195">
        <f>SUM(T391:T414)</f>
        <v>0</v>
      </c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R390" s="196" t="s">
        <v>161</v>
      </c>
      <c r="AT390" s="197" t="s">
        <v>78</v>
      </c>
      <c r="AU390" s="197" t="s">
        <v>79</v>
      </c>
      <c r="AY390" s="196" t="s">
        <v>145</v>
      </c>
      <c r="BK390" s="198">
        <f>SUM(BK391:BK414)</f>
        <v>0</v>
      </c>
    </row>
    <row r="391" s="2" customFormat="1" ht="16.5" customHeight="1">
      <c r="A391" s="41"/>
      <c r="B391" s="42"/>
      <c r="C391" s="199" t="s">
        <v>480</v>
      </c>
      <c r="D391" s="199" t="s">
        <v>146</v>
      </c>
      <c r="E391" s="200" t="s">
        <v>481</v>
      </c>
      <c r="F391" s="201" t="s">
        <v>482</v>
      </c>
      <c r="G391" s="202" t="s">
        <v>368</v>
      </c>
      <c r="H391" s="203">
        <v>1</v>
      </c>
      <c r="I391" s="204"/>
      <c r="J391" s="205">
        <f>ROUND(I391*H391,2)</f>
        <v>0</v>
      </c>
      <c r="K391" s="201" t="s">
        <v>39</v>
      </c>
      <c r="L391" s="47"/>
      <c r="M391" s="206" t="s">
        <v>39</v>
      </c>
      <c r="N391" s="207" t="s">
        <v>50</v>
      </c>
      <c r="O391" s="87"/>
      <c r="P391" s="208">
        <f>O391*H391</f>
        <v>0</v>
      </c>
      <c r="Q391" s="208">
        <v>0</v>
      </c>
      <c r="R391" s="208">
        <f>Q391*H391</f>
        <v>0</v>
      </c>
      <c r="S391" s="208">
        <v>0</v>
      </c>
      <c r="T391" s="209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10" t="s">
        <v>292</v>
      </c>
      <c r="AT391" s="210" t="s">
        <v>146</v>
      </c>
      <c r="AU391" s="210" t="s">
        <v>87</v>
      </c>
      <c r="AY391" s="19" t="s">
        <v>145</v>
      </c>
      <c r="BE391" s="211">
        <f>IF(N391="základní",J391,0)</f>
        <v>0</v>
      </c>
      <c r="BF391" s="211">
        <f>IF(N391="snížená",J391,0)</f>
        <v>0</v>
      </c>
      <c r="BG391" s="211">
        <f>IF(N391="zákl. přenesená",J391,0)</f>
        <v>0</v>
      </c>
      <c r="BH391" s="211">
        <f>IF(N391="sníž. přenesená",J391,0)</f>
        <v>0</v>
      </c>
      <c r="BI391" s="211">
        <f>IF(N391="nulová",J391,0)</f>
        <v>0</v>
      </c>
      <c r="BJ391" s="19" t="s">
        <v>87</v>
      </c>
      <c r="BK391" s="211">
        <f>ROUND(I391*H391,2)</f>
        <v>0</v>
      </c>
      <c r="BL391" s="19" t="s">
        <v>292</v>
      </c>
      <c r="BM391" s="210" t="s">
        <v>483</v>
      </c>
    </row>
    <row r="392" s="2" customFormat="1">
      <c r="A392" s="41"/>
      <c r="B392" s="42"/>
      <c r="C392" s="43"/>
      <c r="D392" s="212" t="s">
        <v>152</v>
      </c>
      <c r="E392" s="43"/>
      <c r="F392" s="213" t="s">
        <v>482</v>
      </c>
      <c r="G392" s="43"/>
      <c r="H392" s="43"/>
      <c r="I392" s="214"/>
      <c r="J392" s="43"/>
      <c r="K392" s="43"/>
      <c r="L392" s="47"/>
      <c r="M392" s="215"/>
      <c r="N392" s="216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19" t="s">
        <v>152</v>
      </c>
      <c r="AU392" s="19" t="s">
        <v>87</v>
      </c>
    </row>
    <row r="393" s="12" customFormat="1">
      <c r="A393" s="12"/>
      <c r="B393" s="217"/>
      <c r="C393" s="218"/>
      <c r="D393" s="212" t="s">
        <v>153</v>
      </c>
      <c r="E393" s="219" t="s">
        <v>39</v>
      </c>
      <c r="F393" s="220" t="s">
        <v>87</v>
      </c>
      <c r="G393" s="218"/>
      <c r="H393" s="221">
        <v>1</v>
      </c>
      <c r="I393" s="222"/>
      <c r="J393" s="218"/>
      <c r="K393" s="218"/>
      <c r="L393" s="223"/>
      <c r="M393" s="224"/>
      <c r="N393" s="225"/>
      <c r="O393" s="225"/>
      <c r="P393" s="225"/>
      <c r="Q393" s="225"/>
      <c r="R393" s="225"/>
      <c r="S393" s="225"/>
      <c r="T393" s="226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T393" s="227" t="s">
        <v>153</v>
      </c>
      <c r="AU393" s="227" t="s">
        <v>87</v>
      </c>
      <c r="AV393" s="12" t="s">
        <v>89</v>
      </c>
      <c r="AW393" s="12" t="s">
        <v>41</v>
      </c>
      <c r="AX393" s="12" t="s">
        <v>79</v>
      </c>
      <c r="AY393" s="227" t="s">
        <v>145</v>
      </c>
    </row>
    <row r="394" s="13" customFormat="1">
      <c r="A394" s="13"/>
      <c r="B394" s="228"/>
      <c r="C394" s="229"/>
      <c r="D394" s="212" t="s">
        <v>153</v>
      </c>
      <c r="E394" s="230" t="s">
        <v>39</v>
      </c>
      <c r="F394" s="231" t="s">
        <v>155</v>
      </c>
      <c r="G394" s="229"/>
      <c r="H394" s="232">
        <v>1</v>
      </c>
      <c r="I394" s="233"/>
      <c r="J394" s="229"/>
      <c r="K394" s="229"/>
      <c r="L394" s="234"/>
      <c r="M394" s="235"/>
      <c r="N394" s="236"/>
      <c r="O394" s="236"/>
      <c r="P394" s="236"/>
      <c r="Q394" s="236"/>
      <c r="R394" s="236"/>
      <c r="S394" s="236"/>
      <c r="T394" s="237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8" t="s">
        <v>153</v>
      </c>
      <c r="AU394" s="238" t="s">
        <v>87</v>
      </c>
      <c r="AV394" s="13" t="s">
        <v>151</v>
      </c>
      <c r="AW394" s="13" t="s">
        <v>41</v>
      </c>
      <c r="AX394" s="13" t="s">
        <v>87</v>
      </c>
      <c r="AY394" s="238" t="s">
        <v>145</v>
      </c>
    </row>
    <row r="395" s="2" customFormat="1" ht="21.75" customHeight="1">
      <c r="A395" s="41"/>
      <c r="B395" s="42"/>
      <c r="C395" s="199" t="s">
        <v>314</v>
      </c>
      <c r="D395" s="199" t="s">
        <v>146</v>
      </c>
      <c r="E395" s="200" t="s">
        <v>484</v>
      </c>
      <c r="F395" s="201" t="s">
        <v>485</v>
      </c>
      <c r="G395" s="202" t="s">
        <v>368</v>
      </c>
      <c r="H395" s="203">
        <v>382.19999999999999</v>
      </c>
      <c r="I395" s="204"/>
      <c r="J395" s="205">
        <f>ROUND(I395*H395,2)</f>
        <v>0</v>
      </c>
      <c r="K395" s="201" t="s">
        <v>150</v>
      </c>
      <c r="L395" s="47"/>
      <c r="M395" s="206" t="s">
        <v>39</v>
      </c>
      <c r="N395" s="207" t="s">
        <v>50</v>
      </c>
      <c r="O395" s="87"/>
      <c r="P395" s="208">
        <f>O395*H395</f>
        <v>0</v>
      </c>
      <c r="Q395" s="208">
        <v>0</v>
      </c>
      <c r="R395" s="208">
        <f>Q395*H395</f>
        <v>0</v>
      </c>
      <c r="S395" s="208">
        <v>0</v>
      </c>
      <c r="T395" s="209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0" t="s">
        <v>292</v>
      </c>
      <c r="AT395" s="210" t="s">
        <v>146</v>
      </c>
      <c r="AU395" s="210" t="s">
        <v>87</v>
      </c>
      <c r="AY395" s="19" t="s">
        <v>145</v>
      </c>
      <c r="BE395" s="211">
        <f>IF(N395="základní",J395,0)</f>
        <v>0</v>
      </c>
      <c r="BF395" s="211">
        <f>IF(N395="snížená",J395,0)</f>
        <v>0</v>
      </c>
      <c r="BG395" s="211">
        <f>IF(N395="zákl. přenesená",J395,0)</f>
        <v>0</v>
      </c>
      <c r="BH395" s="211">
        <f>IF(N395="sníž. přenesená",J395,0)</f>
        <v>0</v>
      </c>
      <c r="BI395" s="211">
        <f>IF(N395="nulová",J395,0)</f>
        <v>0</v>
      </c>
      <c r="BJ395" s="19" t="s">
        <v>87</v>
      </c>
      <c r="BK395" s="211">
        <f>ROUND(I395*H395,2)</f>
        <v>0</v>
      </c>
      <c r="BL395" s="19" t="s">
        <v>292</v>
      </c>
      <c r="BM395" s="210" t="s">
        <v>486</v>
      </c>
    </row>
    <row r="396" s="2" customFormat="1">
      <c r="A396" s="41"/>
      <c r="B396" s="42"/>
      <c r="C396" s="43"/>
      <c r="D396" s="212" t="s">
        <v>152</v>
      </c>
      <c r="E396" s="43"/>
      <c r="F396" s="213" t="s">
        <v>485</v>
      </c>
      <c r="G396" s="43"/>
      <c r="H396" s="43"/>
      <c r="I396" s="214"/>
      <c r="J396" s="43"/>
      <c r="K396" s="43"/>
      <c r="L396" s="47"/>
      <c r="M396" s="215"/>
      <c r="N396" s="216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19" t="s">
        <v>152</v>
      </c>
      <c r="AU396" s="19" t="s">
        <v>87</v>
      </c>
    </row>
    <row r="397" s="12" customFormat="1">
      <c r="A397" s="12"/>
      <c r="B397" s="217"/>
      <c r="C397" s="218"/>
      <c r="D397" s="212" t="s">
        <v>153</v>
      </c>
      <c r="E397" s="219" t="s">
        <v>39</v>
      </c>
      <c r="F397" s="220" t="s">
        <v>487</v>
      </c>
      <c r="G397" s="218"/>
      <c r="H397" s="221">
        <v>382.19999999999999</v>
      </c>
      <c r="I397" s="222"/>
      <c r="J397" s="218"/>
      <c r="K397" s="218"/>
      <c r="L397" s="223"/>
      <c r="M397" s="224"/>
      <c r="N397" s="225"/>
      <c r="O397" s="225"/>
      <c r="P397" s="225"/>
      <c r="Q397" s="225"/>
      <c r="R397" s="225"/>
      <c r="S397" s="225"/>
      <c r="T397" s="226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T397" s="227" t="s">
        <v>153</v>
      </c>
      <c r="AU397" s="227" t="s">
        <v>87</v>
      </c>
      <c r="AV397" s="12" t="s">
        <v>89</v>
      </c>
      <c r="AW397" s="12" t="s">
        <v>41</v>
      </c>
      <c r="AX397" s="12" t="s">
        <v>79</v>
      </c>
      <c r="AY397" s="227" t="s">
        <v>145</v>
      </c>
    </row>
    <row r="398" s="13" customFormat="1">
      <c r="A398" s="13"/>
      <c r="B398" s="228"/>
      <c r="C398" s="229"/>
      <c r="D398" s="212" t="s">
        <v>153</v>
      </c>
      <c r="E398" s="230" t="s">
        <v>39</v>
      </c>
      <c r="F398" s="231" t="s">
        <v>155</v>
      </c>
      <c r="G398" s="229"/>
      <c r="H398" s="232">
        <v>382.19999999999999</v>
      </c>
      <c r="I398" s="233"/>
      <c r="J398" s="229"/>
      <c r="K398" s="229"/>
      <c r="L398" s="234"/>
      <c r="M398" s="235"/>
      <c r="N398" s="236"/>
      <c r="O398" s="236"/>
      <c r="P398" s="236"/>
      <c r="Q398" s="236"/>
      <c r="R398" s="236"/>
      <c r="S398" s="236"/>
      <c r="T398" s="237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8" t="s">
        <v>153</v>
      </c>
      <c r="AU398" s="238" t="s">
        <v>87</v>
      </c>
      <c r="AV398" s="13" t="s">
        <v>151</v>
      </c>
      <c r="AW398" s="13" t="s">
        <v>41</v>
      </c>
      <c r="AX398" s="13" t="s">
        <v>87</v>
      </c>
      <c r="AY398" s="238" t="s">
        <v>145</v>
      </c>
    </row>
    <row r="399" s="2" customFormat="1" ht="24.15" customHeight="1">
      <c r="A399" s="41"/>
      <c r="B399" s="42"/>
      <c r="C399" s="199" t="s">
        <v>488</v>
      </c>
      <c r="D399" s="199" t="s">
        <v>146</v>
      </c>
      <c r="E399" s="200" t="s">
        <v>489</v>
      </c>
      <c r="F399" s="201" t="s">
        <v>490</v>
      </c>
      <c r="G399" s="202" t="s">
        <v>158</v>
      </c>
      <c r="H399" s="203">
        <v>390.18000000000001</v>
      </c>
      <c r="I399" s="204"/>
      <c r="J399" s="205">
        <f>ROUND(I399*H399,2)</f>
        <v>0</v>
      </c>
      <c r="K399" s="201" t="s">
        <v>150</v>
      </c>
      <c r="L399" s="47"/>
      <c r="M399" s="206" t="s">
        <v>39</v>
      </c>
      <c r="N399" s="207" t="s">
        <v>50</v>
      </c>
      <c r="O399" s="87"/>
      <c r="P399" s="208">
        <f>O399*H399</f>
        <v>0</v>
      </c>
      <c r="Q399" s="208">
        <v>0</v>
      </c>
      <c r="R399" s="208">
        <f>Q399*H399</f>
        <v>0</v>
      </c>
      <c r="S399" s="208">
        <v>0</v>
      </c>
      <c r="T399" s="209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0" t="s">
        <v>292</v>
      </c>
      <c r="AT399" s="210" t="s">
        <v>146</v>
      </c>
      <c r="AU399" s="210" t="s">
        <v>87</v>
      </c>
      <c r="AY399" s="19" t="s">
        <v>145</v>
      </c>
      <c r="BE399" s="211">
        <f>IF(N399="základní",J399,0)</f>
        <v>0</v>
      </c>
      <c r="BF399" s="211">
        <f>IF(N399="snížená",J399,0)</f>
        <v>0</v>
      </c>
      <c r="BG399" s="211">
        <f>IF(N399="zákl. přenesená",J399,0)</f>
        <v>0</v>
      </c>
      <c r="BH399" s="211">
        <f>IF(N399="sníž. přenesená",J399,0)</f>
        <v>0</v>
      </c>
      <c r="BI399" s="211">
        <f>IF(N399="nulová",J399,0)</f>
        <v>0</v>
      </c>
      <c r="BJ399" s="19" t="s">
        <v>87</v>
      </c>
      <c r="BK399" s="211">
        <f>ROUND(I399*H399,2)</f>
        <v>0</v>
      </c>
      <c r="BL399" s="19" t="s">
        <v>292</v>
      </c>
      <c r="BM399" s="210" t="s">
        <v>491</v>
      </c>
    </row>
    <row r="400" s="2" customFormat="1">
      <c r="A400" s="41"/>
      <c r="B400" s="42"/>
      <c r="C400" s="43"/>
      <c r="D400" s="212" t="s">
        <v>152</v>
      </c>
      <c r="E400" s="43"/>
      <c r="F400" s="213" t="s">
        <v>490</v>
      </c>
      <c r="G400" s="43"/>
      <c r="H400" s="43"/>
      <c r="I400" s="214"/>
      <c r="J400" s="43"/>
      <c r="K400" s="43"/>
      <c r="L400" s="47"/>
      <c r="M400" s="215"/>
      <c r="N400" s="216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19" t="s">
        <v>152</v>
      </c>
      <c r="AU400" s="19" t="s">
        <v>87</v>
      </c>
    </row>
    <row r="401" s="12" customFormat="1">
      <c r="A401" s="12"/>
      <c r="B401" s="217"/>
      <c r="C401" s="218"/>
      <c r="D401" s="212" t="s">
        <v>153</v>
      </c>
      <c r="E401" s="219" t="s">
        <v>39</v>
      </c>
      <c r="F401" s="220" t="s">
        <v>492</v>
      </c>
      <c r="G401" s="218"/>
      <c r="H401" s="221">
        <v>390.18000000000001</v>
      </c>
      <c r="I401" s="222"/>
      <c r="J401" s="218"/>
      <c r="K401" s="218"/>
      <c r="L401" s="223"/>
      <c r="M401" s="224"/>
      <c r="N401" s="225"/>
      <c r="O401" s="225"/>
      <c r="P401" s="225"/>
      <c r="Q401" s="225"/>
      <c r="R401" s="225"/>
      <c r="S401" s="225"/>
      <c r="T401" s="226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T401" s="227" t="s">
        <v>153</v>
      </c>
      <c r="AU401" s="227" t="s">
        <v>87</v>
      </c>
      <c r="AV401" s="12" t="s">
        <v>89</v>
      </c>
      <c r="AW401" s="12" t="s">
        <v>41</v>
      </c>
      <c r="AX401" s="12" t="s">
        <v>79</v>
      </c>
      <c r="AY401" s="227" t="s">
        <v>145</v>
      </c>
    </row>
    <row r="402" s="13" customFormat="1">
      <c r="A402" s="13"/>
      <c r="B402" s="228"/>
      <c r="C402" s="229"/>
      <c r="D402" s="212" t="s">
        <v>153</v>
      </c>
      <c r="E402" s="230" t="s">
        <v>39</v>
      </c>
      <c r="F402" s="231" t="s">
        <v>155</v>
      </c>
      <c r="G402" s="229"/>
      <c r="H402" s="232">
        <v>390.18000000000001</v>
      </c>
      <c r="I402" s="233"/>
      <c r="J402" s="229"/>
      <c r="K402" s="229"/>
      <c r="L402" s="234"/>
      <c r="M402" s="235"/>
      <c r="N402" s="236"/>
      <c r="O402" s="236"/>
      <c r="P402" s="236"/>
      <c r="Q402" s="236"/>
      <c r="R402" s="236"/>
      <c r="S402" s="236"/>
      <c r="T402" s="237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8" t="s">
        <v>153</v>
      </c>
      <c r="AU402" s="238" t="s">
        <v>87</v>
      </c>
      <c r="AV402" s="13" t="s">
        <v>151</v>
      </c>
      <c r="AW402" s="13" t="s">
        <v>41</v>
      </c>
      <c r="AX402" s="13" t="s">
        <v>87</v>
      </c>
      <c r="AY402" s="238" t="s">
        <v>145</v>
      </c>
    </row>
    <row r="403" s="2" customFormat="1" ht="24.15" customHeight="1">
      <c r="A403" s="41"/>
      <c r="B403" s="42"/>
      <c r="C403" s="199" t="s">
        <v>320</v>
      </c>
      <c r="D403" s="199" t="s">
        <v>146</v>
      </c>
      <c r="E403" s="200" t="s">
        <v>493</v>
      </c>
      <c r="F403" s="201" t="s">
        <v>494</v>
      </c>
      <c r="G403" s="202" t="s">
        <v>158</v>
      </c>
      <c r="H403" s="203">
        <v>27.510000000000002</v>
      </c>
      <c r="I403" s="204"/>
      <c r="J403" s="205">
        <f>ROUND(I403*H403,2)</f>
        <v>0</v>
      </c>
      <c r="K403" s="201" t="s">
        <v>150</v>
      </c>
      <c r="L403" s="47"/>
      <c r="M403" s="206" t="s">
        <v>39</v>
      </c>
      <c r="N403" s="207" t="s">
        <v>50</v>
      </c>
      <c r="O403" s="87"/>
      <c r="P403" s="208">
        <f>O403*H403</f>
        <v>0</v>
      </c>
      <c r="Q403" s="208">
        <v>0</v>
      </c>
      <c r="R403" s="208">
        <f>Q403*H403</f>
        <v>0</v>
      </c>
      <c r="S403" s="208">
        <v>0</v>
      </c>
      <c r="T403" s="209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0" t="s">
        <v>292</v>
      </c>
      <c r="AT403" s="210" t="s">
        <v>146</v>
      </c>
      <c r="AU403" s="210" t="s">
        <v>87</v>
      </c>
      <c r="AY403" s="19" t="s">
        <v>145</v>
      </c>
      <c r="BE403" s="211">
        <f>IF(N403="základní",J403,0)</f>
        <v>0</v>
      </c>
      <c r="BF403" s="211">
        <f>IF(N403="snížená",J403,0)</f>
        <v>0</v>
      </c>
      <c r="BG403" s="211">
        <f>IF(N403="zákl. přenesená",J403,0)</f>
        <v>0</v>
      </c>
      <c r="BH403" s="211">
        <f>IF(N403="sníž. přenesená",J403,0)</f>
        <v>0</v>
      </c>
      <c r="BI403" s="211">
        <f>IF(N403="nulová",J403,0)</f>
        <v>0</v>
      </c>
      <c r="BJ403" s="19" t="s">
        <v>87</v>
      </c>
      <c r="BK403" s="211">
        <f>ROUND(I403*H403,2)</f>
        <v>0</v>
      </c>
      <c r="BL403" s="19" t="s">
        <v>292</v>
      </c>
      <c r="BM403" s="210" t="s">
        <v>495</v>
      </c>
    </row>
    <row r="404" s="2" customFormat="1">
      <c r="A404" s="41"/>
      <c r="B404" s="42"/>
      <c r="C404" s="43"/>
      <c r="D404" s="212" t="s">
        <v>152</v>
      </c>
      <c r="E404" s="43"/>
      <c r="F404" s="213" t="s">
        <v>494</v>
      </c>
      <c r="G404" s="43"/>
      <c r="H404" s="43"/>
      <c r="I404" s="214"/>
      <c r="J404" s="43"/>
      <c r="K404" s="43"/>
      <c r="L404" s="47"/>
      <c r="M404" s="215"/>
      <c r="N404" s="216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19" t="s">
        <v>152</v>
      </c>
      <c r="AU404" s="19" t="s">
        <v>87</v>
      </c>
    </row>
    <row r="405" s="12" customFormat="1">
      <c r="A405" s="12"/>
      <c r="B405" s="217"/>
      <c r="C405" s="218"/>
      <c r="D405" s="212" t="s">
        <v>153</v>
      </c>
      <c r="E405" s="219" t="s">
        <v>39</v>
      </c>
      <c r="F405" s="220" t="s">
        <v>496</v>
      </c>
      <c r="G405" s="218"/>
      <c r="H405" s="221">
        <v>27.510000000000002</v>
      </c>
      <c r="I405" s="222"/>
      <c r="J405" s="218"/>
      <c r="K405" s="218"/>
      <c r="L405" s="223"/>
      <c r="M405" s="224"/>
      <c r="N405" s="225"/>
      <c r="O405" s="225"/>
      <c r="P405" s="225"/>
      <c r="Q405" s="225"/>
      <c r="R405" s="225"/>
      <c r="S405" s="225"/>
      <c r="T405" s="226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T405" s="227" t="s">
        <v>153</v>
      </c>
      <c r="AU405" s="227" t="s">
        <v>87</v>
      </c>
      <c r="AV405" s="12" t="s">
        <v>89</v>
      </c>
      <c r="AW405" s="12" t="s">
        <v>41</v>
      </c>
      <c r="AX405" s="12" t="s">
        <v>79</v>
      </c>
      <c r="AY405" s="227" t="s">
        <v>145</v>
      </c>
    </row>
    <row r="406" s="13" customFormat="1">
      <c r="A406" s="13"/>
      <c r="B406" s="228"/>
      <c r="C406" s="229"/>
      <c r="D406" s="212" t="s">
        <v>153</v>
      </c>
      <c r="E406" s="230" t="s">
        <v>39</v>
      </c>
      <c r="F406" s="231" t="s">
        <v>155</v>
      </c>
      <c r="G406" s="229"/>
      <c r="H406" s="232">
        <v>27.510000000000002</v>
      </c>
      <c r="I406" s="233"/>
      <c r="J406" s="229"/>
      <c r="K406" s="229"/>
      <c r="L406" s="234"/>
      <c r="M406" s="235"/>
      <c r="N406" s="236"/>
      <c r="O406" s="236"/>
      <c r="P406" s="236"/>
      <c r="Q406" s="236"/>
      <c r="R406" s="236"/>
      <c r="S406" s="236"/>
      <c r="T406" s="237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8" t="s">
        <v>153</v>
      </c>
      <c r="AU406" s="238" t="s">
        <v>87</v>
      </c>
      <c r="AV406" s="13" t="s">
        <v>151</v>
      </c>
      <c r="AW406" s="13" t="s">
        <v>41</v>
      </c>
      <c r="AX406" s="13" t="s">
        <v>87</v>
      </c>
      <c r="AY406" s="238" t="s">
        <v>145</v>
      </c>
    </row>
    <row r="407" s="2" customFormat="1" ht="24.15" customHeight="1">
      <c r="A407" s="41"/>
      <c r="B407" s="42"/>
      <c r="C407" s="199" t="s">
        <v>497</v>
      </c>
      <c r="D407" s="199" t="s">
        <v>146</v>
      </c>
      <c r="E407" s="200" t="s">
        <v>498</v>
      </c>
      <c r="F407" s="201" t="s">
        <v>499</v>
      </c>
      <c r="G407" s="202" t="s">
        <v>158</v>
      </c>
      <c r="H407" s="203">
        <v>17.324999999999999</v>
      </c>
      <c r="I407" s="204"/>
      <c r="J407" s="205">
        <f>ROUND(I407*H407,2)</f>
        <v>0</v>
      </c>
      <c r="K407" s="201" t="s">
        <v>150</v>
      </c>
      <c r="L407" s="47"/>
      <c r="M407" s="206" t="s">
        <v>39</v>
      </c>
      <c r="N407" s="207" t="s">
        <v>50</v>
      </c>
      <c r="O407" s="87"/>
      <c r="P407" s="208">
        <f>O407*H407</f>
        <v>0</v>
      </c>
      <c r="Q407" s="208">
        <v>0</v>
      </c>
      <c r="R407" s="208">
        <f>Q407*H407</f>
        <v>0</v>
      </c>
      <c r="S407" s="208">
        <v>0</v>
      </c>
      <c r="T407" s="209">
        <f>S407*H407</f>
        <v>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10" t="s">
        <v>292</v>
      </c>
      <c r="AT407" s="210" t="s">
        <v>146</v>
      </c>
      <c r="AU407" s="210" t="s">
        <v>87</v>
      </c>
      <c r="AY407" s="19" t="s">
        <v>145</v>
      </c>
      <c r="BE407" s="211">
        <f>IF(N407="základní",J407,0)</f>
        <v>0</v>
      </c>
      <c r="BF407" s="211">
        <f>IF(N407="snížená",J407,0)</f>
        <v>0</v>
      </c>
      <c r="BG407" s="211">
        <f>IF(N407="zákl. přenesená",J407,0)</f>
        <v>0</v>
      </c>
      <c r="BH407" s="211">
        <f>IF(N407="sníž. přenesená",J407,0)</f>
        <v>0</v>
      </c>
      <c r="BI407" s="211">
        <f>IF(N407="nulová",J407,0)</f>
        <v>0</v>
      </c>
      <c r="BJ407" s="19" t="s">
        <v>87</v>
      </c>
      <c r="BK407" s="211">
        <f>ROUND(I407*H407,2)</f>
        <v>0</v>
      </c>
      <c r="BL407" s="19" t="s">
        <v>292</v>
      </c>
      <c r="BM407" s="210" t="s">
        <v>500</v>
      </c>
    </row>
    <row r="408" s="2" customFormat="1">
      <c r="A408" s="41"/>
      <c r="B408" s="42"/>
      <c r="C408" s="43"/>
      <c r="D408" s="212" t="s">
        <v>152</v>
      </c>
      <c r="E408" s="43"/>
      <c r="F408" s="213" t="s">
        <v>499</v>
      </c>
      <c r="G408" s="43"/>
      <c r="H408" s="43"/>
      <c r="I408" s="214"/>
      <c r="J408" s="43"/>
      <c r="K408" s="43"/>
      <c r="L408" s="47"/>
      <c r="M408" s="215"/>
      <c r="N408" s="216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19" t="s">
        <v>152</v>
      </c>
      <c r="AU408" s="19" t="s">
        <v>87</v>
      </c>
    </row>
    <row r="409" s="12" customFormat="1">
      <c r="A409" s="12"/>
      <c r="B409" s="217"/>
      <c r="C409" s="218"/>
      <c r="D409" s="212" t="s">
        <v>153</v>
      </c>
      <c r="E409" s="219" t="s">
        <v>39</v>
      </c>
      <c r="F409" s="220" t="s">
        <v>501</v>
      </c>
      <c r="G409" s="218"/>
      <c r="H409" s="221">
        <v>17.324999999999999</v>
      </c>
      <c r="I409" s="222"/>
      <c r="J409" s="218"/>
      <c r="K409" s="218"/>
      <c r="L409" s="223"/>
      <c r="M409" s="224"/>
      <c r="N409" s="225"/>
      <c r="O409" s="225"/>
      <c r="P409" s="225"/>
      <c r="Q409" s="225"/>
      <c r="R409" s="225"/>
      <c r="S409" s="225"/>
      <c r="T409" s="226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T409" s="227" t="s">
        <v>153</v>
      </c>
      <c r="AU409" s="227" t="s">
        <v>87</v>
      </c>
      <c r="AV409" s="12" t="s">
        <v>89</v>
      </c>
      <c r="AW409" s="12" t="s">
        <v>41</v>
      </c>
      <c r="AX409" s="12" t="s">
        <v>79</v>
      </c>
      <c r="AY409" s="227" t="s">
        <v>145</v>
      </c>
    </row>
    <row r="410" s="13" customFormat="1">
      <c r="A410" s="13"/>
      <c r="B410" s="228"/>
      <c r="C410" s="229"/>
      <c r="D410" s="212" t="s">
        <v>153</v>
      </c>
      <c r="E410" s="230" t="s">
        <v>39</v>
      </c>
      <c r="F410" s="231" t="s">
        <v>155</v>
      </c>
      <c r="G410" s="229"/>
      <c r="H410" s="232">
        <v>17.324999999999999</v>
      </c>
      <c r="I410" s="233"/>
      <c r="J410" s="229"/>
      <c r="K410" s="229"/>
      <c r="L410" s="234"/>
      <c r="M410" s="235"/>
      <c r="N410" s="236"/>
      <c r="O410" s="236"/>
      <c r="P410" s="236"/>
      <c r="Q410" s="236"/>
      <c r="R410" s="236"/>
      <c r="S410" s="236"/>
      <c r="T410" s="237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8" t="s">
        <v>153</v>
      </c>
      <c r="AU410" s="238" t="s">
        <v>87</v>
      </c>
      <c r="AV410" s="13" t="s">
        <v>151</v>
      </c>
      <c r="AW410" s="13" t="s">
        <v>41</v>
      </c>
      <c r="AX410" s="13" t="s">
        <v>87</v>
      </c>
      <c r="AY410" s="238" t="s">
        <v>145</v>
      </c>
    </row>
    <row r="411" s="2" customFormat="1" ht="24.15" customHeight="1">
      <c r="A411" s="41"/>
      <c r="B411" s="42"/>
      <c r="C411" s="199" t="s">
        <v>325</v>
      </c>
      <c r="D411" s="199" t="s">
        <v>146</v>
      </c>
      <c r="E411" s="200" t="s">
        <v>502</v>
      </c>
      <c r="F411" s="201" t="s">
        <v>503</v>
      </c>
      <c r="G411" s="202" t="s">
        <v>158</v>
      </c>
      <c r="H411" s="203">
        <v>33.075000000000003</v>
      </c>
      <c r="I411" s="204"/>
      <c r="J411" s="205">
        <f>ROUND(I411*H411,2)</f>
        <v>0</v>
      </c>
      <c r="K411" s="201" t="s">
        <v>150</v>
      </c>
      <c r="L411" s="47"/>
      <c r="M411" s="206" t="s">
        <v>39</v>
      </c>
      <c r="N411" s="207" t="s">
        <v>50</v>
      </c>
      <c r="O411" s="87"/>
      <c r="P411" s="208">
        <f>O411*H411</f>
        <v>0</v>
      </c>
      <c r="Q411" s="208">
        <v>0</v>
      </c>
      <c r="R411" s="208">
        <f>Q411*H411</f>
        <v>0</v>
      </c>
      <c r="S411" s="208">
        <v>0</v>
      </c>
      <c r="T411" s="209">
        <f>S411*H411</f>
        <v>0</v>
      </c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R411" s="210" t="s">
        <v>292</v>
      </c>
      <c r="AT411" s="210" t="s">
        <v>146</v>
      </c>
      <c r="AU411" s="210" t="s">
        <v>87</v>
      </c>
      <c r="AY411" s="19" t="s">
        <v>145</v>
      </c>
      <c r="BE411" s="211">
        <f>IF(N411="základní",J411,0)</f>
        <v>0</v>
      </c>
      <c r="BF411" s="211">
        <f>IF(N411="snížená",J411,0)</f>
        <v>0</v>
      </c>
      <c r="BG411" s="211">
        <f>IF(N411="zákl. přenesená",J411,0)</f>
        <v>0</v>
      </c>
      <c r="BH411" s="211">
        <f>IF(N411="sníž. přenesená",J411,0)</f>
        <v>0</v>
      </c>
      <c r="BI411" s="211">
        <f>IF(N411="nulová",J411,0)</f>
        <v>0</v>
      </c>
      <c r="BJ411" s="19" t="s">
        <v>87</v>
      </c>
      <c r="BK411" s="211">
        <f>ROUND(I411*H411,2)</f>
        <v>0</v>
      </c>
      <c r="BL411" s="19" t="s">
        <v>292</v>
      </c>
      <c r="BM411" s="210" t="s">
        <v>504</v>
      </c>
    </row>
    <row r="412" s="2" customFormat="1">
      <c r="A412" s="41"/>
      <c r="B412" s="42"/>
      <c r="C412" s="43"/>
      <c r="D412" s="212" t="s">
        <v>152</v>
      </c>
      <c r="E412" s="43"/>
      <c r="F412" s="213" t="s">
        <v>503</v>
      </c>
      <c r="G412" s="43"/>
      <c r="H412" s="43"/>
      <c r="I412" s="214"/>
      <c r="J412" s="43"/>
      <c r="K412" s="43"/>
      <c r="L412" s="47"/>
      <c r="M412" s="215"/>
      <c r="N412" s="216"/>
      <c r="O412" s="87"/>
      <c r="P412" s="87"/>
      <c r="Q412" s="87"/>
      <c r="R412" s="87"/>
      <c r="S412" s="87"/>
      <c r="T412" s="88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T412" s="19" t="s">
        <v>152</v>
      </c>
      <c r="AU412" s="19" t="s">
        <v>87</v>
      </c>
    </row>
    <row r="413" s="12" customFormat="1">
      <c r="A413" s="12"/>
      <c r="B413" s="217"/>
      <c r="C413" s="218"/>
      <c r="D413" s="212" t="s">
        <v>153</v>
      </c>
      <c r="E413" s="219" t="s">
        <v>39</v>
      </c>
      <c r="F413" s="220" t="s">
        <v>505</v>
      </c>
      <c r="G413" s="218"/>
      <c r="H413" s="221">
        <v>33.075000000000003</v>
      </c>
      <c r="I413" s="222"/>
      <c r="J413" s="218"/>
      <c r="K413" s="218"/>
      <c r="L413" s="223"/>
      <c r="M413" s="224"/>
      <c r="N413" s="225"/>
      <c r="O413" s="225"/>
      <c r="P413" s="225"/>
      <c r="Q413" s="225"/>
      <c r="R413" s="225"/>
      <c r="S413" s="225"/>
      <c r="T413" s="226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T413" s="227" t="s">
        <v>153</v>
      </c>
      <c r="AU413" s="227" t="s">
        <v>87</v>
      </c>
      <c r="AV413" s="12" t="s">
        <v>89</v>
      </c>
      <c r="AW413" s="12" t="s">
        <v>41</v>
      </c>
      <c r="AX413" s="12" t="s">
        <v>79</v>
      </c>
      <c r="AY413" s="227" t="s">
        <v>145</v>
      </c>
    </row>
    <row r="414" s="13" customFormat="1">
      <c r="A414" s="13"/>
      <c r="B414" s="228"/>
      <c r="C414" s="229"/>
      <c r="D414" s="212" t="s">
        <v>153</v>
      </c>
      <c r="E414" s="230" t="s">
        <v>39</v>
      </c>
      <c r="F414" s="231" t="s">
        <v>155</v>
      </c>
      <c r="G414" s="229"/>
      <c r="H414" s="232">
        <v>33.075000000000003</v>
      </c>
      <c r="I414" s="233"/>
      <c r="J414" s="229"/>
      <c r="K414" s="229"/>
      <c r="L414" s="234"/>
      <c r="M414" s="239"/>
      <c r="N414" s="240"/>
      <c r="O414" s="240"/>
      <c r="P414" s="240"/>
      <c r="Q414" s="240"/>
      <c r="R414" s="240"/>
      <c r="S414" s="240"/>
      <c r="T414" s="241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8" t="s">
        <v>153</v>
      </c>
      <c r="AU414" s="238" t="s">
        <v>87</v>
      </c>
      <c r="AV414" s="13" t="s">
        <v>151</v>
      </c>
      <c r="AW414" s="13" t="s">
        <v>41</v>
      </c>
      <c r="AX414" s="13" t="s">
        <v>87</v>
      </c>
      <c r="AY414" s="238" t="s">
        <v>145</v>
      </c>
    </row>
    <row r="415" s="2" customFormat="1" ht="6.96" customHeight="1">
      <c r="A415" s="41"/>
      <c r="B415" s="62"/>
      <c r="C415" s="63"/>
      <c r="D415" s="63"/>
      <c r="E415" s="63"/>
      <c r="F415" s="63"/>
      <c r="G415" s="63"/>
      <c r="H415" s="63"/>
      <c r="I415" s="63"/>
      <c r="J415" s="63"/>
      <c r="K415" s="63"/>
      <c r="L415" s="47"/>
      <c r="M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</row>
  </sheetData>
  <sheetProtection sheet="1" autoFilter="0" formatColumns="0" formatRows="0" objects="1" scenarios="1" spinCount="100000" saltValue="f3cFDuXosWJWDOTENtFZlhzgw9EfYq81qQ9t7y6YaMo8Qhm3qHHNp+CDChVONckerMoHCZYdy2yCIPOgkX6B8g==" hashValue="huWm3NolFS9SB5Fg+pMi0G99mIjtvNca6gU4t1KroCpgPZqF6KxOmPQWWbZ5iJrnrHoc3Y8SetO5Yn2V7rhh6Q==" algorithmName="SHA-512" password="CC35"/>
  <autoFilter ref="C101:K414"/>
  <mergeCells count="9">
    <mergeCell ref="E7:H7"/>
    <mergeCell ref="E9:H9"/>
    <mergeCell ref="E18:H18"/>
    <mergeCell ref="E27:H27"/>
    <mergeCell ref="E48:H48"/>
    <mergeCell ref="E50:H50"/>
    <mergeCell ref="E92:H92"/>
    <mergeCell ref="E94:H9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89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ÚPRAVA VEŘEJNÉHO PROSTRANSTVÍ MASARYKOVO NÁM. – VO</v>
      </c>
      <c r="F7" s="135"/>
      <c r="G7" s="135"/>
      <c r="H7" s="135"/>
      <c r="L7" s="22"/>
    </row>
    <row r="8" s="2" customFormat="1" ht="12" customHeight="1">
      <c r="A8" s="41"/>
      <c r="B8" s="47"/>
      <c r="C8" s="41"/>
      <c r="D8" s="135" t="s">
        <v>97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506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21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22</v>
      </c>
      <c r="E12" s="41"/>
      <c r="F12" s="139" t="s">
        <v>23</v>
      </c>
      <c r="G12" s="41"/>
      <c r="H12" s="41"/>
      <c r="I12" s="135" t="s">
        <v>24</v>
      </c>
      <c r="J12" s="140" t="str">
        <f>'Rekapitulace stavby'!AN8</f>
        <v>28. 2. 2025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21.84" customHeight="1">
      <c r="A13" s="41"/>
      <c r="B13" s="47"/>
      <c r="C13" s="41"/>
      <c r="D13" s="242" t="s">
        <v>26</v>
      </c>
      <c r="E13" s="41"/>
      <c r="F13" s="243" t="s">
        <v>27</v>
      </c>
      <c r="G13" s="41"/>
      <c r="H13" s="41"/>
      <c r="I13" s="242" t="s">
        <v>28</v>
      </c>
      <c r="J13" s="243" t="s">
        <v>29</v>
      </c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30</v>
      </c>
      <c r="E14" s="41"/>
      <c r="F14" s="41"/>
      <c r="G14" s="41"/>
      <c r="H14" s="41"/>
      <c r="I14" s="135" t="s">
        <v>31</v>
      </c>
      <c r="J14" s="139" t="s">
        <v>32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33</v>
      </c>
      <c r="F15" s="41"/>
      <c r="G15" s="41"/>
      <c r="H15" s="41"/>
      <c r="I15" s="135" t="s">
        <v>34</v>
      </c>
      <c r="J15" s="139" t="s">
        <v>35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36</v>
      </c>
      <c r="E17" s="41"/>
      <c r="F17" s="41"/>
      <c r="G17" s="41"/>
      <c r="H17" s="41"/>
      <c r="I17" s="135" t="s">
        <v>31</v>
      </c>
      <c r="J17" s="35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39"/>
      <c r="G18" s="139"/>
      <c r="H18" s="139"/>
      <c r="I18" s="135" t="s">
        <v>34</v>
      </c>
      <c r="J18" s="35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38</v>
      </c>
      <c r="E20" s="41"/>
      <c r="F20" s="41"/>
      <c r="G20" s="41"/>
      <c r="H20" s="41"/>
      <c r="I20" s="135" t="s">
        <v>31</v>
      </c>
      <c r="J20" s="139" t="s">
        <v>39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40</v>
      </c>
      <c r="F21" s="41"/>
      <c r="G21" s="41"/>
      <c r="H21" s="41"/>
      <c r="I21" s="135" t="s">
        <v>34</v>
      </c>
      <c r="J21" s="139" t="s">
        <v>39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42</v>
      </c>
      <c r="E23" s="41"/>
      <c r="F23" s="41"/>
      <c r="G23" s="41"/>
      <c r="H23" s="41"/>
      <c r="I23" s="135" t="s">
        <v>31</v>
      </c>
      <c r="J23" s="139" t="s">
        <v>39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40</v>
      </c>
      <c r="F24" s="41"/>
      <c r="G24" s="41"/>
      <c r="H24" s="41"/>
      <c r="I24" s="135" t="s">
        <v>34</v>
      </c>
      <c r="J24" s="139" t="s">
        <v>39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43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71.25" customHeight="1">
      <c r="A27" s="141"/>
      <c r="B27" s="142"/>
      <c r="C27" s="141"/>
      <c r="D27" s="141"/>
      <c r="E27" s="143" t="s">
        <v>44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45</v>
      </c>
      <c r="E30" s="41"/>
      <c r="F30" s="41"/>
      <c r="G30" s="41"/>
      <c r="H30" s="41"/>
      <c r="I30" s="41"/>
      <c r="J30" s="147">
        <f>ROUND(J91,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47</v>
      </c>
      <c r="G32" s="41"/>
      <c r="H32" s="41"/>
      <c r="I32" s="148" t="s">
        <v>46</v>
      </c>
      <c r="J32" s="148" t="s">
        <v>48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49</v>
      </c>
      <c r="E33" s="135" t="s">
        <v>50</v>
      </c>
      <c r="F33" s="150">
        <f>ROUND((SUM(BE91:BE643)),  2)</f>
        <v>0</v>
      </c>
      <c r="G33" s="41"/>
      <c r="H33" s="41"/>
      <c r="I33" s="151">
        <v>0.20999999999999999</v>
      </c>
      <c r="J33" s="150">
        <f>ROUND(((SUM(BE91:BE643))*I33),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51</v>
      </c>
      <c r="F34" s="150">
        <f>ROUND((SUM(BF91:BF643)),  2)</f>
        <v>0</v>
      </c>
      <c r="G34" s="41"/>
      <c r="H34" s="41"/>
      <c r="I34" s="151">
        <v>0.12</v>
      </c>
      <c r="J34" s="150">
        <f>ROUND(((SUM(BF91:BF643))*I34),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52</v>
      </c>
      <c r="F35" s="150">
        <f>ROUND((SUM(BG91:BG643)),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53</v>
      </c>
      <c r="F36" s="150">
        <f>ROUND((SUM(BH91:BH643)),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54</v>
      </c>
      <c r="F37" s="150">
        <f>ROUND((SUM(BI91:BI643)),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55</v>
      </c>
      <c r="E39" s="154"/>
      <c r="F39" s="154"/>
      <c r="G39" s="155" t="s">
        <v>56</v>
      </c>
      <c r="H39" s="156" t="s">
        <v>57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103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3" t="str">
        <f>E7</f>
        <v>ÚPRAVA VEŘEJNÉHO PROSTRANSTVÍ MASARYKOVO NÁM. – VO</v>
      </c>
      <c r="F48" s="34"/>
      <c r="G48" s="34"/>
      <c r="H48" s="34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97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401 - VEŘEJNÉ OSVĚTLENÍ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Třebíč, Masarykovo nám.</v>
      </c>
      <c r="G52" s="43"/>
      <c r="H52" s="43"/>
      <c r="I52" s="34" t="s">
        <v>24</v>
      </c>
      <c r="J52" s="75" t="str">
        <f>IF(J12="","",J12)</f>
        <v>28. 2. 2025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Třebíč, Karlovo nám. 104/55, 674 01 Třebíč</v>
      </c>
      <c r="G54" s="43"/>
      <c r="H54" s="43"/>
      <c r="I54" s="34" t="s">
        <v>38</v>
      </c>
      <c r="J54" s="39" t="str">
        <f>E21</f>
        <v>Ing. Josef Klíma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42</v>
      </c>
      <c r="J55" s="39" t="str">
        <f>E24</f>
        <v>Ing. Josef Klíma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104</v>
      </c>
      <c r="D57" s="165"/>
      <c r="E57" s="165"/>
      <c r="F57" s="165"/>
      <c r="G57" s="165"/>
      <c r="H57" s="165"/>
      <c r="I57" s="165"/>
      <c r="J57" s="166" t="s">
        <v>105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77</v>
      </c>
      <c r="D59" s="43"/>
      <c r="E59" s="43"/>
      <c r="F59" s="43"/>
      <c r="G59" s="43"/>
      <c r="H59" s="43"/>
      <c r="I59" s="43"/>
      <c r="J59" s="105">
        <f>J91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106</v>
      </c>
    </row>
    <row r="60" s="9" customFormat="1" ht="24.96" customHeight="1">
      <c r="A60" s="9"/>
      <c r="B60" s="168"/>
      <c r="C60" s="169"/>
      <c r="D60" s="170" t="s">
        <v>507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4" customFormat="1" ht="19.92" customHeight="1">
      <c r="A61" s="14"/>
      <c r="B61" s="244"/>
      <c r="C61" s="245"/>
      <c r="D61" s="246" t="s">
        <v>508</v>
      </c>
      <c r="E61" s="247"/>
      <c r="F61" s="247"/>
      <c r="G61" s="247"/>
      <c r="H61" s="247"/>
      <c r="I61" s="247"/>
      <c r="J61" s="248">
        <f>J93</f>
        <v>0</v>
      </c>
      <c r="K61" s="245"/>
      <c r="L61" s="249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="14" customFormat="1" ht="19.92" customHeight="1">
      <c r="A62" s="14"/>
      <c r="B62" s="244"/>
      <c r="C62" s="245"/>
      <c r="D62" s="246" t="s">
        <v>509</v>
      </c>
      <c r="E62" s="247"/>
      <c r="F62" s="247"/>
      <c r="G62" s="247"/>
      <c r="H62" s="247"/>
      <c r="I62" s="247"/>
      <c r="J62" s="248">
        <f>J160</f>
        <v>0</v>
      </c>
      <c r="K62" s="245"/>
      <c r="L62" s="249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="9" customFormat="1" ht="24.96" customHeight="1">
      <c r="A63" s="9"/>
      <c r="B63" s="168"/>
      <c r="C63" s="169"/>
      <c r="D63" s="170" t="s">
        <v>510</v>
      </c>
      <c r="E63" s="171"/>
      <c r="F63" s="171"/>
      <c r="G63" s="171"/>
      <c r="H63" s="171"/>
      <c r="I63" s="171"/>
      <c r="J63" s="172">
        <f>J169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4" customFormat="1" ht="19.92" customHeight="1">
      <c r="A64" s="14"/>
      <c r="B64" s="244"/>
      <c r="C64" s="245"/>
      <c r="D64" s="246" t="s">
        <v>511</v>
      </c>
      <c r="E64" s="247"/>
      <c r="F64" s="247"/>
      <c r="G64" s="247"/>
      <c r="H64" s="247"/>
      <c r="I64" s="247"/>
      <c r="J64" s="248">
        <f>J170</f>
        <v>0</v>
      </c>
      <c r="K64" s="245"/>
      <c r="L64" s="249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="14" customFormat="1" ht="19.92" customHeight="1">
      <c r="A65" s="14"/>
      <c r="B65" s="244"/>
      <c r="C65" s="245"/>
      <c r="D65" s="246" t="s">
        <v>512</v>
      </c>
      <c r="E65" s="247"/>
      <c r="F65" s="247"/>
      <c r="G65" s="247"/>
      <c r="H65" s="247"/>
      <c r="I65" s="247"/>
      <c r="J65" s="248">
        <f>J338</f>
        <v>0</v>
      </c>
      <c r="K65" s="245"/>
      <c r="L65" s="249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="14" customFormat="1" ht="14.88" customHeight="1">
      <c r="A66" s="14"/>
      <c r="B66" s="244"/>
      <c r="C66" s="245"/>
      <c r="D66" s="246" t="s">
        <v>513</v>
      </c>
      <c r="E66" s="247"/>
      <c r="F66" s="247"/>
      <c r="G66" s="247"/>
      <c r="H66" s="247"/>
      <c r="I66" s="247"/>
      <c r="J66" s="248">
        <f>J347</f>
        <v>0</v>
      </c>
      <c r="K66" s="245"/>
      <c r="L66" s="249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="14" customFormat="1" ht="21.84" customHeight="1">
      <c r="A67" s="14"/>
      <c r="B67" s="244"/>
      <c r="C67" s="245"/>
      <c r="D67" s="246" t="s">
        <v>514</v>
      </c>
      <c r="E67" s="247"/>
      <c r="F67" s="247"/>
      <c r="G67" s="247"/>
      <c r="H67" s="247"/>
      <c r="I67" s="247"/>
      <c r="J67" s="248">
        <f>J348</f>
        <v>0</v>
      </c>
      <c r="K67" s="245"/>
      <c r="L67" s="249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="14" customFormat="1" ht="14.88" customHeight="1">
      <c r="A68" s="14"/>
      <c r="B68" s="244"/>
      <c r="C68" s="245"/>
      <c r="D68" s="246" t="s">
        <v>515</v>
      </c>
      <c r="E68" s="247"/>
      <c r="F68" s="247"/>
      <c r="G68" s="247"/>
      <c r="H68" s="247"/>
      <c r="I68" s="247"/>
      <c r="J68" s="248">
        <f>J358</f>
        <v>0</v>
      </c>
      <c r="K68" s="245"/>
      <c r="L68" s="249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="14" customFormat="1" ht="19.92" customHeight="1">
      <c r="A69" s="14"/>
      <c r="B69" s="244"/>
      <c r="C69" s="245"/>
      <c r="D69" s="246" t="s">
        <v>516</v>
      </c>
      <c r="E69" s="247"/>
      <c r="F69" s="247"/>
      <c r="G69" s="247"/>
      <c r="H69" s="247"/>
      <c r="I69" s="247"/>
      <c r="J69" s="248">
        <f>J411</f>
        <v>0</v>
      </c>
      <c r="K69" s="245"/>
      <c r="L69" s="249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="14" customFormat="1" ht="14.88" customHeight="1">
      <c r="A70" s="14"/>
      <c r="B70" s="244"/>
      <c r="C70" s="245"/>
      <c r="D70" s="246" t="s">
        <v>517</v>
      </c>
      <c r="E70" s="247"/>
      <c r="F70" s="247"/>
      <c r="G70" s="247"/>
      <c r="H70" s="247"/>
      <c r="I70" s="247"/>
      <c r="J70" s="248">
        <f>J607</f>
        <v>0</v>
      </c>
      <c r="K70" s="245"/>
      <c r="L70" s="249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="9" customFormat="1" ht="24.96" customHeight="1">
      <c r="A71" s="9"/>
      <c r="B71" s="168"/>
      <c r="C71" s="169"/>
      <c r="D71" s="170" t="s">
        <v>518</v>
      </c>
      <c r="E71" s="171"/>
      <c r="F71" s="171"/>
      <c r="G71" s="171"/>
      <c r="H71" s="171"/>
      <c r="I71" s="171"/>
      <c r="J71" s="172">
        <f>J620</f>
        <v>0</v>
      </c>
      <c r="K71" s="169"/>
      <c r="L71" s="173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5" t="s">
        <v>130</v>
      </c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4" t="s">
        <v>16</v>
      </c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6.25" customHeight="1">
      <c r="A81" s="41"/>
      <c r="B81" s="42"/>
      <c r="C81" s="43"/>
      <c r="D81" s="43"/>
      <c r="E81" s="163" t="str">
        <f>E7</f>
        <v>ÚPRAVA VEŘEJNÉHO PROSTRANSTVÍ MASARYKOVO NÁM. – VO</v>
      </c>
      <c r="F81" s="34"/>
      <c r="G81" s="34"/>
      <c r="H81" s="34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4" t="s">
        <v>97</v>
      </c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E9</f>
        <v>SO 401 - VEŘEJNÉ OSVĚTLENÍ</v>
      </c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4" t="s">
        <v>22</v>
      </c>
      <c r="D85" s="43"/>
      <c r="E85" s="43"/>
      <c r="F85" s="29" t="str">
        <f>F12</f>
        <v>Třebíč, Masarykovo nám.</v>
      </c>
      <c r="G85" s="43"/>
      <c r="H85" s="43"/>
      <c r="I85" s="34" t="s">
        <v>24</v>
      </c>
      <c r="J85" s="75" t="str">
        <f>IF(J12="","",J12)</f>
        <v>28. 2. 2025</v>
      </c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4" t="s">
        <v>30</v>
      </c>
      <c r="D87" s="43"/>
      <c r="E87" s="43"/>
      <c r="F87" s="29" t="str">
        <f>E15</f>
        <v>Město Třebíč, Karlovo nám. 104/55, 674 01 Třebíč</v>
      </c>
      <c r="G87" s="43"/>
      <c r="H87" s="43"/>
      <c r="I87" s="34" t="s">
        <v>38</v>
      </c>
      <c r="J87" s="39" t="str">
        <f>E21</f>
        <v>Ing. Josef Klíma</v>
      </c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4" t="s">
        <v>36</v>
      </c>
      <c r="D88" s="43"/>
      <c r="E88" s="43"/>
      <c r="F88" s="29" t="str">
        <f>IF(E18="","",E18)</f>
        <v>Vyplň údaj</v>
      </c>
      <c r="G88" s="43"/>
      <c r="H88" s="43"/>
      <c r="I88" s="34" t="s">
        <v>42</v>
      </c>
      <c r="J88" s="39" t="str">
        <f>E24</f>
        <v>Ing. Josef Klíma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0" customFormat="1" ht="29.28" customHeight="1">
      <c r="A90" s="174"/>
      <c r="B90" s="175"/>
      <c r="C90" s="176" t="s">
        <v>131</v>
      </c>
      <c r="D90" s="177" t="s">
        <v>64</v>
      </c>
      <c r="E90" s="177" t="s">
        <v>60</v>
      </c>
      <c r="F90" s="177" t="s">
        <v>61</v>
      </c>
      <c r="G90" s="177" t="s">
        <v>132</v>
      </c>
      <c r="H90" s="177" t="s">
        <v>133</v>
      </c>
      <c r="I90" s="177" t="s">
        <v>134</v>
      </c>
      <c r="J90" s="177" t="s">
        <v>105</v>
      </c>
      <c r="K90" s="178" t="s">
        <v>135</v>
      </c>
      <c r="L90" s="179"/>
      <c r="M90" s="95" t="s">
        <v>39</v>
      </c>
      <c r="N90" s="96" t="s">
        <v>49</v>
      </c>
      <c r="O90" s="96" t="s">
        <v>136</v>
      </c>
      <c r="P90" s="96" t="s">
        <v>137</v>
      </c>
      <c r="Q90" s="96" t="s">
        <v>138</v>
      </c>
      <c r="R90" s="96" t="s">
        <v>139</v>
      </c>
      <c r="S90" s="96" t="s">
        <v>140</v>
      </c>
      <c r="T90" s="97" t="s">
        <v>141</v>
      </c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</row>
    <row r="91" s="2" customFormat="1" ht="22.8" customHeight="1">
      <c r="A91" s="41"/>
      <c r="B91" s="42"/>
      <c r="C91" s="102" t="s">
        <v>142</v>
      </c>
      <c r="D91" s="43"/>
      <c r="E91" s="43"/>
      <c r="F91" s="43"/>
      <c r="G91" s="43"/>
      <c r="H91" s="43"/>
      <c r="I91" s="43"/>
      <c r="J91" s="180">
        <f>BK91</f>
        <v>0</v>
      </c>
      <c r="K91" s="43"/>
      <c r="L91" s="47"/>
      <c r="M91" s="98"/>
      <c r="N91" s="181"/>
      <c r="O91" s="99"/>
      <c r="P91" s="182">
        <f>P92+P169+P620</f>
        <v>0</v>
      </c>
      <c r="Q91" s="99"/>
      <c r="R91" s="182">
        <f>R92+R169+R620</f>
        <v>236.71135609999999</v>
      </c>
      <c r="S91" s="99"/>
      <c r="T91" s="183">
        <f>T92+T169+T620</f>
        <v>98.612050000000011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19" t="s">
        <v>78</v>
      </c>
      <c r="AU91" s="19" t="s">
        <v>106</v>
      </c>
      <c r="BK91" s="184">
        <f>BK92+BK169+BK620</f>
        <v>0</v>
      </c>
    </row>
    <row r="92" s="11" customFormat="1" ht="25.92" customHeight="1">
      <c r="A92" s="11"/>
      <c r="B92" s="185"/>
      <c r="C92" s="186"/>
      <c r="D92" s="187" t="s">
        <v>78</v>
      </c>
      <c r="E92" s="188" t="s">
        <v>519</v>
      </c>
      <c r="F92" s="188" t="s">
        <v>520</v>
      </c>
      <c r="G92" s="186"/>
      <c r="H92" s="186"/>
      <c r="I92" s="189"/>
      <c r="J92" s="190">
        <f>BK92</f>
        <v>0</v>
      </c>
      <c r="K92" s="186"/>
      <c r="L92" s="191"/>
      <c r="M92" s="192"/>
      <c r="N92" s="193"/>
      <c r="O92" s="193"/>
      <c r="P92" s="194">
        <f>P93+P160</f>
        <v>0</v>
      </c>
      <c r="Q92" s="193"/>
      <c r="R92" s="194">
        <f>R93+R160</f>
        <v>0.015170000000000001</v>
      </c>
      <c r="S92" s="193"/>
      <c r="T92" s="195">
        <f>T93+T160</f>
        <v>0.0070499999999999998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6" t="s">
        <v>89</v>
      </c>
      <c r="AT92" s="197" t="s">
        <v>78</v>
      </c>
      <c r="AU92" s="197" t="s">
        <v>79</v>
      </c>
      <c r="AY92" s="196" t="s">
        <v>145</v>
      </c>
      <c r="BK92" s="198">
        <f>BK93+BK160</f>
        <v>0</v>
      </c>
    </row>
    <row r="93" s="11" customFormat="1" ht="22.8" customHeight="1">
      <c r="A93" s="11"/>
      <c r="B93" s="185"/>
      <c r="C93" s="186"/>
      <c r="D93" s="187" t="s">
        <v>78</v>
      </c>
      <c r="E93" s="250" t="s">
        <v>521</v>
      </c>
      <c r="F93" s="250" t="s">
        <v>522</v>
      </c>
      <c r="G93" s="186"/>
      <c r="H93" s="186"/>
      <c r="I93" s="189"/>
      <c r="J93" s="251">
        <f>BK93</f>
        <v>0</v>
      </c>
      <c r="K93" s="186"/>
      <c r="L93" s="191"/>
      <c r="M93" s="192"/>
      <c r="N93" s="193"/>
      <c r="O93" s="193"/>
      <c r="P93" s="194">
        <f>SUM(P94:P159)</f>
        <v>0</v>
      </c>
      <c r="Q93" s="193"/>
      <c r="R93" s="194">
        <f>SUM(R94:R159)</f>
        <v>0.015030000000000002</v>
      </c>
      <c r="S93" s="193"/>
      <c r="T93" s="195">
        <f>SUM(T94:T159)</f>
        <v>0.0070499999999999998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6" t="s">
        <v>89</v>
      </c>
      <c r="AT93" s="197" t="s">
        <v>78</v>
      </c>
      <c r="AU93" s="197" t="s">
        <v>87</v>
      </c>
      <c r="AY93" s="196" t="s">
        <v>145</v>
      </c>
      <c r="BK93" s="198">
        <f>SUM(BK94:BK159)</f>
        <v>0</v>
      </c>
    </row>
    <row r="94" s="2" customFormat="1" ht="21.75" customHeight="1">
      <c r="A94" s="41"/>
      <c r="B94" s="42"/>
      <c r="C94" s="199" t="s">
        <v>87</v>
      </c>
      <c r="D94" s="199" t="s">
        <v>146</v>
      </c>
      <c r="E94" s="200" t="s">
        <v>523</v>
      </c>
      <c r="F94" s="201" t="s">
        <v>524</v>
      </c>
      <c r="G94" s="202" t="s">
        <v>149</v>
      </c>
      <c r="H94" s="203">
        <v>2</v>
      </c>
      <c r="I94" s="204"/>
      <c r="J94" s="205">
        <f>ROUND(I94*H94,2)</f>
        <v>0</v>
      </c>
      <c r="K94" s="201" t="s">
        <v>525</v>
      </c>
      <c r="L94" s="47"/>
      <c r="M94" s="206" t="s">
        <v>39</v>
      </c>
      <c r="N94" s="207" t="s">
        <v>50</v>
      </c>
      <c r="O94" s="87"/>
      <c r="P94" s="208">
        <f>O94*H94</f>
        <v>0</v>
      </c>
      <c r="Q94" s="208">
        <v>0</v>
      </c>
      <c r="R94" s="208">
        <f>Q94*H94</f>
        <v>0</v>
      </c>
      <c r="S94" s="208">
        <v>0</v>
      </c>
      <c r="T94" s="209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0" t="s">
        <v>184</v>
      </c>
      <c r="AT94" s="210" t="s">
        <v>146</v>
      </c>
      <c r="AU94" s="210" t="s">
        <v>89</v>
      </c>
      <c r="AY94" s="19" t="s">
        <v>145</v>
      </c>
      <c r="BE94" s="211">
        <f>IF(N94="základní",J94,0)</f>
        <v>0</v>
      </c>
      <c r="BF94" s="211">
        <f>IF(N94="snížená",J94,0)</f>
        <v>0</v>
      </c>
      <c r="BG94" s="211">
        <f>IF(N94="zákl. přenesená",J94,0)</f>
        <v>0</v>
      </c>
      <c r="BH94" s="211">
        <f>IF(N94="sníž. přenesená",J94,0)</f>
        <v>0</v>
      </c>
      <c r="BI94" s="211">
        <f>IF(N94="nulová",J94,0)</f>
        <v>0</v>
      </c>
      <c r="BJ94" s="19" t="s">
        <v>87</v>
      </c>
      <c r="BK94" s="211">
        <f>ROUND(I94*H94,2)</f>
        <v>0</v>
      </c>
      <c r="BL94" s="19" t="s">
        <v>184</v>
      </c>
      <c r="BM94" s="210" t="s">
        <v>526</v>
      </c>
    </row>
    <row r="95" s="2" customFormat="1">
      <c r="A95" s="41"/>
      <c r="B95" s="42"/>
      <c r="C95" s="43"/>
      <c r="D95" s="212" t="s">
        <v>152</v>
      </c>
      <c r="E95" s="43"/>
      <c r="F95" s="213" t="s">
        <v>527</v>
      </c>
      <c r="G95" s="43"/>
      <c r="H95" s="43"/>
      <c r="I95" s="214"/>
      <c r="J95" s="43"/>
      <c r="K95" s="43"/>
      <c r="L95" s="47"/>
      <c r="M95" s="215"/>
      <c r="N95" s="216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19" t="s">
        <v>152</v>
      </c>
      <c r="AU95" s="19" t="s">
        <v>89</v>
      </c>
    </row>
    <row r="96" s="2" customFormat="1">
      <c r="A96" s="41"/>
      <c r="B96" s="42"/>
      <c r="C96" s="43"/>
      <c r="D96" s="252" t="s">
        <v>528</v>
      </c>
      <c r="E96" s="43"/>
      <c r="F96" s="253" t="s">
        <v>529</v>
      </c>
      <c r="G96" s="43"/>
      <c r="H96" s="43"/>
      <c r="I96" s="214"/>
      <c r="J96" s="43"/>
      <c r="K96" s="43"/>
      <c r="L96" s="47"/>
      <c r="M96" s="215"/>
      <c r="N96" s="216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19" t="s">
        <v>528</v>
      </c>
      <c r="AU96" s="19" t="s">
        <v>89</v>
      </c>
    </row>
    <row r="97" s="12" customFormat="1">
      <c r="A97" s="12"/>
      <c r="B97" s="217"/>
      <c r="C97" s="218"/>
      <c r="D97" s="212" t="s">
        <v>153</v>
      </c>
      <c r="E97" s="219" t="s">
        <v>39</v>
      </c>
      <c r="F97" s="220" t="s">
        <v>530</v>
      </c>
      <c r="G97" s="218"/>
      <c r="H97" s="221">
        <v>1</v>
      </c>
      <c r="I97" s="222"/>
      <c r="J97" s="218"/>
      <c r="K97" s="218"/>
      <c r="L97" s="223"/>
      <c r="M97" s="224"/>
      <c r="N97" s="225"/>
      <c r="O97" s="225"/>
      <c r="P97" s="225"/>
      <c r="Q97" s="225"/>
      <c r="R97" s="225"/>
      <c r="S97" s="225"/>
      <c r="T97" s="226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T97" s="227" t="s">
        <v>153</v>
      </c>
      <c r="AU97" s="227" t="s">
        <v>89</v>
      </c>
      <c r="AV97" s="12" t="s">
        <v>89</v>
      </c>
      <c r="AW97" s="12" t="s">
        <v>41</v>
      </c>
      <c r="AX97" s="12" t="s">
        <v>79</v>
      </c>
      <c r="AY97" s="227" t="s">
        <v>145</v>
      </c>
    </row>
    <row r="98" s="12" customFormat="1">
      <c r="A98" s="12"/>
      <c r="B98" s="217"/>
      <c r="C98" s="218"/>
      <c r="D98" s="212" t="s">
        <v>153</v>
      </c>
      <c r="E98" s="219" t="s">
        <v>39</v>
      </c>
      <c r="F98" s="220" t="s">
        <v>531</v>
      </c>
      <c r="G98" s="218"/>
      <c r="H98" s="221">
        <v>1</v>
      </c>
      <c r="I98" s="222"/>
      <c r="J98" s="218"/>
      <c r="K98" s="218"/>
      <c r="L98" s="223"/>
      <c r="M98" s="224"/>
      <c r="N98" s="225"/>
      <c r="O98" s="225"/>
      <c r="P98" s="225"/>
      <c r="Q98" s="225"/>
      <c r="R98" s="225"/>
      <c r="S98" s="225"/>
      <c r="T98" s="22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T98" s="227" t="s">
        <v>153</v>
      </c>
      <c r="AU98" s="227" t="s">
        <v>89</v>
      </c>
      <c r="AV98" s="12" t="s">
        <v>89</v>
      </c>
      <c r="AW98" s="12" t="s">
        <v>41</v>
      </c>
      <c r="AX98" s="12" t="s">
        <v>79</v>
      </c>
      <c r="AY98" s="227" t="s">
        <v>145</v>
      </c>
    </row>
    <row r="99" s="13" customFormat="1">
      <c r="A99" s="13"/>
      <c r="B99" s="228"/>
      <c r="C99" s="229"/>
      <c r="D99" s="212" t="s">
        <v>153</v>
      </c>
      <c r="E99" s="230" t="s">
        <v>39</v>
      </c>
      <c r="F99" s="231" t="s">
        <v>155</v>
      </c>
      <c r="G99" s="229"/>
      <c r="H99" s="232">
        <v>2</v>
      </c>
      <c r="I99" s="233"/>
      <c r="J99" s="229"/>
      <c r="K99" s="229"/>
      <c r="L99" s="234"/>
      <c r="M99" s="235"/>
      <c r="N99" s="236"/>
      <c r="O99" s="236"/>
      <c r="P99" s="236"/>
      <c r="Q99" s="236"/>
      <c r="R99" s="236"/>
      <c r="S99" s="236"/>
      <c r="T99" s="23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8" t="s">
        <v>153</v>
      </c>
      <c r="AU99" s="238" t="s">
        <v>89</v>
      </c>
      <c r="AV99" s="13" t="s">
        <v>151</v>
      </c>
      <c r="AW99" s="13" t="s">
        <v>41</v>
      </c>
      <c r="AX99" s="13" t="s">
        <v>87</v>
      </c>
      <c r="AY99" s="238" t="s">
        <v>145</v>
      </c>
    </row>
    <row r="100" s="2" customFormat="1" ht="21.75" customHeight="1">
      <c r="A100" s="41"/>
      <c r="B100" s="42"/>
      <c r="C100" s="254" t="s">
        <v>89</v>
      </c>
      <c r="D100" s="254" t="s">
        <v>478</v>
      </c>
      <c r="E100" s="255" t="s">
        <v>532</v>
      </c>
      <c r="F100" s="256" t="s">
        <v>533</v>
      </c>
      <c r="G100" s="257" t="s">
        <v>149</v>
      </c>
      <c r="H100" s="258">
        <v>2</v>
      </c>
      <c r="I100" s="259"/>
      <c r="J100" s="260">
        <f>ROUND(I100*H100,2)</f>
        <v>0</v>
      </c>
      <c r="K100" s="256" t="s">
        <v>525</v>
      </c>
      <c r="L100" s="261"/>
      <c r="M100" s="262" t="s">
        <v>39</v>
      </c>
      <c r="N100" s="263" t="s">
        <v>50</v>
      </c>
      <c r="O100" s="87"/>
      <c r="P100" s="208">
        <f>O100*H100</f>
        <v>0</v>
      </c>
      <c r="Q100" s="208">
        <v>0.00059999999999999995</v>
      </c>
      <c r="R100" s="208">
        <f>Q100*H100</f>
        <v>0.0011999999999999999</v>
      </c>
      <c r="S100" s="208">
        <v>0</v>
      </c>
      <c r="T100" s="209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0" t="s">
        <v>216</v>
      </c>
      <c r="AT100" s="210" t="s">
        <v>478</v>
      </c>
      <c r="AU100" s="210" t="s">
        <v>89</v>
      </c>
      <c r="AY100" s="19" t="s">
        <v>145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9" t="s">
        <v>87</v>
      </c>
      <c r="BK100" s="211">
        <f>ROUND(I100*H100,2)</f>
        <v>0</v>
      </c>
      <c r="BL100" s="19" t="s">
        <v>184</v>
      </c>
      <c r="BM100" s="210" t="s">
        <v>534</v>
      </c>
    </row>
    <row r="101" s="2" customFormat="1">
      <c r="A101" s="41"/>
      <c r="B101" s="42"/>
      <c r="C101" s="43"/>
      <c r="D101" s="212" t="s">
        <v>152</v>
      </c>
      <c r="E101" s="43"/>
      <c r="F101" s="213" t="s">
        <v>533</v>
      </c>
      <c r="G101" s="43"/>
      <c r="H101" s="43"/>
      <c r="I101" s="214"/>
      <c r="J101" s="43"/>
      <c r="K101" s="43"/>
      <c r="L101" s="47"/>
      <c r="M101" s="215"/>
      <c r="N101" s="216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19" t="s">
        <v>152</v>
      </c>
      <c r="AU101" s="19" t="s">
        <v>89</v>
      </c>
    </row>
    <row r="102" s="2" customFormat="1" ht="24.15" customHeight="1">
      <c r="A102" s="41"/>
      <c r="B102" s="42"/>
      <c r="C102" s="199" t="s">
        <v>161</v>
      </c>
      <c r="D102" s="199" t="s">
        <v>146</v>
      </c>
      <c r="E102" s="200" t="s">
        <v>535</v>
      </c>
      <c r="F102" s="201" t="s">
        <v>536</v>
      </c>
      <c r="G102" s="202" t="s">
        <v>368</v>
      </c>
      <c r="H102" s="203">
        <v>24</v>
      </c>
      <c r="I102" s="204"/>
      <c r="J102" s="205">
        <f>ROUND(I102*H102,2)</f>
        <v>0</v>
      </c>
      <c r="K102" s="201" t="s">
        <v>525</v>
      </c>
      <c r="L102" s="47"/>
      <c r="M102" s="206" t="s">
        <v>39</v>
      </c>
      <c r="N102" s="207" t="s">
        <v>50</v>
      </c>
      <c r="O102" s="87"/>
      <c r="P102" s="208">
        <f>O102*H102</f>
        <v>0</v>
      </c>
      <c r="Q102" s="208">
        <v>0</v>
      </c>
      <c r="R102" s="208">
        <f>Q102*H102</f>
        <v>0</v>
      </c>
      <c r="S102" s="208">
        <v>0</v>
      </c>
      <c r="T102" s="209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0" t="s">
        <v>184</v>
      </c>
      <c r="AT102" s="210" t="s">
        <v>146</v>
      </c>
      <c r="AU102" s="210" t="s">
        <v>89</v>
      </c>
      <c r="AY102" s="19" t="s">
        <v>145</v>
      </c>
      <c r="BE102" s="211">
        <f>IF(N102="základní",J102,0)</f>
        <v>0</v>
      </c>
      <c r="BF102" s="211">
        <f>IF(N102="snížená",J102,0)</f>
        <v>0</v>
      </c>
      <c r="BG102" s="211">
        <f>IF(N102="zákl. přenesená",J102,0)</f>
        <v>0</v>
      </c>
      <c r="BH102" s="211">
        <f>IF(N102="sníž. přenesená",J102,0)</f>
        <v>0</v>
      </c>
      <c r="BI102" s="211">
        <f>IF(N102="nulová",J102,0)</f>
        <v>0</v>
      </c>
      <c r="BJ102" s="19" t="s">
        <v>87</v>
      </c>
      <c r="BK102" s="211">
        <f>ROUND(I102*H102,2)</f>
        <v>0</v>
      </c>
      <c r="BL102" s="19" t="s">
        <v>184</v>
      </c>
      <c r="BM102" s="210" t="s">
        <v>537</v>
      </c>
    </row>
    <row r="103" s="2" customFormat="1">
      <c r="A103" s="41"/>
      <c r="B103" s="42"/>
      <c r="C103" s="43"/>
      <c r="D103" s="212" t="s">
        <v>152</v>
      </c>
      <c r="E103" s="43"/>
      <c r="F103" s="213" t="s">
        <v>538</v>
      </c>
      <c r="G103" s="43"/>
      <c r="H103" s="43"/>
      <c r="I103" s="214"/>
      <c r="J103" s="43"/>
      <c r="K103" s="43"/>
      <c r="L103" s="47"/>
      <c r="M103" s="215"/>
      <c r="N103" s="216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19" t="s">
        <v>152</v>
      </c>
      <c r="AU103" s="19" t="s">
        <v>89</v>
      </c>
    </row>
    <row r="104" s="2" customFormat="1">
      <c r="A104" s="41"/>
      <c r="B104" s="42"/>
      <c r="C104" s="43"/>
      <c r="D104" s="252" t="s">
        <v>528</v>
      </c>
      <c r="E104" s="43"/>
      <c r="F104" s="253" t="s">
        <v>539</v>
      </c>
      <c r="G104" s="43"/>
      <c r="H104" s="43"/>
      <c r="I104" s="214"/>
      <c r="J104" s="43"/>
      <c r="K104" s="43"/>
      <c r="L104" s="47"/>
      <c r="M104" s="215"/>
      <c r="N104" s="216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19" t="s">
        <v>528</v>
      </c>
      <c r="AU104" s="19" t="s">
        <v>89</v>
      </c>
    </row>
    <row r="105" s="2" customFormat="1" ht="24.15" customHeight="1">
      <c r="A105" s="41"/>
      <c r="B105" s="42"/>
      <c r="C105" s="254" t="s">
        <v>151</v>
      </c>
      <c r="D105" s="254" t="s">
        <v>478</v>
      </c>
      <c r="E105" s="255" t="s">
        <v>540</v>
      </c>
      <c r="F105" s="256" t="s">
        <v>541</v>
      </c>
      <c r="G105" s="257" t="s">
        <v>368</v>
      </c>
      <c r="H105" s="258">
        <v>15</v>
      </c>
      <c r="I105" s="259"/>
      <c r="J105" s="260">
        <f>ROUND(I105*H105,2)</f>
        <v>0</v>
      </c>
      <c r="K105" s="256" t="s">
        <v>525</v>
      </c>
      <c r="L105" s="261"/>
      <c r="M105" s="262" t="s">
        <v>39</v>
      </c>
      <c r="N105" s="263" t="s">
        <v>50</v>
      </c>
      <c r="O105" s="87"/>
      <c r="P105" s="208">
        <f>O105*H105</f>
        <v>0</v>
      </c>
      <c r="Q105" s="208">
        <v>0.00040000000000000002</v>
      </c>
      <c r="R105" s="208">
        <f>Q105*H105</f>
        <v>0.0060000000000000001</v>
      </c>
      <c r="S105" s="208">
        <v>0</v>
      </c>
      <c r="T105" s="209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0" t="s">
        <v>216</v>
      </c>
      <c r="AT105" s="210" t="s">
        <v>478</v>
      </c>
      <c r="AU105" s="210" t="s">
        <v>89</v>
      </c>
      <c r="AY105" s="19" t="s">
        <v>145</v>
      </c>
      <c r="BE105" s="211">
        <f>IF(N105="základní",J105,0)</f>
        <v>0</v>
      </c>
      <c r="BF105" s="211">
        <f>IF(N105="snížená",J105,0)</f>
        <v>0</v>
      </c>
      <c r="BG105" s="211">
        <f>IF(N105="zákl. přenesená",J105,0)</f>
        <v>0</v>
      </c>
      <c r="BH105" s="211">
        <f>IF(N105="sníž. přenesená",J105,0)</f>
        <v>0</v>
      </c>
      <c r="BI105" s="211">
        <f>IF(N105="nulová",J105,0)</f>
        <v>0</v>
      </c>
      <c r="BJ105" s="19" t="s">
        <v>87</v>
      </c>
      <c r="BK105" s="211">
        <f>ROUND(I105*H105,2)</f>
        <v>0</v>
      </c>
      <c r="BL105" s="19" t="s">
        <v>184</v>
      </c>
      <c r="BM105" s="210" t="s">
        <v>542</v>
      </c>
    </row>
    <row r="106" s="2" customFormat="1">
      <c r="A106" s="41"/>
      <c r="B106" s="42"/>
      <c r="C106" s="43"/>
      <c r="D106" s="212" t="s">
        <v>152</v>
      </c>
      <c r="E106" s="43"/>
      <c r="F106" s="213" t="s">
        <v>541</v>
      </c>
      <c r="G106" s="43"/>
      <c r="H106" s="43"/>
      <c r="I106" s="214"/>
      <c r="J106" s="43"/>
      <c r="K106" s="43"/>
      <c r="L106" s="47"/>
      <c r="M106" s="215"/>
      <c r="N106" s="216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19" t="s">
        <v>152</v>
      </c>
      <c r="AU106" s="19" t="s">
        <v>89</v>
      </c>
    </row>
    <row r="107" s="12" customFormat="1">
      <c r="A107" s="12"/>
      <c r="B107" s="217"/>
      <c r="C107" s="218"/>
      <c r="D107" s="212" t="s">
        <v>153</v>
      </c>
      <c r="E107" s="219" t="s">
        <v>39</v>
      </c>
      <c r="F107" s="220" t="s">
        <v>543</v>
      </c>
      <c r="G107" s="218"/>
      <c r="H107" s="221">
        <v>9</v>
      </c>
      <c r="I107" s="222"/>
      <c r="J107" s="218"/>
      <c r="K107" s="218"/>
      <c r="L107" s="223"/>
      <c r="M107" s="224"/>
      <c r="N107" s="225"/>
      <c r="O107" s="225"/>
      <c r="P107" s="225"/>
      <c r="Q107" s="225"/>
      <c r="R107" s="225"/>
      <c r="S107" s="225"/>
      <c r="T107" s="226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27" t="s">
        <v>153</v>
      </c>
      <c r="AU107" s="227" t="s">
        <v>89</v>
      </c>
      <c r="AV107" s="12" t="s">
        <v>89</v>
      </c>
      <c r="AW107" s="12" t="s">
        <v>41</v>
      </c>
      <c r="AX107" s="12" t="s">
        <v>79</v>
      </c>
      <c r="AY107" s="227" t="s">
        <v>145</v>
      </c>
    </row>
    <row r="108" s="12" customFormat="1">
      <c r="A108" s="12"/>
      <c r="B108" s="217"/>
      <c r="C108" s="218"/>
      <c r="D108" s="212" t="s">
        <v>153</v>
      </c>
      <c r="E108" s="219" t="s">
        <v>39</v>
      </c>
      <c r="F108" s="220" t="s">
        <v>544</v>
      </c>
      <c r="G108" s="218"/>
      <c r="H108" s="221">
        <v>6</v>
      </c>
      <c r="I108" s="222"/>
      <c r="J108" s="218"/>
      <c r="K108" s="218"/>
      <c r="L108" s="223"/>
      <c r="M108" s="224"/>
      <c r="N108" s="225"/>
      <c r="O108" s="225"/>
      <c r="P108" s="225"/>
      <c r="Q108" s="225"/>
      <c r="R108" s="225"/>
      <c r="S108" s="225"/>
      <c r="T108" s="226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27" t="s">
        <v>153</v>
      </c>
      <c r="AU108" s="227" t="s">
        <v>89</v>
      </c>
      <c r="AV108" s="12" t="s">
        <v>89</v>
      </c>
      <c r="AW108" s="12" t="s">
        <v>41</v>
      </c>
      <c r="AX108" s="12" t="s">
        <v>79</v>
      </c>
      <c r="AY108" s="227" t="s">
        <v>145</v>
      </c>
    </row>
    <row r="109" s="13" customFormat="1">
      <c r="A109" s="13"/>
      <c r="B109" s="228"/>
      <c r="C109" s="229"/>
      <c r="D109" s="212" t="s">
        <v>153</v>
      </c>
      <c r="E109" s="230" t="s">
        <v>39</v>
      </c>
      <c r="F109" s="231" t="s">
        <v>155</v>
      </c>
      <c r="G109" s="229"/>
      <c r="H109" s="232">
        <v>15</v>
      </c>
      <c r="I109" s="233"/>
      <c r="J109" s="229"/>
      <c r="K109" s="229"/>
      <c r="L109" s="234"/>
      <c r="M109" s="235"/>
      <c r="N109" s="236"/>
      <c r="O109" s="236"/>
      <c r="P109" s="236"/>
      <c r="Q109" s="236"/>
      <c r="R109" s="236"/>
      <c r="S109" s="236"/>
      <c r="T109" s="237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8" t="s">
        <v>153</v>
      </c>
      <c r="AU109" s="238" t="s">
        <v>89</v>
      </c>
      <c r="AV109" s="13" t="s">
        <v>151</v>
      </c>
      <c r="AW109" s="13" t="s">
        <v>41</v>
      </c>
      <c r="AX109" s="13" t="s">
        <v>87</v>
      </c>
      <c r="AY109" s="238" t="s">
        <v>145</v>
      </c>
    </row>
    <row r="110" s="2" customFormat="1" ht="24.15" customHeight="1">
      <c r="A110" s="41"/>
      <c r="B110" s="42"/>
      <c r="C110" s="254" t="s">
        <v>170</v>
      </c>
      <c r="D110" s="254" t="s">
        <v>478</v>
      </c>
      <c r="E110" s="255" t="s">
        <v>545</v>
      </c>
      <c r="F110" s="256" t="s">
        <v>546</v>
      </c>
      <c r="G110" s="257" t="s">
        <v>368</v>
      </c>
      <c r="H110" s="258">
        <v>9</v>
      </c>
      <c r="I110" s="259"/>
      <c r="J110" s="260">
        <f>ROUND(I110*H110,2)</f>
        <v>0</v>
      </c>
      <c r="K110" s="256" t="s">
        <v>525</v>
      </c>
      <c r="L110" s="261"/>
      <c r="M110" s="262" t="s">
        <v>39</v>
      </c>
      <c r="N110" s="263" t="s">
        <v>50</v>
      </c>
      <c r="O110" s="87"/>
      <c r="P110" s="208">
        <f>O110*H110</f>
        <v>0</v>
      </c>
      <c r="Q110" s="208">
        <v>0.00040000000000000002</v>
      </c>
      <c r="R110" s="208">
        <f>Q110*H110</f>
        <v>0.0036000000000000003</v>
      </c>
      <c r="S110" s="208">
        <v>0</v>
      </c>
      <c r="T110" s="209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0" t="s">
        <v>216</v>
      </c>
      <c r="AT110" s="210" t="s">
        <v>478</v>
      </c>
      <c r="AU110" s="210" t="s">
        <v>89</v>
      </c>
      <c r="AY110" s="19" t="s">
        <v>145</v>
      </c>
      <c r="BE110" s="211">
        <f>IF(N110="základní",J110,0)</f>
        <v>0</v>
      </c>
      <c r="BF110" s="211">
        <f>IF(N110="snížená",J110,0)</f>
        <v>0</v>
      </c>
      <c r="BG110" s="211">
        <f>IF(N110="zákl. přenesená",J110,0)</f>
        <v>0</v>
      </c>
      <c r="BH110" s="211">
        <f>IF(N110="sníž. přenesená",J110,0)</f>
        <v>0</v>
      </c>
      <c r="BI110" s="211">
        <f>IF(N110="nulová",J110,0)</f>
        <v>0</v>
      </c>
      <c r="BJ110" s="19" t="s">
        <v>87</v>
      </c>
      <c r="BK110" s="211">
        <f>ROUND(I110*H110,2)</f>
        <v>0</v>
      </c>
      <c r="BL110" s="19" t="s">
        <v>184</v>
      </c>
      <c r="BM110" s="210" t="s">
        <v>547</v>
      </c>
    </row>
    <row r="111" s="2" customFormat="1">
      <c r="A111" s="41"/>
      <c r="B111" s="42"/>
      <c r="C111" s="43"/>
      <c r="D111" s="212" t="s">
        <v>152</v>
      </c>
      <c r="E111" s="43"/>
      <c r="F111" s="213" t="s">
        <v>546</v>
      </c>
      <c r="G111" s="43"/>
      <c r="H111" s="43"/>
      <c r="I111" s="214"/>
      <c r="J111" s="43"/>
      <c r="K111" s="43"/>
      <c r="L111" s="47"/>
      <c r="M111" s="215"/>
      <c r="N111" s="216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19" t="s">
        <v>152</v>
      </c>
      <c r="AU111" s="19" t="s">
        <v>89</v>
      </c>
    </row>
    <row r="112" s="12" customFormat="1">
      <c r="A112" s="12"/>
      <c r="B112" s="217"/>
      <c r="C112" s="218"/>
      <c r="D112" s="212" t="s">
        <v>153</v>
      </c>
      <c r="E112" s="219" t="s">
        <v>39</v>
      </c>
      <c r="F112" s="220" t="s">
        <v>548</v>
      </c>
      <c r="G112" s="218"/>
      <c r="H112" s="221">
        <v>9</v>
      </c>
      <c r="I112" s="222"/>
      <c r="J112" s="218"/>
      <c r="K112" s="218"/>
      <c r="L112" s="223"/>
      <c r="M112" s="224"/>
      <c r="N112" s="225"/>
      <c r="O112" s="225"/>
      <c r="P112" s="225"/>
      <c r="Q112" s="225"/>
      <c r="R112" s="225"/>
      <c r="S112" s="225"/>
      <c r="T112" s="226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27" t="s">
        <v>153</v>
      </c>
      <c r="AU112" s="227" t="s">
        <v>89</v>
      </c>
      <c r="AV112" s="12" t="s">
        <v>89</v>
      </c>
      <c r="AW112" s="12" t="s">
        <v>41</v>
      </c>
      <c r="AX112" s="12" t="s">
        <v>79</v>
      </c>
      <c r="AY112" s="227" t="s">
        <v>145</v>
      </c>
    </row>
    <row r="113" s="13" customFormat="1">
      <c r="A113" s="13"/>
      <c r="B113" s="228"/>
      <c r="C113" s="229"/>
      <c r="D113" s="212" t="s">
        <v>153</v>
      </c>
      <c r="E113" s="230" t="s">
        <v>39</v>
      </c>
      <c r="F113" s="231" t="s">
        <v>155</v>
      </c>
      <c r="G113" s="229"/>
      <c r="H113" s="232">
        <v>9</v>
      </c>
      <c r="I113" s="233"/>
      <c r="J113" s="229"/>
      <c r="K113" s="229"/>
      <c r="L113" s="234"/>
      <c r="M113" s="235"/>
      <c r="N113" s="236"/>
      <c r="O113" s="236"/>
      <c r="P113" s="236"/>
      <c r="Q113" s="236"/>
      <c r="R113" s="236"/>
      <c r="S113" s="236"/>
      <c r="T113" s="23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8" t="s">
        <v>153</v>
      </c>
      <c r="AU113" s="238" t="s">
        <v>89</v>
      </c>
      <c r="AV113" s="13" t="s">
        <v>151</v>
      </c>
      <c r="AW113" s="13" t="s">
        <v>41</v>
      </c>
      <c r="AX113" s="13" t="s">
        <v>87</v>
      </c>
      <c r="AY113" s="238" t="s">
        <v>145</v>
      </c>
    </row>
    <row r="114" s="2" customFormat="1" ht="24.15" customHeight="1">
      <c r="A114" s="41"/>
      <c r="B114" s="42"/>
      <c r="C114" s="254" t="s">
        <v>164</v>
      </c>
      <c r="D114" s="254" t="s">
        <v>478</v>
      </c>
      <c r="E114" s="255" t="s">
        <v>549</v>
      </c>
      <c r="F114" s="256" t="s">
        <v>550</v>
      </c>
      <c r="G114" s="257" t="s">
        <v>368</v>
      </c>
      <c r="H114" s="258">
        <v>6</v>
      </c>
      <c r="I114" s="259"/>
      <c r="J114" s="260">
        <f>ROUND(I114*H114,2)</f>
        <v>0</v>
      </c>
      <c r="K114" s="256" t="s">
        <v>525</v>
      </c>
      <c r="L114" s="261"/>
      <c r="M114" s="262" t="s">
        <v>39</v>
      </c>
      <c r="N114" s="263" t="s">
        <v>50</v>
      </c>
      <c r="O114" s="87"/>
      <c r="P114" s="208">
        <f>O114*H114</f>
        <v>0</v>
      </c>
      <c r="Q114" s="208">
        <v>3.0000000000000001E-05</v>
      </c>
      <c r="R114" s="208">
        <f>Q114*H114</f>
        <v>0.00018000000000000001</v>
      </c>
      <c r="S114" s="208">
        <v>0</v>
      </c>
      <c r="T114" s="209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0" t="s">
        <v>216</v>
      </c>
      <c r="AT114" s="210" t="s">
        <v>478</v>
      </c>
      <c r="AU114" s="210" t="s">
        <v>89</v>
      </c>
      <c r="AY114" s="19" t="s">
        <v>145</v>
      </c>
      <c r="BE114" s="211">
        <f>IF(N114="základní",J114,0)</f>
        <v>0</v>
      </c>
      <c r="BF114" s="211">
        <f>IF(N114="snížená",J114,0)</f>
        <v>0</v>
      </c>
      <c r="BG114" s="211">
        <f>IF(N114="zákl. přenesená",J114,0)</f>
        <v>0</v>
      </c>
      <c r="BH114" s="211">
        <f>IF(N114="sníž. přenesená",J114,0)</f>
        <v>0</v>
      </c>
      <c r="BI114" s="211">
        <f>IF(N114="nulová",J114,0)</f>
        <v>0</v>
      </c>
      <c r="BJ114" s="19" t="s">
        <v>87</v>
      </c>
      <c r="BK114" s="211">
        <f>ROUND(I114*H114,2)</f>
        <v>0</v>
      </c>
      <c r="BL114" s="19" t="s">
        <v>184</v>
      </c>
      <c r="BM114" s="210" t="s">
        <v>551</v>
      </c>
    </row>
    <row r="115" s="2" customFormat="1">
      <c r="A115" s="41"/>
      <c r="B115" s="42"/>
      <c r="C115" s="43"/>
      <c r="D115" s="212" t="s">
        <v>152</v>
      </c>
      <c r="E115" s="43"/>
      <c r="F115" s="213" t="s">
        <v>552</v>
      </c>
      <c r="G115" s="43"/>
      <c r="H115" s="43"/>
      <c r="I115" s="214"/>
      <c r="J115" s="43"/>
      <c r="K115" s="43"/>
      <c r="L115" s="47"/>
      <c r="M115" s="215"/>
      <c r="N115" s="216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152</v>
      </c>
      <c r="AU115" s="19" t="s">
        <v>89</v>
      </c>
    </row>
    <row r="116" s="12" customFormat="1">
      <c r="A116" s="12"/>
      <c r="B116" s="217"/>
      <c r="C116" s="218"/>
      <c r="D116" s="212" t="s">
        <v>153</v>
      </c>
      <c r="E116" s="219" t="s">
        <v>39</v>
      </c>
      <c r="F116" s="220" t="s">
        <v>553</v>
      </c>
      <c r="G116" s="218"/>
      <c r="H116" s="221">
        <v>6</v>
      </c>
      <c r="I116" s="222"/>
      <c r="J116" s="218"/>
      <c r="K116" s="218"/>
      <c r="L116" s="223"/>
      <c r="M116" s="224"/>
      <c r="N116" s="225"/>
      <c r="O116" s="225"/>
      <c r="P116" s="225"/>
      <c r="Q116" s="225"/>
      <c r="R116" s="225"/>
      <c r="S116" s="225"/>
      <c r="T116" s="22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27" t="s">
        <v>153</v>
      </c>
      <c r="AU116" s="227" t="s">
        <v>89</v>
      </c>
      <c r="AV116" s="12" t="s">
        <v>89</v>
      </c>
      <c r="AW116" s="12" t="s">
        <v>41</v>
      </c>
      <c r="AX116" s="12" t="s">
        <v>79</v>
      </c>
      <c r="AY116" s="227" t="s">
        <v>145</v>
      </c>
    </row>
    <row r="117" s="13" customFormat="1">
      <c r="A117" s="13"/>
      <c r="B117" s="228"/>
      <c r="C117" s="229"/>
      <c r="D117" s="212" t="s">
        <v>153</v>
      </c>
      <c r="E117" s="230" t="s">
        <v>39</v>
      </c>
      <c r="F117" s="231" t="s">
        <v>155</v>
      </c>
      <c r="G117" s="229"/>
      <c r="H117" s="232">
        <v>6</v>
      </c>
      <c r="I117" s="233"/>
      <c r="J117" s="229"/>
      <c r="K117" s="229"/>
      <c r="L117" s="234"/>
      <c r="M117" s="235"/>
      <c r="N117" s="236"/>
      <c r="O117" s="236"/>
      <c r="P117" s="236"/>
      <c r="Q117" s="236"/>
      <c r="R117" s="236"/>
      <c r="S117" s="236"/>
      <c r="T117" s="23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8" t="s">
        <v>153</v>
      </c>
      <c r="AU117" s="238" t="s">
        <v>89</v>
      </c>
      <c r="AV117" s="13" t="s">
        <v>151</v>
      </c>
      <c r="AW117" s="13" t="s">
        <v>41</v>
      </c>
      <c r="AX117" s="13" t="s">
        <v>87</v>
      </c>
      <c r="AY117" s="238" t="s">
        <v>145</v>
      </c>
    </row>
    <row r="118" s="2" customFormat="1" ht="24.15" customHeight="1">
      <c r="A118" s="41"/>
      <c r="B118" s="42"/>
      <c r="C118" s="199" t="s">
        <v>178</v>
      </c>
      <c r="D118" s="199" t="s">
        <v>146</v>
      </c>
      <c r="E118" s="200" t="s">
        <v>554</v>
      </c>
      <c r="F118" s="201" t="s">
        <v>555</v>
      </c>
      <c r="G118" s="202" t="s">
        <v>368</v>
      </c>
      <c r="H118" s="203">
        <v>1</v>
      </c>
      <c r="I118" s="204"/>
      <c r="J118" s="205">
        <f>ROUND(I118*H118,2)</f>
        <v>0</v>
      </c>
      <c r="K118" s="201" t="s">
        <v>525</v>
      </c>
      <c r="L118" s="47"/>
      <c r="M118" s="206" t="s">
        <v>39</v>
      </c>
      <c r="N118" s="207" t="s">
        <v>50</v>
      </c>
      <c r="O118" s="87"/>
      <c r="P118" s="208">
        <f>O118*H118</f>
        <v>0</v>
      </c>
      <c r="Q118" s="208">
        <v>0</v>
      </c>
      <c r="R118" s="208">
        <f>Q118*H118</f>
        <v>0</v>
      </c>
      <c r="S118" s="208">
        <v>0</v>
      </c>
      <c r="T118" s="209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0" t="s">
        <v>184</v>
      </c>
      <c r="AT118" s="210" t="s">
        <v>146</v>
      </c>
      <c r="AU118" s="210" t="s">
        <v>89</v>
      </c>
      <c r="AY118" s="19" t="s">
        <v>145</v>
      </c>
      <c r="BE118" s="211">
        <f>IF(N118="základní",J118,0)</f>
        <v>0</v>
      </c>
      <c r="BF118" s="211">
        <f>IF(N118="snížená",J118,0)</f>
        <v>0</v>
      </c>
      <c r="BG118" s="211">
        <f>IF(N118="zákl. přenesená",J118,0)</f>
        <v>0</v>
      </c>
      <c r="BH118" s="211">
        <f>IF(N118="sníž. přenesená",J118,0)</f>
        <v>0</v>
      </c>
      <c r="BI118" s="211">
        <f>IF(N118="nulová",J118,0)</f>
        <v>0</v>
      </c>
      <c r="BJ118" s="19" t="s">
        <v>87</v>
      </c>
      <c r="BK118" s="211">
        <f>ROUND(I118*H118,2)</f>
        <v>0</v>
      </c>
      <c r="BL118" s="19" t="s">
        <v>184</v>
      </c>
      <c r="BM118" s="210" t="s">
        <v>556</v>
      </c>
    </row>
    <row r="119" s="2" customFormat="1">
      <c r="A119" s="41"/>
      <c r="B119" s="42"/>
      <c r="C119" s="43"/>
      <c r="D119" s="212" t="s">
        <v>152</v>
      </c>
      <c r="E119" s="43"/>
      <c r="F119" s="213" t="s">
        <v>557</v>
      </c>
      <c r="G119" s="43"/>
      <c r="H119" s="43"/>
      <c r="I119" s="214"/>
      <c r="J119" s="43"/>
      <c r="K119" s="43"/>
      <c r="L119" s="47"/>
      <c r="M119" s="215"/>
      <c r="N119" s="216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19" t="s">
        <v>152</v>
      </c>
      <c r="AU119" s="19" t="s">
        <v>89</v>
      </c>
    </row>
    <row r="120" s="2" customFormat="1">
      <c r="A120" s="41"/>
      <c r="B120" s="42"/>
      <c r="C120" s="43"/>
      <c r="D120" s="252" t="s">
        <v>528</v>
      </c>
      <c r="E120" s="43"/>
      <c r="F120" s="253" t="s">
        <v>558</v>
      </c>
      <c r="G120" s="43"/>
      <c r="H120" s="43"/>
      <c r="I120" s="214"/>
      <c r="J120" s="43"/>
      <c r="K120" s="43"/>
      <c r="L120" s="47"/>
      <c r="M120" s="215"/>
      <c r="N120" s="216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19" t="s">
        <v>528</v>
      </c>
      <c r="AU120" s="19" t="s">
        <v>89</v>
      </c>
    </row>
    <row r="121" s="2" customFormat="1" ht="24.15" customHeight="1">
      <c r="A121" s="41"/>
      <c r="B121" s="42"/>
      <c r="C121" s="254" t="s">
        <v>168</v>
      </c>
      <c r="D121" s="254" t="s">
        <v>478</v>
      </c>
      <c r="E121" s="255" t="s">
        <v>559</v>
      </c>
      <c r="F121" s="256" t="s">
        <v>560</v>
      </c>
      <c r="G121" s="257" t="s">
        <v>368</v>
      </c>
      <c r="H121" s="258">
        <v>1</v>
      </c>
      <c r="I121" s="259"/>
      <c r="J121" s="260">
        <f>ROUND(I121*H121,2)</f>
        <v>0</v>
      </c>
      <c r="K121" s="256" t="s">
        <v>525</v>
      </c>
      <c r="L121" s="261"/>
      <c r="M121" s="262" t="s">
        <v>39</v>
      </c>
      <c r="N121" s="263" t="s">
        <v>50</v>
      </c>
      <c r="O121" s="87"/>
      <c r="P121" s="208">
        <f>O121*H121</f>
        <v>0</v>
      </c>
      <c r="Q121" s="208">
        <v>0.0010499999999999999</v>
      </c>
      <c r="R121" s="208">
        <f>Q121*H121</f>
        <v>0.0010499999999999999</v>
      </c>
      <c r="S121" s="208">
        <v>0</v>
      </c>
      <c r="T121" s="209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0" t="s">
        <v>216</v>
      </c>
      <c r="AT121" s="210" t="s">
        <v>478</v>
      </c>
      <c r="AU121" s="210" t="s">
        <v>89</v>
      </c>
      <c r="AY121" s="19" t="s">
        <v>145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9" t="s">
        <v>87</v>
      </c>
      <c r="BK121" s="211">
        <f>ROUND(I121*H121,2)</f>
        <v>0</v>
      </c>
      <c r="BL121" s="19" t="s">
        <v>184</v>
      </c>
      <c r="BM121" s="210" t="s">
        <v>561</v>
      </c>
    </row>
    <row r="122" s="2" customFormat="1">
      <c r="A122" s="41"/>
      <c r="B122" s="42"/>
      <c r="C122" s="43"/>
      <c r="D122" s="212" t="s">
        <v>152</v>
      </c>
      <c r="E122" s="43"/>
      <c r="F122" s="213" t="s">
        <v>562</v>
      </c>
      <c r="G122" s="43"/>
      <c r="H122" s="43"/>
      <c r="I122" s="214"/>
      <c r="J122" s="43"/>
      <c r="K122" s="43"/>
      <c r="L122" s="47"/>
      <c r="M122" s="215"/>
      <c r="N122" s="216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152</v>
      </c>
      <c r="AU122" s="19" t="s">
        <v>89</v>
      </c>
    </row>
    <row r="123" s="12" customFormat="1">
      <c r="A123" s="12"/>
      <c r="B123" s="217"/>
      <c r="C123" s="218"/>
      <c r="D123" s="212" t="s">
        <v>153</v>
      </c>
      <c r="E123" s="219" t="s">
        <v>39</v>
      </c>
      <c r="F123" s="220" t="s">
        <v>530</v>
      </c>
      <c r="G123" s="218"/>
      <c r="H123" s="221">
        <v>1</v>
      </c>
      <c r="I123" s="222"/>
      <c r="J123" s="218"/>
      <c r="K123" s="218"/>
      <c r="L123" s="223"/>
      <c r="M123" s="224"/>
      <c r="N123" s="225"/>
      <c r="O123" s="225"/>
      <c r="P123" s="225"/>
      <c r="Q123" s="225"/>
      <c r="R123" s="225"/>
      <c r="S123" s="225"/>
      <c r="T123" s="22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T123" s="227" t="s">
        <v>153</v>
      </c>
      <c r="AU123" s="227" t="s">
        <v>89</v>
      </c>
      <c r="AV123" s="12" t="s">
        <v>89</v>
      </c>
      <c r="AW123" s="12" t="s">
        <v>41</v>
      </c>
      <c r="AX123" s="12" t="s">
        <v>79</v>
      </c>
      <c r="AY123" s="227" t="s">
        <v>145</v>
      </c>
    </row>
    <row r="124" s="13" customFormat="1">
      <c r="A124" s="13"/>
      <c r="B124" s="228"/>
      <c r="C124" s="229"/>
      <c r="D124" s="212" t="s">
        <v>153</v>
      </c>
      <c r="E124" s="230" t="s">
        <v>39</v>
      </c>
      <c r="F124" s="231" t="s">
        <v>155</v>
      </c>
      <c r="G124" s="229"/>
      <c r="H124" s="232">
        <v>1</v>
      </c>
      <c r="I124" s="233"/>
      <c r="J124" s="229"/>
      <c r="K124" s="229"/>
      <c r="L124" s="234"/>
      <c r="M124" s="235"/>
      <c r="N124" s="236"/>
      <c r="O124" s="236"/>
      <c r="P124" s="236"/>
      <c r="Q124" s="236"/>
      <c r="R124" s="236"/>
      <c r="S124" s="236"/>
      <c r="T124" s="23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8" t="s">
        <v>153</v>
      </c>
      <c r="AU124" s="238" t="s">
        <v>89</v>
      </c>
      <c r="AV124" s="13" t="s">
        <v>151</v>
      </c>
      <c r="AW124" s="13" t="s">
        <v>41</v>
      </c>
      <c r="AX124" s="13" t="s">
        <v>87</v>
      </c>
      <c r="AY124" s="238" t="s">
        <v>145</v>
      </c>
    </row>
    <row r="125" s="2" customFormat="1" ht="21.75" customHeight="1">
      <c r="A125" s="41"/>
      <c r="B125" s="42"/>
      <c r="C125" s="199" t="s">
        <v>187</v>
      </c>
      <c r="D125" s="199" t="s">
        <v>146</v>
      </c>
      <c r="E125" s="200" t="s">
        <v>563</v>
      </c>
      <c r="F125" s="201" t="s">
        <v>564</v>
      </c>
      <c r="G125" s="202" t="s">
        <v>368</v>
      </c>
      <c r="H125" s="203">
        <v>15</v>
      </c>
      <c r="I125" s="204"/>
      <c r="J125" s="205">
        <f>ROUND(I125*H125,2)</f>
        <v>0</v>
      </c>
      <c r="K125" s="201" t="s">
        <v>525</v>
      </c>
      <c r="L125" s="47"/>
      <c r="M125" s="206" t="s">
        <v>39</v>
      </c>
      <c r="N125" s="207" t="s">
        <v>50</v>
      </c>
      <c r="O125" s="87"/>
      <c r="P125" s="208">
        <f>O125*H125</f>
        <v>0</v>
      </c>
      <c r="Q125" s="208">
        <v>0</v>
      </c>
      <c r="R125" s="208">
        <f>Q125*H125</f>
        <v>0</v>
      </c>
      <c r="S125" s="208">
        <v>0.00040000000000000002</v>
      </c>
      <c r="T125" s="209">
        <f>S125*H125</f>
        <v>0.0060000000000000001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0" t="s">
        <v>184</v>
      </c>
      <c r="AT125" s="210" t="s">
        <v>146</v>
      </c>
      <c r="AU125" s="210" t="s">
        <v>89</v>
      </c>
      <c r="AY125" s="19" t="s">
        <v>145</v>
      </c>
      <c r="BE125" s="211">
        <f>IF(N125="základní",J125,0)</f>
        <v>0</v>
      </c>
      <c r="BF125" s="211">
        <f>IF(N125="snížená",J125,0)</f>
        <v>0</v>
      </c>
      <c r="BG125" s="211">
        <f>IF(N125="zákl. přenesená",J125,0)</f>
        <v>0</v>
      </c>
      <c r="BH125" s="211">
        <f>IF(N125="sníž. přenesená",J125,0)</f>
        <v>0</v>
      </c>
      <c r="BI125" s="211">
        <f>IF(N125="nulová",J125,0)</f>
        <v>0</v>
      </c>
      <c r="BJ125" s="19" t="s">
        <v>87</v>
      </c>
      <c r="BK125" s="211">
        <f>ROUND(I125*H125,2)</f>
        <v>0</v>
      </c>
      <c r="BL125" s="19" t="s">
        <v>184</v>
      </c>
      <c r="BM125" s="210" t="s">
        <v>565</v>
      </c>
    </row>
    <row r="126" s="2" customFormat="1">
      <c r="A126" s="41"/>
      <c r="B126" s="42"/>
      <c r="C126" s="43"/>
      <c r="D126" s="212" t="s">
        <v>152</v>
      </c>
      <c r="E126" s="43"/>
      <c r="F126" s="213" t="s">
        <v>566</v>
      </c>
      <c r="G126" s="43"/>
      <c r="H126" s="43"/>
      <c r="I126" s="214"/>
      <c r="J126" s="43"/>
      <c r="K126" s="43"/>
      <c r="L126" s="47"/>
      <c r="M126" s="215"/>
      <c r="N126" s="216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19" t="s">
        <v>152</v>
      </c>
      <c r="AU126" s="19" t="s">
        <v>89</v>
      </c>
    </row>
    <row r="127" s="2" customFormat="1">
      <c r="A127" s="41"/>
      <c r="B127" s="42"/>
      <c r="C127" s="43"/>
      <c r="D127" s="252" t="s">
        <v>528</v>
      </c>
      <c r="E127" s="43"/>
      <c r="F127" s="253" t="s">
        <v>567</v>
      </c>
      <c r="G127" s="43"/>
      <c r="H127" s="43"/>
      <c r="I127" s="214"/>
      <c r="J127" s="43"/>
      <c r="K127" s="43"/>
      <c r="L127" s="47"/>
      <c r="M127" s="215"/>
      <c r="N127" s="216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19" t="s">
        <v>528</v>
      </c>
      <c r="AU127" s="19" t="s">
        <v>89</v>
      </c>
    </row>
    <row r="128" s="12" customFormat="1">
      <c r="A128" s="12"/>
      <c r="B128" s="217"/>
      <c r="C128" s="218"/>
      <c r="D128" s="212" t="s">
        <v>153</v>
      </c>
      <c r="E128" s="219" t="s">
        <v>39</v>
      </c>
      <c r="F128" s="220" t="s">
        <v>568</v>
      </c>
      <c r="G128" s="218"/>
      <c r="H128" s="221">
        <v>6</v>
      </c>
      <c r="I128" s="222"/>
      <c r="J128" s="218"/>
      <c r="K128" s="218"/>
      <c r="L128" s="223"/>
      <c r="M128" s="224"/>
      <c r="N128" s="225"/>
      <c r="O128" s="225"/>
      <c r="P128" s="225"/>
      <c r="Q128" s="225"/>
      <c r="R128" s="225"/>
      <c r="S128" s="225"/>
      <c r="T128" s="22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T128" s="227" t="s">
        <v>153</v>
      </c>
      <c r="AU128" s="227" t="s">
        <v>89</v>
      </c>
      <c r="AV128" s="12" t="s">
        <v>89</v>
      </c>
      <c r="AW128" s="12" t="s">
        <v>41</v>
      </c>
      <c r="AX128" s="12" t="s">
        <v>79</v>
      </c>
      <c r="AY128" s="227" t="s">
        <v>145</v>
      </c>
    </row>
    <row r="129" s="12" customFormat="1">
      <c r="A129" s="12"/>
      <c r="B129" s="217"/>
      <c r="C129" s="218"/>
      <c r="D129" s="212" t="s">
        <v>153</v>
      </c>
      <c r="E129" s="219" t="s">
        <v>39</v>
      </c>
      <c r="F129" s="220" t="s">
        <v>569</v>
      </c>
      <c r="G129" s="218"/>
      <c r="H129" s="221">
        <v>9</v>
      </c>
      <c r="I129" s="222"/>
      <c r="J129" s="218"/>
      <c r="K129" s="218"/>
      <c r="L129" s="223"/>
      <c r="M129" s="224"/>
      <c r="N129" s="225"/>
      <c r="O129" s="225"/>
      <c r="P129" s="225"/>
      <c r="Q129" s="225"/>
      <c r="R129" s="225"/>
      <c r="S129" s="225"/>
      <c r="T129" s="226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T129" s="227" t="s">
        <v>153</v>
      </c>
      <c r="AU129" s="227" t="s">
        <v>89</v>
      </c>
      <c r="AV129" s="12" t="s">
        <v>89</v>
      </c>
      <c r="AW129" s="12" t="s">
        <v>41</v>
      </c>
      <c r="AX129" s="12" t="s">
        <v>79</v>
      </c>
      <c r="AY129" s="227" t="s">
        <v>145</v>
      </c>
    </row>
    <row r="130" s="13" customFormat="1">
      <c r="A130" s="13"/>
      <c r="B130" s="228"/>
      <c r="C130" s="229"/>
      <c r="D130" s="212" t="s">
        <v>153</v>
      </c>
      <c r="E130" s="230" t="s">
        <v>39</v>
      </c>
      <c r="F130" s="231" t="s">
        <v>155</v>
      </c>
      <c r="G130" s="229"/>
      <c r="H130" s="232">
        <v>15</v>
      </c>
      <c r="I130" s="233"/>
      <c r="J130" s="229"/>
      <c r="K130" s="229"/>
      <c r="L130" s="234"/>
      <c r="M130" s="235"/>
      <c r="N130" s="236"/>
      <c r="O130" s="236"/>
      <c r="P130" s="236"/>
      <c r="Q130" s="236"/>
      <c r="R130" s="236"/>
      <c r="S130" s="236"/>
      <c r="T130" s="23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8" t="s">
        <v>153</v>
      </c>
      <c r="AU130" s="238" t="s">
        <v>89</v>
      </c>
      <c r="AV130" s="13" t="s">
        <v>151</v>
      </c>
      <c r="AW130" s="13" t="s">
        <v>41</v>
      </c>
      <c r="AX130" s="13" t="s">
        <v>87</v>
      </c>
      <c r="AY130" s="238" t="s">
        <v>145</v>
      </c>
    </row>
    <row r="131" s="2" customFormat="1" ht="16.5" customHeight="1">
      <c r="A131" s="41"/>
      <c r="B131" s="42"/>
      <c r="C131" s="199" t="s">
        <v>173</v>
      </c>
      <c r="D131" s="199" t="s">
        <v>146</v>
      </c>
      <c r="E131" s="200" t="s">
        <v>570</v>
      </c>
      <c r="F131" s="201" t="s">
        <v>571</v>
      </c>
      <c r="G131" s="202" t="s">
        <v>368</v>
      </c>
      <c r="H131" s="203">
        <v>1</v>
      </c>
      <c r="I131" s="204"/>
      <c r="J131" s="205">
        <f>ROUND(I131*H131,2)</f>
        <v>0</v>
      </c>
      <c r="K131" s="201" t="s">
        <v>525</v>
      </c>
      <c r="L131" s="47"/>
      <c r="M131" s="206" t="s">
        <v>39</v>
      </c>
      <c r="N131" s="207" t="s">
        <v>50</v>
      </c>
      <c r="O131" s="87"/>
      <c r="P131" s="208">
        <f>O131*H131</f>
        <v>0</v>
      </c>
      <c r="Q131" s="208">
        <v>0</v>
      </c>
      <c r="R131" s="208">
        <f>Q131*H131</f>
        <v>0</v>
      </c>
      <c r="S131" s="208">
        <v>0.0010499999999999999</v>
      </c>
      <c r="T131" s="209">
        <f>S131*H131</f>
        <v>0.0010499999999999999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0" t="s">
        <v>184</v>
      </c>
      <c r="AT131" s="210" t="s">
        <v>146</v>
      </c>
      <c r="AU131" s="210" t="s">
        <v>89</v>
      </c>
      <c r="AY131" s="19" t="s">
        <v>145</v>
      </c>
      <c r="BE131" s="211">
        <f>IF(N131="základní",J131,0)</f>
        <v>0</v>
      </c>
      <c r="BF131" s="211">
        <f>IF(N131="snížená",J131,0)</f>
        <v>0</v>
      </c>
      <c r="BG131" s="211">
        <f>IF(N131="zákl. přenesená",J131,0)</f>
        <v>0</v>
      </c>
      <c r="BH131" s="211">
        <f>IF(N131="sníž. přenesená",J131,0)</f>
        <v>0</v>
      </c>
      <c r="BI131" s="211">
        <f>IF(N131="nulová",J131,0)</f>
        <v>0</v>
      </c>
      <c r="BJ131" s="19" t="s">
        <v>87</v>
      </c>
      <c r="BK131" s="211">
        <f>ROUND(I131*H131,2)</f>
        <v>0</v>
      </c>
      <c r="BL131" s="19" t="s">
        <v>184</v>
      </c>
      <c r="BM131" s="210" t="s">
        <v>572</v>
      </c>
    </row>
    <row r="132" s="2" customFormat="1">
      <c r="A132" s="41"/>
      <c r="B132" s="42"/>
      <c r="C132" s="43"/>
      <c r="D132" s="212" t="s">
        <v>152</v>
      </c>
      <c r="E132" s="43"/>
      <c r="F132" s="213" t="s">
        <v>573</v>
      </c>
      <c r="G132" s="43"/>
      <c r="H132" s="43"/>
      <c r="I132" s="214"/>
      <c r="J132" s="43"/>
      <c r="K132" s="43"/>
      <c r="L132" s="47"/>
      <c r="M132" s="215"/>
      <c r="N132" s="216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19" t="s">
        <v>152</v>
      </c>
      <c r="AU132" s="19" t="s">
        <v>89</v>
      </c>
    </row>
    <row r="133" s="2" customFormat="1">
      <c r="A133" s="41"/>
      <c r="B133" s="42"/>
      <c r="C133" s="43"/>
      <c r="D133" s="252" t="s">
        <v>528</v>
      </c>
      <c r="E133" s="43"/>
      <c r="F133" s="253" t="s">
        <v>574</v>
      </c>
      <c r="G133" s="43"/>
      <c r="H133" s="43"/>
      <c r="I133" s="214"/>
      <c r="J133" s="43"/>
      <c r="K133" s="43"/>
      <c r="L133" s="47"/>
      <c r="M133" s="215"/>
      <c r="N133" s="216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19" t="s">
        <v>528</v>
      </c>
      <c r="AU133" s="19" t="s">
        <v>89</v>
      </c>
    </row>
    <row r="134" s="12" customFormat="1">
      <c r="A134" s="12"/>
      <c r="B134" s="217"/>
      <c r="C134" s="218"/>
      <c r="D134" s="212" t="s">
        <v>153</v>
      </c>
      <c r="E134" s="219" t="s">
        <v>39</v>
      </c>
      <c r="F134" s="220" t="s">
        <v>530</v>
      </c>
      <c r="G134" s="218"/>
      <c r="H134" s="221">
        <v>1</v>
      </c>
      <c r="I134" s="222"/>
      <c r="J134" s="218"/>
      <c r="K134" s="218"/>
      <c r="L134" s="223"/>
      <c r="M134" s="224"/>
      <c r="N134" s="225"/>
      <c r="O134" s="225"/>
      <c r="P134" s="225"/>
      <c r="Q134" s="225"/>
      <c r="R134" s="225"/>
      <c r="S134" s="225"/>
      <c r="T134" s="226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T134" s="227" t="s">
        <v>153</v>
      </c>
      <c r="AU134" s="227" t="s">
        <v>89</v>
      </c>
      <c r="AV134" s="12" t="s">
        <v>89</v>
      </c>
      <c r="AW134" s="12" t="s">
        <v>41</v>
      </c>
      <c r="AX134" s="12" t="s">
        <v>79</v>
      </c>
      <c r="AY134" s="227" t="s">
        <v>145</v>
      </c>
    </row>
    <row r="135" s="13" customFormat="1">
      <c r="A135" s="13"/>
      <c r="B135" s="228"/>
      <c r="C135" s="229"/>
      <c r="D135" s="212" t="s">
        <v>153</v>
      </c>
      <c r="E135" s="230" t="s">
        <v>39</v>
      </c>
      <c r="F135" s="231" t="s">
        <v>155</v>
      </c>
      <c r="G135" s="229"/>
      <c r="H135" s="232">
        <v>1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153</v>
      </c>
      <c r="AU135" s="238" t="s">
        <v>89</v>
      </c>
      <c r="AV135" s="13" t="s">
        <v>151</v>
      </c>
      <c r="AW135" s="13" t="s">
        <v>41</v>
      </c>
      <c r="AX135" s="13" t="s">
        <v>87</v>
      </c>
      <c r="AY135" s="238" t="s">
        <v>145</v>
      </c>
    </row>
    <row r="136" s="2" customFormat="1" ht="24.15" customHeight="1">
      <c r="A136" s="41"/>
      <c r="B136" s="42"/>
      <c r="C136" s="199" t="s">
        <v>143</v>
      </c>
      <c r="D136" s="199" t="s">
        <v>146</v>
      </c>
      <c r="E136" s="200" t="s">
        <v>575</v>
      </c>
      <c r="F136" s="201" t="s">
        <v>576</v>
      </c>
      <c r="G136" s="202" t="s">
        <v>368</v>
      </c>
      <c r="H136" s="203">
        <v>50</v>
      </c>
      <c r="I136" s="204"/>
      <c r="J136" s="205">
        <f>ROUND(I136*H136,2)</f>
        <v>0</v>
      </c>
      <c r="K136" s="201" t="s">
        <v>525</v>
      </c>
      <c r="L136" s="47"/>
      <c r="M136" s="206" t="s">
        <v>39</v>
      </c>
      <c r="N136" s="207" t="s">
        <v>50</v>
      </c>
      <c r="O136" s="87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0" t="s">
        <v>184</v>
      </c>
      <c r="AT136" s="210" t="s">
        <v>146</v>
      </c>
      <c r="AU136" s="210" t="s">
        <v>89</v>
      </c>
      <c r="AY136" s="19" t="s">
        <v>145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9" t="s">
        <v>87</v>
      </c>
      <c r="BK136" s="211">
        <f>ROUND(I136*H136,2)</f>
        <v>0</v>
      </c>
      <c r="BL136" s="19" t="s">
        <v>184</v>
      </c>
      <c r="BM136" s="210" t="s">
        <v>577</v>
      </c>
    </row>
    <row r="137" s="2" customFormat="1">
      <c r="A137" s="41"/>
      <c r="B137" s="42"/>
      <c r="C137" s="43"/>
      <c r="D137" s="212" t="s">
        <v>152</v>
      </c>
      <c r="E137" s="43"/>
      <c r="F137" s="213" t="s">
        <v>578</v>
      </c>
      <c r="G137" s="43"/>
      <c r="H137" s="43"/>
      <c r="I137" s="214"/>
      <c r="J137" s="43"/>
      <c r="K137" s="43"/>
      <c r="L137" s="47"/>
      <c r="M137" s="215"/>
      <c r="N137" s="216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19" t="s">
        <v>152</v>
      </c>
      <c r="AU137" s="19" t="s">
        <v>89</v>
      </c>
    </row>
    <row r="138" s="2" customFormat="1">
      <c r="A138" s="41"/>
      <c r="B138" s="42"/>
      <c r="C138" s="43"/>
      <c r="D138" s="252" t="s">
        <v>528</v>
      </c>
      <c r="E138" s="43"/>
      <c r="F138" s="253" t="s">
        <v>579</v>
      </c>
      <c r="G138" s="43"/>
      <c r="H138" s="43"/>
      <c r="I138" s="214"/>
      <c r="J138" s="43"/>
      <c r="K138" s="43"/>
      <c r="L138" s="47"/>
      <c r="M138" s="215"/>
      <c r="N138" s="216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19" t="s">
        <v>528</v>
      </c>
      <c r="AU138" s="19" t="s">
        <v>89</v>
      </c>
    </row>
    <row r="139" s="2" customFormat="1" ht="16.5" customHeight="1">
      <c r="A139" s="41"/>
      <c r="B139" s="42"/>
      <c r="C139" s="254" t="s">
        <v>8</v>
      </c>
      <c r="D139" s="254" t="s">
        <v>478</v>
      </c>
      <c r="E139" s="255" t="s">
        <v>580</v>
      </c>
      <c r="F139" s="256" t="s">
        <v>581</v>
      </c>
      <c r="G139" s="257" t="s">
        <v>582</v>
      </c>
      <c r="H139" s="258">
        <v>3</v>
      </c>
      <c r="I139" s="259"/>
      <c r="J139" s="260">
        <f>ROUND(I139*H139,2)</f>
        <v>0</v>
      </c>
      <c r="K139" s="256" t="s">
        <v>525</v>
      </c>
      <c r="L139" s="261"/>
      <c r="M139" s="262" t="s">
        <v>39</v>
      </c>
      <c r="N139" s="263" t="s">
        <v>50</v>
      </c>
      <c r="O139" s="87"/>
      <c r="P139" s="208">
        <f>O139*H139</f>
        <v>0</v>
      </c>
      <c r="Q139" s="208">
        <v>0.001</v>
      </c>
      <c r="R139" s="208">
        <f>Q139*H139</f>
        <v>0.0030000000000000001</v>
      </c>
      <c r="S139" s="208">
        <v>0</v>
      </c>
      <c r="T139" s="209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0" t="s">
        <v>216</v>
      </c>
      <c r="AT139" s="210" t="s">
        <v>478</v>
      </c>
      <c r="AU139" s="210" t="s">
        <v>89</v>
      </c>
      <c r="AY139" s="19" t="s">
        <v>145</v>
      </c>
      <c r="BE139" s="211">
        <f>IF(N139="základní",J139,0)</f>
        <v>0</v>
      </c>
      <c r="BF139" s="211">
        <f>IF(N139="snížená",J139,0)</f>
        <v>0</v>
      </c>
      <c r="BG139" s="211">
        <f>IF(N139="zákl. přenesená",J139,0)</f>
        <v>0</v>
      </c>
      <c r="BH139" s="211">
        <f>IF(N139="sníž. přenesená",J139,0)</f>
        <v>0</v>
      </c>
      <c r="BI139" s="211">
        <f>IF(N139="nulová",J139,0)</f>
        <v>0</v>
      </c>
      <c r="BJ139" s="19" t="s">
        <v>87</v>
      </c>
      <c r="BK139" s="211">
        <f>ROUND(I139*H139,2)</f>
        <v>0</v>
      </c>
      <c r="BL139" s="19" t="s">
        <v>184</v>
      </c>
      <c r="BM139" s="210" t="s">
        <v>583</v>
      </c>
    </row>
    <row r="140" s="2" customFormat="1">
      <c r="A140" s="41"/>
      <c r="B140" s="42"/>
      <c r="C140" s="43"/>
      <c r="D140" s="212" t="s">
        <v>152</v>
      </c>
      <c r="E140" s="43"/>
      <c r="F140" s="213" t="s">
        <v>581</v>
      </c>
      <c r="G140" s="43"/>
      <c r="H140" s="43"/>
      <c r="I140" s="214"/>
      <c r="J140" s="43"/>
      <c r="K140" s="43"/>
      <c r="L140" s="47"/>
      <c r="M140" s="215"/>
      <c r="N140" s="216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19" t="s">
        <v>152</v>
      </c>
      <c r="AU140" s="19" t="s">
        <v>89</v>
      </c>
    </row>
    <row r="141" s="2" customFormat="1" ht="16.5" customHeight="1">
      <c r="A141" s="41"/>
      <c r="B141" s="42"/>
      <c r="C141" s="199" t="s">
        <v>199</v>
      </c>
      <c r="D141" s="199" t="s">
        <v>146</v>
      </c>
      <c r="E141" s="200" t="s">
        <v>584</v>
      </c>
      <c r="F141" s="201" t="s">
        <v>585</v>
      </c>
      <c r="G141" s="202" t="s">
        <v>368</v>
      </c>
      <c r="H141" s="203">
        <v>2</v>
      </c>
      <c r="I141" s="204"/>
      <c r="J141" s="205">
        <f>ROUND(I141*H141,2)</f>
        <v>0</v>
      </c>
      <c r="K141" s="201" t="s">
        <v>525</v>
      </c>
      <c r="L141" s="47"/>
      <c r="M141" s="206" t="s">
        <v>39</v>
      </c>
      <c r="N141" s="207" t="s">
        <v>50</v>
      </c>
      <c r="O141" s="87"/>
      <c r="P141" s="208">
        <f>O141*H141</f>
        <v>0</v>
      </c>
      <c r="Q141" s="208">
        <v>0</v>
      </c>
      <c r="R141" s="208">
        <f>Q141*H141</f>
        <v>0</v>
      </c>
      <c r="S141" s="208">
        <v>0</v>
      </c>
      <c r="T141" s="209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0" t="s">
        <v>184</v>
      </c>
      <c r="AT141" s="210" t="s">
        <v>146</v>
      </c>
      <c r="AU141" s="210" t="s">
        <v>89</v>
      </c>
      <c r="AY141" s="19" t="s">
        <v>145</v>
      </c>
      <c r="BE141" s="211">
        <f>IF(N141="základní",J141,0)</f>
        <v>0</v>
      </c>
      <c r="BF141" s="211">
        <f>IF(N141="snížená",J141,0)</f>
        <v>0</v>
      </c>
      <c r="BG141" s="211">
        <f>IF(N141="zákl. přenesená",J141,0)</f>
        <v>0</v>
      </c>
      <c r="BH141" s="211">
        <f>IF(N141="sníž. přenesená",J141,0)</f>
        <v>0</v>
      </c>
      <c r="BI141" s="211">
        <f>IF(N141="nulová",J141,0)</f>
        <v>0</v>
      </c>
      <c r="BJ141" s="19" t="s">
        <v>87</v>
      </c>
      <c r="BK141" s="211">
        <f>ROUND(I141*H141,2)</f>
        <v>0</v>
      </c>
      <c r="BL141" s="19" t="s">
        <v>184</v>
      </c>
      <c r="BM141" s="210" t="s">
        <v>586</v>
      </c>
    </row>
    <row r="142" s="2" customFormat="1">
      <c r="A142" s="41"/>
      <c r="B142" s="42"/>
      <c r="C142" s="43"/>
      <c r="D142" s="212" t="s">
        <v>152</v>
      </c>
      <c r="E142" s="43"/>
      <c r="F142" s="213" t="s">
        <v>587</v>
      </c>
      <c r="G142" s="43"/>
      <c r="H142" s="43"/>
      <c r="I142" s="214"/>
      <c r="J142" s="43"/>
      <c r="K142" s="43"/>
      <c r="L142" s="47"/>
      <c r="M142" s="215"/>
      <c r="N142" s="216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19" t="s">
        <v>152</v>
      </c>
      <c r="AU142" s="19" t="s">
        <v>89</v>
      </c>
    </row>
    <row r="143" s="2" customFormat="1">
      <c r="A143" s="41"/>
      <c r="B143" s="42"/>
      <c r="C143" s="43"/>
      <c r="D143" s="252" t="s">
        <v>528</v>
      </c>
      <c r="E143" s="43"/>
      <c r="F143" s="253" t="s">
        <v>588</v>
      </c>
      <c r="G143" s="43"/>
      <c r="H143" s="43"/>
      <c r="I143" s="214"/>
      <c r="J143" s="43"/>
      <c r="K143" s="43"/>
      <c r="L143" s="47"/>
      <c r="M143" s="215"/>
      <c r="N143" s="216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528</v>
      </c>
      <c r="AU143" s="19" t="s">
        <v>89</v>
      </c>
    </row>
    <row r="144" s="12" customFormat="1">
      <c r="A144" s="12"/>
      <c r="B144" s="217"/>
      <c r="C144" s="218"/>
      <c r="D144" s="212" t="s">
        <v>153</v>
      </c>
      <c r="E144" s="219" t="s">
        <v>39</v>
      </c>
      <c r="F144" s="220" t="s">
        <v>589</v>
      </c>
      <c r="G144" s="218"/>
      <c r="H144" s="221">
        <v>2</v>
      </c>
      <c r="I144" s="222"/>
      <c r="J144" s="218"/>
      <c r="K144" s="218"/>
      <c r="L144" s="223"/>
      <c r="M144" s="224"/>
      <c r="N144" s="225"/>
      <c r="O144" s="225"/>
      <c r="P144" s="225"/>
      <c r="Q144" s="225"/>
      <c r="R144" s="225"/>
      <c r="S144" s="225"/>
      <c r="T144" s="22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27" t="s">
        <v>153</v>
      </c>
      <c r="AU144" s="227" t="s">
        <v>89</v>
      </c>
      <c r="AV144" s="12" t="s">
        <v>89</v>
      </c>
      <c r="AW144" s="12" t="s">
        <v>41</v>
      </c>
      <c r="AX144" s="12" t="s">
        <v>87</v>
      </c>
      <c r="AY144" s="227" t="s">
        <v>145</v>
      </c>
    </row>
    <row r="145" s="2" customFormat="1" ht="24.15" customHeight="1">
      <c r="A145" s="41"/>
      <c r="B145" s="42"/>
      <c r="C145" s="199" t="s">
        <v>181</v>
      </c>
      <c r="D145" s="199" t="s">
        <v>146</v>
      </c>
      <c r="E145" s="200" t="s">
        <v>590</v>
      </c>
      <c r="F145" s="201" t="s">
        <v>591</v>
      </c>
      <c r="G145" s="202" t="s">
        <v>368</v>
      </c>
      <c r="H145" s="203">
        <v>9</v>
      </c>
      <c r="I145" s="204"/>
      <c r="J145" s="205">
        <f>ROUND(I145*H145,2)</f>
        <v>0</v>
      </c>
      <c r="K145" s="201" t="s">
        <v>525</v>
      </c>
      <c r="L145" s="47"/>
      <c r="M145" s="206" t="s">
        <v>39</v>
      </c>
      <c r="N145" s="207" t="s">
        <v>50</v>
      </c>
      <c r="O145" s="87"/>
      <c r="P145" s="208">
        <f>O145*H145</f>
        <v>0</v>
      </c>
      <c r="Q145" s="208">
        <v>0</v>
      </c>
      <c r="R145" s="208">
        <f>Q145*H145</f>
        <v>0</v>
      </c>
      <c r="S145" s="208">
        <v>0</v>
      </c>
      <c r="T145" s="209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0" t="s">
        <v>184</v>
      </c>
      <c r="AT145" s="210" t="s">
        <v>146</v>
      </c>
      <c r="AU145" s="210" t="s">
        <v>89</v>
      </c>
      <c r="AY145" s="19" t="s">
        <v>145</v>
      </c>
      <c r="BE145" s="211">
        <f>IF(N145="základní",J145,0)</f>
        <v>0</v>
      </c>
      <c r="BF145" s="211">
        <f>IF(N145="snížená",J145,0)</f>
        <v>0</v>
      </c>
      <c r="BG145" s="211">
        <f>IF(N145="zákl. přenesená",J145,0)</f>
        <v>0</v>
      </c>
      <c r="BH145" s="211">
        <f>IF(N145="sníž. přenesená",J145,0)</f>
        <v>0</v>
      </c>
      <c r="BI145" s="211">
        <f>IF(N145="nulová",J145,0)</f>
        <v>0</v>
      </c>
      <c r="BJ145" s="19" t="s">
        <v>87</v>
      </c>
      <c r="BK145" s="211">
        <f>ROUND(I145*H145,2)</f>
        <v>0</v>
      </c>
      <c r="BL145" s="19" t="s">
        <v>184</v>
      </c>
      <c r="BM145" s="210" t="s">
        <v>592</v>
      </c>
    </row>
    <row r="146" s="2" customFormat="1">
      <c r="A146" s="41"/>
      <c r="B146" s="42"/>
      <c r="C146" s="43"/>
      <c r="D146" s="212" t="s">
        <v>152</v>
      </c>
      <c r="E146" s="43"/>
      <c r="F146" s="213" t="s">
        <v>593</v>
      </c>
      <c r="G146" s="43"/>
      <c r="H146" s="43"/>
      <c r="I146" s="214"/>
      <c r="J146" s="43"/>
      <c r="K146" s="43"/>
      <c r="L146" s="47"/>
      <c r="M146" s="215"/>
      <c r="N146" s="216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9" t="s">
        <v>152</v>
      </c>
      <c r="AU146" s="19" t="s">
        <v>89</v>
      </c>
    </row>
    <row r="147" s="2" customFormat="1">
      <c r="A147" s="41"/>
      <c r="B147" s="42"/>
      <c r="C147" s="43"/>
      <c r="D147" s="252" t="s">
        <v>528</v>
      </c>
      <c r="E147" s="43"/>
      <c r="F147" s="253" t="s">
        <v>594</v>
      </c>
      <c r="G147" s="43"/>
      <c r="H147" s="43"/>
      <c r="I147" s="214"/>
      <c r="J147" s="43"/>
      <c r="K147" s="43"/>
      <c r="L147" s="47"/>
      <c r="M147" s="215"/>
      <c r="N147" s="216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9" t="s">
        <v>528</v>
      </c>
      <c r="AU147" s="19" t="s">
        <v>89</v>
      </c>
    </row>
    <row r="148" s="12" customFormat="1">
      <c r="A148" s="12"/>
      <c r="B148" s="217"/>
      <c r="C148" s="218"/>
      <c r="D148" s="212" t="s">
        <v>153</v>
      </c>
      <c r="E148" s="219" t="s">
        <v>39</v>
      </c>
      <c r="F148" s="220" t="s">
        <v>595</v>
      </c>
      <c r="G148" s="218"/>
      <c r="H148" s="221">
        <v>9</v>
      </c>
      <c r="I148" s="222"/>
      <c r="J148" s="218"/>
      <c r="K148" s="218"/>
      <c r="L148" s="223"/>
      <c r="M148" s="224"/>
      <c r="N148" s="225"/>
      <c r="O148" s="225"/>
      <c r="P148" s="225"/>
      <c r="Q148" s="225"/>
      <c r="R148" s="225"/>
      <c r="S148" s="225"/>
      <c r="T148" s="226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T148" s="227" t="s">
        <v>153</v>
      </c>
      <c r="AU148" s="227" t="s">
        <v>89</v>
      </c>
      <c r="AV148" s="12" t="s">
        <v>89</v>
      </c>
      <c r="AW148" s="12" t="s">
        <v>41</v>
      </c>
      <c r="AX148" s="12" t="s">
        <v>87</v>
      </c>
      <c r="AY148" s="227" t="s">
        <v>145</v>
      </c>
    </row>
    <row r="149" s="2" customFormat="1" ht="16.5" customHeight="1">
      <c r="A149" s="41"/>
      <c r="B149" s="42"/>
      <c r="C149" s="199" t="s">
        <v>209</v>
      </c>
      <c r="D149" s="199" t="s">
        <v>146</v>
      </c>
      <c r="E149" s="200" t="s">
        <v>596</v>
      </c>
      <c r="F149" s="201" t="s">
        <v>597</v>
      </c>
      <c r="G149" s="202" t="s">
        <v>368</v>
      </c>
      <c r="H149" s="203">
        <v>9</v>
      </c>
      <c r="I149" s="204"/>
      <c r="J149" s="205">
        <f>ROUND(I149*H149,2)</f>
        <v>0</v>
      </c>
      <c r="K149" s="201" t="s">
        <v>525</v>
      </c>
      <c r="L149" s="47"/>
      <c r="M149" s="206" t="s">
        <v>39</v>
      </c>
      <c r="N149" s="207" t="s">
        <v>50</v>
      </c>
      <c r="O149" s="87"/>
      <c r="P149" s="208">
        <f>O149*H149</f>
        <v>0</v>
      </c>
      <c r="Q149" s="208">
        <v>0</v>
      </c>
      <c r="R149" s="208">
        <f>Q149*H149</f>
        <v>0</v>
      </c>
      <c r="S149" s="208">
        <v>0</v>
      </c>
      <c r="T149" s="209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0" t="s">
        <v>184</v>
      </c>
      <c r="AT149" s="210" t="s">
        <v>146</v>
      </c>
      <c r="AU149" s="210" t="s">
        <v>89</v>
      </c>
      <c r="AY149" s="19" t="s">
        <v>145</v>
      </c>
      <c r="BE149" s="211">
        <f>IF(N149="základní",J149,0)</f>
        <v>0</v>
      </c>
      <c r="BF149" s="211">
        <f>IF(N149="snížená",J149,0)</f>
        <v>0</v>
      </c>
      <c r="BG149" s="211">
        <f>IF(N149="zákl. přenesená",J149,0)</f>
        <v>0</v>
      </c>
      <c r="BH149" s="211">
        <f>IF(N149="sníž. přenesená",J149,0)</f>
        <v>0</v>
      </c>
      <c r="BI149" s="211">
        <f>IF(N149="nulová",J149,0)</f>
        <v>0</v>
      </c>
      <c r="BJ149" s="19" t="s">
        <v>87</v>
      </c>
      <c r="BK149" s="211">
        <f>ROUND(I149*H149,2)</f>
        <v>0</v>
      </c>
      <c r="BL149" s="19" t="s">
        <v>184</v>
      </c>
      <c r="BM149" s="210" t="s">
        <v>598</v>
      </c>
    </row>
    <row r="150" s="2" customFormat="1">
      <c r="A150" s="41"/>
      <c r="B150" s="42"/>
      <c r="C150" s="43"/>
      <c r="D150" s="212" t="s">
        <v>152</v>
      </c>
      <c r="E150" s="43"/>
      <c r="F150" s="213" t="s">
        <v>597</v>
      </c>
      <c r="G150" s="43"/>
      <c r="H150" s="43"/>
      <c r="I150" s="214"/>
      <c r="J150" s="43"/>
      <c r="K150" s="43"/>
      <c r="L150" s="47"/>
      <c r="M150" s="215"/>
      <c r="N150" s="216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19" t="s">
        <v>152</v>
      </c>
      <c r="AU150" s="19" t="s">
        <v>89</v>
      </c>
    </row>
    <row r="151" s="2" customFormat="1">
      <c r="A151" s="41"/>
      <c r="B151" s="42"/>
      <c r="C151" s="43"/>
      <c r="D151" s="252" t="s">
        <v>528</v>
      </c>
      <c r="E151" s="43"/>
      <c r="F151" s="253" t="s">
        <v>599</v>
      </c>
      <c r="G151" s="43"/>
      <c r="H151" s="43"/>
      <c r="I151" s="214"/>
      <c r="J151" s="43"/>
      <c r="K151" s="43"/>
      <c r="L151" s="47"/>
      <c r="M151" s="215"/>
      <c r="N151" s="216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19" t="s">
        <v>528</v>
      </c>
      <c r="AU151" s="19" t="s">
        <v>89</v>
      </c>
    </row>
    <row r="152" s="12" customFormat="1">
      <c r="A152" s="12"/>
      <c r="B152" s="217"/>
      <c r="C152" s="218"/>
      <c r="D152" s="212" t="s">
        <v>153</v>
      </c>
      <c r="E152" s="219" t="s">
        <v>39</v>
      </c>
      <c r="F152" s="220" t="s">
        <v>530</v>
      </c>
      <c r="G152" s="218"/>
      <c r="H152" s="221">
        <v>1</v>
      </c>
      <c r="I152" s="222"/>
      <c r="J152" s="218"/>
      <c r="K152" s="218"/>
      <c r="L152" s="223"/>
      <c r="M152" s="224"/>
      <c r="N152" s="225"/>
      <c r="O152" s="225"/>
      <c r="P152" s="225"/>
      <c r="Q152" s="225"/>
      <c r="R152" s="225"/>
      <c r="S152" s="225"/>
      <c r="T152" s="226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T152" s="227" t="s">
        <v>153</v>
      </c>
      <c r="AU152" s="227" t="s">
        <v>89</v>
      </c>
      <c r="AV152" s="12" t="s">
        <v>89</v>
      </c>
      <c r="AW152" s="12" t="s">
        <v>41</v>
      </c>
      <c r="AX152" s="12" t="s">
        <v>79</v>
      </c>
      <c r="AY152" s="227" t="s">
        <v>145</v>
      </c>
    </row>
    <row r="153" s="12" customFormat="1">
      <c r="A153" s="12"/>
      <c r="B153" s="217"/>
      <c r="C153" s="218"/>
      <c r="D153" s="212" t="s">
        <v>153</v>
      </c>
      <c r="E153" s="219" t="s">
        <v>39</v>
      </c>
      <c r="F153" s="220" t="s">
        <v>531</v>
      </c>
      <c r="G153" s="218"/>
      <c r="H153" s="221">
        <v>1</v>
      </c>
      <c r="I153" s="222"/>
      <c r="J153" s="218"/>
      <c r="K153" s="218"/>
      <c r="L153" s="223"/>
      <c r="M153" s="224"/>
      <c r="N153" s="225"/>
      <c r="O153" s="225"/>
      <c r="P153" s="225"/>
      <c r="Q153" s="225"/>
      <c r="R153" s="225"/>
      <c r="S153" s="225"/>
      <c r="T153" s="22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T153" s="227" t="s">
        <v>153</v>
      </c>
      <c r="AU153" s="227" t="s">
        <v>89</v>
      </c>
      <c r="AV153" s="12" t="s">
        <v>89</v>
      </c>
      <c r="AW153" s="12" t="s">
        <v>41</v>
      </c>
      <c r="AX153" s="12" t="s">
        <v>79</v>
      </c>
      <c r="AY153" s="227" t="s">
        <v>145</v>
      </c>
    </row>
    <row r="154" s="12" customFormat="1">
      <c r="A154" s="12"/>
      <c r="B154" s="217"/>
      <c r="C154" s="218"/>
      <c r="D154" s="212" t="s">
        <v>153</v>
      </c>
      <c r="E154" s="219" t="s">
        <v>39</v>
      </c>
      <c r="F154" s="220" t="s">
        <v>600</v>
      </c>
      <c r="G154" s="218"/>
      <c r="H154" s="221">
        <v>4</v>
      </c>
      <c r="I154" s="222"/>
      <c r="J154" s="218"/>
      <c r="K154" s="218"/>
      <c r="L154" s="223"/>
      <c r="M154" s="224"/>
      <c r="N154" s="225"/>
      <c r="O154" s="225"/>
      <c r="P154" s="225"/>
      <c r="Q154" s="225"/>
      <c r="R154" s="225"/>
      <c r="S154" s="225"/>
      <c r="T154" s="226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T154" s="227" t="s">
        <v>153</v>
      </c>
      <c r="AU154" s="227" t="s">
        <v>89</v>
      </c>
      <c r="AV154" s="12" t="s">
        <v>89</v>
      </c>
      <c r="AW154" s="12" t="s">
        <v>41</v>
      </c>
      <c r="AX154" s="12" t="s">
        <v>79</v>
      </c>
      <c r="AY154" s="227" t="s">
        <v>145</v>
      </c>
    </row>
    <row r="155" s="12" customFormat="1">
      <c r="A155" s="12"/>
      <c r="B155" s="217"/>
      <c r="C155" s="218"/>
      <c r="D155" s="212" t="s">
        <v>153</v>
      </c>
      <c r="E155" s="219" t="s">
        <v>39</v>
      </c>
      <c r="F155" s="220" t="s">
        <v>601</v>
      </c>
      <c r="G155" s="218"/>
      <c r="H155" s="221">
        <v>3</v>
      </c>
      <c r="I155" s="222"/>
      <c r="J155" s="218"/>
      <c r="K155" s="218"/>
      <c r="L155" s="223"/>
      <c r="M155" s="224"/>
      <c r="N155" s="225"/>
      <c r="O155" s="225"/>
      <c r="P155" s="225"/>
      <c r="Q155" s="225"/>
      <c r="R155" s="225"/>
      <c r="S155" s="225"/>
      <c r="T155" s="226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T155" s="227" t="s">
        <v>153</v>
      </c>
      <c r="AU155" s="227" t="s">
        <v>89</v>
      </c>
      <c r="AV155" s="12" t="s">
        <v>89</v>
      </c>
      <c r="AW155" s="12" t="s">
        <v>41</v>
      </c>
      <c r="AX155" s="12" t="s">
        <v>79</v>
      </c>
      <c r="AY155" s="227" t="s">
        <v>145</v>
      </c>
    </row>
    <row r="156" s="13" customFormat="1">
      <c r="A156" s="13"/>
      <c r="B156" s="228"/>
      <c r="C156" s="229"/>
      <c r="D156" s="212" t="s">
        <v>153</v>
      </c>
      <c r="E156" s="230" t="s">
        <v>39</v>
      </c>
      <c r="F156" s="231" t="s">
        <v>155</v>
      </c>
      <c r="G156" s="229"/>
      <c r="H156" s="232">
        <v>9</v>
      </c>
      <c r="I156" s="233"/>
      <c r="J156" s="229"/>
      <c r="K156" s="229"/>
      <c r="L156" s="234"/>
      <c r="M156" s="235"/>
      <c r="N156" s="236"/>
      <c r="O156" s="236"/>
      <c r="P156" s="236"/>
      <c r="Q156" s="236"/>
      <c r="R156" s="236"/>
      <c r="S156" s="236"/>
      <c r="T156" s="23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8" t="s">
        <v>153</v>
      </c>
      <c r="AU156" s="238" t="s">
        <v>89</v>
      </c>
      <c r="AV156" s="13" t="s">
        <v>151</v>
      </c>
      <c r="AW156" s="13" t="s">
        <v>41</v>
      </c>
      <c r="AX156" s="13" t="s">
        <v>87</v>
      </c>
      <c r="AY156" s="238" t="s">
        <v>145</v>
      </c>
    </row>
    <row r="157" s="2" customFormat="1" ht="21.75" customHeight="1">
      <c r="A157" s="41"/>
      <c r="B157" s="42"/>
      <c r="C157" s="199" t="s">
        <v>184</v>
      </c>
      <c r="D157" s="199" t="s">
        <v>146</v>
      </c>
      <c r="E157" s="200" t="s">
        <v>602</v>
      </c>
      <c r="F157" s="201" t="s">
        <v>603</v>
      </c>
      <c r="G157" s="202" t="s">
        <v>368</v>
      </c>
      <c r="H157" s="203">
        <v>1</v>
      </c>
      <c r="I157" s="204"/>
      <c r="J157" s="205">
        <f>ROUND(I157*H157,2)</f>
        <v>0</v>
      </c>
      <c r="K157" s="201" t="s">
        <v>525</v>
      </c>
      <c r="L157" s="47"/>
      <c r="M157" s="206" t="s">
        <v>39</v>
      </c>
      <c r="N157" s="207" t="s">
        <v>50</v>
      </c>
      <c r="O157" s="87"/>
      <c r="P157" s="208">
        <f>O157*H157</f>
        <v>0</v>
      </c>
      <c r="Q157" s="208">
        <v>0</v>
      </c>
      <c r="R157" s="208">
        <f>Q157*H157</f>
        <v>0</v>
      </c>
      <c r="S157" s="208">
        <v>0</v>
      </c>
      <c r="T157" s="209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0" t="s">
        <v>184</v>
      </c>
      <c r="AT157" s="210" t="s">
        <v>146</v>
      </c>
      <c r="AU157" s="210" t="s">
        <v>89</v>
      </c>
      <c r="AY157" s="19" t="s">
        <v>145</v>
      </c>
      <c r="BE157" s="211">
        <f>IF(N157="základní",J157,0)</f>
        <v>0</v>
      </c>
      <c r="BF157" s="211">
        <f>IF(N157="snížená",J157,0)</f>
        <v>0</v>
      </c>
      <c r="BG157" s="211">
        <f>IF(N157="zákl. přenesená",J157,0)</f>
        <v>0</v>
      </c>
      <c r="BH157" s="211">
        <f>IF(N157="sníž. přenesená",J157,0)</f>
        <v>0</v>
      </c>
      <c r="BI157" s="211">
        <f>IF(N157="nulová",J157,0)</f>
        <v>0</v>
      </c>
      <c r="BJ157" s="19" t="s">
        <v>87</v>
      </c>
      <c r="BK157" s="211">
        <f>ROUND(I157*H157,2)</f>
        <v>0</v>
      </c>
      <c r="BL157" s="19" t="s">
        <v>184</v>
      </c>
      <c r="BM157" s="210" t="s">
        <v>604</v>
      </c>
    </row>
    <row r="158" s="2" customFormat="1">
      <c r="A158" s="41"/>
      <c r="B158" s="42"/>
      <c r="C158" s="43"/>
      <c r="D158" s="212" t="s">
        <v>152</v>
      </c>
      <c r="E158" s="43"/>
      <c r="F158" s="213" t="s">
        <v>605</v>
      </c>
      <c r="G158" s="43"/>
      <c r="H158" s="43"/>
      <c r="I158" s="214"/>
      <c r="J158" s="43"/>
      <c r="K158" s="43"/>
      <c r="L158" s="47"/>
      <c r="M158" s="215"/>
      <c r="N158" s="216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19" t="s">
        <v>152</v>
      </c>
      <c r="AU158" s="19" t="s">
        <v>89</v>
      </c>
    </row>
    <row r="159" s="2" customFormat="1">
      <c r="A159" s="41"/>
      <c r="B159" s="42"/>
      <c r="C159" s="43"/>
      <c r="D159" s="252" t="s">
        <v>528</v>
      </c>
      <c r="E159" s="43"/>
      <c r="F159" s="253" t="s">
        <v>606</v>
      </c>
      <c r="G159" s="43"/>
      <c r="H159" s="43"/>
      <c r="I159" s="214"/>
      <c r="J159" s="43"/>
      <c r="K159" s="43"/>
      <c r="L159" s="47"/>
      <c r="M159" s="215"/>
      <c r="N159" s="216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19" t="s">
        <v>528</v>
      </c>
      <c r="AU159" s="19" t="s">
        <v>89</v>
      </c>
    </row>
    <row r="160" s="11" customFormat="1" ht="22.8" customHeight="1">
      <c r="A160" s="11"/>
      <c r="B160" s="185"/>
      <c r="C160" s="186"/>
      <c r="D160" s="187" t="s">
        <v>78</v>
      </c>
      <c r="E160" s="250" t="s">
        <v>607</v>
      </c>
      <c r="F160" s="250" t="s">
        <v>608</v>
      </c>
      <c r="G160" s="186"/>
      <c r="H160" s="186"/>
      <c r="I160" s="189"/>
      <c r="J160" s="251">
        <f>BK160</f>
        <v>0</v>
      </c>
      <c r="K160" s="186"/>
      <c r="L160" s="191"/>
      <c r="M160" s="192"/>
      <c r="N160" s="193"/>
      <c r="O160" s="193"/>
      <c r="P160" s="194">
        <f>SUM(P161:P168)</f>
        <v>0</v>
      </c>
      <c r="Q160" s="193"/>
      <c r="R160" s="194">
        <f>SUM(R161:R168)</f>
        <v>0.00014000000000000002</v>
      </c>
      <c r="S160" s="193"/>
      <c r="T160" s="195">
        <f>SUM(T161:T168)</f>
        <v>0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196" t="s">
        <v>89</v>
      </c>
      <c r="AT160" s="197" t="s">
        <v>78</v>
      </c>
      <c r="AU160" s="197" t="s">
        <v>87</v>
      </c>
      <c r="AY160" s="196" t="s">
        <v>145</v>
      </c>
      <c r="BK160" s="198">
        <f>SUM(BK161:BK168)</f>
        <v>0</v>
      </c>
    </row>
    <row r="161" s="2" customFormat="1" ht="16.5" customHeight="1">
      <c r="A161" s="41"/>
      <c r="B161" s="42"/>
      <c r="C161" s="199" t="s">
        <v>217</v>
      </c>
      <c r="D161" s="199" t="s">
        <v>146</v>
      </c>
      <c r="E161" s="200" t="s">
        <v>609</v>
      </c>
      <c r="F161" s="201" t="s">
        <v>610</v>
      </c>
      <c r="G161" s="202" t="s">
        <v>368</v>
      </c>
      <c r="H161" s="203">
        <v>14</v>
      </c>
      <c r="I161" s="204"/>
      <c r="J161" s="205">
        <f>ROUND(I161*H161,2)</f>
        <v>0</v>
      </c>
      <c r="K161" s="201" t="s">
        <v>525</v>
      </c>
      <c r="L161" s="47"/>
      <c r="M161" s="206" t="s">
        <v>39</v>
      </c>
      <c r="N161" s="207" t="s">
        <v>50</v>
      </c>
      <c r="O161" s="87"/>
      <c r="P161" s="208">
        <f>O161*H161</f>
        <v>0</v>
      </c>
      <c r="Q161" s="208">
        <v>0</v>
      </c>
      <c r="R161" s="208">
        <f>Q161*H161</f>
        <v>0</v>
      </c>
      <c r="S161" s="208">
        <v>0</v>
      </c>
      <c r="T161" s="209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0" t="s">
        <v>184</v>
      </c>
      <c r="AT161" s="210" t="s">
        <v>146</v>
      </c>
      <c r="AU161" s="210" t="s">
        <v>89</v>
      </c>
      <c r="AY161" s="19" t="s">
        <v>145</v>
      </c>
      <c r="BE161" s="211">
        <f>IF(N161="základní",J161,0)</f>
        <v>0</v>
      </c>
      <c r="BF161" s="211">
        <f>IF(N161="snížená",J161,0)</f>
        <v>0</v>
      </c>
      <c r="BG161" s="211">
        <f>IF(N161="zákl. přenesená",J161,0)</f>
        <v>0</v>
      </c>
      <c r="BH161" s="211">
        <f>IF(N161="sníž. přenesená",J161,0)</f>
        <v>0</v>
      </c>
      <c r="BI161" s="211">
        <f>IF(N161="nulová",J161,0)</f>
        <v>0</v>
      </c>
      <c r="BJ161" s="19" t="s">
        <v>87</v>
      </c>
      <c r="BK161" s="211">
        <f>ROUND(I161*H161,2)</f>
        <v>0</v>
      </c>
      <c r="BL161" s="19" t="s">
        <v>184</v>
      </c>
      <c r="BM161" s="210" t="s">
        <v>611</v>
      </c>
    </row>
    <row r="162" s="2" customFormat="1">
      <c r="A162" s="41"/>
      <c r="B162" s="42"/>
      <c r="C162" s="43"/>
      <c r="D162" s="212" t="s">
        <v>152</v>
      </c>
      <c r="E162" s="43"/>
      <c r="F162" s="213" t="s">
        <v>612</v>
      </c>
      <c r="G162" s="43"/>
      <c r="H162" s="43"/>
      <c r="I162" s="214"/>
      <c r="J162" s="43"/>
      <c r="K162" s="43"/>
      <c r="L162" s="47"/>
      <c r="M162" s="215"/>
      <c r="N162" s="216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19" t="s">
        <v>152</v>
      </c>
      <c r="AU162" s="19" t="s">
        <v>89</v>
      </c>
    </row>
    <row r="163" s="2" customFormat="1">
      <c r="A163" s="41"/>
      <c r="B163" s="42"/>
      <c r="C163" s="43"/>
      <c r="D163" s="252" t="s">
        <v>528</v>
      </c>
      <c r="E163" s="43"/>
      <c r="F163" s="253" t="s">
        <v>613</v>
      </c>
      <c r="G163" s="43"/>
      <c r="H163" s="43"/>
      <c r="I163" s="214"/>
      <c r="J163" s="43"/>
      <c r="K163" s="43"/>
      <c r="L163" s="47"/>
      <c r="M163" s="215"/>
      <c r="N163" s="216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19" t="s">
        <v>528</v>
      </c>
      <c r="AU163" s="19" t="s">
        <v>89</v>
      </c>
    </row>
    <row r="164" s="2" customFormat="1" ht="21.75" customHeight="1">
      <c r="A164" s="41"/>
      <c r="B164" s="42"/>
      <c r="C164" s="254" t="s">
        <v>190</v>
      </c>
      <c r="D164" s="254" t="s">
        <v>478</v>
      </c>
      <c r="E164" s="255" t="s">
        <v>614</v>
      </c>
      <c r="F164" s="256" t="s">
        <v>615</v>
      </c>
      <c r="G164" s="257" t="s">
        <v>368</v>
      </c>
      <c r="H164" s="258">
        <v>14</v>
      </c>
      <c r="I164" s="259"/>
      <c r="J164" s="260">
        <f>ROUND(I164*H164,2)</f>
        <v>0</v>
      </c>
      <c r="K164" s="256" t="s">
        <v>525</v>
      </c>
      <c r="L164" s="261"/>
      <c r="M164" s="262" t="s">
        <v>39</v>
      </c>
      <c r="N164" s="263" t="s">
        <v>50</v>
      </c>
      <c r="O164" s="87"/>
      <c r="P164" s="208">
        <f>O164*H164</f>
        <v>0</v>
      </c>
      <c r="Q164" s="208">
        <v>1.0000000000000001E-05</v>
      </c>
      <c r="R164" s="208">
        <f>Q164*H164</f>
        <v>0.00014000000000000002</v>
      </c>
      <c r="S164" s="208">
        <v>0</v>
      </c>
      <c r="T164" s="209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0" t="s">
        <v>216</v>
      </c>
      <c r="AT164" s="210" t="s">
        <v>478</v>
      </c>
      <c r="AU164" s="210" t="s">
        <v>89</v>
      </c>
      <c r="AY164" s="19" t="s">
        <v>145</v>
      </c>
      <c r="BE164" s="211">
        <f>IF(N164="základní",J164,0)</f>
        <v>0</v>
      </c>
      <c r="BF164" s="211">
        <f>IF(N164="snížená",J164,0)</f>
        <v>0</v>
      </c>
      <c r="BG164" s="211">
        <f>IF(N164="zákl. přenesená",J164,0)</f>
        <v>0</v>
      </c>
      <c r="BH164" s="211">
        <f>IF(N164="sníž. přenesená",J164,0)</f>
        <v>0</v>
      </c>
      <c r="BI164" s="211">
        <f>IF(N164="nulová",J164,0)</f>
        <v>0</v>
      </c>
      <c r="BJ164" s="19" t="s">
        <v>87</v>
      </c>
      <c r="BK164" s="211">
        <f>ROUND(I164*H164,2)</f>
        <v>0</v>
      </c>
      <c r="BL164" s="19" t="s">
        <v>184</v>
      </c>
      <c r="BM164" s="210" t="s">
        <v>616</v>
      </c>
    </row>
    <row r="165" s="2" customFormat="1">
      <c r="A165" s="41"/>
      <c r="B165" s="42"/>
      <c r="C165" s="43"/>
      <c r="D165" s="212" t="s">
        <v>152</v>
      </c>
      <c r="E165" s="43"/>
      <c r="F165" s="213" t="s">
        <v>615</v>
      </c>
      <c r="G165" s="43"/>
      <c r="H165" s="43"/>
      <c r="I165" s="214"/>
      <c r="J165" s="43"/>
      <c r="K165" s="43"/>
      <c r="L165" s="47"/>
      <c r="M165" s="215"/>
      <c r="N165" s="216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19" t="s">
        <v>152</v>
      </c>
      <c r="AU165" s="19" t="s">
        <v>89</v>
      </c>
    </row>
    <row r="166" s="12" customFormat="1">
      <c r="A166" s="12"/>
      <c r="B166" s="217"/>
      <c r="C166" s="218"/>
      <c r="D166" s="212" t="s">
        <v>153</v>
      </c>
      <c r="E166" s="219" t="s">
        <v>39</v>
      </c>
      <c r="F166" s="220" t="s">
        <v>617</v>
      </c>
      <c r="G166" s="218"/>
      <c r="H166" s="221">
        <v>13</v>
      </c>
      <c r="I166" s="222"/>
      <c r="J166" s="218"/>
      <c r="K166" s="218"/>
      <c r="L166" s="223"/>
      <c r="M166" s="224"/>
      <c r="N166" s="225"/>
      <c r="O166" s="225"/>
      <c r="P166" s="225"/>
      <c r="Q166" s="225"/>
      <c r="R166" s="225"/>
      <c r="S166" s="225"/>
      <c r="T166" s="226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T166" s="227" t="s">
        <v>153</v>
      </c>
      <c r="AU166" s="227" t="s">
        <v>89</v>
      </c>
      <c r="AV166" s="12" t="s">
        <v>89</v>
      </c>
      <c r="AW166" s="12" t="s">
        <v>41</v>
      </c>
      <c r="AX166" s="12" t="s">
        <v>79</v>
      </c>
      <c r="AY166" s="227" t="s">
        <v>145</v>
      </c>
    </row>
    <row r="167" s="12" customFormat="1">
      <c r="A167" s="12"/>
      <c r="B167" s="217"/>
      <c r="C167" s="218"/>
      <c r="D167" s="212" t="s">
        <v>153</v>
      </c>
      <c r="E167" s="219" t="s">
        <v>39</v>
      </c>
      <c r="F167" s="220" t="s">
        <v>618</v>
      </c>
      <c r="G167" s="218"/>
      <c r="H167" s="221">
        <v>1</v>
      </c>
      <c r="I167" s="222"/>
      <c r="J167" s="218"/>
      <c r="K167" s="218"/>
      <c r="L167" s="223"/>
      <c r="M167" s="224"/>
      <c r="N167" s="225"/>
      <c r="O167" s="225"/>
      <c r="P167" s="225"/>
      <c r="Q167" s="225"/>
      <c r="R167" s="225"/>
      <c r="S167" s="225"/>
      <c r="T167" s="226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T167" s="227" t="s">
        <v>153</v>
      </c>
      <c r="AU167" s="227" t="s">
        <v>89</v>
      </c>
      <c r="AV167" s="12" t="s">
        <v>89</v>
      </c>
      <c r="AW167" s="12" t="s">
        <v>41</v>
      </c>
      <c r="AX167" s="12" t="s">
        <v>79</v>
      </c>
      <c r="AY167" s="227" t="s">
        <v>145</v>
      </c>
    </row>
    <row r="168" s="13" customFormat="1">
      <c r="A168" s="13"/>
      <c r="B168" s="228"/>
      <c r="C168" s="229"/>
      <c r="D168" s="212" t="s">
        <v>153</v>
      </c>
      <c r="E168" s="230" t="s">
        <v>39</v>
      </c>
      <c r="F168" s="231" t="s">
        <v>155</v>
      </c>
      <c r="G168" s="229"/>
      <c r="H168" s="232">
        <v>14</v>
      </c>
      <c r="I168" s="233"/>
      <c r="J168" s="229"/>
      <c r="K168" s="229"/>
      <c r="L168" s="234"/>
      <c r="M168" s="235"/>
      <c r="N168" s="236"/>
      <c r="O168" s="236"/>
      <c r="P168" s="236"/>
      <c r="Q168" s="236"/>
      <c r="R168" s="236"/>
      <c r="S168" s="236"/>
      <c r="T168" s="23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8" t="s">
        <v>153</v>
      </c>
      <c r="AU168" s="238" t="s">
        <v>89</v>
      </c>
      <c r="AV168" s="13" t="s">
        <v>151</v>
      </c>
      <c r="AW168" s="13" t="s">
        <v>41</v>
      </c>
      <c r="AX168" s="13" t="s">
        <v>87</v>
      </c>
      <c r="AY168" s="238" t="s">
        <v>145</v>
      </c>
    </row>
    <row r="169" s="11" customFormat="1" ht="25.92" customHeight="1">
      <c r="A169" s="11"/>
      <c r="B169" s="185"/>
      <c r="C169" s="186"/>
      <c r="D169" s="187" t="s">
        <v>78</v>
      </c>
      <c r="E169" s="188" t="s">
        <v>478</v>
      </c>
      <c r="F169" s="188" t="s">
        <v>619</v>
      </c>
      <c r="G169" s="186"/>
      <c r="H169" s="186"/>
      <c r="I169" s="189"/>
      <c r="J169" s="190">
        <f>BK169</f>
        <v>0</v>
      </c>
      <c r="K169" s="186"/>
      <c r="L169" s="191"/>
      <c r="M169" s="192"/>
      <c r="N169" s="193"/>
      <c r="O169" s="193"/>
      <c r="P169" s="194">
        <f>P170+P338+P411</f>
        <v>0</v>
      </c>
      <c r="Q169" s="193"/>
      <c r="R169" s="194">
        <f>R170+R338+R411</f>
        <v>236.69618609999998</v>
      </c>
      <c r="S169" s="193"/>
      <c r="T169" s="195">
        <f>T170+T338+T411</f>
        <v>98.605000000000004</v>
      </c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R169" s="196" t="s">
        <v>161</v>
      </c>
      <c r="AT169" s="197" t="s">
        <v>78</v>
      </c>
      <c r="AU169" s="197" t="s">
        <v>79</v>
      </c>
      <c r="AY169" s="196" t="s">
        <v>145</v>
      </c>
      <c r="BK169" s="198">
        <f>BK170+BK338+BK411</f>
        <v>0</v>
      </c>
    </row>
    <row r="170" s="11" customFormat="1" ht="22.8" customHeight="1">
      <c r="A170" s="11"/>
      <c r="B170" s="185"/>
      <c r="C170" s="186"/>
      <c r="D170" s="187" t="s">
        <v>78</v>
      </c>
      <c r="E170" s="250" t="s">
        <v>620</v>
      </c>
      <c r="F170" s="250" t="s">
        <v>621</v>
      </c>
      <c r="G170" s="186"/>
      <c r="H170" s="186"/>
      <c r="I170" s="189"/>
      <c r="J170" s="251">
        <f>BK170</f>
        <v>0</v>
      </c>
      <c r="K170" s="186"/>
      <c r="L170" s="191"/>
      <c r="M170" s="192"/>
      <c r="N170" s="193"/>
      <c r="O170" s="193"/>
      <c r="P170" s="194">
        <f>SUM(P171:P337)</f>
        <v>0</v>
      </c>
      <c r="Q170" s="193"/>
      <c r="R170" s="194">
        <f>SUM(R171:R337)</f>
        <v>1.5837599999999998</v>
      </c>
      <c r="S170" s="193"/>
      <c r="T170" s="195">
        <f>SUM(T171:T337)</f>
        <v>0</v>
      </c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R170" s="196" t="s">
        <v>161</v>
      </c>
      <c r="AT170" s="197" t="s">
        <v>78</v>
      </c>
      <c r="AU170" s="197" t="s">
        <v>87</v>
      </c>
      <c r="AY170" s="196" t="s">
        <v>145</v>
      </c>
      <c r="BK170" s="198">
        <f>SUM(BK171:BK337)</f>
        <v>0</v>
      </c>
    </row>
    <row r="171" s="2" customFormat="1" ht="37.8" customHeight="1">
      <c r="A171" s="41"/>
      <c r="B171" s="42"/>
      <c r="C171" s="199" t="s">
        <v>229</v>
      </c>
      <c r="D171" s="199" t="s">
        <v>146</v>
      </c>
      <c r="E171" s="200" t="s">
        <v>622</v>
      </c>
      <c r="F171" s="201" t="s">
        <v>623</v>
      </c>
      <c r="G171" s="202" t="s">
        <v>368</v>
      </c>
      <c r="H171" s="203">
        <v>1</v>
      </c>
      <c r="I171" s="204"/>
      <c r="J171" s="205">
        <f>ROUND(I171*H171,2)</f>
        <v>0</v>
      </c>
      <c r="K171" s="201" t="s">
        <v>525</v>
      </c>
      <c r="L171" s="47"/>
      <c r="M171" s="206" t="s">
        <v>39</v>
      </c>
      <c r="N171" s="207" t="s">
        <v>50</v>
      </c>
      <c r="O171" s="87"/>
      <c r="P171" s="208">
        <f>O171*H171</f>
        <v>0</v>
      </c>
      <c r="Q171" s="208">
        <v>0</v>
      </c>
      <c r="R171" s="208">
        <f>Q171*H171</f>
        <v>0</v>
      </c>
      <c r="S171" s="208">
        <v>0</v>
      </c>
      <c r="T171" s="209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0" t="s">
        <v>292</v>
      </c>
      <c r="AT171" s="210" t="s">
        <v>146</v>
      </c>
      <c r="AU171" s="210" t="s">
        <v>89</v>
      </c>
      <c r="AY171" s="19" t="s">
        <v>145</v>
      </c>
      <c r="BE171" s="211">
        <f>IF(N171="základní",J171,0)</f>
        <v>0</v>
      </c>
      <c r="BF171" s="211">
        <f>IF(N171="snížená",J171,0)</f>
        <v>0</v>
      </c>
      <c r="BG171" s="211">
        <f>IF(N171="zákl. přenesená",J171,0)</f>
        <v>0</v>
      </c>
      <c r="BH171" s="211">
        <f>IF(N171="sníž. přenesená",J171,0)</f>
        <v>0</v>
      </c>
      <c r="BI171" s="211">
        <f>IF(N171="nulová",J171,0)</f>
        <v>0</v>
      </c>
      <c r="BJ171" s="19" t="s">
        <v>87</v>
      </c>
      <c r="BK171" s="211">
        <f>ROUND(I171*H171,2)</f>
        <v>0</v>
      </c>
      <c r="BL171" s="19" t="s">
        <v>292</v>
      </c>
      <c r="BM171" s="210" t="s">
        <v>624</v>
      </c>
    </row>
    <row r="172" s="2" customFormat="1">
      <c r="A172" s="41"/>
      <c r="B172" s="42"/>
      <c r="C172" s="43"/>
      <c r="D172" s="212" t="s">
        <v>152</v>
      </c>
      <c r="E172" s="43"/>
      <c r="F172" s="213" t="s">
        <v>625</v>
      </c>
      <c r="G172" s="43"/>
      <c r="H172" s="43"/>
      <c r="I172" s="214"/>
      <c r="J172" s="43"/>
      <c r="K172" s="43"/>
      <c r="L172" s="47"/>
      <c r="M172" s="215"/>
      <c r="N172" s="216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19" t="s">
        <v>152</v>
      </c>
      <c r="AU172" s="19" t="s">
        <v>89</v>
      </c>
    </row>
    <row r="173" s="2" customFormat="1">
      <c r="A173" s="41"/>
      <c r="B173" s="42"/>
      <c r="C173" s="43"/>
      <c r="D173" s="252" t="s">
        <v>528</v>
      </c>
      <c r="E173" s="43"/>
      <c r="F173" s="253" t="s">
        <v>626</v>
      </c>
      <c r="G173" s="43"/>
      <c r="H173" s="43"/>
      <c r="I173" s="214"/>
      <c r="J173" s="43"/>
      <c r="K173" s="43"/>
      <c r="L173" s="47"/>
      <c r="M173" s="215"/>
      <c r="N173" s="216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19" t="s">
        <v>528</v>
      </c>
      <c r="AU173" s="19" t="s">
        <v>89</v>
      </c>
    </row>
    <row r="174" s="2" customFormat="1" ht="24.15" customHeight="1">
      <c r="A174" s="41"/>
      <c r="B174" s="42"/>
      <c r="C174" s="199" t="s">
        <v>193</v>
      </c>
      <c r="D174" s="199" t="s">
        <v>146</v>
      </c>
      <c r="E174" s="200" t="s">
        <v>627</v>
      </c>
      <c r="F174" s="201" t="s">
        <v>628</v>
      </c>
      <c r="G174" s="202" t="s">
        <v>368</v>
      </c>
      <c r="H174" s="203">
        <v>2</v>
      </c>
      <c r="I174" s="204"/>
      <c r="J174" s="205">
        <f>ROUND(I174*H174,2)</f>
        <v>0</v>
      </c>
      <c r="K174" s="201" t="s">
        <v>525</v>
      </c>
      <c r="L174" s="47"/>
      <c r="M174" s="206" t="s">
        <v>39</v>
      </c>
      <c r="N174" s="207" t="s">
        <v>50</v>
      </c>
      <c r="O174" s="87"/>
      <c r="P174" s="208">
        <f>O174*H174</f>
        <v>0</v>
      </c>
      <c r="Q174" s="208">
        <v>0</v>
      </c>
      <c r="R174" s="208">
        <f>Q174*H174</f>
        <v>0</v>
      </c>
      <c r="S174" s="208">
        <v>0</v>
      </c>
      <c r="T174" s="209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0" t="s">
        <v>184</v>
      </c>
      <c r="AT174" s="210" t="s">
        <v>146</v>
      </c>
      <c r="AU174" s="210" t="s">
        <v>89</v>
      </c>
      <c r="AY174" s="19" t="s">
        <v>145</v>
      </c>
      <c r="BE174" s="211">
        <f>IF(N174="základní",J174,0)</f>
        <v>0</v>
      </c>
      <c r="BF174" s="211">
        <f>IF(N174="snížená",J174,0)</f>
        <v>0</v>
      </c>
      <c r="BG174" s="211">
        <f>IF(N174="zákl. přenesená",J174,0)</f>
        <v>0</v>
      </c>
      <c r="BH174" s="211">
        <f>IF(N174="sníž. přenesená",J174,0)</f>
        <v>0</v>
      </c>
      <c r="BI174" s="211">
        <f>IF(N174="nulová",J174,0)</f>
        <v>0</v>
      </c>
      <c r="BJ174" s="19" t="s">
        <v>87</v>
      </c>
      <c r="BK174" s="211">
        <f>ROUND(I174*H174,2)</f>
        <v>0</v>
      </c>
      <c r="BL174" s="19" t="s">
        <v>184</v>
      </c>
      <c r="BM174" s="210" t="s">
        <v>629</v>
      </c>
    </row>
    <row r="175" s="2" customFormat="1">
      <c r="A175" s="41"/>
      <c r="B175" s="42"/>
      <c r="C175" s="43"/>
      <c r="D175" s="212" t="s">
        <v>152</v>
      </c>
      <c r="E175" s="43"/>
      <c r="F175" s="213" t="s">
        <v>630</v>
      </c>
      <c r="G175" s="43"/>
      <c r="H175" s="43"/>
      <c r="I175" s="214"/>
      <c r="J175" s="43"/>
      <c r="K175" s="43"/>
      <c r="L175" s="47"/>
      <c r="M175" s="215"/>
      <c r="N175" s="216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19" t="s">
        <v>152</v>
      </c>
      <c r="AU175" s="19" t="s">
        <v>89</v>
      </c>
    </row>
    <row r="176" s="2" customFormat="1">
      <c r="A176" s="41"/>
      <c r="B176" s="42"/>
      <c r="C176" s="43"/>
      <c r="D176" s="252" t="s">
        <v>528</v>
      </c>
      <c r="E176" s="43"/>
      <c r="F176" s="253" t="s">
        <v>631</v>
      </c>
      <c r="G176" s="43"/>
      <c r="H176" s="43"/>
      <c r="I176" s="214"/>
      <c r="J176" s="43"/>
      <c r="K176" s="43"/>
      <c r="L176" s="47"/>
      <c r="M176" s="215"/>
      <c r="N176" s="216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19" t="s">
        <v>528</v>
      </c>
      <c r="AU176" s="19" t="s">
        <v>89</v>
      </c>
    </row>
    <row r="177" s="2" customFormat="1" ht="24.15" customHeight="1">
      <c r="A177" s="41"/>
      <c r="B177" s="42"/>
      <c r="C177" s="199" t="s">
        <v>7</v>
      </c>
      <c r="D177" s="199" t="s">
        <v>146</v>
      </c>
      <c r="E177" s="200" t="s">
        <v>632</v>
      </c>
      <c r="F177" s="201" t="s">
        <v>633</v>
      </c>
      <c r="G177" s="202" t="s">
        <v>368</v>
      </c>
      <c r="H177" s="203">
        <v>80</v>
      </c>
      <c r="I177" s="204"/>
      <c r="J177" s="205">
        <f>ROUND(I177*H177,2)</f>
        <v>0</v>
      </c>
      <c r="K177" s="201" t="s">
        <v>525</v>
      </c>
      <c r="L177" s="47"/>
      <c r="M177" s="206" t="s">
        <v>39</v>
      </c>
      <c r="N177" s="207" t="s">
        <v>50</v>
      </c>
      <c r="O177" s="87"/>
      <c r="P177" s="208">
        <f>O177*H177</f>
        <v>0</v>
      </c>
      <c r="Q177" s="208">
        <v>0</v>
      </c>
      <c r="R177" s="208">
        <f>Q177*H177</f>
        <v>0</v>
      </c>
      <c r="S177" s="208">
        <v>0</v>
      </c>
      <c r="T177" s="209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0" t="s">
        <v>292</v>
      </c>
      <c r="AT177" s="210" t="s">
        <v>146</v>
      </c>
      <c r="AU177" s="210" t="s">
        <v>89</v>
      </c>
      <c r="AY177" s="19" t="s">
        <v>145</v>
      </c>
      <c r="BE177" s="211">
        <f>IF(N177="základní",J177,0)</f>
        <v>0</v>
      </c>
      <c r="BF177" s="211">
        <f>IF(N177="snížená",J177,0)</f>
        <v>0</v>
      </c>
      <c r="BG177" s="211">
        <f>IF(N177="zákl. přenesená",J177,0)</f>
        <v>0</v>
      </c>
      <c r="BH177" s="211">
        <f>IF(N177="sníž. přenesená",J177,0)</f>
        <v>0</v>
      </c>
      <c r="BI177" s="211">
        <f>IF(N177="nulová",J177,0)</f>
        <v>0</v>
      </c>
      <c r="BJ177" s="19" t="s">
        <v>87</v>
      </c>
      <c r="BK177" s="211">
        <f>ROUND(I177*H177,2)</f>
        <v>0</v>
      </c>
      <c r="BL177" s="19" t="s">
        <v>292</v>
      </c>
      <c r="BM177" s="210" t="s">
        <v>634</v>
      </c>
    </row>
    <row r="178" s="2" customFormat="1">
      <c r="A178" s="41"/>
      <c r="B178" s="42"/>
      <c r="C178" s="43"/>
      <c r="D178" s="212" t="s">
        <v>152</v>
      </c>
      <c r="E178" s="43"/>
      <c r="F178" s="213" t="s">
        <v>635</v>
      </c>
      <c r="G178" s="43"/>
      <c r="H178" s="43"/>
      <c r="I178" s="214"/>
      <c r="J178" s="43"/>
      <c r="K178" s="43"/>
      <c r="L178" s="47"/>
      <c r="M178" s="215"/>
      <c r="N178" s="216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19" t="s">
        <v>152</v>
      </c>
      <c r="AU178" s="19" t="s">
        <v>89</v>
      </c>
    </row>
    <row r="179" s="2" customFormat="1">
      <c r="A179" s="41"/>
      <c r="B179" s="42"/>
      <c r="C179" s="43"/>
      <c r="D179" s="252" t="s">
        <v>528</v>
      </c>
      <c r="E179" s="43"/>
      <c r="F179" s="253" t="s">
        <v>636</v>
      </c>
      <c r="G179" s="43"/>
      <c r="H179" s="43"/>
      <c r="I179" s="214"/>
      <c r="J179" s="43"/>
      <c r="K179" s="43"/>
      <c r="L179" s="47"/>
      <c r="M179" s="215"/>
      <c r="N179" s="216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19" t="s">
        <v>528</v>
      </c>
      <c r="AU179" s="19" t="s">
        <v>89</v>
      </c>
    </row>
    <row r="180" s="12" customFormat="1">
      <c r="A180" s="12"/>
      <c r="B180" s="217"/>
      <c r="C180" s="218"/>
      <c r="D180" s="212" t="s">
        <v>153</v>
      </c>
      <c r="E180" s="219" t="s">
        <v>39</v>
      </c>
      <c r="F180" s="220" t="s">
        <v>637</v>
      </c>
      <c r="G180" s="218"/>
      <c r="H180" s="221">
        <v>80</v>
      </c>
      <c r="I180" s="222"/>
      <c r="J180" s="218"/>
      <c r="K180" s="218"/>
      <c r="L180" s="223"/>
      <c r="M180" s="224"/>
      <c r="N180" s="225"/>
      <c r="O180" s="225"/>
      <c r="P180" s="225"/>
      <c r="Q180" s="225"/>
      <c r="R180" s="225"/>
      <c r="S180" s="225"/>
      <c r="T180" s="22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T180" s="227" t="s">
        <v>153</v>
      </c>
      <c r="AU180" s="227" t="s">
        <v>89</v>
      </c>
      <c r="AV180" s="12" t="s">
        <v>89</v>
      </c>
      <c r="AW180" s="12" t="s">
        <v>41</v>
      </c>
      <c r="AX180" s="12" t="s">
        <v>87</v>
      </c>
      <c r="AY180" s="227" t="s">
        <v>145</v>
      </c>
    </row>
    <row r="181" s="2" customFormat="1" ht="37.8" customHeight="1">
      <c r="A181" s="41"/>
      <c r="B181" s="42"/>
      <c r="C181" s="199" t="s">
        <v>196</v>
      </c>
      <c r="D181" s="199" t="s">
        <v>146</v>
      </c>
      <c r="E181" s="200" t="s">
        <v>638</v>
      </c>
      <c r="F181" s="201" t="s">
        <v>639</v>
      </c>
      <c r="G181" s="202" t="s">
        <v>149</v>
      </c>
      <c r="H181" s="203">
        <v>130</v>
      </c>
      <c r="I181" s="204"/>
      <c r="J181" s="205">
        <f>ROUND(I181*H181,2)</f>
        <v>0</v>
      </c>
      <c r="K181" s="201" t="s">
        <v>525</v>
      </c>
      <c r="L181" s="47"/>
      <c r="M181" s="206" t="s">
        <v>39</v>
      </c>
      <c r="N181" s="207" t="s">
        <v>50</v>
      </c>
      <c r="O181" s="87"/>
      <c r="P181" s="208">
        <f>O181*H181</f>
        <v>0</v>
      </c>
      <c r="Q181" s="208">
        <v>0</v>
      </c>
      <c r="R181" s="208">
        <f>Q181*H181</f>
        <v>0</v>
      </c>
      <c r="S181" s="208">
        <v>0</v>
      </c>
      <c r="T181" s="209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0" t="s">
        <v>292</v>
      </c>
      <c r="AT181" s="210" t="s">
        <v>146</v>
      </c>
      <c r="AU181" s="210" t="s">
        <v>89</v>
      </c>
      <c r="AY181" s="19" t="s">
        <v>145</v>
      </c>
      <c r="BE181" s="211">
        <f>IF(N181="základní",J181,0)</f>
        <v>0</v>
      </c>
      <c r="BF181" s="211">
        <f>IF(N181="snížená",J181,0)</f>
        <v>0</v>
      </c>
      <c r="BG181" s="211">
        <f>IF(N181="zákl. přenesená",J181,0)</f>
        <v>0</v>
      </c>
      <c r="BH181" s="211">
        <f>IF(N181="sníž. přenesená",J181,0)</f>
        <v>0</v>
      </c>
      <c r="BI181" s="211">
        <f>IF(N181="nulová",J181,0)</f>
        <v>0</v>
      </c>
      <c r="BJ181" s="19" t="s">
        <v>87</v>
      </c>
      <c r="BK181" s="211">
        <f>ROUND(I181*H181,2)</f>
        <v>0</v>
      </c>
      <c r="BL181" s="19" t="s">
        <v>292</v>
      </c>
      <c r="BM181" s="210" t="s">
        <v>640</v>
      </c>
    </row>
    <row r="182" s="2" customFormat="1">
      <c r="A182" s="41"/>
      <c r="B182" s="42"/>
      <c r="C182" s="43"/>
      <c r="D182" s="212" t="s">
        <v>152</v>
      </c>
      <c r="E182" s="43"/>
      <c r="F182" s="213" t="s">
        <v>641</v>
      </c>
      <c r="G182" s="43"/>
      <c r="H182" s="43"/>
      <c r="I182" s="214"/>
      <c r="J182" s="43"/>
      <c r="K182" s="43"/>
      <c r="L182" s="47"/>
      <c r="M182" s="215"/>
      <c r="N182" s="216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19" t="s">
        <v>152</v>
      </c>
      <c r="AU182" s="19" t="s">
        <v>89</v>
      </c>
    </row>
    <row r="183" s="2" customFormat="1">
      <c r="A183" s="41"/>
      <c r="B183" s="42"/>
      <c r="C183" s="43"/>
      <c r="D183" s="252" t="s">
        <v>528</v>
      </c>
      <c r="E183" s="43"/>
      <c r="F183" s="253" t="s">
        <v>642</v>
      </c>
      <c r="G183" s="43"/>
      <c r="H183" s="43"/>
      <c r="I183" s="214"/>
      <c r="J183" s="43"/>
      <c r="K183" s="43"/>
      <c r="L183" s="47"/>
      <c r="M183" s="215"/>
      <c r="N183" s="216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19" t="s">
        <v>528</v>
      </c>
      <c r="AU183" s="19" t="s">
        <v>89</v>
      </c>
    </row>
    <row r="184" s="2" customFormat="1" ht="24.15" customHeight="1">
      <c r="A184" s="41"/>
      <c r="B184" s="42"/>
      <c r="C184" s="254" t="s">
        <v>248</v>
      </c>
      <c r="D184" s="254" t="s">
        <v>478</v>
      </c>
      <c r="E184" s="255" t="s">
        <v>643</v>
      </c>
      <c r="F184" s="256" t="s">
        <v>644</v>
      </c>
      <c r="G184" s="257" t="s">
        <v>149</v>
      </c>
      <c r="H184" s="258">
        <v>156</v>
      </c>
      <c r="I184" s="259"/>
      <c r="J184" s="260">
        <f>ROUND(I184*H184,2)</f>
        <v>0</v>
      </c>
      <c r="K184" s="256" t="s">
        <v>525</v>
      </c>
      <c r="L184" s="261"/>
      <c r="M184" s="262" t="s">
        <v>39</v>
      </c>
      <c r="N184" s="263" t="s">
        <v>50</v>
      </c>
      <c r="O184" s="87"/>
      <c r="P184" s="208">
        <f>O184*H184</f>
        <v>0</v>
      </c>
      <c r="Q184" s="208">
        <v>0.00016000000000000001</v>
      </c>
      <c r="R184" s="208">
        <f>Q184*H184</f>
        <v>0.024960000000000003</v>
      </c>
      <c r="S184" s="208">
        <v>0</v>
      </c>
      <c r="T184" s="209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0" t="s">
        <v>436</v>
      </c>
      <c r="AT184" s="210" t="s">
        <v>478</v>
      </c>
      <c r="AU184" s="210" t="s">
        <v>89</v>
      </c>
      <c r="AY184" s="19" t="s">
        <v>145</v>
      </c>
      <c r="BE184" s="211">
        <f>IF(N184="základní",J184,0)</f>
        <v>0</v>
      </c>
      <c r="BF184" s="211">
        <f>IF(N184="snížená",J184,0)</f>
        <v>0</v>
      </c>
      <c r="BG184" s="211">
        <f>IF(N184="zákl. přenesená",J184,0)</f>
        <v>0</v>
      </c>
      <c r="BH184" s="211">
        <f>IF(N184="sníž. přenesená",J184,0)</f>
        <v>0</v>
      </c>
      <c r="BI184" s="211">
        <f>IF(N184="nulová",J184,0)</f>
        <v>0</v>
      </c>
      <c r="BJ184" s="19" t="s">
        <v>87</v>
      </c>
      <c r="BK184" s="211">
        <f>ROUND(I184*H184,2)</f>
        <v>0</v>
      </c>
      <c r="BL184" s="19" t="s">
        <v>436</v>
      </c>
      <c r="BM184" s="210" t="s">
        <v>645</v>
      </c>
    </row>
    <row r="185" s="2" customFormat="1">
      <c r="A185" s="41"/>
      <c r="B185" s="42"/>
      <c r="C185" s="43"/>
      <c r="D185" s="212" t="s">
        <v>152</v>
      </c>
      <c r="E185" s="43"/>
      <c r="F185" s="213" t="s">
        <v>644</v>
      </c>
      <c r="G185" s="43"/>
      <c r="H185" s="43"/>
      <c r="I185" s="214"/>
      <c r="J185" s="43"/>
      <c r="K185" s="43"/>
      <c r="L185" s="47"/>
      <c r="M185" s="215"/>
      <c r="N185" s="216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19" t="s">
        <v>152</v>
      </c>
      <c r="AU185" s="19" t="s">
        <v>89</v>
      </c>
    </row>
    <row r="186" s="12" customFormat="1">
      <c r="A186" s="12"/>
      <c r="B186" s="217"/>
      <c r="C186" s="218"/>
      <c r="D186" s="212" t="s">
        <v>153</v>
      </c>
      <c r="E186" s="219" t="s">
        <v>39</v>
      </c>
      <c r="F186" s="220" t="s">
        <v>646</v>
      </c>
      <c r="G186" s="218"/>
      <c r="H186" s="221">
        <v>30</v>
      </c>
      <c r="I186" s="222"/>
      <c r="J186" s="218"/>
      <c r="K186" s="218"/>
      <c r="L186" s="223"/>
      <c r="M186" s="224"/>
      <c r="N186" s="225"/>
      <c r="O186" s="225"/>
      <c r="P186" s="225"/>
      <c r="Q186" s="225"/>
      <c r="R186" s="225"/>
      <c r="S186" s="225"/>
      <c r="T186" s="226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27" t="s">
        <v>153</v>
      </c>
      <c r="AU186" s="227" t="s">
        <v>89</v>
      </c>
      <c r="AV186" s="12" t="s">
        <v>89</v>
      </c>
      <c r="AW186" s="12" t="s">
        <v>41</v>
      </c>
      <c r="AX186" s="12" t="s">
        <v>79</v>
      </c>
      <c r="AY186" s="227" t="s">
        <v>145</v>
      </c>
    </row>
    <row r="187" s="12" customFormat="1">
      <c r="A187" s="12"/>
      <c r="B187" s="217"/>
      <c r="C187" s="218"/>
      <c r="D187" s="212" t="s">
        <v>153</v>
      </c>
      <c r="E187" s="219" t="s">
        <v>39</v>
      </c>
      <c r="F187" s="220" t="s">
        <v>647</v>
      </c>
      <c r="G187" s="218"/>
      <c r="H187" s="221">
        <v>60</v>
      </c>
      <c r="I187" s="222"/>
      <c r="J187" s="218"/>
      <c r="K187" s="218"/>
      <c r="L187" s="223"/>
      <c r="M187" s="224"/>
      <c r="N187" s="225"/>
      <c r="O187" s="225"/>
      <c r="P187" s="225"/>
      <c r="Q187" s="225"/>
      <c r="R187" s="225"/>
      <c r="S187" s="225"/>
      <c r="T187" s="226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T187" s="227" t="s">
        <v>153</v>
      </c>
      <c r="AU187" s="227" t="s">
        <v>89</v>
      </c>
      <c r="AV187" s="12" t="s">
        <v>89</v>
      </c>
      <c r="AW187" s="12" t="s">
        <v>41</v>
      </c>
      <c r="AX187" s="12" t="s">
        <v>79</v>
      </c>
      <c r="AY187" s="227" t="s">
        <v>145</v>
      </c>
    </row>
    <row r="188" s="12" customFormat="1">
      <c r="A188" s="12"/>
      <c r="B188" s="217"/>
      <c r="C188" s="218"/>
      <c r="D188" s="212" t="s">
        <v>153</v>
      </c>
      <c r="E188" s="219" t="s">
        <v>39</v>
      </c>
      <c r="F188" s="220" t="s">
        <v>648</v>
      </c>
      <c r="G188" s="218"/>
      <c r="H188" s="221">
        <v>40</v>
      </c>
      <c r="I188" s="222"/>
      <c r="J188" s="218"/>
      <c r="K188" s="218"/>
      <c r="L188" s="223"/>
      <c r="M188" s="224"/>
      <c r="N188" s="225"/>
      <c r="O188" s="225"/>
      <c r="P188" s="225"/>
      <c r="Q188" s="225"/>
      <c r="R188" s="225"/>
      <c r="S188" s="225"/>
      <c r="T188" s="226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T188" s="227" t="s">
        <v>153</v>
      </c>
      <c r="AU188" s="227" t="s">
        <v>89</v>
      </c>
      <c r="AV188" s="12" t="s">
        <v>89</v>
      </c>
      <c r="AW188" s="12" t="s">
        <v>41</v>
      </c>
      <c r="AX188" s="12" t="s">
        <v>79</v>
      </c>
      <c r="AY188" s="227" t="s">
        <v>145</v>
      </c>
    </row>
    <row r="189" s="13" customFormat="1">
      <c r="A189" s="13"/>
      <c r="B189" s="228"/>
      <c r="C189" s="229"/>
      <c r="D189" s="212" t="s">
        <v>153</v>
      </c>
      <c r="E189" s="230" t="s">
        <v>39</v>
      </c>
      <c r="F189" s="231" t="s">
        <v>155</v>
      </c>
      <c r="G189" s="229"/>
      <c r="H189" s="232">
        <v>130</v>
      </c>
      <c r="I189" s="233"/>
      <c r="J189" s="229"/>
      <c r="K189" s="229"/>
      <c r="L189" s="234"/>
      <c r="M189" s="235"/>
      <c r="N189" s="236"/>
      <c r="O189" s="236"/>
      <c r="P189" s="236"/>
      <c r="Q189" s="236"/>
      <c r="R189" s="236"/>
      <c r="S189" s="236"/>
      <c r="T189" s="23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8" t="s">
        <v>153</v>
      </c>
      <c r="AU189" s="238" t="s">
        <v>89</v>
      </c>
      <c r="AV189" s="13" t="s">
        <v>151</v>
      </c>
      <c r="AW189" s="13" t="s">
        <v>41</v>
      </c>
      <c r="AX189" s="13" t="s">
        <v>87</v>
      </c>
      <c r="AY189" s="238" t="s">
        <v>145</v>
      </c>
    </row>
    <row r="190" s="12" customFormat="1">
      <c r="A190" s="12"/>
      <c r="B190" s="217"/>
      <c r="C190" s="218"/>
      <c r="D190" s="212" t="s">
        <v>153</v>
      </c>
      <c r="E190" s="218"/>
      <c r="F190" s="220" t="s">
        <v>649</v>
      </c>
      <c r="G190" s="218"/>
      <c r="H190" s="221">
        <v>156</v>
      </c>
      <c r="I190" s="222"/>
      <c r="J190" s="218"/>
      <c r="K190" s="218"/>
      <c r="L190" s="223"/>
      <c r="M190" s="224"/>
      <c r="N190" s="225"/>
      <c r="O190" s="225"/>
      <c r="P190" s="225"/>
      <c r="Q190" s="225"/>
      <c r="R190" s="225"/>
      <c r="S190" s="225"/>
      <c r="T190" s="226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T190" s="227" t="s">
        <v>153</v>
      </c>
      <c r="AU190" s="227" t="s">
        <v>89</v>
      </c>
      <c r="AV190" s="12" t="s">
        <v>89</v>
      </c>
      <c r="AW190" s="12" t="s">
        <v>4</v>
      </c>
      <c r="AX190" s="12" t="s">
        <v>87</v>
      </c>
      <c r="AY190" s="227" t="s">
        <v>145</v>
      </c>
    </row>
    <row r="191" s="2" customFormat="1" ht="24.15" customHeight="1">
      <c r="A191" s="41"/>
      <c r="B191" s="42"/>
      <c r="C191" s="199" t="s">
        <v>197</v>
      </c>
      <c r="D191" s="199" t="s">
        <v>146</v>
      </c>
      <c r="E191" s="200" t="s">
        <v>650</v>
      </c>
      <c r="F191" s="201" t="s">
        <v>651</v>
      </c>
      <c r="G191" s="202" t="s">
        <v>368</v>
      </c>
      <c r="H191" s="203">
        <v>72</v>
      </c>
      <c r="I191" s="204"/>
      <c r="J191" s="205">
        <f>ROUND(I191*H191,2)</f>
        <v>0</v>
      </c>
      <c r="K191" s="201" t="s">
        <v>525</v>
      </c>
      <c r="L191" s="47"/>
      <c r="M191" s="206" t="s">
        <v>39</v>
      </c>
      <c r="N191" s="207" t="s">
        <v>50</v>
      </c>
      <c r="O191" s="87"/>
      <c r="P191" s="208">
        <f>O191*H191</f>
        <v>0</v>
      </c>
      <c r="Q191" s="208">
        <v>0</v>
      </c>
      <c r="R191" s="208">
        <f>Q191*H191</f>
        <v>0</v>
      </c>
      <c r="S191" s="208">
        <v>0</v>
      </c>
      <c r="T191" s="209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10" t="s">
        <v>292</v>
      </c>
      <c r="AT191" s="210" t="s">
        <v>146</v>
      </c>
      <c r="AU191" s="210" t="s">
        <v>89</v>
      </c>
      <c r="AY191" s="19" t="s">
        <v>145</v>
      </c>
      <c r="BE191" s="211">
        <f>IF(N191="základní",J191,0)</f>
        <v>0</v>
      </c>
      <c r="BF191" s="211">
        <f>IF(N191="snížená",J191,0)</f>
        <v>0</v>
      </c>
      <c r="BG191" s="211">
        <f>IF(N191="zákl. přenesená",J191,0)</f>
        <v>0</v>
      </c>
      <c r="BH191" s="211">
        <f>IF(N191="sníž. přenesená",J191,0)</f>
        <v>0</v>
      </c>
      <c r="BI191" s="211">
        <f>IF(N191="nulová",J191,0)</f>
        <v>0</v>
      </c>
      <c r="BJ191" s="19" t="s">
        <v>87</v>
      </c>
      <c r="BK191" s="211">
        <f>ROUND(I191*H191,2)</f>
        <v>0</v>
      </c>
      <c r="BL191" s="19" t="s">
        <v>292</v>
      </c>
      <c r="BM191" s="210" t="s">
        <v>652</v>
      </c>
    </row>
    <row r="192" s="2" customFormat="1">
      <c r="A192" s="41"/>
      <c r="B192" s="42"/>
      <c r="C192" s="43"/>
      <c r="D192" s="212" t="s">
        <v>152</v>
      </c>
      <c r="E192" s="43"/>
      <c r="F192" s="213" t="s">
        <v>653</v>
      </c>
      <c r="G192" s="43"/>
      <c r="H192" s="43"/>
      <c r="I192" s="214"/>
      <c r="J192" s="43"/>
      <c r="K192" s="43"/>
      <c r="L192" s="47"/>
      <c r="M192" s="215"/>
      <c r="N192" s="216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19" t="s">
        <v>152</v>
      </c>
      <c r="AU192" s="19" t="s">
        <v>89</v>
      </c>
    </row>
    <row r="193" s="2" customFormat="1">
      <c r="A193" s="41"/>
      <c r="B193" s="42"/>
      <c r="C193" s="43"/>
      <c r="D193" s="252" t="s">
        <v>528</v>
      </c>
      <c r="E193" s="43"/>
      <c r="F193" s="253" t="s">
        <v>654</v>
      </c>
      <c r="G193" s="43"/>
      <c r="H193" s="43"/>
      <c r="I193" s="214"/>
      <c r="J193" s="43"/>
      <c r="K193" s="43"/>
      <c r="L193" s="47"/>
      <c r="M193" s="215"/>
      <c r="N193" s="216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19" t="s">
        <v>528</v>
      </c>
      <c r="AU193" s="19" t="s">
        <v>89</v>
      </c>
    </row>
    <row r="194" s="12" customFormat="1">
      <c r="A194" s="12"/>
      <c r="B194" s="217"/>
      <c r="C194" s="218"/>
      <c r="D194" s="212" t="s">
        <v>153</v>
      </c>
      <c r="E194" s="219" t="s">
        <v>39</v>
      </c>
      <c r="F194" s="220" t="s">
        <v>655</v>
      </c>
      <c r="G194" s="218"/>
      <c r="H194" s="221">
        <v>72</v>
      </c>
      <c r="I194" s="222"/>
      <c r="J194" s="218"/>
      <c r="K194" s="218"/>
      <c r="L194" s="223"/>
      <c r="M194" s="224"/>
      <c r="N194" s="225"/>
      <c r="O194" s="225"/>
      <c r="P194" s="225"/>
      <c r="Q194" s="225"/>
      <c r="R194" s="225"/>
      <c r="S194" s="225"/>
      <c r="T194" s="226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T194" s="227" t="s">
        <v>153</v>
      </c>
      <c r="AU194" s="227" t="s">
        <v>89</v>
      </c>
      <c r="AV194" s="12" t="s">
        <v>89</v>
      </c>
      <c r="AW194" s="12" t="s">
        <v>41</v>
      </c>
      <c r="AX194" s="12" t="s">
        <v>87</v>
      </c>
      <c r="AY194" s="227" t="s">
        <v>145</v>
      </c>
    </row>
    <row r="195" s="2" customFormat="1" ht="37.8" customHeight="1">
      <c r="A195" s="41"/>
      <c r="B195" s="42"/>
      <c r="C195" s="199" t="s">
        <v>257</v>
      </c>
      <c r="D195" s="199" t="s">
        <v>146</v>
      </c>
      <c r="E195" s="200" t="s">
        <v>656</v>
      </c>
      <c r="F195" s="201" t="s">
        <v>657</v>
      </c>
      <c r="G195" s="202" t="s">
        <v>149</v>
      </c>
      <c r="H195" s="203">
        <v>465</v>
      </c>
      <c r="I195" s="204"/>
      <c r="J195" s="205">
        <f>ROUND(I195*H195,2)</f>
        <v>0</v>
      </c>
      <c r="K195" s="201" t="s">
        <v>525</v>
      </c>
      <c r="L195" s="47"/>
      <c r="M195" s="206" t="s">
        <v>39</v>
      </c>
      <c r="N195" s="207" t="s">
        <v>50</v>
      </c>
      <c r="O195" s="87"/>
      <c r="P195" s="208">
        <f>O195*H195</f>
        <v>0</v>
      </c>
      <c r="Q195" s="208">
        <v>0</v>
      </c>
      <c r="R195" s="208">
        <f>Q195*H195</f>
        <v>0</v>
      </c>
      <c r="S195" s="208">
        <v>0</v>
      </c>
      <c r="T195" s="209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0" t="s">
        <v>292</v>
      </c>
      <c r="AT195" s="210" t="s">
        <v>146</v>
      </c>
      <c r="AU195" s="210" t="s">
        <v>89</v>
      </c>
      <c r="AY195" s="19" t="s">
        <v>145</v>
      </c>
      <c r="BE195" s="211">
        <f>IF(N195="základní",J195,0)</f>
        <v>0</v>
      </c>
      <c r="BF195" s="211">
        <f>IF(N195="snížená",J195,0)</f>
        <v>0</v>
      </c>
      <c r="BG195" s="211">
        <f>IF(N195="zákl. přenesená",J195,0)</f>
        <v>0</v>
      </c>
      <c r="BH195" s="211">
        <f>IF(N195="sníž. přenesená",J195,0)</f>
        <v>0</v>
      </c>
      <c r="BI195" s="211">
        <f>IF(N195="nulová",J195,0)</f>
        <v>0</v>
      </c>
      <c r="BJ195" s="19" t="s">
        <v>87</v>
      </c>
      <c r="BK195" s="211">
        <f>ROUND(I195*H195,2)</f>
        <v>0</v>
      </c>
      <c r="BL195" s="19" t="s">
        <v>292</v>
      </c>
      <c r="BM195" s="210" t="s">
        <v>658</v>
      </c>
    </row>
    <row r="196" s="2" customFormat="1">
      <c r="A196" s="41"/>
      <c r="B196" s="42"/>
      <c r="C196" s="43"/>
      <c r="D196" s="212" t="s">
        <v>152</v>
      </c>
      <c r="E196" s="43"/>
      <c r="F196" s="213" t="s">
        <v>659</v>
      </c>
      <c r="G196" s="43"/>
      <c r="H196" s="43"/>
      <c r="I196" s="214"/>
      <c r="J196" s="43"/>
      <c r="K196" s="43"/>
      <c r="L196" s="47"/>
      <c r="M196" s="215"/>
      <c r="N196" s="216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19" t="s">
        <v>152</v>
      </c>
      <c r="AU196" s="19" t="s">
        <v>89</v>
      </c>
    </row>
    <row r="197" s="2" customFormat="1">
      <c r="A197" s="41"/>
      <c r="B197" s="42"/>
      <c r="C197" s="43"/>
      <c r="D197" s="252" t="s">
        <v>528</v>
      </c>
      <c r="E197" s="43"/>
      <c r="F197" s="253" t="s">
        <v>660</v>
      </c>
      <c r="G197" s="43"/>
      <c r="H197" s="43"/>
      <c r="I197" s="214"/>
      <c r="J197" s="43"/>
      <c r="K197" s="43"/>
      <c r="L197" s="47"/>
      <c r="M197" s="215"/>
      <c r="N197" s="216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19" t="s">
        <v>528</v>
      </c>
      <c r="AU197" s="19" t="s">
        <v>89</v>
      </c>
    </row>
    <row r="198" s="2" customFormat="1" ht="24.15" customHeight="1">
      <c r="A198" s="41"/>
      <c r="B198" s="42"/>
      <c r="C198" s="254" t="s">
        <v>203</v>
      </c>
      <c r="D198" s="254" t="s">
        <v>478</v>
      </c>
      <c r="E198" s="255" t="s">
        <v>661</v>
      </c>
      <c r="F198" s="256" t="s">
        <v>662</v>
      </c>
      <c r="G198" s="257" t="s">
        <v>149</v>
      </c>
      <c r="H198" s="258">
        <v>558</v>
      </c>
      <c r="I198" s="259"/>
      <c r="J198" s="260">
        <f>ROUND(I198*H198,2)</f>
        <v>0</v>
      </c>
      <c r="K198" s="256" t="s">
        <v>525</v>
      </c>
      <c r="L198" s="261"/>
      <c r="M198" s="262" t="s">
        <v>39</v>
      </c>
      <c r="N198" s="263" t="s">
        <v>50</v>
      </c>
      <c r="O198" s="87"/>
      <c r="P198" s="208">
        <f>O198*H198</f>
        <v>0</v>
      </c>
      <c r="Q198" s="208">
        <v>0.00089999999999999998</v>
      </c>
      <c r="R198" s="208">
        <f>Q198*H198</f>
        <v>0.50219999999999998</v>
      </c>
      <c r="S198" s="208">
        <v>0</v>
      </c>
      <c r="T198" s="209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0" t="s">
        <v>436</v>
      </c>
      <c r="AT198" s="210" t="s">
        <v>478</v>
      </c>
      <c r="AU198" s="210" t="s">
        <v>89</v>
      </c>
      <c r="AY198" s="19" t="s">
        <v>145</v>
      </c>
      <c r="BE198" s="211">
        <f>IF(N198="základní",J198,0)</f>
        <v>0</v>
      </c>
      <c r="BF198" s="211">
        <f>IF(N198="snížená",J198,0)</f>
        <v>0</v>
      </c>
      <c r="BG198" s="211">
        <f>IF(N198="zákl. přenesená",J198,0)</f>
        <v>0</v>
      </c>
      <c r="BH198" s="211">
        <f>IF(N198="sníž. přenesená",J198,0)</f>
        <v>0</v>
      </c>
      <c r="BI198" s="211">
        <f>IF(N198="nulová",J198,0)</f>
        <v>0</v>
      </c>
      <c r="BJ198" s="19" t="s">
        <v>87</v>
      </c>
      <c r="BK198" s="211">
        <f>ROUND(I198*H198,2)</f>
        <v>0</v>
      </c>
      <c r="BL198" s="19" t="s">
        <v>436</v>
      </c>
      <c r="BM198" s="210" t="s">
        <v>663</v>
      </c>
    </row>
    <row r="199" s="2" customFormat="1">
      <c r="A199" s="41"/>
      <c r="B199" s="42"/>
      <c r="C199" s="43"/>
      <c r="D199" s="212" t="s">
        <v>152</v>
      </c>
      <c r="E199" s="43"/>
      <c r="F199" s="213" t="s">
        <v>662</v>
      </c>
      <c r="G199" s="43"/>
      <c r="H199" s="43"/>
      <c r="I199" s="214"/>
      <c r="J199" s="43"/>
      <c r="K199" s="43"/>
      <c r="L199" s="47"/>
      <c r="M199" s="215"/>
      <c r="N199" s="216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19" t="s">
        <v>152</v>
      </c>
      <c r="AU199" s="19" t="s">
        <v>89</v>
      </c>
    </row>
    <row r="200" s="12" customFormat="1">
      <c r="A200" s="12"/>
      <c r="B200" s="217"/>
      <c r="C200" s="218"/>
      <c r="D200" s="212" t="s">
        <v>153</v>
      </c>
      <c r="E200" s="219" t="s">
        <v>39</v>
      </c>
      <c r="F200" s="220" t="s">
        <v>664</v>
      </c>
      <c r="G200" s="218"/>
      <c r="H200" s="221">
        <v>465</v>
      </c>
      <c r="I200" s="222"/>
      <c r="J200" s="218"/>
      <c r="K200" s="218"/>
      <c r="L200" s="223"/>
      <c r="M200" s="224"/>
      <c r="N200" s="225"/>
      <c r="O200" s="225"/>
      <c r="P200" s="225"/>
      <c r="Q200" s="225"/>
      <c r="R200" s="225"/>
      <c r="S200" s="225"/>
      <c r="T200" s="226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T200" s="227" t="s">
        <v>153</v>
      </c>
      <c r="AU200" s="227" t="s">
        <v>89</v>
      </c>
      <c r="AV200" s="12" t="s">
        <v>89</v>
      </c>
      <c r="AW200" s="12" t="s">
        <v>41</v>
      </c>
      <c r="AX200" s="12" t="s">
        <v>79</v>
      </c>
      <c r="AY200" s="227" t="s">
        <v>145</v>
      </c>
    </row>
    <row r="201" s="13" customFormat="1">
      <c r="A201" s="13"/>
      <c r="B201" s="228"/>
      <c r="C201" s="229"/>
      <c r="D201" s="212" t="s">
        <v>153</v>
      </c>
      <c r="E201" s="230" t="s">
        <v>39</v>
      </c>
      <c r="F201" s="231" t="s">
        <v>155</v>
      </c>
      <c r="G201" s="229"/>
      <c r="H201" s="232">
        <v>465</v>
      </c>
      <c r="I201" s="233"/>
      <c r="J201" s="229"/>
      <c r="K201" s="229"/>
      <c r="L201" s="234"/>
      <c r="M201" s="235"/>
      <c r="N201" s="236"/>
      <c r="O201" s="236"/>
      <c r="P201" s="236"/>
      <c r="Q201" s="236"/>
      <c r="R201" s="236"/>
      <c r="S201" s="236"/>
      <c r="T201" s="23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8" t="s">
        <v>153</v>
      </c>
      <c r="AU201" s="238" t="s">
        <v>89</v>
      </c>
      <c r="AV201" s="13" t="s">
        <v>151</v>
      </c>
      <c r="AW201" s="13" t="s">
        <v>41</v>
      </c>
      <c r="AX201" s="13" t="s">
        <v>87</v>
      </c>
      <c r="AY201" s="238" t="s">
        <v>145</v>
      </c>
    </row>
    <row r="202" s="12" customFormat="1">
      <c r="A202" s="12"/>
      <c r="B202" s="217"/>
      <c r="C202" s="218"/>
      <c r="D202" s="212" t="s">
        <v>153</v>
      </c>
      <c r="E202" s="218"/>
      <c r="F202" s="220" t="s">
        <v>665</v>
      </c>
      <c r="G202" s="218"/>
      <c r="H202" s="221">
        <v>558</v>
      </c>
      <c r="I202" s="222"/>
      <c r="J202" s="218"/>
      <c r="K202" s="218"/>
      <c r="L202" s="223"/>
      <c r="M202" s="224"/>
      <c r="N202" s="225"/>
      <c r="O202" s="225"/>
      <c r="P202" s="225"/>
      <c r="Q202" s="225"/>
      <c r="R202" s="225"/>
      <c r="S202" s="225"/>
      <c r="T202" s="226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T202" s="227" t="s">
        <v>153</v>
      </c>
      <c r="AU202" s="227" t="s">
        <v>89</v>
      </c>
      <c r="AV202" s="12" t="s">
        <v>89</v>
      </c>
      <c r="AW202" s="12" t="s">
        <v>4</v>
      </c>
      <c r="AX202" s="12" t="s">
        <v>87</v>
      </c>
      <c r="AY202" s="227" t="s">
        <v>145</v>
      </c>
    </row>
    <row r="203" s="2" customFormat="1" ht="24.15" customHeight="1">
      <c r="A203" s="41"/>
      <c r="B203" s="42"/>
      <c r="C203" s="199" t="s">
        <v>265</v>
      </c>
      <c r="D203" s="199" t="s">
        <v>146</v>
      </c>
      <c r="E203" s="200" t="s">
        <v>666</v>
      </c>
      <c r="F203" s="201" t="s">
        <v>667</v>
      </c>
      <c r="G203" s="202" t="s">
        <v>368</v>
      </c>
      <c r="H203" s="203">
        <v>4</v>
      </c>
      <c r="I203" s="204"/>
      <c r="J203" s="205">
        <f>ROUND(I203*H203,2)</f>
        <v>0</v>
      </c>
      <c r="K203" s="201" t="s">
        <v>525</v>
      </c>
      <c r="L203" s="47"/>
      <c r="M203" s="206" t="s">
        <v>39</v>
      </c>
      <c r="N203" s="207" t="s">
        <v>50</v>
      </c>
      <c r="O203" s="87"/>
      <c r="P203" s="208">
        <f>O203*H203</f>
        <v>0</v>
      </c>
      <c r="Q203" s="208">
        <v>0</v>
      </c>
      <c r="R203" s="208">
        <f>Q203*H203</f>
        <v>0</v>
      </c>
      <c r="S203" s="208">
        <v>0</v>
      </c>
      <c r="T203" s="209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0" t="s">
        <v>292</v>
      </c>
      <c r="AT203" s="210" t="s">
        <v>146</v>
      </c>
      <c r="AU203" s="210" t="s">
        <v>89</v>
      </c>
      <c r="AY203" s="19" t="s">
        <v>145</v>
      </c>
      <c r="BE203" s="211">
        <f>IF(N203="základní",J203,0)</f>
        <v>0</v>
      </c>
      <c r="BF203" s="211">
        <f>IF(N203="snížená",J203,0)</f>
        <v>0</v>
      </c>
      <c r="BG203" s="211">
        <f>IF(N203="zákl. přenesená",J203,0)</f>
        <v>0</v>
      </c>
      <c r="BH203" s="211">
        <f>IF(N203="sníž. přenesená",J203,0)</f>
        <v>0</v>
      </c>
      <c r="BI203" s="211">
        <f>IF(N203="nulová",J203,0)</f>
        <v>0</v>
      </c>
      <c r="BJ203" s="19" t="s">
        <v>87</v>
      </c>
      <c r="BK203" s="211">
        <f>ROUND(I203*H203,2)</f>
        <v>0</v>
      </c>
      <c r="BL203" s="19" t="s">
        <v>292</v>
      </c>
      <c r="BM203" s="210" t="s">
        <v>668</v>
      </c>
    </row>
    <row r="204" s="2" customFormat="1">
      <c r="A204" s="41"/>
      <c r="B204" s="42"/>
      <c r="C204" s="43"/>
      <c r="D204" s="212" t="s">
        <v>152</v>
      </c>
      <c r="E204" s="43"/>
      <c r="F204" s="213" t="s">
        <v>669</v>
      </c>
      <c r="G204" s="43"/>
      <c r="H204" s="43"/>
      <c r="I204" s="214"/>
      <c r="J204" s="43"/>
      <c r="K204" s="43"/>
      <c r="L204" s="47"/>
      <c r="M204" s="215"/>
      <c r="N204" s="216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19" t="s">
        <v>152</v>
      </c>
      <c r="AU204" s="19" t="s">
        <v>89</v>
      </c>
    </row>
    <row r="205" s="2" customFormat="1">
      <c r="A205" s="41"/>
      <c r="B205" s="42"/>
      <c r="C205" s="43"/>
      <c r="D205" s="252" t="s">
        <v>528</v>
      </c>
      <c r="E205" s="43"/>
      <c r="F205" s="253" t="s">
        <v>670</v>
      </c>
      <c r="G205" s="43"/>
      <c r="H205" s="43"/>
      <c r="I205" s="214"/>
      <c r="J205" s="43"/>
      <c r="K205" s="43"/>
      <c r="L205" s="47"/>
      <c r="M205" s="215"/>
      <c r="N205" s="216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19" t="s">
        <v>528</v>
      </c>
      <c r="AU205" s="19" t="s">
        <v>89</v>
      </c>
    </row>
    <row r="206" s="12" customFormat="1">
      <c r="A206" s="12"/>
      <c r="B206" s="217"/>
      <c r="C206" s="218"/>
      <c r="D206" s="212" t="s">
        <v>153</v>
      </c>
      <c r="E206" s="219" t="s">
        <v>39</v>
      </c>
      <c r="F206" s="220" t="s">
        <v>671</v>
      </c>
      <c r="G206" s="218"/>
      <c r="H206" s="221">
        <v>1</v>
      </c>
      <c r="I206" s="222"/>
      <c r="J206" s="218"/>
      <c r="K206" s="218"/>
      <c r="L206" s="223"/>
      <c r="M206" s="224"/>
      <c r="N206" s="225"/>
      <c r="O206" s="225"/>
      <c r="P206" s="225"/>
      <c r="Q206" s="225"/>
      <c r="R206" s="225"/>
      <c r="S206" s="225"/>
      <c r="T206" s="226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T206" s="227" t="s">
        <v>153</v>
      </c>
      <c r="AU206" s="227" t="s">
        <v>89</v>
      </c>
      <c r="AV206" s="12" t="s">
        <v>89</v>
      </c>
      <c r="AW206" s="12" t="s">
        <v>41</v>
      </c>
      <c r="AX206" s="12" t="s">
        <v>79</v>
      </c>
      <c r="AY206" s="227" t="s">
        <v>145</v>
      </c>
    </row>
    <row r="207" s="12" customFormat="1">
      <c r="A207" s="12"/>
      <c r="B207" s="217"/>
      <c r="C207" s="218"/>
      <c r="D207" s="212" t="s">
        <v>153</v>
      </c>
      <c r="E207" s="219" t="s">
        <v>39</v>
      </c>
      <c r="F207" s="220" t="s">
        <v>672</v>
      </c>
      <c r="G207" s="218"/>
      <c r="H207" s="221">
        <v>2</v>
      </c>
      <c r="I207" s="222"/>
      <c r="J207" s="218"/>
      <c r="K207" s="218"/>
      <c r="L207" s="223"/>
      <c r="M207" s="224"/>
      <c r="N207" s="225"/>
      <c r="O207" s="225"/>
      <c r="P207" s="225"/>
      <c r="Q207" s="225"/>
      <c r="R207" s="225"/>
      <c r="S207" s="225"/>
      <c r="T207" s="226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T207" s="227" t="s">
        <v>153</v>
      </c>
      <c r="AU207" s="227" t="s">
        <v>89</v>
      </c>
      <c r="AV207" s="12" t="s">
        <v>89</v>
      </c>
      <c r="AW207" s="12" t="s">
        <v>41</v>
      </c>
      <c r="AX207" s="12" t="s">
        <v>79</v>
      </c>
      <c r="AY207" s="227" t="s">
        <v>145</v>
      </c>
    </row>
    <row r="208" s="12" customFormat="1">
      <c r="A208" s="12"/>
      <c r="B208" s="217"/>
      <c r="C208" s="218"/>
      <c r="D208" s="212" t="s">
        <v>153</v>
      </c>
      <c r="E208" s="219" t="s">
        <v>39</v>
      </c>
      <c r="F208" s="220" t="s">
        <v>673</v>
      </c>
      <c r="G208" s="218"/>
      <c r="H208" s="221">
        <v>1</v>
      </c>
      <c r="I208" s="222"/>
      <c r="J208" s="218"/>
      <c r="K208" s="218"/>
      <c r="L208" s="223"/>
      <c r="M208" s="224"/>
      <c r="N208" s="225"/>
      <c r="O208" s="225"/>
      <c r="P208" s="225"/>
      <c r="Q208" s="225"/>
      <c r="R208" s="225"/>
      <c r="S208" s="225"/>
      <c r="T208" s="226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T208" s="227" t="s">
        <v>153</v>
      </c>
      <c r="AU208" s="227" t="s">
        <v>89</v>
      </c>
      <c r="AV208" s="12" t="s">
        <v>89</v>
      </c>
      <c r="AW208" s="12" t="s">
        <v>41</v>
      </c>
      <c r="AX208" s="12" t="s">
        <v>79</v>
      </c>
      <c r="AY208" s="227" t="s">
        <v>145</v>
      </c>
    </row>
    <row r="209" s="13" customFormat="1">
      <c r="A209" s="13"/>
      <c r="B209" s="228"/>
      <c r="C209" s="229"/>
      <c r="D209" s="212" t="s">
        <v>153</v>
      </c>
      <c r="E209" s="230" t="s">
        <v>39</v>
      </c>
      <c r="F209" s="231" t="s">
        <v>155</v>
      </c>
      <c r="G209" s="229"/>
      <c r="H209" s="232">
        <v>4</v>
      </c>
      <c r="I209" s="233"/>
      <c r="J209" s="229"/>
      <c r="K209" s="229"/>
      <c r="L209" s="234"/>
      <c r="M209" s="235"/>
      <c r="N209" s="236"/>
      <c r="O209" s="236"/>
      <c r="P209" s="236"/>
      <c r="Q209" s="236"/>
      <c r="R209" s="236"/>
      <c r="S209" s="236"/>
      <c r="T209" s="23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8" t="s">
        <v>153</v>
      </c>
      <c r="AU209" s="238" t="s">
        <v>89</v>
      </c>
      <c r="AV209" s="13" t="s">
        <v>151</v>
      </c>
      <c r="AW209" s="13" t="s">
        <v>41</v>
      </c>
      <c r="AX209" s="13" t="s">
        <v>87</v>
      </c>
      <c r="AY209" s="238" t="s">
        <v>145</v>
      </c>
    </row>
    <row r="210" s="2" customFormat="1" ht="37.8" customHeight="1">
      <c r="A210" s="41"/>
      <c r="B210" s="42"/>
      <c r="C210" s="254" t="s">
        <v>207</v>
      </c>
      <c r="D210" s="254" t="s">
        <v>478</v>
      </c>
      <c r="E210" s="255" t="s">
        <v>674</v>
      </c>
      <c r="F210" s="256" t="s">
        <v>675</v>
      </c>
      <c r="G210" s="257" t="s">
        <v>368</v>
      </c>
      <c r="H210" s="258">
        <v>2</v>
      </c>
      <c r="I210" s="259"/>
      <c r="J210" s="260">
        <f>ROUND(I210*H210,2)</f>
        <v>0</v>
      </c>
      <c r="K210" s="256" t="s">
        <v>525</v>
      </c>
      <c r="L210" s="261"/>
      <c r="M210" s="262" t="s">
        <v>39</v>
      </c>
      <c r="N210" s="263" t="s">
        <v>50</v>
      </c>
      <c r="O210" s="87"/>
      <c r="P210" s="208">
        <f>O210*H210</f>
        <v>0</v>
      </c>
      <c r="Q210" s="208">
        <v>0.011599999999999999</v>
      </c>
      <c r="R210" s="208">
        <f>Q210*H210</f>
        <v>0.023199999999999998</v>
      </c>
      <c r="S210" s="208">
        <v>0</v>
      </c>
      <c r="T210" s="209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10" t="s">
        <v>436</v>
      </c>
      <c r="AT210" s="210" t="s">
        <v>478</v>
      </c>
      <c r="AU210" s="210" t="s">
        <v>89</v>
      </c>
      <c r="AY210" s="19" t="s">
        <v>145</v>
      </c>
      <c r="BE210" s="211">
        <f>IF(N210="základní",J210,0)</f>
        <v>0</v>
      </c>
      <c r="BF210" s="211">
        <f>IF(N210="snížená",J210,0)</f>
        <v>0</v>
      </c>
      <c r="BG210" s="211">
        <f>IF(N210="zákl. přenesená",J210,0)</f>
        <v>0</v>
      </c>
      <c r="BH210" s="211">
        <f>IF(N210="sníž. přenesená",J210,0)</f>
        <v>0</v>
      </c>
      <c r="BI210" s="211">
        <f>IF(N210="nulová",J210,0)</f>
        <v>0</v>
      </c>
      <c r="BJ210" s="19" t="s">
        <v>87</v>
      </c>
      <c r="BK210" s="211">
        <f>ROUND(I210*H210,2)</f>
        <v>0</v>
      </c>
      <c r="BL210" s="19" t="s">
        <v>436</v>
      </c>
      <c r="BM210" s="210" t="s">
        <v>676</v>
      </c>
    </row>
    <row r="211" s="2" customFormat="1">
      <c r="A211" s="41"/>
      <c r="B211" s="42"/>
      <c r="C211" s="43"/>
      <c r="D211" s="212" t="s">
        <v>152</v>
      </c>
      <c r="E211" s="43"/>
      <c r="F211" s="213" t="s">
        <v>675</v>
      </c>
      <c r="G211" s="43"/>
      <c r="H211" s="43"/>
      <c r="I211" s="214"/>
      <c r="J211" s="43"/>
      <c r="K211" s="43"/>
      <c r="L211" s="47"/>
      <c r="M211" s="215"/>
      <c r="N211" s="216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19" t="s">
        <v>152</v>
      </c>
      <c r="AU211" s="19" t="s">
        <v>89</v>
      </c>
    </row>
    <row r="212" s="12" customFormat="1">
      <c r="A212" s="12"/>
      <c r="B212" s="217"/>
      <c r="C212" s="218"/>
      <c r="D212" s="212" t="s">
        <v>153</v>
      </c>
      <c r="E212" s="219" t="s">
        <v>39</v>
      </c>
      <c r="F212" s="220" t="s">
        <v>677</v>
      </c>
      <c r="G212" s="218"/>
      <c r="H212" s="221">
        <v>1</v>
      </c>
      <c r="I212" s="222"/>
      <c r="J212" s="218"/>
      <c r="K212" s="218"/>
      <c r="L212" s="223"/>
      <c r="M212" s="224"/>
      <c r="N212" s="225"/>
      <c r="O212" s="225"/>
      <c r="P212" s="225"/>
      <c r="Q212" s="225"/>
      <c r="R212" s="225"/>
      <c r="S212" s="225"/>
      <c r="T212" s="226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T212" s="227" t="s">
        <v>153</v>
      </c>
      <c r="AU212" s="227" t="s">
        <v>89</v>
      </c>
      <c r="AV212" s="12" t="s">
        <v>89</v>
      </c>
      <c r="AW212" s="12" t="s">
        <v>41</v>
      </c>
      <c r="AX212" s="12" t="s">
        <v>79</v>
      </c>
      <c r="AY212" s="227" t="s">
        <v>145</v>
      </c>
    </row>
    <row r="213" s="12" customFormat="1">
      <c r="A213" s="12"/>
      <c r="B213" s="217"/>
      <c r="C213" s="218"/>
      <c r="D213" s="212" t="s">
        <v>153</v>
      </c>
      <c r="E213" s="219" t="s">
        <v>39</v>
      </c>
      <c r="F213" s="220" t="s">
        <v>678</v>
      </c>
      <c r="G213" s="218"/>
      <c r="H213" s="221">
        <v>1</v>
      </c>
      <c r="I213" s="222"/>
      <c r="J213" s="218"/>
      <c r="K213" s="218"/>
      <c r="L213" s="223"/>
      <c r="M213" s="224"/>
      <c r="N213" s="225"/>
      <c r="O213" s="225"/>
      <c r="P213" s="225"/>
      <c r="Q213" s="225"/>
      <c r="R213" s="225"/>
      <c r="S213" s="225"/>
      <c r="T213" s="226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T213" s="227" t="s">
        <v>153</v>
      </c>
      <c r="AU213" s="227" t="s">
        <v>89</v>
      </c>
      <c r="AV213" s="12" t="s">
        <v>89</v>
      </c>
      <c r="AW213" s="12" t="s">
        <v>41</v>
      </c>
      <c r="AX213" s="12" t="s">
        <v>79</v>
      </c>
      <c r="AY213" s="227" t="s">
        <v>145</v>
      </c>
    </row>
    <row r="214" s="13" customFormat="1">
      <c r="A214" s="13"/>
      <c r="B214" s="228"/>
      <c r="C214" s="229"/>
      <c r="D214" s="212" t="s">
        <v>153</v>
      </c>
      <c r="E214" s="230" t="s">
        <v>39</v>
      </c>
      <c r="F214" s="231" t="s">
        <v>155</v>
      </c>
      <c r="G214" s="229"/>
      <c r="H214" s="232">
        <v>2</v>
      </c>
      <c r="I214" s="233"/>
      <c r="J214" s="229"/>
      <c r="K214" s="229"/>
      <c r="L214" s="234"/>
      <c r="M214" s="235"/>
      <c r="N214" s="236"/>
      <c r="O214" s="236"/>
      <c r="P214" s="236"/>
      <c r="Q214" s="236"/>
      <c r="R214" s="236"/>
      <c r="S214" s="236"/>
      <c r="T214" s="23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8" t="s">
        <v>153</v>
      </c>
      <c r="AU214" s="238" t="s">
        <v>89</v>
      </c>
      <c r="AV214" s="13" t="s">
        <v>151</v>
      </c>
      <c r="AW214" s="13" t="s">
        <v>41</v>
      </c>
      <c r="AX214" s="13" t="s">
        <v>87</v>
      </c>
      <c r="AY214" s="238" t="s">
        <v>145</v>
      </c>
    </row>
    <row r="215" s="2" customFormat="1" ht="24.15" customHeight="1">
      <c r="A215" s="41"/>
      <c r="B215" s="42"/>
      <c r="C215" s="199" t="s">
        <v>273</v>
      </c>
      <c r="D215" s="199" t="s">
        <v>146</v>
      </c>
      <c r="E215" s="200" t="s">
        <v>679</v>
      </c>
      <c r="F215" s="201" t="s">
        <v>680</v>
      </c>
      <c r="G215" s="202" t="s">
        <v>368</v>
      </c>
      <c r="H215" s="203">
        <v>3</v>
      </c>
      <c r="I215" s="204"/>
      <c r="J215" s="205">
        <f>ROUND(I215*H215,2)</f>
        <v>0</v>
      </c>
      <c r="K215" s="201" t="s">
        <v>525</v>
      </c>
      <c r="L215" s="47"/>
      <c r="M215" s="206" t="s">
        <v>39</v>
      </c>
      <c r="N215" s="207" t="s">
        <v>50</v>
      </c>
      <c r="O215" s="87"/>
      <c r="P215" s="208">
        <f>O215*H215</f>
        <v>0</v>
      </c>
      <c r="Q215" s="208">
        <v>0</v>
      </c>
      <c r="R215" s="208">
        <f>Q215*H215</f>
        <v>0</v>
      </c>
      <c r="S215" s="208">
        <v>0</v>
      </c>
      <c r="T215" s="209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0" t="s">
        <v>292</v>
      </c>
      <c r="AT215" s="210" t="s">
        <v>146</v>
      </c>
      <c r="AU215" s="210" t="s">
        <v>89</v>
      </c>
      <c r="AY215" s="19" t="s">
        <v>145</v>
      </c>
      <c r="BE215" s="211">
        <f>IF(N215="základní",J215,0)</f>
        <v>0</v>
      </c>
      <c r="BF215" s="211">
        <f>IF(N215="snížená",J215,0)</f>
        <v>0</v>
      </c>
      <c r="BG215" s="211">
        <f>IF(N215="zákl. přenesená",J215,0)</f>
        <v>0</v>
      </c>
      <c r="BH215" s="211">
        <f>IF(N215="sníž. přenesená",J215,0)</f>
        <v>0</v>
      </c>
      <c r="BI215" s="211">
        <f>IF(N215="nulová",J215,0)</f>
        <v>0</v>
      </c>
      <c r="BJ215" s="19" t="s">
        <v>87</v>
      </c>
      <c r="BK215" s="211">
        <f>ROUND(I215*H215,2)</f>
        <v>0</v>
      </c>
      <c r="BL215" s="19" t="s">
        <v>292</v>
      </c>
      <c r="BM215" s="210" t="s">
        <v>681</v>
      </c>
    </row>
    <row r="216" s="2" customFormat="1">
      <c r="A216" s="41"/>
      <c r="B216" s="42"/>
      <c r="C216" s="43"/>
      <c r="D216" s="212" t="s">
        <v>152</v>
      </c>
      <c r="E216" s="43"/>
      <c r="F216" s="213" t="s">
        <v>682</v>
      </c>
      <c r="G216" s="43"/>
      <c r="H216" s="43"/>
      <c r="I216" s="214"/>
      <c r="J216" s="43"/>
      <c r="K216" s="43"/>
      <c r="L216" s="47"/>
      <c r="M216" s="215"/>
      <c r="N216" s="216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19" t="s">
        <v>152</v>
      </c>
      <c r="AU216" s="19" t="s">
        <v>89</v>
      </c>
    </row>
    <row r="217" s="2" customFormat="1">
      <c r="A217" s="41"/>
      <c r="B217" s="42"/>
      <c r="C217" s="43"/>
      <c r="D217" s="252" t="s">
        <v>528</v>
      </c>
      <c r="E217" s="43"/>
      <c r="F217" s="253" t="s">
        <v>683</v>
      </c>
      <c r="G217" s="43"/>
      <c r="H217" s="43"/>
      <c r="I217" s="214"/>
      <c r="J217" s="43"/>
      <c r="K217" s="43"/>
      <c r="L217" s="47"/>
      <c r="M217" s="215"/>
      <c r="N217" s="216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19" t="s">
        <v>528</v>
      </c>
      <c r="AU217" s="19" t="s">
        <v>89</v>
      </c>
    </row>
    <row r="218" s="2" customFormat="1" ht="37.8" customHeight="1">
      <c r="A218" s="41"/>
      <c r="B218" s="42"/>
      <c r="C218" s="254" t="s">
        <v>212</v>
      </c>
      <c r="D218" s="254" t="s">
        <v>478</v>
      </c>
      <c r="E218" s="255" t="s">
        <v>684</v>
      </c>
      <c r="F218" s="256" t="s">
        <v>685</v>
      </c>
      <c r="G218" s="257" t="s">
        <v>368</v>
      </c>
      <c r="H218" s="258">
        <v>3</v>
      </c>
      <c r="I218" s="259"/>
      <c r="J218" s="260">
        <f>ROUND(I218*H218,2)</f>
        <v>0</v>
      </c>
      <c r="K218" s="256" t="s">
        <v>525</v>
      </c>
      <c r="L218" s="261"/>
      <c r="M218" s="262" t="s">
        <v>39</v>
      </c>
      <c r="N218" s="263" t="s">
        <v>50</v>
      </c>
      <c r="O218" s="87"/>
      <c r="P218" s="208">
        <f>O218*H218</f>
        <v>0</v>
      </c>
      <c r="Q218" s="208">
        <v>0.0114</v>
      </c>
      <c r="R218" s="208">
        <f>Q218*H218</f>
        <v>0.034200000000000001</v>
      </c>
      <c r="S218" s="208">
        <v>0</v>
      </c>
      <c r="T218" s="209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10" t="s">
        <v>436</v>
      </c>
      <c r="AT218" s="210" t="s">
        <v>478</v>
      </c>
      <c r="AU218" s="210" t="s">
        <v>89</v>
      </c>
      <c r="AY218" s="19" t="s">
        <v>145</v>
      </c>
      <c r="BE218" s="211">
        <f>IF(N218="základní",J218,0)</f>
        <v>0</v>
      </c>
      <c r="BF218" s="211">
        <f>IF(N218="snížená",J218,0)</f>
        <v>0</v>
      </c>
      <c r="BG218" s="211">
        <f>IF(N218="zákl. přenesená",J218,0)</f>
        <v>0</v>
      </c>
      <c r="BH218" s="211">
        <f>IF(N218="sníž. přenesená",J218,0)</f>
        <v>0</v>
      </c>
      <c r="BI218" s="211">
        <f>IF(N218="nulová",J218,0)</f>
        <v>0</v>
      </c>
      <c r="BJ218" s="19" t="s">
        <v>87</v>
      </c>
      <c r="BK218" s="211">
        <f>ROUND(I218*H218,2)</f>
        <v>0</v>
      </c>
      <c r="BL218" s="19" t="s">
        <v>436</v>
      </c>
      <c r="BM218" s="210" t="s">
        <v>686</v>
      </c>
    </row>
    <row r="219" s="2" customFormat="1">
      <c r="A219" s="41"/>
      <c r="B219" s="42"/>
      <c r="C219" s="43"/>
      <c r="D219" s="212" t="s">
        <v>152</v>
      </c>
      <c r="E219" s="43"/>
      <c r="F219" s="213" t="s">
        <v>685</v>
      </c>
      <c r="G219" s="43"/>
      <c r="H219" s="43"/>
      <c r="I219" s="214"/>
      <c r="J219" s="43"/>
      <c r="K219" s="43"/>
      <c r="L219" s="47"/>
      <c r="M219" s="215"/>
      <c r="N219" s="216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19" t="s">
        <v>152</v>
      </c>
      <c r="AU219" s="19" t="s">
        <v>89</v>
      </c>
    </row>
    <row r="220" s="12" customFormat="1">
      <c r="A220" s="12"/>
      <c r="B220" s="217"/>
      <c r="C220" s="218"/>
      <c r="D220" s="212" t="s">
        <v>153</v>
      </c>
      <c r="E220" s="219" t="s">
        <v>39</v>
      </c>
      <c r="F220" s="220" t="s">
        <v>687</v>
      </c>
      <c r="G220" s="218"/>
      <c r="H220" s="221">
        <v>3</v>
      </c>
      <c r="I220" s="222"/>
      <c r="J220" s="218"/>
      <c r="K220" s="218"/>
      <c r="L220" s="223"/>
      <c r="M220" s="224"/>
      <c r="N220" s="225"/>
      <c r="O220" s="225"/>
      <c r="P220" s="225"/>
      <c r="Q220" s="225"/>
      <c r="R220" s="225"/>
      <c r="S220" s="225"/>
      <c r="T220" s="226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T220" s="227" t="s">
        <v>153</v>
      </c>
      <c r="AU220" s="227" t="s">
        <v>89</v>
      </c>
      <c r="AV220" s="12" t="s">
        <v>89</v>
      </c>
      <c r="AW220" s="12" t="s">
        <v>41</v>
      </c>
      <c r="AX220" s="12" t="s">
        <v>79</v>
      </c>
      <c r="AY220" s="227" t="s">
        <v>145</v>
      </c>
    </row>
    <row r="221" s="13" customFormat="1">
      <c r="A221" s="13"/>
      <c r="B221" s="228"/>
      <c r="C221" s="229"/>
      <c r="D221" s="212" t="s">
        <v>153</v>
      </c>
      <c r="E221" s="230" t="s">
        <v>39</v>
      </c>
      <c r="F221" s="231" t="s">
        <v>155</v>
      </c>
      <c r="G221" s="229"/>
      <c r="H221" s="232">
        <v>3</v>
      </c>
      <c r="I221" s="233"/>
      <c r="J221" s="229"/>
      <c r="K221" s="229"/>
      <c r="L221" s="234"/>
      <c r="M221" s="235"/>
      <c r="N221" s="236"/>
      <c r="O221" s="236"/>
      <c r="P221" s="236"/>
      <c r="Q221" s="236"/>
      <c r="R221" s="236"/>
      <c r="S221" s="236"/>
      <c r="T221" s="23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8" t="s">
        <v>153</v>
      </c>
      <c r="AU221" s="238" t="s">
        <v>89</v>
      </c>
      <c r="AV221" s="13" t="s">
        <v>151</v>
      </c>
      <c r="AW221" s="13" t="s">
        <v>41</v>
      </c>
      <c r="AX221" s="13" t="s">
        <v>87</v>
      </c>
      <c r="AY221" s="238" t="s">
        <v>145</v>
      </c>
    </row>
    <row r="222" s="2" customFormat="1" ht="24.15" customHeight="1">
      <c r="A222" s="41"/>
      <c r="B222" s="42"/>
      <c r="C222" s="199" t="s">
        <v>284</v>
      </c>
      <c r="D222" s="199" t="s">
        <v>146</v>
      </c>
      <c r="E222" s="200" t="s">
        <v>688</v>
      </c>
      <c r="F222" s="201" t="s">
        <v>689</v>
      </c>
      <c r="G222" s="202" t="s">
        <v>368</v>
      </c>
      <c r="H222" s="203">
        <v>6</v>
      </c>
      <c r="I222" s="204"/>
      <c r="J222" s="205">
        <f>ROUND(I222*H222,2)</f>
        <v>0</v>
      </c>
      <c r="K222" s="201" t="s">
        <v>525</v>
      </c>
      <c r="L222" s="47"/>
      <c r="M222" s="206" t="s">
        <v>39</v>
      </c>
      <c r="N222" s="207" t="s">
        <v>50</v>
      </c>
      <c r="O222" s="87"/>
      <c r="P222" s="208">
        <f>O222*H222</f>
        <v>0</v>
      </c>
      <c r="Q222" s="208">
        <v>0</v>
      </c>
      <c r="R222" s="208">
        <f>Q222*H222</f>
        <v>0</v>
      </c>
      <c r="S222" s="208">
        <v>0</v>
      </c>
      <c r="T222" s="209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0" t="s">
        <v>292</v>
      </c>
      <c r="AT222" s="210" t="s">
        <v>146</v>
      </c>
      <c r="AU222" s="210" t="s">
        <v>89</v>
      </c>
      <c r="AY222" s="19" t="s">
        <v>145</v>
      </c>
      <c r="BE222" s="211">
        <f>IF(N222="základní",J222,0)</f>
        <v>0</v>
      </c>
      <c r="BF222" s="211">
        <f>IF(N222="snížená",J222,0)</f>
        <v>0</v>
      </c>
      <c r="BG222" s="211">
        <f>IF(N222="zákl. přenesená",J222,0)</f>
        <v>0</v>
      </c>
      <c r="BH222" s="211">
        <f>IF(N222="sníž. přenesená",J222,0)</f>
        <v>0</v>
      </c>
      <c r="BI222" s="211">
        <f>IF(N222="nulová",J222,0)</f>
        <v>0</v>
      </c>
      <c r="BJ222" s="19" t="s">
        <v>87</v>
      </c>
      <c r="BK222" s="211">
        <f>ROUND(I222*H222,2)</f>
        <v>0</v>
      </c>
      <c r="BL222" s="19" t="s">
        <v>292</v>
      </c>
      <c r="BM222" s="210" t="s">
        <v>690</v>
      </c>
    </row>
    <row r="223" s="2" customFormat="1">
      <c r="A223" s="41"/>
      <c r="B223" s="42"/>
      <c r="C223" s="43"/>
      <c r="D223" s="212" t="s">
        <v>152</v>
      </c>
      <c r="E223" s="43"/>
      <c r="F223" s="213" t="s">
        <v>691</v>
      </c>
      <c r="G223" s="43"/>
      <c r="H223" s="43"/>
      <c r="I223" s="214"/>
      <c r="J223" s="43"/>
      <c r="K223" s="43"/>
      <c r="L223" s="47"/>
      <c r="M223" s="215"/>
      <c r="N223" s="216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19" t="s">
        <v>152</v>
      </c>
      <c r="AU223" s="19" t="s">
        <v>89</v>
      </c>
    </row>
    <row r="224" s="2" customFormat="1">
      <c r="A224" s="41"/>
      <c r="B224" s="42"/>
      <c r="C224" s="43"/>
      <c r="D224" s="252" t="s">
        <v>528</v>
      </c>
      <c r="E224" s="43"/>
      <c r="F224" s="253" t="s">
        <v>692</v>
      </c>
      <c r="G224" s="43"/>
      <c r="H224" s="43"/>
      <c r="I224" s="214"/>
      <c r="J224" s="43"/>
      <c r="K224" s="43"/>
      <c r="L224" s="47"/>
      <c r="M224" s="215"/>
      <c r="N224" s="216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19" t="s">
        <v>528</v>
      </c>
      <c r="AU224" s="19" t="s">
        <v>89</v>
      </c>
    </row>
    <row r="225" s="2" customFormat="1" ht="49.05" customHeight="1">
      <c r="A225" s="41"/>
      <c r="B225" s="42"/>
      <c r="C225" s="254" t="s">
        <v>216</v>
      </c>
      <c r="D225" s="254" t="s">
        <v>478</v>
      </c>
      <c r="E225" s="255" t="s">
        <v>693</v>
      </c>
      <c r="F225" s="256" t="s">
        <v>694</v>
      </c>
      <c r="G225" s="257" t="s">
        <v>368</v>
      </c>
      <c r="H225" s="258">
        <v>3</v>
      </c>
      <c r="I225" s="259"/>
      <c r="J225" s="260">
        <f>ROUND(I225*H225,2)</f>
        <v>0</v>
      </c>
      <c r="K225" s="256" t="s">
        <v>525</v>
      </c>
      <c r="L225" s="261"/>
      <c r="M225" s="262" t="s">
        <v>39</v>
      </c>
      <c r="N225" s="263" t="s">
        <v>50</v>
      </c>
      <c r="O225" s="87"/>
      <c r="P225" s="208">
        <f>O225*H225</f>
        <v>0</v>
      </c>
      <c r="Q225" s="208">
        <v>0.045999999999999999</v>
      </c>
      <c r="R225" s="208">
        <f>Q225*H225</f>
        <v>0.13800000000000001</v>
      </c>
      <c r="S225" s="208">
        <v>0</v>
      </c>
      <c r="T225" s="209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0" t="s">
        <v>436</v>
      </c>
      <c r="AT225" s="210" t="s">
        <v>478</v>
      </c>
      <c r="AU225" s="210" t="s">
        <v>89</v>
      </c>
      <c r="AY225" s="19" t="s">
        <v>145</v>
      </c>
      <c r="BE225" s="211">
        <f>IF(N225="základní",J225,0)</f>
        <v>0</v>
      </c>
      <c r="BF225" s="211">
        <f>IF(N225="snížená",J225,0)</f>
        <v>0</v>
      </c>
      <c r="BG225" s="211">
        <f>IF(N225="zákl. přenesená",J225,0)</f>
        <v>0</v>
      </c>
      <c r="BH225" s="211">
        <f>IF(N225="sníž. přenesená",J225,0)</f>
        <v>0</v>
      </c>
      <c r="BI225" s="211">
        <f>IF(N225="nulová",J225,0)</f>
        <v>0</v>
      </c>
      <c r="BJ225" s="19" t="s">
        <v>87</v>
      </c>
      <c r="BK225" s="211">
        <f>ROUND(I225*H225,2)</f>
        <v>0</v>
      </c>
      <c r="BL225" s="19" t="s">
        <v>436</v>
      </c>
      <c r="BM225" s="210" t="s">
        <v>695</v>
      </c>
    </row>
    <row r="226" s="2" customFormat="1">
      <c r="A226" s="41"/>
      <c r="B226" s="42"/>
      <c r="C226" s="43"/>
      <c r="D226" s="212" t="s">
        <v>152</v>
      </c>
      <c r="E226" s="43"/>
      <c r="F226" s="213" t="s">
        <v>694</v>
      </c>
      <c r="G226" s="43"/>
      <c r="H226" s="43"/>
      <c r="I226" s="214"/>
      <c r="J226" s="43"/>
      <c r="K226" s="43"/>
      <c r="L226" s="47"/>
      <c r="M226" s="215"/>
      <c r="N226" s="216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19" t="s">
        <v>152</v>
      </c>
      <c r="AU226" s="19" t="s">
        <v>89</v>
      </c>
    </row>
    <row r="227" s="12" customFormat="1">
      <c r="A227" s="12"/>
      <c r="B227" s="217"/>
      <c r="C227" s="218"/>
      <c r="D227" s="212" t="s">
        <v>153</v>
      </c>
      <c r="E227" s="219" t="s">
        <v>39</v>
      </c>
      <c r="F227" s="220" t="s">
        <v>696</v>
      </c>
      <c r="G227" s="218"/>
      <c r="H227" s="221">
        <v>3</v>
      </c>
      <c r="I227" s="222"/>
      <c r="J227" s="218"/>
      <c r="K227" s="218"/>
      <c r="L227" s="223"/>
      <c r="M227" s="224"/>
      <c r="N227" s="225"/>
      <c r="O227" s="225"/>
      <c r="P227" s="225"/>
      <c r="Q227" s="225"/>
      <c r="R227" s="225"/>
      <c r="S227" s="225"/>
      <c r="T227" s="226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T227" s="227" t="s">
        <v>153</v>
      </c>
      <c r="AU227" s="227" t="s">
        <v>89</v>
      </c>
      <c r="AV227" s="12" t="s">
        <v>89</v>
      </c>
      <c r="AW227" s="12" t="s">
        <v>41</v>
      </c>
      <c r="AX227" s="12" t="s">
        <v>87</v>
      </c>
      <c r="AY227" s="227" t="s">
        <v>145</v>
      </c>
    </row>
    <row r="228" s="2" customFormat="1" ht="44.25" customHeight="1">
      <c r="A228" s="41"/>
      <c r="B228" s="42"/>
      <c r="C228" s="254" t="s">
        <v>293</v>
      </c>
      <c r="D228" s="254" t="s">
        <v>478</v>
      </c>
      <c r="E228" s="255" t="s">
        <v>697</v>
      </c>
      <c r="F228" s="256" t="s">
        <v>698</v>
      </c>
      <c r="G228" s="257" t="s">
        <v>368</v>
      </c>
      <c r="H228" s="258">
        <v>3</v>
      </c>
      <c r="I228" s="259"/>
      <c r="J228" s="260">
        <f>ROUND(I228*H228,2)</f>
        <v>0</v>
      </c>
      <c r="K228" s="256" t="s">
        <v>525</v>
      </c>
      <c r="L228" s="261"/>
      <c r="M228" s="262" t="s">
        <v>39</v>
      </c>
      <c r="N228" s="263" t="s">
        <v>50</v>
      </c>
      <c r="O228" s="87"/>
      <c r="P228" s="208">
        <f>O228*H228</f>
        <v>0</v>
      </c>
      <c r="Q228" s="208">
        <v>0.127</v>
      </c>
      <c r="R228" s="208">
        <f>Q228*H228</f>
        <v>0.38100000000000001</v>
      </c>
      <c r="S228" s="208">
        <v>0</v>
      </c>
      <c r="T228" s="209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10" t="s">
        <v>436</v>
      </c>
      <c r="AT228" s="210" t="s">
        <v>478</v>
      </c>
      <c r="AU228" s="210" t="s">
        <v>89</v>
      </c>
      <c r="AY228" s="19" t="s">
        <v>145</v>
      </c>
      <c r="BE228" s="211">
        <f>IF(N228="základní",J228,0)</f>
        <v>0</v>
      </c>
      <c r="BF228" s="211">
        <f>IF(N228="snížená",J228,0)</f>
        <v>0</v>
      </c>
      <c r="BG228" s="211">
        <f>IF(N228="zákl. přenesená",J228,0)</f>
        <v>0</v>
      </c>
      <c r="BH228" s="211">
        <f>IF(N228="sníž. přenesená",J228,0)</f>
        <v>0</v>
      </c>
      <c r="BI228" s="211">
        <f>IF(N228="nulová",J228,0)</f>
        <v>0</v>
      </c>
      <c r="BJ228" s="19" t="s">
        <v>87</v>
      </c>
      <c r="BK228" s="211">
        <f>ROUND(I228*H228,2)</f>
        <v>0</v>
      </c>
      <c r="BL228" s="19" t="s">
        <v>436</v>
      </c>
      <c r="BM228" s="210" t="s">
        <v>699</v>
      </c>
    </row>
    <row r="229" s="2" customFormat="1">
      <c r="A229" s="41"/>
      <c r="B229" s="42"/>
      <c r="C229" s="43"/>
      <c r="D229" s="212" t="s">
        <v>152</v>
      </c>
      <c r="E229" s="43"/>
      <c r="F229" s="213" t="s">
        <v>698</v>
      </c>
      <c r="G229" s="43"/>
      <c r="H229" s="43"/>
      <c r="I229" s="214"/>
      <c r="J229" s="43"/>
      <c r="K229" s="43"/>
      <c r="L229" s="47"/>
      <c r="M229" s="215"/>
      <c r="N229" s="216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19" t="s">
        <v>152</v>
      </c>
      <c r="AU229" s="19" t="s">
        <v>89</v>
      </c>
    </row>
    <row r="230" s="12" customFormat="1">
      <c r="A230" s="12"/>
      <c r="B230" s="217"/>
      <c r="C230" s="218"/>
      <c r="D230" s="212" t="s">
        <v>153</v>
      </c>
      <c r="E230" s="219" t="s">
        <v>39</v>
      </c>
      <c r="F230" s="220" t="s">
        <v>700</v>
      </c>
      <c r="G230" s="218"/>
      <c r="H230" s="221">
        <v>3</v>
      </c>
      <c r="I230" s="222"/>
      <c r="J230" s="218"/>
      <c r="K230" s="218"/>
      <c r="L230" s="223"/>
      <c r="M230" s="224"/>
      <c r="N230" s="225"/>
      <c r="O230" s="225"/>
      <c r="P230" s="225"/>
      <c r="Q230" s="225"/>
      <c r="R230" s="225"/>
      <c r="S230" s="225"/>
      <c r="T230" s="226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T230" s="227" t="s">
        <v>153</v>
      </c>
      <c r="AU230" s="227" t="s">
        <v>89</v>
      </c>
      <c r="AV230" s="12" t="s">
        <v>89</v>
      </c>
      <c r="AW230" s="12" t="s">
        <v>41</v>
      </c>
      <c r="AX230" s="12" t="s">
        <v>79</v>
      </c>
      <c r="AY230" s="227" t="s">
        <v>145</v>
      </c>
    </row>
    <row r="231" s="13" customFormat="1">
      <c r="A231" s="13"/>
      <c r="B231" s="228"/>
      <c r="C231" s="229"/>
      <c r="D231" s="212" t="s">
        <v>153</v>
      </c>
      <c r="E231" s="230" t="s">
        <v>39</v>
      </c>
      <c r="F231" s="231" t="s">
        <v>155</v>
      </c>
      <c r="G231" s="229"/>
      <c r="H231" s="232">
        <v>3</v>
      </c>
      <c r="I231" s="233"/>
      <c r="J231" s="229"/>
      <c r="K231" s="229"/>
      <c r="L231" s="234"/>
      <c r="M231" s="235"/>
      <c r="N231" s="236"/>
      <c r="O231" s="236"/>
      <c r="P231" s="236"/>
      <c r="Q231" s="236"/>
      <c r="R231" s="236"/>
      <c r="S231" s="236"/>
      <c r="T231" s="23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8" t="s">
        <v>153</v>
      </c>
      <c r="AU231" s="238" t="s">
        <v>89</v>
      </c>
      <c r="AV231" s="13" t="s">
        <v>151</v>
      </c>
      <c r="AW231" s="13" t="s">
        <v>41</v>
      </c>
      <c r="AX231" s="13" t="s">
        <v>87</v>
      </c>
      <c r="AY231" s="238" t="s">
        <v>145</v>
      </c>
    </row>
    <row r="232" s="2" customFormat="1" ht="24.15" customHeight="1">
      <c r="A232" s="41"/>
      <c r="B232" s="42"/>
      <c r="C232" s="199" t="s">
        <v>220</v>
      </c>
      <c r="D232" s="199" t="s">
        <v>146</v>
      </c>
      <c r="E232" s="200" t="s">
        <v>701</v>
      </c>
      <c r="F232" s="201" t="s">
        <v>702</v>
      </c>
      <c r="G232" s="202" t="s">
        <v>368</v>
      </c>
      <c r="H232" s="203">
        <v>3</v>
      </c>
      <c r="I232" s="204"/>
      <c r="J232" s="205">
        <f>ROUND(I232*H232,2)</f>
        <v>0</v>
      </c>
      <c r="K232" s="201" t="s">
        <v>525</v>
      </c>
      <c r="L232" s="47"/>
      <c r="M232" s="206" t="s">
        <v>39</v>
      </c>
      <c r="N232" s="207" t="s">
        <v>50</v>
      </c>
      <c r="O232" s="87"/>
      <c r="P232" s="208">
        <f>O232*H232</f>
        <v>0</v>
      </c>
      <c r="Q232" s="208">
        <v>0</v>
      </c>
      <c r="R232" s="208">
        <f>Q232*H232</f>
        <v>0</v>
      </c>
      <c r="S232" s="208">
        <v>0</v>
      </c>
      <c r="T232" s="209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0" t="s">
        <v>292</v>
      </c>
      <c r="AT232" s="210" t="s">
        <v>146</v>
      </c>
      <c r="AU232" s="210" t="s">
        <v>89</v>
      </c>
      <c r="AY232" s="19" t="s">
        <v>145</v>
      </c>
      <c r="BE232" s="211">
        <f>IF(N232="základní",J232,0)</f>
        <v>0</v>
      </c>
      <c r="BF232" s="211">
        <f>IF(N232="snížená",J232,0)</f>
        <v>0</v>
      </c>
      <c r="BG232" s="211">
        <f>IF(N232="zákl. přenesená",J232,0)</f>
        <v>0</v>
      </c>
      <c r="BH232" s="211">
        <f>IF(N232="sníž. přenesená",J232,0)</f>
        <v>0</v>
      </c>
      <c r="BI232" s="211">
        <f>IF(N232="nulová",J232,0)</f>
        <v>0</v>
      </c>
      <c r="BJ232" s="19" t="s">
        <v>87</v>
      </c>
      <c r="BK232" s="211">
        <f>ROUND(I232*H232,2)</f>
        <v>0</v>
      </c>
      <c r="BL232" s="19" t="s">
        <v>292</v>
      </c>
      <c r="BM232" s="210" t="s">
        <v>703</v>
      </c>
    </row>
    <row r="233" s="2" customFormat="1">
      <c r="A233" s="41"/>
      <c r="B233" s="42"/>
      <c r="C233" s="43"/>
      <c r="D233" s="212" t="s">
        <v>152</v>
      </c>
      <c r="E233" s="43"/>
      <c r="F233" s="213" t="s">
        <v>704</v>
      </c>
      <c r="G233" s="43"/>
      <c r="H233" s="43"/>
      <c r="I233" s="214"/>
      <c r="J233" s="43"/>
      <c r="K233" s="43"/>
      <c r="L233" s="47"/>
      <c r="M233" s="215"/>
      <c r="N233" s="216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19" t="s">
        <v>152</v>
      </c>
      <c r="AU233" s="19" t="s">
        <v>89</v>
      </c>
    </row>
    <row r="234" s="2" customFormat="1">
      <c r="A234" s="41"/>
      <c r="B234" s="42"/>
      <c r="C234" s="43"/>
      <c r="D234" s="252" t="s">
        <v>528</v>
      </c>
      <c r="E234" s="43"/>
      <c r="F234" s="253" t="s">
        <v>705</v>
      </c>
      <c r="G234" s="43"/>
      <c r="H234" s="43"/>
      <c r="I234" s="214"/>
      <c r="J234" s="43"/>
      <c r="K234" s="43"/>
      <c r="L234" s="47"/>
      <c r="M234" s="215"/>
      <c r="N234" s="216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19" t="s">
        <v>528</v>
      </c>
      <c r="AU234" s="19" t="s">
        <v>89</v>
      </c>
    </row>
    <row r="235" s="2" customFormat="1" ht="37.8" customHeight="1">
      <c r="A235" s="41"/>
      <c r="B235" s="42"/>
      <c r="C235" s="254" t="s">
        <v>303</v>
      </c>
      <c r="D235" s="254" t="s">
        <v>478</v>
      </c>
      <c r="E235" s="255" t="s">
        <v>706</v>
      </c>
      <c r="F235" s="256" t="s">
        <v>707</v>
      </c>
      <c r="G235" s="257" t="s">
        <v>368</v>
      </c>
      <c r="H235" s="258">
        <v>3</v>
      </c>
      <c r="I235" s="259"/>
      <c r="J235" s="260">
        <f>ROUND(I235*H235,2)</f>
        <v>0</v>
      </c>
      <c r="K235" s="256" t="s">
        <v>525</v>
      </c>
      <c r="L235" s="261"/>
      <c r="M235" s="262" t="s">
        <v>39</v>
      </c>
      <c r="N235" s="263" t="s">
        <v>50</v>
      </c>
      <c r="O235" s="87"/>
      <c r="P235" s="208">
        <f>O235*H235</f>
        <v>0</v>
      </c>
      <c r="Q235" s="208">
        <v>0.018499999999999999</v>
      </c>
      <c r="R235" s="208">
        <f>Q235*H235</f>
        <v>0.055499999999999994</v>
      </c>
      <c r="S235" s="208">
        <v>0</v>
      </c>
      <c r="T235" s="209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0" t="s">
        <v>436</v>
      </c>
      <c r="AT235" s="210" t="s">
        <v>478</v>
      </c>
      <c r="AU235" s="210" t="s">
        <v>89</v>
      </c>
      <c r="AY235" s="19" t="s">
        <v>145</v>
      </c>
      <c r="BE235" s="211">
        <f>IF(N235="základní",J235,0)</f>
        <v>0</v>
      </c>
      <c r="BF235" s="211">
        <f>IF(N235="snížená",J235,0)</f>
        <v>0</v>
      </c>
      <c r="BG235" s="211">
        <f>IF(N235="zákl. přenesená",J235,0)</f>
        <v>0</v>
      </c>
      <c r="BH235" s="211">
        <f>IF(N235="sníž. přenesená",J235,0)</f>
        <v>0</v>
      </c>
      <c r="BI235" s="211">
        <f>IF(N235="nulová",J235,0)</f>
        <v>0</v>
      </c>
      <c r="BJ235" s="19" t="s">
        <v>87</v>
      </c>
      <c r="BK235" s="211">
        <f>ROUND(I235*H235,2)</f>
        <v>0</v>
      </c>
      <c r="BL235" s="19" t="s">
        <v>436</v>
      </c>
      <c r="BM235" s="210" t="s">
        <v>708</v>
      </c>
    </row>
    <row r="236" s="2" customFormat="1">
      <c r="A236" s="41"/>
      <c r="B236" s="42"/>
      <c r="C236" s="43"/>
      <c r="D236" s="212" t="s">
        <v>152</v>
      </c>
      <c r="E236" s="43"/>
      <c r="F236" s="213" t="s">
        <v>707</v>
      </c>
      <c r="G236" s="43"/>
      <c r="H236" s="43"/>
      <c r="I236" s="214"/>
      <c r="J236" s="43"/>
      <c r="K236" s="43"/>
      <c r="L236" s="47"/>
      <c r="M236" s="215"/>
      <c r="N236" s="216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19" t="s">
        <v>152</v>
      </c>
      <c r="AU236" s="19" t="s">
        <v>89</v>
      </c>
    </row>
    <row r="237" s="12" customFormat="1">
      <c r="A237" s="12"/>
      <c r="B237" s="217"/>
      <c r="C237" s="218"/>
      <c r="D237" s="212" t="s">
        <v>153</v>
      </c>
      <c r="E237" s="219" t="s">
        <v>39</v>
      </c>
      <c r="F237" s="220" t="s">
        <v>709</v>
      </c>
      <c r="G237" s="218"/>
      <c r="H237" s="221">
        <v>3</v>
      </c>
      <c r="I237" s="222"/>
      <c r="J237" s="218"/>
      <c r="K237" s="218"/>
      <c r="L237" s="223"/>
      <c r="M237" s="224"/>
      <c r="N237" s="225"/>
      <c r="O237" s="225"/>
      <c r="P237" s="225"/>
      <c r="Q237" s="225"/>
      <c r="R237" s="225"/>
      <c r="S237" s="225"/>
      <c r="T237" s="226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T237" s="227" t="s">
        <v>153</v>
      </c>
      <c r="AU237" s="227" t="s">
        <v>89</v>
      </c>
      <c r="AV237" s="12" t="s">
        <v>89</v>
      </c>
      <c r="AW237" s="12" t="s">
        <v>41</v>
      </c>
      <c r="AX237" s="12" t="s">
        <v>79</v>
      </c>
      <c r="AY237" s="227" t="s">
        <v>145</v>
      </c>
    </row>
    <row r="238" s="13" customFormat="1">
      <c r="A238" s="13"/>
      <c r="B238" s="228"/>
      <c r="C238" s="229"/>
      <c r="D238" s="212" t="s">
        <v>153</v>
      </c>
      <c r="E238" s="230" t="s">
        <v>39</v>
      </c>
      <c r="F238" s="231" t="s">
        <v>155</v>
      </c>
      <c r="G238" s="229"/>
      <c r="H238" s="232">
        <v>3</v>
      </c>
      <c r="I238" s="233"/>
      <c r="J238" s="229"/>
      <c r="K238" s="229"/>
      <c r="L238" s="234"/>
      <c r="M238" s="235"/>
      <c r="N238" s="236"/>
      <c r="O238" s="236"/>
      <c r="P238" s="236"/>
      <c r="Q238" s="236"/>
      <c r="R238" s="236"/>
      <c r="S238" s="236"/>
      <c r="T238" s="23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8" t="s">
        <v>153</v>
      </c>
      <c r="AU238" s="238" t="s">
        <v>89</v>
      </c>
      <c r="AV238" s="13" t="s">
        <v>151</v>
      </c>
      <c r="AW238" s="13" t="s">
        <v>41</v>
      </c>
      <c r="AX238" s="13" t="s">
        <v>87</v>
      </c>
      <c r="AY238" s="238" t="s">
        <v>145</v>
      </c>
    </row>
    <row r="239" s="2" customFormat="1" ht="24.15" customHeight="1">
      <c r="A239" s="41"/>
      <c r="B239" s="42"/>
      <c r="C239" s="199" t="s">
        <v>225</v>
      </c>
      <c r="D239" s="199" t="s">
        <v>146</v>
      </c>
      <c r="E239" s="200" t="s">
        <v>710</v>
      </c>
      <c r="F239" s="201" t="s">
        <v>711</v>
      </c>
      <c r="G239" s="202" t="s">
        <v>368</v>
      </c>
      <c r="H239" s="203">
        <v>1</v>
      </c>
      <c r="I239" s="204"/>
      <c r="J239" s="205">
        <f>ROUND(I239*H239,2)</f>
        <v>0</v>
      </c>
      <c r="K239" s="201" t="s">
        <v>525</v>
      </c>
      <c r="L239" s="47"/>
      <c r="M239" s="206" t="s">
        <v>39</v>
      </c>
      <c r="N239" s="207" t="s">
        <v>50</v>
      </c>
      <c r="O239" s="87"/>
      <c r="P239" s="208">
        <f>O239*H239</f>
        <v>0</v>
      </c>
      <c r="Q239" s="208">
        <v>0</v>
      </c>
      <c r="R239" s="208">
        <f>Q239*H239</f>
        <v>0</v>
      </c>
      <c r="S239" s="208">
        <v>0</v>
      </c>
      <c r="T239" s="209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0" t="s">
        <v>292</v>
      </c>
      <c r="AT239" s="210" t="s">
        <v>146</v>
      </c>
      <c r="AU239" s="210" t="s">
        <v>89</v>
      </c>
      <c r="AY239" s="19" t="s">
        <v>145</v>
      </c>
      <c r="BE239" s="211">
        <f>IF(N239="základní",J239,0)</f>
        <v>0</v>
      </c>
      <c r="BF239" s="211">
        <f>IF(N239="snížená",J239,0)</f>
        <v>0</v>
      </c>
      <c r="BG239" s="211">
        <f>IF(N239="zákl. přenesená",J239,0)</f>
        <v>0</v>
      </c>
      <c r="BH239" s="211">
        <f>IF(N239="sníž. přenesená",J239,0)</f>
        <v>0</v>
      </c>
      <c r="BI239" s="211">
        <f>IF(N239="nulová",J239,0)</f>
        <v>0</v>
      </c>
      <c r="BJ239" s="19" t="s">
        <v>87</v>
      </c>
      <c r="BK239" s="211">
        <f>ROUND(I239*H239,2)</f>
        <v>0</v>
      </c>
      <c r="BL239" s="19" t="s">
        <v>292</v>
      </c>
      <c r="BM239" s="210" t="s">
        <v>712</v>
      </c>
    </row>
    <row r="240" s="2" customFormat="1">
      <c r="A240" s="41"/>
      <c r="B240" s="42"/>
      <c r="C240" s="43"/>
      <c r="D240" s="212" t="s">
        <v>152</v>
      </c>
      <c r="E240" s="43"/>
      <c r="F240" s="213" t="s">
        <v>713</v>
      </c>
      <c r="G240" s="43"/>
      <c r="H240" s="43"/>
      <c r="I240" s="214"/>
      <c r="J240" s="43"/>
      <c r="K240" s="43"/>
      <c r="L240" s="47"/>
      <c r="M240" s="215"/>
      <c r="N240" s="216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19" t="s">
        <v>152</v>
      </c>
      <c r="AU240" s="19" t="s">
        <v>89</v>
      </c>
    </row>
    <row r="241" s="2" customFormat="1">
      <c r="A241" s="41"/>
      <c r="B241" s="42"/>
      <c r="C241" s="43"/>
      <c r="D241" s="252" t="s">
        <v>528</v>
      </c>
      <c r="E241" s="43"/>
      <c r="F241" s="253" t="s">
        <v>714</v>
      </c>
      <c r="G241" s="43"/>
      <c r="H241" s="43"/>
      <c r="I241" s="214"/>
      <c r="J241" s="43"/>
      <c r="K241" s="43"/>
      <c r="L241" s="47"/>
      <c r="M241" s="215"/>
      <c r="N241" s="216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19" t="s">
        <v>528</v>
      </c>
      <c r="AU241" s="19" t="s">
        <v>89</v>
      </c>
    </row>
    <row r="242" s="2" customFormat="1" ht="37.8" customHeight="1">
      <c r="A242" s="41"/>
      <c r="B242" s="42"/>
      <c r="C242" s="254" t="s">
        <v>311</v>
      </c>
      <c r="D242" s="254" t="s">
        <v>478</v>
      </c>
      <c r="E242" s="255" t="s">
        <v>715</v>
      </c>
      <c r="F242" s="256" t="s">
        <v>716</v>
      </c>
      <c r="G242" s="257" t="s">
        <v>368</v>
      </c>
      <c r="H242" s="258">
        <v>1</v>
      </c>
      <c r="I242" s="259"/>
      <c r="J242" s="260">
        <f>ROUND(I242*H242,2)</f>
        <v>0</v>
      </c>
      <c r="K242" s="256" t="s">
        <v>525</v>
      </c>
      <c r="L242" s="261"/>
      <c r="M242" s="262" t="s">
        <v>39</v>
      </c>
      <c r="N242" s="263" t="s">
        <v>50</v>
      </c>
      <c r="O242" s="87"/>
      <c r="P242" s="208">
        <f>O242*H242</f>
        <v>0</v>
      </c>
      <c r="Q242" s="208">
        <v>0.0287</v>
      </c>
      <c r="R242" s="208">
        <f>Q242*H242</f>
        <v>0.0287</v>
      </c>
      <c r="S242" s="208">
        <v>0</v>
      </c>
      <c r="T242" s="209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0" t="s">
        <v>436</v>
      </c>
      <c r="AT242" s="210" t="s">
        <v>478</v>
      </c>
      <c r="AU242" s="210" t="s">
        <v>89</v>
      </c>
      <c r="AY242" s="19" t="s">
        <v>145</v>
      </c>
      <c r="BE242" s="211">
        <f>IF(N242="základní",J242,0)</f>
        <v>0</v>
      </c>
      <c r="BF242" s="211">
        <f>IF(N242="snížená",J242,0)</f>
        <v>0</v>
      </c>
      <c r="BG242" s="211">
        <f>IF(N242="zákl. přenesená",J242,0)</f>
        <v>0</v>
      </c>
      <c r="BH242" s="211">
        <f>IF(N242="sníž. přenesená",J242,0)</f>
        <v>0</v>
      </c>
      <c r="BI242" s="211">
        <f>IF(N242="nulová",J242,0)</f>
        <v>0</v>
      </c>
      <c r="BJ242" s="19" t="s">
        <v>87</v>
      </c>
      <c r="BK242" s="211">
        <f>ROUND(I242*H242,2)</f>
        <v>0</v>
      </c>
      <c r="BL242" s="19" t="s">
        <v>436</v>
      </c>
      <c r="BM242" s="210" t="s">
        <v>717</v>
      </c>
    </row>
    <row r="243" s="2" customFormat="1">
      <c r="A243" s="41"/>
      <c r="B243" s="42"/>
      <c r="C243" s="43"/>
      <c r="D243" s="212" t="s">
        <v>152</v>
      </c>
      <c r="E243" s="43"/>
      <c r="F243" s="213" t="s">
        <v>716</v>
      </c>
      <c r="G243" s="43"/>
      <c r="H243" s="43"/>
      <c r="I243" s="214"/>
      <c r="J243" s="43"/>
      <c r="K243" s="43"/>
      <c r="L243" s="47"/>
      <c r="M243" s="215"/>
      <c r="N243" s="216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19" t="s">
        <v>152</v>
      </c>
      <c r="AU243" s="19" t="s">
        <v>89</v>
      </c>
    </row>
    <row r="244" s="12" customFormat="1">
      <c r="A244" s="12"/>
      <c r="B244" s="217"/>
      <c r="C244" s="218"/>
      <c r="D244" s="212" t="s">
        <v>153</v>
      </c>
      <c r="E244" s="219" t="s">
        <v>39</v>
      </c>
      <c r="F244" s="220" t="s">
        <v>718</v>
      </c>
      <c r="G244" s="218"/>
      <c r="H244" s="221">
        <v>1</v>
      </c>
      <c r="I244" s="222"/>
      <c r="J244" s="218"/>
      <c r="K244" s="218"/>
      <c r="L244" s="223"/>
      <c r="M244" s="224"/>
      <c r="N244" s="225"/>
      <c r="O244" s="225"/>
      <c r="P244" s="225"/>
      <c r="Q244" s="225"/>
      <c r="R244" s="225"/>
      <c r="S244" s="225"/>
      <c r="T244" s="226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T244" s="227" t="s">
        <v>153</v>
      </c>
      <c r="AU244" s="227" t="s">
        <v>89</v>
      </c>
      <c r="AV244" s="12" t="s">
        <v>89</v>
      </c>
      <c r="AW244" s="12" t="s">
        <v>41</v>
      </c>
      <c r="AX244" s="12" t="s">
        <v>87</v>
      </c>
      <c r="AY244" s="227" t="s">
        <v>145</v>
      </c>
    </row>
    <row r="245" s="2" customFormat="1" ht="16.5" customHeight="1">
      <c r="A245" s="41"/>
      <c r="B245" s="42"/>
      <c r="C245" s="199" t="s">
        <v>232</v>
      </c>
      <c r="D245" s="199" t="s">
        <v>146</v>
      </c>
      <c r="E245" s="200" t="s">
        <v>719</v>
      </c>
      <c r="F245" s="201" t="s">
        <v>720</v>
      </c>
      <c r="G245" s="202" t="s">
        <v>368</v>
      </c>
      <c r="H245" s="203">
        <v>6</v>
      </c>
      <c r="I245" s="204"/>
      <c r="J245" s="205">
        <f>ROUND(I245*H245,2)</f>
        <v>0</v>
      </c>
      <c r="K245" s="201" t="s">
        <v>525</v>
      </c>
      <c r="L245" s="47"/>
      <c r="M245" s="206" t="s">
        <v>39</v>
      </c>
      <c r="N245" s="207" t="s">
        <v>50</v>
      </c>
      <c r="O245" s="87"/>
      <c r="P245" s="208">
        <f>O245*H245</f>
        <v>0</v>
      </c>
      <c r="Q245" s="208">
        <v>0</v>
      </c>
      <c r="R245" s="208">
        <f>Q245*H245</f>
        <v>0</v>
      </c>
      <c r="S245" s="208">
        <v>0</v>
      </c>
      <c r="T245" s="209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0" t="s">
        <v>292</v>
      </c>
      <c r="AT245" s="210" t="s">
        <v>146</v>
      </c>
      <c r="AU245" s="210" t="s">
        <v>89</v>
      </c>
      <c r="AY245" s="19" t="s">
        <v>145</v>
      </c>
      <c r="BE245" s="211">
        <f>IF(N245="základní",J245,0)</f>
        <v>0</v>
      </c>
      <c r="BF245" s="211">
        <f>IF(N245="snížená",J245,0)</f>
        <v>0</v>
      </c>
      <c r="BG245" s="211">
        <f>IF(N245="zákl. přenesená",J245,0)</f>
        <v>0</v>
      </c>
      <c r="BH245" s="211">
        <f>IF(N245="sníž. přenesená",J245,0)</f>
        <v>0</v>
      </c>
      <c r="BI245" s="211">
        <f>IF(N245="nulová",J245,0)</f>
        <v>0</v>
      </c>
      <c r="BJ245" s="19" t="s">
        <v>87</v>
      </c>
      <c r="BK245" s="211">
        <f>ROUND(I245*H245,2)</f>
        <v>0</v>
      </c>
      <c r="BL245" s="19" t="s">
        <v>292</v>
      </c>
      <c r="BM245" s="210" t="s">
        <v>721</v>
      </c>
    </row>
    <row r="246" s="2" customFormat="1">
      <c r="A246" s="41"/>
      <c r="B246" s="42"/>
      <c r="C246" s="43"/>
      <c r="D246" s="212" t="s">
        <v>152</v>
      </c>
      <c r="E246" s="43"/>
      <c r="F246" s="213" t="s">
        <v>720</v>
      </c>
      <c r="G246" s="43"/>
      <c r="H246" s="43"/>
      <c r="I246" s="214"/>
      <c r="J246" s="43"/>
      <c r="K246" s="43"/>
      <c r="L246" s="47"/>
      <c r="M246" s="215"/>
      <c r="N246" s="216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19" t="s">
        <v>152</v>
      </c>
      <c r="AU246" s="19" t="s">
        <v>89</v>
      </c>
    </row>
    <row r="247" s="2" customFormat="1">
      <c r="A247" s="41"/>
      <c r="B247" s="42"/>
      <c r="C247" s="43"/>
      <c r="D247" s="252" t="s">
        <v>528</v>
      </c>
      <c r="E247" s="43"/>
      <c r="F247" s="253" t="s">
        <v>722</v>
      </c>
      <c r="G247" s="43"/>
      <c r="H247" s="43"/>
      <c r="I247" s="214"/>
      <c r="J247" s="43"/>
      <c r="K247" s="43"/>
      <c r="L247" s="47"/>
      <c r="M247" s="215"/>
      <c r="N247" s="216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19" t="s">
        <v>528</v>
      </c>
      <c r="AU247" s="19" t="s">
        <v>89</v>
      </c>
    </row>
    <row r="248" s="2" customFormat="1" ht="24.15" customHeight="1">
      <c r="A248" s="41"/>
      <c r="B248" s="42"/>
      <c r="C248" s="254" t="s">
        <v>322</v>
      </c>
      <c r="D248" s="254" t="s">
        <v>478</v>
      </c>
      <c r="E248" s="255" t="s">
        <v>723</v>
      </c>
      <c r="F248" s="256" t="s">
        <v>724</v>
      </c>
      <c r="G248" s="257" t="s">
        <v>368</v>
      </c>
      <c r="H248" s="258">
        <v>6</v>
      </c>
      <c r="I248" s="259"/>
      <c r="J248" s="260">
        <f>ROUND(I248*H248,2)</f>
        <v>0</v>
      </c>
      <c r="K248" s="256" t="s">
        <v>525</v>
      </c>
      <c r="L248" s="261"/>
      <c r="M248" s="262" t="s">
        <v>39</v>
      </c>
      <c r="N248" s="263" t="s">
        <v>50</v>
      </c>
      <c r="O248" s="87"/>
      <c r="P248" s="208">
        <f>O248*H248</f>
        <v>0</v>
      </c>
      <c r="Q248" s="208">
        <v>0.00059999999999999995</v>
      </c>
      <c r="R248" s="208">
        <f>Q248*H248</f>
        <v>0.0035999999999999999</v>
      </c>
      <c r="S248" s="208">
        <v>0</v>
      </c>
      <c r="T248" s="209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0" t="s">
        <v>436</v>
      </c>
      <c r="AT248" s="210" t="s">
        <v>478</v>
      </c>
      <c r="AU248" s="210" t="s">
        <v>89</v>
      </c>
      <c r="AY248" s="19" t="s">
        <v>145</v>
      </c>
      <c r="BE248" s="211">
        <f>IF(N248="základní",J248,0)</f>
        <v>0</v>
      </c>
      <c r="BF248" s="211">
        <f>IF(N248="snížená",J248,0)</f>
        <v>0</v>
      </c>
      <c r="BG248" s="211">
        <f>IF(N248="zákl. přenesená",J248,0)</f>
        <v>0</v>
      </c>
      <c r="BH248" s="211">
        <f>IF(N248="sníž. přenesená",J248,0)</f>
        <v>0</v>
      </c>
      <c r="BI248" s="211">
        <f>IF(N248="nulová",J248,0)</f>
        <v>0</v>
      </c>
      <c r="BJ248" s="19" t="s">
        <v>87</v>
      </c>
      <c r="BK248" s="211">
        <f>ROUND(I248*H248,2)</f>
        <v>0</v>
      </c>
      <c r="BL248" s="19" t="s">
        <v>436</v>
      </c>
      <c r="BM248" s="210" t="s">
        <v>725</v>
      </c>
    </row>
    <row r="249" s="2" customFormat="1">
      <c r="A249" s="41"/>
      <c r="B249" s="42"/>
      <c r="C249" s="43"/>
      <c r="D249" s="212" t="s">
        <v>152</v>
      </c>
      <c r="E249" s="43"/>
      <c r="F249" s="213" t="s">
        <v>724</v>
      </c>
      <c r="G249" s="43"/>
      <c r="H249" s="43"/>
      <c r="I249" s="214"/>
      <c r="J249" s="43"/>
      <c r="K249" s="43"/>
      <c r="L249" s="47"/>
      <c r="M249" s="215"/>
      <c r="N249" s="216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19" t="s">
        <v>152</v>
      </c>
      <c r="AU249" s="19" t="s">
        <v>89</v>
      </c>
    </row>
    <row r="250" s="12" customFormat="1">
      <c r="A250" s="12"/>
      <c r="B250" s="217"/>
      <c r="C250" s="218"/>
      <c r="D250" s="212" t="s">
        <v>153</v>
      </c>
      <c r="E250" s="219" t="s">
        <v>39</v>
      </c>
      <c r="F250" s="220" t="s">
        <v>726</v>
      </c>
      <c r="G250" s="218"/>
      <c r="H250" s="221">
        <v>6</v>
      </c>
      <c r="I250" s="222"/>
      <c r="J250" s="218"/>
      <c r="K250" s="218"/>
      <c r="L250" s="223"/>
      <c r="M250" s="224"/>
      <c r="N250" s="225"/>
      <c r="O250" s="225"/>
      <c r="P250" s="225"/>
      <c r="Q250" s="225"/>
      <c r="R250" s="225"/>
      <c r="S250" s="225"/>
      <c r="T250" s="226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T250" s="227" t="s">
        <v>153</v>
      </c>
      <c r="AU250" s="227" t="s">
        <v>89</v>
      </c>
      <c r="AV250" s="12" t="s">
        <v>89</v>
      </c>
      <c r="AW250" s="12" t="s">
        <v>41</v>
      </c>
      <c r="AX250" s="12" t="s">
        <v>79</v>
      </c>
      <c r="AY250" s="227" t="s">
        <v>145</v>
      </c>
    </row>
    <row r="251" s="13" customFormat="1">
      <c r="A251" s="13"/>
      <c r="B251" s="228"/>
      <c r="C251" s="229"/>
      <c r="D251" s="212" t="s">
        <v>153</v>
      </c>
      <c r="E251" s="230" t="s">
        <v>39</v>
      </c>
      <c r="F251" s="231" t="s">
        <v>155</v>
      </c>
      <c r="G251" s="229"/>
      <c r="H251" s="232">
        <v>6</v>
      </c>
      <c r="I251" s="233"/>
      <c r="J251" s="229"/>
      <c r="K251" s="229"/>
      <c r="L251" s="234"/>
      <c r="M251" s="235"/>
      <c r="N251" s="236"/>
      <c r="O251" s="236"/>
      <c r="P251" s="236"/>
      <c r="Q251" s="236"/>
      <c r="R251" s="236"/>
      <c r="S251" s="236"/>
      <c r="T251" s="23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8" t="s">
        <v>153</v>
      </c>
      <c r="AU251" s="238" t="s">
        <v>89</v>
      </c>
      <c r="AV251" s="13" t="s">
        <v>151</v>
      </c>
      <c r="AW251" s="13" t="s">
        <v>41</v>
      </c>
      <c r="AX251" s="13" t="s">
        <v>87</v>
      </c>
      <c r="AY251" s="238" t="s">
        <v>145</v>
      </c>
    </row>
    <row r="252" s="2" customFormat="1" ht="16.5" customHeight="1">
      <c r="A252" s="41"/>
      <c r="B252" s="42"/>
      <c r="C252" s="199" t="s">
        <v>237</v>
      </c>
      <c r="D252" s="199" t="s">
        <v>146</v>
      </c>
      <c r="E252" s="200" t="s">
        <v>727</v>
      </c>
      <c r="F252" s="201" t="s">
        <v>728</v>
      </c>
      <c r="G252" s="202" t="s">
        <v>368</v>
      </c>
      <c r="H252" s="203">
        <v>1</v>
      </c>
      <c r="I252" s="204"/>
      <c r="J252" s="205">
        <f>ROUND(I252*H252,2)</f>
        <v>0</v>
      </c>
      <c r="K252" s="201" t="s">
        <v>525</v>
      </c>
      <c r="L252" s="47"/>
      <c r="M252" s="206" t="s">
        <v>39</v>
      </c>
      <c r="N252" s="207" t="s">
        <v>50</v>
      </c>
      <c r="O252" s="87"/>
      <c r="P252" s="208">
        <f>O252*H252</f>
        <v>0</v>
      </c>
      <c r="Q252" s="208">
        <v>0</v>
      </c>
      <c r="R252" s="208">
        <f>Q252*H252</f>
        <v>0</v>
      </c>
      <c r="S252" s="208">
        <v>0</v>
      </c>
      <c r="T252" s="209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0" t="s">
        <v>292</v>
      </c>
      <c r="AT252" s="210" t="s">
        <v>146</v>
      </c>
      <c r="AU252" s="210" t="s">
        <v>89</v>
      </c>
      <c r="AY252" s="19" t="s">
        <v>145</v>
      </c>
      <c r="BE252" s="211">
        <f>IF(N252="základní",J252,0)</f>
        <v>0</v>
      </c>
      <c r="BF252" s="211">
        <f>IF(N252="snížená",J252,0)</f>
        <v>0</v>
      </c>
      <c r="BG252" s="211">
        <f>IF(N252="zákl. přenesená",J252,0)</f>
        <v>0</v>
      </c>
      <c r="BH252" s="211">
        <f>IF(N252="sníž. přenesená",J252,0)</f>
        <v>0</v>
      </c>
      <c r="BI252" s="211">
        <f>IF(N252="nulová",J252,0)</f>
        <v>0</v>
      </c>
      <c r="BJ252" s="19" t="s">
        <v>87</v>
      </c>
      <c r="BK252" s="211">
        <f>ROUND(I252*H252,2)</f>
        <v>0</v>
      </c>
      <c r="BL252" s="19" t="s">
        <v>292</v>
      </c>
      <c r="BM252" s="210" t="s">
        <v>729</v>
      </c>
    </row>
    <row r="253" s="2" customFormat="1">
      <c r="A253" s="41"/>
      <c r="B253" s="42"/>
      <c r="C253" s="43"/>
      <c r="D253" s="212" t="s">
        <v>152</v>
      </c>
      <c r="E253" s="43"/>
      <c r="F253" s="213" t="s">
        <v>728</v>
      </c>
      <c r="G253" s="43"/>
      <c r="H253" s="43"/>
      <c r="I253" s="214"/>
      <c r="J253" s="43"/>
      <c r="K253" s="43"/>
      <c r="L253" s="47"/>
      <c r="M253" s="215"/>
      <c r="N253" s="216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19" t="s">
        <v>152</v>
      </c>
      <c r="AU253" s="19" t="s">
        <v>89</v>
      </c>
    </row>
    <row r="254" s="2" customFormat="1">
      <c r="A254" s="41"/>
      <c r="B254" s="42"/>
      <c r="C254" s="43"/>
      <c r="D254" s="252" t="s">
        <v>528</v>
      </c>
      <c r="E254" s="43"/>
      <c r="F254" s="253" t="s">
        <v>730</v>
      </c>
      <c r="G254" s="43"/>
      <c r="H254" s="43"/>
      <c r="I254" s="214"/>
      <c r="J254" s="43"/>
      <c r="K254" s="43"/>
      <c r="L254" s="47"/>
      <c r="M254" s="215"/>
      <c r="N254" s="216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19" t="s">
        <v>528</v>
      </c>
      <c r="AU254" s="19" t="s">
        <v>89</v>
      </c>
    </row>
    <row r="255" s="2" customFormat="1" ht="24.15" customHeight="1">
      <c r="A255" s="41"/>
      <c r="B255" s="42"/>
      <c r="C255" s="254" t="s">
        <v>334</v>
      </c>
      <c r="D255" s="254" t="s">
        <v>478</v>
      </c>
      <c r="E255" s="255" t="s">
        <v>731</v>
      </c>
      <c r="F255" s="256" t="s">
        <v>732</v>
      </c>
      <c r="G255" s="257" t="s">
        <v>368</v>
      </c>
      <c r="H255" s="258">
        <v>1</v>
      </c>
      <c r="I255" s="259"/>
      <c r="J255" s="260">
        <f>ROUND(I255*H255,2)</f>
        <v>0</v>
      </c>
      <c r="K255" s="256" t="s">
        <v>525</v>
      </c>
      <c r="L255" s="261"/>
      <c r="M255" s="262" t="s">
        <v>39</v>
      </c>
      <c r="N255" s="263" t="s">
        <v>50</v>
      </c>
      <c r="O255" s="87"/>
      <c r="P255" s="208">
        <f>O255*H255</f>
        <v>0</v>
      </c>
      <c r="Q255" s="208">
        <v>0.00020000000000000001</v>
      </c>
      <c r="R255" s="208">
        <f>Q255*H255</f>
        <v>0.00020000000000000001</v>
      </c>
      <c r="S255" s="208">
        <v>0</v>
      </c>
      <c r="T255" s="209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0" t="s">
        <v>436</v>
      </c>
      <c r="AT255" s="210" t="s">
        <v>478</v>
      </c>
      <c r="AU255" s="210" t="s">
        <v>89</v>
      </c>
      <c r="AY255" s="19" t="s">
        <v>145</v>
      </c>
      <c r="BE255" s="211">
        <f>IF(N255="základní",J255,0)</f>
        <v>0</v>
      </c>
      <c r="BF255" s="211">
        <f>IF(N255="snížená",J255,0)</f>
        <v>0</v>
      </c>
      <c r="BG255" s="211">
        <f>IF(N255="zákl. přenesená",J255,0)</f>
        <v>0</v>
      </c>
      <c r="BH255" s="211">
        <f>IF(N255="sníž. přenesená",J255,0)</f>
        <v>0</v>
      </c>
      <c r="BI255" s="211">
        <f>IF(N255="nulová",J255,0)</f>
        <v>0</v>
      </c>
      <c r="BJ255" s="19" t="s">
        <v>87</v>
      </c>
      <c r="BK255" s="211">
        <f>ROUND(I255*H255,2)</f>
        <v>0</v>
      </c>
      <c r="BL255" s="19" t="s">
        <v>436</v>
      </c>
      <c r="BM255" s="210" t="s">
        <v>733</v>
      </c>
    </row>
    <row r="256" s="2" customFormat="1">
      <c r="A256" s="41"/>
      <c r="B256" s="42"/>
      <c r="C256" s="43"/>
      <c r="D256" s="212" t="s">
        <v>152</v>
      </c>
      <c r="E256" s="43"/>
      <c r="F256" s="213" t="s">
        <v>732</v>
      </c>
      <c r="G256" s="43"/>
      <c r="H256" s="43"/>
      <c r="I256" s="214"/>
      <c r="J256" s="43"/>
      <c r="K256" s="43"/>
      <c r="L256" s="47"/>
      <c r="M256" s="215"/>
      <c r="N256" s="216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19" t="s">
        <v>152</v>
      </c>
      <c r="AU256" s="19" t="s">
        <v>89</v>
      </c>
    </row>
    <row r="257" s="12" customFormat="1">
      <c r="A257" s="12"/>
      <c r="B257" s="217"/>
      <c r="C257" s="218"/>
      <c r="D257" s="212" t="s">
        <v>153</v>
      </c>
      <c r="E257" s="219" t="s">
        <v>39</v>
      </c>
      <c r="F257" s="220" t="s">
        <v>718</v>
      </c>
      <c r="G257" s="218"/>
      <c r="H257" s="221">
        <v>1</v>
      </c>
      <c r="I257" s="222"/>
      <c r="J257" s="218"/>
      <c r="K257" s="218"/>
      <c r="L257" s="223"/>
      <c r="M257" s="224"/>
      <c r="N257" s="225"/>
      <c r="O257" s="225"/>
      <c r="P257" s="225"/>
      <c r="Q257" s="225"/>
      <c r="R257" s="225"/>
      <c r="S257" s="225"/>
      <c r="T257" s="226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T257" s="227" t="s">
        <v>153</v>
      </c>
      <c r="AU257" s="227" t="s">
        <v>89</v>
      </c>
      <c r="AV257" s="12" t="s">
        <v>89</v>
      </c>
      <c r="AW257" s="12" t="s">
        <v>41</v>
      </c>
      <c r="AX257" s="12" t="s">
        <v>87</v>
      </c>
      <c r="AY257" s="227" t="s">
        <v>145</v>
      </c>
    </row>
    <row r="258" s="2" customFormat="1" ht="33" customHeight="1">
      <c r="A258" s="41"/>
      <c r="B258" s="42"/>
      <c r="C258" s="199" t="s">
        <v>241</v>
      </c>
      <c r="D258" s="199" t="s">
        <v>146</v>
      </c>
      <c r="E258" s="200" t="s">
        <v>734</v>
      </c>
      <c r="F258" s="201" t="s">
        <v>735</v>
      </c>
      <c r="G258" s="202" t="s">
        <v>149</v>
      </c>
      <c r="H258" s="203">
        <v>230</v>
      </c>
      <c r="I258" s="204"/>
      <c r="J258" s="205">
        <f>ROUND(I258*H258,2)</f>
        <v>0</v>
      </c>
      <c r="K258" s="201" t="s">
        <v>525</v>
      </c>
      <c r="L258" s="47"/>
      <c r="M258" s="206" t="s">
        <v>39</v>
      </c>
      <c r="N258" s="207" t="s">
        <v>50</v>
      </c>
      <c r="O258" s="87"/>
      <c r="P258" s="208">
        <f>O258*H258</f>
        <v>0</v>
      </c>
      <c r="Q258" s="208">
        <v>0</v>
      </c>
      <c r="R258" s="208">
        <f>Q258*H258</f>
        <v>0</v>
      </c>
      <c r="S258" s="208">
        <v>0</v>
      </c>
      <c r="T258" s="209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0" t="s">
        <v>292</v>
      </c>
      <c r="AT258" s="210" t="s">
        <v>146</v>
      </c>
      <c r="AU258" s="210" t="s">
        <v>89</v>
      </c>
      <c r="AY258" s="19" t="s">
        <v>145</v>
      </c>
      <c r="BE258" s="211">
        <f>IF(N258="základní",J258,0)</f>
        <v>0</v>
      </c>
      <c r="BF258" s="211">
        <f>IF(N258="snížená",J258,0)</f>
        <v>0</v>
      </c>
      <c r="BG258" s="211">
        <f>IF(N258="zákl. přenesená",J258,0)</f>
        <v>0</v>
      </c>
      <c r="BH258" s="211">
        <f>IF(N258="sníž. přenesená",J258,0)</f>
        <v>0</v>
      </c>
      <c r="BI258" s="211">
        <f>IF(N258="nulová",J258,0)</f>
        <v>0</v>
      </c>
      <c r="BJ258" s="19" t="s">
        <v>87</v>
      </c>
      <c r="BK258" s="211">
        <f>ROUND(I258*H258,2)</f>
        <v>0</v>
      </c>
      <c r="BL258" s="19" t="s">
        <v>292</v>
      </c>
      <c r="BM258" s="210" t="s">
        <v>736</v>
      </c>
    </row>
    <row r="259" s="2" customFormat="1">
      <c r="A259" s="41"/>
      <c r="B259" s="42"/>
      <c r="C259" s="43"/>
      <c r="D259" s="212" t="s">
        <v>152</v>
      </c>
      <c r="E259" s="43"/>
      <c r="F259" s="213" t="s">
        <v>737</v>
      </c>
      <c r="G259" s="43"/>
      <c r="H259" s="43"/>
      <c r="I259" s="214"/>
      <c r="J259" s="43"/>
      <c r="K259" s="43"/>
      <c r="L259" s="47"/>
      <c r="M259" s="215"/>
      <c r="N259" s="216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19" t="s">
        <v>152</v>
      </c>
      <c r="AU259" s="19" t="s">
        <v>89</v>
      </c>
    </row>
    <row r="260" s="2" customFormat="1">
      <c r="A260" s="41"/>
      <c r="B260" s="42"/>
      <c r="C260" s="43"/>
      <c r="D260" s="252" t="s">
        <v>528</v>
      </c>
      <c r="E260" s="43"/>
      <c r="F260" s="253" t="s">
        <v>738</v>
      </c>
      <c r="G260" s="43"/>
      <c r="H260" s="43"/>
      <c r="I260" s="214"/>
      <c r="J260" s="43"/>
      <c r="K260" s="43"/>
      <c r="L260" s="47"/>
      <c r="M260" s="215"/>
      <c r="N260" s="216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19" t="s">
        <v>528</v>
      </c>
      <c r="AU260" s="19" t="s">
        <v>89</v>
      </c>
    </row>
    <row r="261" s="2" customFormat="1" ht="16.5" customHeight="1">
      <c r="A261" s="41"/>
      <c r="B261" s="42"/>
      <c r="C261" s="254" t="s">
        <v>342</v>
      </c>
      <c r="D261" s="254" t="s">
        <v>478</v>
      </c>
      <c r="E261" s="255" t="s">
        <v>739</v>
      </c>
      <c r="F261" s="256" t="s">
        <v>740</v>
      </c>
      <c r="G261" s="257" t="s">
        <v>741</v>
      </c>
      <c r="H261" s="258">
        <v>289.80000000000001</v>
      </c>
      <c r="I261" s="259"/>
      <c r="J261" s="260">
        <f>ROUND(I261*H261,2)</f>
        <v>0</v>
      </c>
      <c r="K261" s="256" t="s">
        <v>525</v>
      </c>
      <c r="L261" s="261"/>
      <c r="M261" s="262" t="s">
        <v>39</v>
      </c>
      <c r="N261" s="263" t="s">
        <v>50</v>
      </c>
      <c r="O261" s="87"/>
      <c r="P261" s="208">
        <f>O261*H261</f>
        <v>0</v>
      </c>
      <c r="Q261" s="208">
        <v>0.001</v>
      </c>
      <c r="R261" s="208">
        <f>Q261*H261</f>
        <v>0.2898</v>
      </c>
      <c r="S261" s="208">
        <v>0</v>
      </c>
      <c r="T261" s="209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0" t="s">
        <v>436</v>
      </c>
      <c r="AT261" s="210" t="s">
        <v>478</v>
      </c>
      <c r="AU261" s="210" t="s">
        <v>89</v>
      </c>
      <c r="AY261" s="19" t="s">
        <v>145</v>
      </c>
      <c r="BE261" s="211">
        <f>IF(N261="základní",J261,0)</f>
        <v>0</v>
      </c>
      <c r="BF261" s="211">
        <f>IF(N261="snížená",J261,0)</f>
        <v>0</v>
      </c>
      <c r="BG261" s="211">
        <f>IF(N261="zákl. přenesená",J261,0)</f>
        <v>0</v>
      </c>
      <c r="BH261" s="211">
        <f>IF(N261="sníž. přenesená",J261,0)</f>
        <v>0</v>
      </c>
      <c r="BI261" s="211">
        <f>IF(N261="nulová",J261,0)</f>
        <v>0</v>
      </c>
      <c r="BJ261" s="19" t="s">
        <v>87</v>
      </c>
      <c r="BK261" s="211">
        <f>ROUND(I261*H261,2)</f>
        <v>0</v>
      </c>
      <c r="BL261" s="19" t="s">
        <v>436</v>
      </c>
      <c r="BM261" s="210" t="s">
        <v>742</v>
      </c>
    </row>
    <row r="262" s="2" customFormat="1">
      <c r="A262" s="41"/>
      <c r="B262" s="42"/>
      <c r="C262" s="43"/>
      <c r="D262" s="212" t="s">
        <v>152</v>
      </c>
      <c r="E262" s="43"/>
      <c r="F262" s="213" t="s">
        <v>740</v>
      </c>
      <c r="G262" s="43"/>
      <c r="H262" s="43"/>
      <c r="I262" s="214"/>
      <c r="J262" s="43"/>
      <c r="K262" s="43"/>
      <c r="L262" s="47"/>
      <c r="M262" s="215"/>
      <c r="N262" s="216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19" t="s">
        <v>152</v>
      </c>
      <c r="AU262" s="19" t="s">
        <v>89</v>
      </c>
    </row>
    <row r="263" s="12" customFormat="1">
      <c r="A263" s="12"/>
      <c r="B263" s="217"/>
      <c r="C263" s="218"/>
      <c r="D263" s="212" t="s">
        <v>153</v>
      </c>
      <c r="E263" s="219" t="s">
        <v>39</v>
      </c>
      <c r="F263" s="220" t="s">
        <v>743</v>
      </c>
      <c r="G263" s="218"/>
      <c r="H263" s="221">
        <v>241.5</v>
      </c>
      <c r="I263" s="222"/>
      <c r="J263" s="218"/>
      <c r="K263" s="218"/>
      <c r="L263" s="223"/>
      <c r="M263" s="224"/>
      <c r="N263" s="225"/>
      <c r="O263" s="225"/>
      <c r="P263" s="225"/>
      <c r="Q263" s="225"/>
      <c r="R263" s="225"/>
      <c r="S263" s="225"/>
      <c r="T263" s="226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T263" s="227" t="s">
        <v>153</v>
      </c>
      <c r="AU263" s="227" t="s">
        <v>89</v>
      </c>
      <c r="AV263" s="12" t="s">
        <v>89</v>
      </c>
      <c r="AW263" s="12" t="s">
        <v>41</v>
      </c>
      <c r="AX263" s="12" t="s">
        <v>87</v>
      </c>
      <c r="AY263" s="227" t="s">
        <v>145</v>
      </c>
    </row>
    <row r="264" s="12" customFormat="1">
      <c r="A264" s="12"/>
      <c r="B264" s="217"/>
      <c r="C264" s="218"/>
      <c r="D264" s="212" t="s">
        <v>153</v>
      </c>
      <c r="E264" s="218"/>
      <c r="F264" s="220" t="s">
        <v>744</v>
      </c>
      <c r="G264" s="218"/>
      <c r="H264" s="221">
        <v>289.80000000000001</v>
      </c>
      <c r="I264" s="222"/>
      <c r="J264" s="218"/>
      <c r="K264" s="218"/>
      <c r="L264" s="223"/>
      <c r="M264" s="224"/>
      <c r="N264" s="225"/>
      <c r="O264" s="225"/>
      <c r="P264" s="225"/>
      <c r="Q264" s="225"/>
      <c r="R264" s="225"/>
      <c r="S264" s="225"/>
      <c r="T264" s="226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T264" s="227" t="s">
        <v>153</v>
      </c>
      <c r="AU264" s="227" t="s">
        <v>89</v>
      </c>
      <c r="AV264" s="12" t="s">
        <v>89</v>
      </c>
      <c r="AW264" s="12" t="s">
        <v>4</v>
      </c>
      <c r="AX264" s="12" t="s">
        <v>87</v>
      </c>
      <c r="AY264" s="227" t="s">
        <v>145</v>
      </c>
    </row>
    <row r="265" s="2" customFormat="1" ht="24.15" customHeight="1">
      <c r="A265" s="41"/>
      <c r="B265" s="42"/>
      <c r="C265" s="254" t="s">
        <v>244</v>
      </c>
      <c r="D265" s="254" t="s">
        <v>478</v>
      </c>
      <c r="E265" s="255" t="s">
        <v>745</v>
      </c>
      <c r="F265" s="256" t="s">
        <v>746</v>
      </c>
      <c r="G265" s="257" t="s">
        <v>368</v>
      </c>
      <c r="H265" s="258">
        <v>40</v>
      </c>
      <c r="I265" s="259"/>
      <c r="J265" s="260">
        <f>ROUND(I265*H265,2)</f>
        <v>0</v>
      </c>
      <c r="K265" s="256" t="s">
        <v>525</v>
      </c>
      <c r="L265" s="261"/>
      <c r="M265" s="262" t="s">
        <v>39</v>
      </c>
      <c r="N265" s="263" t="s">
        <v>50</v>
      </c>
      <c r="O265" s="87"/>
      <c r="P265" s="208">
        <f>O265*H265</f>
        <v>0</v>
      </c>
      <c r="Q265" s="208">
        <v>0.00025999999999999998</v>
      </c>
      <c r="R265" s="208">
        <f>Q265*H265</f>
        <v>0.0104</v>
      </c>
      <c r="S265" s="208">
        <v>0</v>
      </c>
      <c r="T265" s="209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0" t="s">
        <v>436</v>
      </c>
      <c r="AT265" s="210" t="s">
        <v>478</v>
      </c>
      <c r="AU265" s="210" t="s">
        <v>89</v>
      </c>
      <c r="AY265" s="19" t="s">
        <v>145</v>
      </c>
      <c r="BE265" s="211">
        <f>IF(N265="základní",J265,0)</f>
        <v>0</v>
      </c>
      <c r="BF265" s="211">
        <f>IF(N265="snížená",J265,0)</f>
        <v>0</v>
      </c>
      <c r="BG265" s="211">
        <f>IF(N265="zákl. přenesená",J265,0)</f>
        <v>0</v>
      </c>
      <c r="BH265" s="211">
        <f>IF(N265="sníž. přenesená",J265,0)</f>
        <v>0</v>
      </c>
      <c r="BI265" s="211">
        <f>IF(N265="nulová",J265,0)</f>
        <v>0</v>
      </c>
      <c r="BJ265" s="19" t="s">
        <v>87</v>
      </c>
      <c r="BK265" s="211">
        <f>ROUND(I265*H265,2)</f>
        <v>0</v>
      </c>
      <c r="BL265" s="19" t="s">
        <v>436</v>
      </c>
      <c r="BM265" s="210" t="s">
        <v>747</v>
      </c>
    </row>
    <row r="266" s="2" customFormat="1">
      <c r="A266" s="41"/>
      <c r="B266" s="42"/>
      <c r="C266" s="43"/>
      <c r="D266" s="212" t="s">
        <v>152</v>
      </c>
      <c r="E266" s="43"/>
      <c r="F266" s="213" t="s">
        <v>746</v>
      </c>
      <c r="G266" s="43"/>
      <c r="H266" s="43"/>
      <c r="I266" s="214"/>
      <c r="J266" s="43"/>
      <c r="K266" s="43"/>
      <c r="L266" s="47"/>
      <c r="M266" s="215"/>
      <c r="N266" s="216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19" t="s">
        <v>152</v>
      </c>
      <c r="AU266" s="19" t="s">
        <v>89</v>
      </c>
    </row>
    <row r="267" s="2" customFormat="1" ht="24.15" customHeight="1">
      <c r="A267" s="41"/>
      <c r="B267" s="42"/>
      <c r="C267" s="254" t="s">
        <v>349</v>
      </c>
      <c r="D267" s="254" t="s">
        <v>478</v>
      </c>
      <c r="E267" s="255" t="s">
        <v>748</v>
      </c>
      <c r="F267" s="256" t="s">
        <v>749</v>
      </c>
      <c r="G267" s="257" t="s">
        <v>368</v>
      </c>
      <c r="H267" s="258">
        <v>40</v>
      </c>
      <c r="I267" s="259"/>
      <c r="J267" s="260">
        <f>ROUND(I267*H267,2)</f>
        <v>0</v>
      </c>
      <c r="K267" s="256" t="s">
        <v>525</v>
      </c>
      <c r="L267" s="261"/>
      <c r="M267" s="262" t="s">
        <v>39</v>
      </c>
      <c r="N267" s="263" t="s">
        <v>50</v>
      </c>
      <c r="O267" s="87"/>
      <c r="P267" s="208">
        <f>O267*H267</f>
        <v>0</v>
      </c>
      <c r="Q267" s="208">
        <v>0.00069999999999999999</v>
      </c>
      <c r="R267" s="208">
        <f>Q267*H267</f>
        <v>0.028000000000000001</v>
      </c>
      <c r="S267" s="208">
        <v>0</v>
      </c>
      <c r="T267" s="209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0" t="s">
        <v>436</v>
      </c>
      <c r="AT267" s="210" t="s">
        <v>478</v>
      </c>
      <c r="AU267" s="210" t="s">
        <v>89</v>
      </c>
      <c r="AY267" s="19" t="s">
        <v>145</v>
      </c>
      <c r="BE267" s="211">
        <f>IF(N267="základní",J267,0)</f>
        <v>0</v>
      </c>
      <c r="BF267" s="211">
        <f>IF(N267="snížená",J267,0)</f>
        <v>0</v>
      </c>
      <c r="BG267" s="211">
        <f>IF(N267="zákl. přenesená",J267,0)</f>
        <v>0</v>
      </c>
      <c r="BH267" s="211">
        <f>IF(N267="sníž. přenesená",J267,0)</f>
        <v>0</v>
      </c>
      <c r="BI267" s="211">
        <f>IF(N267="nulová",J267,0)</f>
        <v>0</v>
      </c>
      <c r="BJ267" s="19" t="s">
        <v>87</v>
      </c>
      <c r="BK267" s="211">
        <f>ROUND(I267*H267,2)</f>
        <v>0</v>
      </c>
      <c r="BL267" s="19" t="s">
        <v>436</v>
      </c>
      <c r="BM267" s="210" t="s">
        <v>750</v>
      </c>
    </row>
    <row r="268" s="2" customFormat="1">
      <c r="A268" s="41"/>
      <c r="B268" s="42"/>
      <c r="C268" s="43"/>
      <c r="D268" s="212" t="s">
        <v>152</v>
      </c>
      <c r="E268" s="43"/>
      <c r="F268" s="213" t="s">
        <v>749</v>
      </c>
      <c r="G268" s="43"/>
      <c r="H268" s="43"/>
      <c r="I268" s="214"/>
      <c r="J268" s="43"/>
      <c r="K268" s="43"/>
      <c r="L268" s="47"/>
      <c r="M268" s="215"/>
      <c r="N268" s="216"/>
      <c r="O268" s="87"/>
      <c r="P268" s="87"/>
      <c r="Q268" s="87"/>
      <c r="R268" s="87"/>
      <c r="S268" s="87"/>
      <c r="T268" s="88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T268" s="19" t="s">
        <v>152</v>
      </c>
      <c r="AU268" s="19" t="s">
        <v>89</v>
      </c>
    </row>
    <row r="269" s="2" customFormat="1" ht="37.8" customHeight="1">
      <c r="A269" s="41"/>
      <c r="B269" s="42"/>
      <c r="C269" s="199" t="s">
        <v>251</v>
      </c>
      <c r="D269" s="199" t="s">
        <v>146</v>
      </c>
      <c r="E269" s="200" t="s">
        <v>751</v>
      </c>
      <c r="F269" s="201" t="s">
        <v>752</v>
      </c>
      <c r="G269" s="202" t="s">
        <v>149</v>
      </c>
      <c r="H269" s="203">
        <v>80</v>
      </c>
      <c r="I269" s="204"/>
      <c r="J269" s="205">
        <f>ROUND(I269*H269,2)</f>
        <v>0</v>
      </c>
      <c r="K269" s="201" t="s">
        <v>525</v>
      </c>
      <c r="L269" s="47"/>
      <c r="M269" s="206" t="s">
        <v>39</v>
      </c>
      <c r="N269" s="207" t="s">
        <v>50</v>
      </c>
      <c r="O269" s="87"/>
      <c r="P269" s="208">
        <f>O269*H269</f>
        <v>0</v>
      </c>
      <c r="Q269" s="208">
        <v>0</v>
      </c>
      <c r="R269" s="208">
        <f>Q269*H269</f>
        <v>0</v>
      </c>
      <c r="S269" s="208">
        <v>0</v>
      </c>
      <c r="T269" s="209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0" t="s">
        <v>292</v>
      </c>
      <c r="AT269" s="210" t="s">
        <v>146</v>
      </c>
      <c r="AU269" s="210" t="s">
        <v>89</v>
      </c>
      <c r="AY269" s="19" t="s">
        <v>145</v>
      </c>
      <c r="BE269" s="211">
        <f>IF(N269="základní",J269,0)</f>
        <v>0</v>
      </c>
      <c r="BF269" s="211">
        <f>IF(N269="snížená",J269,0)</f>
        <v>0</v>
      </c>
      <c r="BG269" s="211">
        <f>IF(N269="zákl. přenesená",J269,0)</f>
        <v>0</v>
      </c>
      <c r="BH269" s="211">
        <f>IF(N269="sníž. přenesená",J269,0)</f>
        <v>0</v>
      </c>
      <c r="BI269" s="211">
        <f>IF(N269="nulová",J269,0)</f>
        <v>0</v>
      </c>
      <c r="BJ269" s="19" t="s">
        <v>87</v>
      </c>
      <c r="BK269" s="211">
        <f>ROUND(I269*H269,2)</f>
        <v>0</v>
      </c>
      <c r="BL269" s="19" t="s">
        <v>292</v>
      </c>
      <c r="BM269" s="210" t="s">
        <v>753</v>
      </c>
    </row>
    <row r="270" s="2" customFormat="1">
      <c r="A270" s="41"/>
      <c r="B270" s="42"/>
      <c r="C270" s="43"/>
      <c r="D270" s="212" t="s">
        <v>152</v>
      </c>
      <c r="E270" s="43"/>
      <c r="F270" s="213" t="s">
        <v>754</v>
      </c>
      <c r="G270" s="43"/>
      <c r="H270" s="43"/>
      <c r="I270" s="214"/>
      <c r="J270" s="43"/>
      <c r="K270" s="43"/>
      <c r="L270" s="47"/>
      <c r="M270" s="215"/>
      <c r="N270" s="216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19" t="s">
        <v>152</v>
      </c>
      <c r="AU270" s="19" t="s">
        <v>89</v>
      </c>
    </row>
    <row r="271" s="2" customFormat="1">
      <c r="A271" s="41"/>
      <c r="B271" s="42"/>
      <c r="C271" s="43"/>
      <c r="D271" s="252" t="s">
        <v>528</v>
      </c>
      <c r="E271" s="43"/>
      <c r="F271" s="253" t="s">
        <v>755</v>
      </c>
      <c r="G271" s="43"/>
      <c r="H271" s="43"/>
      <c r="I271" s="214"/>
      <c r="J271" s="43"/>
      <c r="K271" s="43"/>
      <c r="L271" s="47"/>
      <c r="M271" s="215"/>
      <c r="N271" s="216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19" t="s">
        <v>528</v>
      </c>
      <c r="AU271" s="19" t="s">
        <v>89</v>
      </c>
    </row>
    <row r="272" s="12" customFormat="1">
      <c r="A272" s="12"/>
      <c r="B272" s="217"/>
      <c r="C272" s="218"/>
      <c r="D272" s="212" t="s">
        <v>153</v>
      </c>
      <c r="E272" s="219" t="s">
        <v>39</v>
      </c>
      <c r="F272" s="220" t="s">
        <v>756</v>
      </c>
      <c r="G272" s="218"/>
      <c r="H272" s="221">
        <v>60</v>
      </c>
      <c r="I272" s="222"/>
      <c r="J272" s="218"/>
      <c r="K272" s="218"/>
      <c r="L272" s="223"/>
      <c r="M272" s="224"/>
      <c r="N272" s="225"/>
      <c r="O272" s="225"/>
      <c r="P272" s="225"/>
      <c r="Q272" s="225"/>
      <c r="R272" s="225"/>
      <c r="S272" s="225"/>
      <c r="T272" s="226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T272" s="227" t="s">
        <v>153</v>
      </c>
      <c r="AU272" s="227" t="s">
        <v>89</v>
      </c>
      <c r="AV272" s="12" t="s">
        <v>89</v>
      </c>
      <c r="AW272" s="12" t="s">
        <v>41</v>
      </c>
      <c r="AX272" s="12" t="s">
        <v>79</v>
      </c>
      <c r="AY272" s="227" t="s">
        <v>145</v>
      </c>
    </row>
    <row r="273" s="12" customFormat="1">
      <c r="A273" s="12"/>
      <c r="B273" s="217"/>
      <c r="C273" s="218"/>
      <c r="D273" s="212" t="s">
        <v>153</v>
      </c>
      <c r="E273" s="219" t="s">
        <v>39</v>
      </c>
      <c r="F273" s="220" t="s">
        <v>757</v>
      </c>
      <c r="G273" s="218"/>
      <c r="H273" s="221">
        <v>20</v>
      </c>
      <c r="I273" s="222"/>
      <c r="J273" s="218"/>
      <c r="K273" s="218"/>
      <c r="L273" s="223"/>
      <c r="M273" s="224"/>
      <c r="N273" s="225"/>
      <c r="O273" s="225"/>
      <c r="P273" s="225"/>
      <c r="Q273" s="225"/>
      <c r="R273" s="225"/>
      <c r="S273" s="225"/>
      <c r="T273" s="226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T273" s="227" t="s">
        <v>153</v>
      </c>
      <c r="AU273" s="227" t="s">
        <v>89</v>
      </c>
      <c r="AV273" s="12" t="s">
        <v>89</v>
      </c>
      <c r="AW273" s="12" t="s">
        <v>41</v>
      </c>
      <c r="AX273" s="12" t="s">
        <v>79</v>
      </c>
      <c r="AY273" s="227" t="s">
        <v>145</v>
      </c>
    </row>
    <row r="274" s="13" customFormat="1">
      <c r="A274" s="13"/>
      <c r="B274" s="228"/>
      <c r="C274" s="229"/>
      <c r="D274" s="212" t="s">
        <v>153</v>
      </c>
      <c r="E274" s="230" t="s">
        <v>39</v>
      </c>
      <c r="F274" s="231" t="s">
        <v>155</v>
      </c>
      <c r="G274" s="229"/>
      <c r="H274" s="232">
        <v>80</v>
      </c>
      <c r="I274" s="233"/>
      <c r="J274" s="229"/>
      <c r="K274" s="229"/>
      <c r="L274" s="234"/>
      <c r="M274" s="235"/>
      <c r="N274" s="236"/>
      <c r="O274" s="236"/>
      <c r="P274" s="236"/>
      <c r="Q274" s="236"/>
      <c r="R274" s="236"/>
      <c r="S274" s="236"/>
      <c r="T274" s="23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8" t="s">
        <v>153</v>
      </c>
      <c r="AU274" s="238" t="s">
        <v>89</v>
      </c>
      <c r="AV274" s="13" t="s">
        <v>151</v>
      </c>
      <c r="AW274" s="13" t="s">
        <v>41</v>
      </c>
      <c r="AX274" s="13" t="s">
        <v>87</v>
      </c>
      <c r="AY274" s="238" t="s">
        <v>145</v>
      </c>
    </row>
    <row r="275" s="2" customFormat="1" ht="16.5" customHeight="1">
      <c r="A275" s="41"/>
      <c r="B275" s="42"/>
      <c r="C275" s="254" t="s">
        <v>360</v>
      </c>
      <c r="D275" s="254" t="s">
        <v>478</v>
      </c>
      <c r="E275" s="255" t="s">
        <v>758</v>
      </c>
      <c r="F275" s="256" t="s">
        <v>759</v>
      </c>
      <c r="G275" s="257" t="s">
        <v>741</v>
      </c>
      <c r="H275" s="258">
        <v>62.399999999999999</v>
      </c>
      <c r="I275" s="259"/>
      <c r="J275" s="260">
        <f>ROUND(I275*H275,2)</f>
        <v>0</v>
      </c>
      <c r="K275" s="256" t="s">
        <v>525</v>
      </c>
      <c r="L275" s="261"/>
      <c r="M275" s="262" t="s">
        <v>39</v>
      </c>
      <c r="N275" s="263" t="s">
        <v>50</v>
      </c>
      <c r="O275" s="87"/>
      <c r="P275" s="208">
        <f>O275*H275</f>
        <v>0</v>
      </c>
      <c r="Q275" s="208">
        <v>0.001</v>
      </c>
      <c r="R275" s="208">
        <f>Q275*H275</f>
        <v>0.062399999999999997</v>
      </c>
      <c r="S275" s="208">
        <v>0</v>
      </c>
      <c r="T275" s="209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10" t="s">
        <v>436</v>
      </c>
      <c r="AT275" s="210" t="s">
        <v>478</v>
      </c>
      <c r="AU275" s="210" t="s">
        <v>89</v>
      </c>
      <c r="AY275" s="19" t="s">
        <v>145</v>
      </c>
      <c r="BE275" s="211">
        <f>IF(N275="základní",J275,0)</f>
        <v>0</v>
      </c>
      <c r="BF275" s="211">
        <f>IF(N275="snížená",J275,0)</f>
        <v>0</v>
      </c>
      <c r="BG275" s="211">
        <f>IF(N275="zákl. přenesená",J275,0)</f>
        <v>0</v>
      </c>
      <c r="BH275" s="211">
        <f>IF(N275="sníž. přenesená",J275,0)</f>
        <v>0</v>
      </c>
      <c r="BI275" s="211">
        <f>IF(N275="nulová",J275,0)</f>
        <v>0</v>
      </c>
      <c r="BJ275" s="19" t="s">
        <v>87</v>
      </c>
      <c r="BK275" s="211">
        <f>ROUND(I275*H275,2)</f>
        <v>0</v>
      </c>
      <c r="BL275" s="19" t="s">
        <v>436</v>
      </c>
      <c r="BM275" s="210" t="s">
        <v>760</v>
      </c>
    </row>
    <row r="276" s="2" customFormat="1">
      <c r="A276" s="41"/>
      <c r="B276" s="42"/>
      <c r="C276" s="43"/>
      <c r="D276" s="212" t="s">
        <v>152</v>
      </c>
      <c r="E276" s="43"/>
      <c r="F276" s="213" t="s">
        <v>759</v>
      </c>
      <c r="G276" s="43"/>
      <c r="H276" s="43"/>
      <c r="I276" s="214"/>
      <c r="J276" s="43"/>
      <c r="K276" s="43"/>
      <c r="L276" s="47"/>
      <c r="M276" s="215"/>
      <c r="N276" s="216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19" t="s">
        <v>152</v>
      </c>
      <c r="AU276" s="19" t="s">
        <v>89</v>
      </c>
    </row>
    <row r="277" s="12" customFormat="1">
      <c r="A277" s="12"/>
      <c r="B277" s="217"/>
      <c r="C277" s="218"/>
      <c r="D277" s="212" t="s">
        <v>153</v>
      </c>
      <c r="E277" s="219" t="s">
        <v>39</v>
      </c>
      <c r="F277" s="220" t="s">
        <v>761</v>
      </c>
      <c r="G277" s="218"/>
      <c r="H277" s="221">
        <v>39</v>
      </c>
      <c r="I277" s="222"/>
      <c r="J277" s="218"/>
      <c r="K277" s="218"/>
      <c r="L277" s="223"/>
      <c r="M277" s="224"/>
      <c r="N277" s="225"/>
      <c r="O277" s="225"/>
      <c r="P277" s="225"/>
      <c r="Q277" s="225"/>
      <c r="R277" s="225"/>
      <c r="S277" s="225"/>
      <c r="T277" s="226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T277" s="227" t="s">
        <v>153</v>
      </c>
      <c r="AU277" s="227" t="s">
        <v>89</v>
      </c>
      <c r="AV277" s="12" t="s">
        <v>89</v>
      </c>
      <c r="AW277" s="12" t="s">
        <v>41</v>
      </c>
      <c r="AX277" s="12" t="s">
        <v>79</v>
      </c>
      <c r="AY277" s="227" t="s">
        <v>145</v>
      </c>
    </row>
    <row r="278" s="12" customFormat="1">
      <c r="A278" s="12"/>
      <c r="B278" s="217"/>
      <c r="C278" s="218"/>
      <c r="D278" s="212" t="s">
        <v>153</v>
      </c>
      <c r="E278" s="219" t="s">
        <v>39</v>
      </c>
      <c r="F278" s="220" t="s">
        <v>762</v>
      </c>
      <c r="G278" s="218"/>
      <c r="H278" s="221">
        <v>13</v>
      </c>
      <c r="I278" s="222"/>
      <c r="J278" s="218"/>
      <c r="K278" s="218"/>
      <c r="L278" s="223"/>
      <c r="M278" s="224"/>
      <c r="N278" s="225"/>
      <c r="O278" s="225"/>
      <c r="P278" s="225"/>
      <c r="Q278" s="225"/>
      <c r="R278" s="225"/>
      <c r="S278" s="225"/>
      <c r="T278" s="226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T278" s="227" t="s">
        <v>153</v>
      </c>
      <c r="AU278" s="227" t="s">
        <v>89</v>
      </c>
      <c r="AV278" s="12" t="s">
        <v>89</v>
      </c>
      <c r="AW278" s="12" t="s">
        <v>41</v>
      </c>
      <c r="AX278" s="12" t="s">
        <v>79</v>
      </c>
      <c r="AY278" s="227" t="s">
        <v>145</v>
      </c>
    </row>
    <row r="279" s="13" customFormat="1">
      <c r="A279" s="13"/>
      <c r="B279" s="228"/>
      <c r="C279" s="229"/>
      <c r="D279" s="212" t="s">
        <v>153</v>
      </c>
      <c r="E279" s="230" t="s">
        <v>39</v>
      </c>
      <c r="F279" s="231" t="s">
        <v>155</v>
      </c>
      <c r="G279" s="229"/>
      <c r="H279" s="232">
        <v>52</v>
      </c>
      <c r="I279" s="233"/>
      <c r="J279" s="229"/>
      <c r="K279" s="229"/>
      <c r="L279" s="234"/>
      <c r="M279" s="235"/>
      <c r="N279" s="236"/>
      <c r="O279" s="236"/>
      <c r="P279" s="236"/>
      <c r="Q279" s="236"/>
      <c r="R279" s="236"/>
      <c r="S279" s="236"/>
      <c r="T279" s="23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8" t="s">
        <v>153</v>
      </c>
      <c r="AU279" s="238" t="s">
        <v>89</v>
      </c>
      <c r="AV279" s="13" t="s">
        <v>151</v>
      </c>
      <c r="AW279" s="13" t="s">
        <v>41</v>
      </c>
      <c r="AX279" s="13" t="s">
        <v>87</v>
      </c>
      <c r="AY279" s="238" t="s">
        <v>145</v>
      </c>
    </row>
    <row r="280" s="12" customFormat="1">
      <c r="A280" s="12"/>
      <c r="B280" s="217"/>
      <c r="C280" s="218"/>
      <c r="D280" s="212" t="s">
        <v>153</v>
      </c>
      <c r="E280" s="218"/>
      <c r="F280" s="220" t="s">
        <v>763</v>
      </c>
      <c r="G280" s="218"/>
      <c r="H280" s="221">
        <v>62.399999999999999</v>
      </c>
      <c r="I280" s="222"/>
      <c r="J280" s="218"/>
      <c r="K280" s="218"/>
      <c r="L280" s="223"/>
      <c r="M280" s="224"/>
      <c r="N280" s="225"/>
      <c r="O280" s="225"/>
      <c r="P280" s="225"/>
      <c r="Q280" s="225"/>
      <c r="R280" s="225"/>
      <c r="S280" s="225"/>
      <c r="T280" s="226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T280" s="227" t="s">
        <v>153</v>
      </c>
      <c r="AU280" s="227" t="s">
        <v>89</v>
      </c>
      <c r="AV280" s="12" t="s">
        <v>89</v>
      </c>
      <c r="AW280" s="12" t="s">
        <v>4</v>
      </c>
      <c r="AX280" s="12" t="s">
        <v>87</v>
      </c>
      <c r="AY280" s="227" t="s">
        <v>145</v>
      </c>
    </row>
    <row r="281" s="2" customFormat="1" ht="16.5" customHeight="1">
      <c r="A281" s="41"/>
      <c r="B281" s="42"/>
      <c r="C281" s="254" t="s">
        <v>255</v>
      </c>
      <c r="D281" s="254" t="s">
        <v>478</v>
      </c>
      <c r="E281" s="255" t="s">
        <v>764</v>
      </c>
      <c r="F281" s="256" t="s">
        <v>765</v>
      </c>
      <c r="G281" s="257" t="s">
        <v>368</v>
      </c>
      <c r="H281" s="258">
        <v>10</v>
      </c>
      <c r="I281" s="259"/>
      <c r="J281" s="260">
        <f>ROUND(I281*H281,2)</f>
        <v>0</v>
      </c>
      <c r="K281" s="256" t="s">
        <v>525</v>
      </c>
      <c r="L281" s="261"/>
      <c r="M281" s="262" t="s">
        <v>39</v>
      </c>
      <c r="N281" s="263" t="s">
        <v>50</v>
      </c>
      <c r="O281" s="87"/>
      <c r="P281" s="208">
        <f>O281*H281</f>
        <v>0</v>
      </c>
      <c r="Q281" s="208">
        <v>0.00016000000000000001</v>
      </c>
      <c r="R281" s="208">
        <f>Q281*H281</f>
        <v>0.0016000000000000001</v>
      </c>
      <c r="S281" s="208">
        <v>0</v>
      </c>
      <c r="T281" s="209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10" t="s">
        <v>436</v>
      </c>
      <c r="AT281" s="210" t="s">
        <v>478</v>
      </c>
      <c r="AU281" s="210" t="s">
        <v>89</v>
      </c>
      <c r="AY281" s="19" t="s">
        <v>145</v>
      </c>
      <c r="BE281" s="211">
        <f>IF(N281="základní",J281,0)</f>
        <v>0</v>
      </c>
      <c r="BF281" s="211">
        <f>IF(N281="snížená",J281,0)</f>
        <v>0</v>
      </c>
      <c r="BG281" s="211">
        <f>IF(N281="zákl. přenesená",J281,0)</f>
        <v>0</v>
      </c>
      <c r="BH281" s="211">
        <f>IF(N281="sníž. přenesená",J281,0)</f>
        <v>0</v>
      </c>
      <c r="BI281" s="211">
        <f>IF(N281="nulová",J281,0)</f>
        <v>0</v>
      </c>
      <c r="BJ281" s="19" t="s">
        <v>87</v>
      </c>
      <c r="BK281" s="211">
        <f>ROUND(I281*H281,2)</f>
        <v>0</v>
      </c>
      <c r="BL281" s="19" t="s">
        <v>436</v>
      </c>
      <c r="BM281" s="210" t="s">
        <v>766</v>
      </c>
    </row>
    <row r="282" s="2" customFormat="1">
      <c r="A282" s="41"/>
      <c r="B282" s="42"/>
      <c r="C282" s="43"/>
      <c r="D282" s="212" t="s">
        <v>152</v>
      </c>
      <c r="E282" s="43"/>
      <c r="F282" s="213" t="s">
        <v>765</v>
      </c>
      <c r="G282" s="43"/>
      <c r="H282" s="43"/>
      <c r="I282" s="214"/>
      <c r="J282" s="43"/>
      <c r="K282" s="43"/>
      <c r="L282" s="47"/>
      <c r="M282" s="215"/>
      <c r="N282" s="216"/>
      <c r="O282" s="87"/>
      <c r="P282" s="87"/>
      <c r="Q282" s="87"/>
      <c r="R282" s="87"/>
      <c r="S282" s="87"/>
      <c r="T282" s="88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T282" s="19" t="s">
        <v>152</v>
      </c>
      <c r="AU282" s="19" t="s">
        <v>89</v>
      </c>
    </row>
    <row r="283" s="12" customFormat="1">
      <c r="A283" s="12"/>
      <c r="B283" s="217"/>
      <c r="C283" s="218"/>
      <c r="D283" s="212" t="s">
        <v>153</v>
      </c>
      <c r="E283" s="219" t="s">
        <v>39</v>
      </c>
      <c r="F283" s="220" t="s">
        <v>173</v>
      </c>
      <c r="G283" s="218"/>
      <c r="H283" s="221">
        <v>10</v>
      </c>
      <c r="I283" s="222"/>
      <c r="J283" s="218"/>
      <c r="K283" s="218"/>
      <c r="L283" s="223"/>
      <c r="M283" s="224"/>
      <c r="N283" s="225"/>
      <c r="O283" s="225"/>
      <c r="P283" s="225"/>
      <c r="Q283" s="225"/>
      <c r="R283" s="225"/>
      <c r="S283" s="225"/>
      <c r="T283" s="226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T283" s="227" t="s">
        <v>153</v>
      </c>
      <c r="AU283" s="227" t="s">
        <v>89</v>
      </c>
      <c r="AV283" s="12" t="s">
        <v>89</v>
      </c>
      <c r="AW283" s="12" t="s">
        <v>41</v>
      </c>
      <c r="AX283" s="12" t="s">
        <v>87</v>
      </c>
      <c r="AY283" s="227" t="s">
        <v>145</v>
      </c>
    </row>
    <row r="284" s="2" customFormat="1" ht="21.75" customHeight="1">
      <c r="A284" s="41"/>
      <c r="B284" s="42"/>
      <c r="C284" s="199" t="s">
        <v>372</v>
      </c>
      <c r="D284" s="199" t="s">
        <v>146</v>
      </c>
      <c r="E284" s="200" t="s">
        <v>767</v>
      </c>
      <c r="F284" s="201" t="s">
        <v>768</v>
      </c>
      <c r="G284" s="202" t="s">
        <v>368</v>
      </c>
      <c r="H284" s="203">
        <v>64</v>
      </c>
      <c r="I284" s="204"/>
      <c r="J284" s="205">
        <f>ROUND(I284*H284,2)</f>
        <v>0</v>
      </c>
      <c r="K284" s="201" t="s">
        <v>525</v>
      </c>
      <c r="L284" s="47"/>
      <c r="M284" s="206" t="s">
        <v>39</v>
      </c>
      <c r="N284" s="207" t="s">
        <v>50</v>
      </c>
      <c r="O284" s="87"/>
      <c r="P284" s="208">
        <f>O284*H284</f>
        <v>0</v>
      </c>
      <c r="Q284" s="208">
        <v>0</v>
      </c>
      <c r="R284" s="208">
        <f>Q284*H284</f>
        <v>0</v>
      </c>
      <c r="S284" s="208">
        <v>0</v>
      </c>
      <c r="T284" s="209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0" t="s">
        <v>292</v>
      </c>
      <c r="AT284" s="210" t="s">
        <v>146</v>
      </c>
      <c r="AU284" s="210" t="s">
        <v>89</v>
      </c>
      <c r="AY284" s="19" t="s">
        <v>145</v>
      </c>
      <c r="BE284" s="211">
        <f>IF(N284="základní",J284,0)</f>
        <v>0</v>
      </c>
      <c r="BF284" s="211">
        <f>IF(N284="snížená",J284,0)</f>
        <v>0</v>
      </c>
      <c r="BG284" s="211">
        <f>IF(N284="zákl. přenesená",J284,0)</f>
        <v>0</v>
      </c>
      <c r="BH284" s="211">
        <f>IF(N284="sníž. přenesená",J284,0)</f>
        <v>0</v>
      </c>
      <c r="BI284" s="211">
        <f>IF(N284="nulová",J284,0)</f>
        <v>0</v>
      </c>
      <c r="BJ284" s="19" t="s">
        <v>87</v>
      </c>
      <c r="BK284" s="211">
        <f>ROUND(I284*H284,2)</f>
        <v>0</v>
      </c>
      <c r="BL284" s="19" t="s">
        <v>292</v>
      </c>
      <c r="BM284" s="210" t="s">
        <v>769</v>
      </c>
    </row>
    <row r="285" s="2" customFormat="1">
      <c r="A285" s="41"/>
      <c r="B285" s="42"/>
      <c r="C285" s="43"/>
      <c r="D285" s="212" t="s">
        <v>152</v>
      </c>
      <c r="E285" s="43"/>
      <c r="F285" s="213" t="s">
        <v>770</v>
      </c>
      <c r="G285" s="43"/>
      <c r="H285" s="43"/>
      <c r="I285" s="214"/>
      <c r="J285" s="43"/>
      <c r="K285" s="43"/>
      <c r="L285" s="47"/>
      <c r="M285" s="215"/>
      <c r="N285" s="216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19" t="s">
        <v>152</v>
      </c>
      <c r="AU285" s="19" t="s">
        <v>89</v>
      </c>
    </row>
    <row r="286" s="2" customFormat="1">
      <c r="A286" s="41"/>
      <c r="B286" s="42"/>
      <c r="C286" s="43"/>
      <c r="D286" s="252" t="s">
        <v>528</v>
      </c>
      <c r="E286" s="43"/>
      <c r="F286" s="253" t="s">
        <v>771</v>
      </c>
      <c r="G286" s="43"/>
      <c r="H286" s="43"/>
      <c r="I286" s="214"/>
      <c r="J286" s="43"/>
      <c r="K286" s="43"/>
      <c r="L286" s="47"/>
      <c r="M286" s="215"/>
      <c r="N286" s="216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19" t="s">
        <v>528</v>
      </c>
      <c r="AU286" s="19" t="s">
        <v>89</v>
      </c>
    </row>
    <row r="287" s="12" customFormat="1">
      <c r="A287" s="12"/>
      <c r="B287" s="217"/>
      <c r="C287" s="218"/>
      <c r="D287" s="212" t="s">
        <v>153</v>
      </c>
      <c r="E287" s="219" t="s">
        <v>39</v>
      </c>
      <c r="F287" s="220" t="s">
        <v>772</v>
      </c>
      <c r="G287" s="218"/>
      <c r="H287" s="221">
        <v>12</v>
      </c>
      <c r="I287" s="222"/>
      <c r="J287" s="218"/>
      <c r="K287" s="218"/>
      <c r="L287" s="223"/>
      <c r="M287" s="224"/>
      <c r="N287" s="225"/>
      <c r="O287" s="225"/>
      <c r="P287" s="225"/>
      <c r="Q287" s="225"/>
      <c r="R287" s="225"/>
      <c r="S287" s="225"/>
      <c r="T287" s="226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T287" s="227" t="s">
        <v>153</v>
      </c>
      <c r="AU287" s="227" t="s">
        <v>89</v>
      </c>
      <c r="AV287" s="12" t="s">
        <v>89</v>
      </c>
      <c r="AW287" s="12" t="s">
        <v>41</v>
      </c>
      <c r="AX287" s="12" t="s">
        <v>79</v>
      </c>
      <c r="AY287" s="227" t="s">
        <v>145</v>
      </c>
    </row>
    <row r="288" s="12" customFormat="1">
      <c r="A288" s="12"/>
      <c r="B288" s="217"/>
      <c r="C288" s="218"/>
      <c r="D288" s="212" t="s">
        <v>153</v>
      </c>
      <c r="E288" s="219" t="s">
        <v>39</v>
      </c>
      <c r="F288" s="220" t="s">
        <v>773</v>
      </c>
      <c r="G288" s="218"/>
      <c r="H288" s="221">
        <v>12</v>
      </c>
      <c r="I288" s="222"/>
      <c r="J288" s="218"/>
      <c r="K288" s="218"/>
      <c r="L288" s="223"/>
      <c r="M288" s="224"/>
      <c r="N288" s="225"/>
      <c r="O288" s="225"/>
      <c r="P288" s="225"/>
      <c r="Q288" s="225"/>
      <c r="R288" s="225"/>
      <c r="S288" s="225"/>
      <c r="T288" s="226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T288" s="227" t="s">
        <v>153</v>
      </c>
      <c r="AU288" s="227" t="s">
        <v>89</v>
      </c>
      <c r="AV288" s="12" t="s">
        <v>89</v>
      </c>
      <c r="AW288" s="12" t="s">
        <v>41</v>
      </c>
      <c r="AX288" s="12" t="s">
        <v>79</v>
      </c>
      <c r="AY288" s="227" t="s">
        <v>145</v>
      </c>
    </row>
    <row r="289" s="12" customFormat="1">
      <c r="A289" s="12"/>
      <c r="B289" s="217"/>
      <c r="C289" s="218"/>
      <c r="D289" s="212" t="s">
        <v>153</v>
      </c>
      <c r="E289" s="219" t="s">
        <v>39</v>
      </c>
      <c r="F289" s="220" t="s">
        <v>774</v>
      </c>
      <c r="G289" s="218"/>
      <c r="H289" s="221">
        <v>40</v>
      </c>
      <c r="I289" s="222"/>
      <c r="J289" s="218"/>
      <c r="K289" s="218"/>
      <c r="L289" s="223"/>
      <c r="M289" s="224"/>
      <c r="N289" s="225"/>
      <c r="O289" s="225"/>
      <c r="P289" s="225"/>
      <c r="Q289" s="225"/>
      <c r="R289" s="225"/>
      <c r="S289" s="225"/>
      <c r="T289" s="226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T289" s="227" t="s">
        <v>153</v>
      </c>
      <c r="AU289" s="227" t="s">
        <v>89</v>
      </c>
      <c r="AV289" s="12" t="s">
        <v>89</v>
      </c>
      <c r="AW289" s="12" t="s">
        <v>41</v>
      </c>
      <c r="AX289" s="12" t="s">
        <v>79</v>
      </c>
      <c r="AY289" s="227" t="s">
        <v>145</v>
      </c>
    </row>
    <row r="290" s="13" customFormat="1">
      <c r="A290" s="13"/>
      <c r="B290" s="228"/>
      <c r="C290" s="229"/>
      <c r="D290" s="212" t="s">
        <v>153</v>
      </c>
      <c r="E290" s="230" t="s">
        <v>39</v>
      </c>
      <c r="F290" s="231" t="s">
        <v>155</v>
      </c>
      <c r="G290" s="229"/>
      <c r="H290" s="232">
        <v>64</v>
      </c>
      <c r="I290" s="233"/>
      <c r="J290" s="229"/>
      <c r="K290" s="229"/>
      <c r="L290" s="234"/>
      <c r="M290" s="235"/>
      <c r="N290" s="236"/>
      <c r="O290" s="236"/>
      <c r="P290" s="236"/>
      <c r="Q290" s="236"/>
      <c r="R290" s="236"/>
      <c r="S290" s="236"/>
      <c r="T290" s="23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8" t="s">
        <v>153</v>
      </c>
      <c r="AU290" s="238" t="s">
        <v>89</v>
      </c>
      <c r="AV290" s="13" t="s">
        <v>151</v>
      </c>
      <c r="AW290" s="13" t="s">
        <v>41</v>
      </c>
      <c r="AX290" s="13" t="s">
        <v>87</v>
      </c>
      <c r="AY290" s="238" t="s">
        <v>145</v>
      </c>
    </row>
    <row r="291" s="2" customFormat="1" ht="37.8" customHeight="1">
      <c r="A291" s="41"/>
      <c r="B291" s="42"/>
      <c r="C291" s="199" t="s">
        <v>260</v>
      </c>
      <c r="D291" s="199" t="s">
        <v>146</v>
      </c>
      <c r="E291" s="200" t="s">
        <v>775</v>
      </c>
      <c r="F291" s="201" t="s">
        <v>776</v>
      </c>
      <c r="G291" s="202" t="s">
        <v>149</v>
      </c>
      <c r="H291" s="203">
        <v>160</v>
      </c>
      <c r="I291" s="204"/>
      <c r="J291" s="205">
        <f>ROUND(I291*H291,2)</f>
        <v>0</v>
      </c>
      <c r="K291" s="201" t="s">
        <v>525</v>
      </c>
      <c r="L291" s="47"/>
      <c r="M291" s="206" t="s">
        <v>39</v>
      </c>
      <c r="N291" s="207" t="s">
        <v>50</v>
      </c>
      <c r="O291" s="87"/>
      <c r="P291" s="208">
        <f>O291*H291</f>
        <v>0</v>
      </c>
      <c r="Q291" s="208">
        <v>0</v>
      </c>
      <c r="R291" s="208">
        <f>Q291*H291</f>
        <v>0</v>
      </c>
      <c r="S291" s="208">
        <v>0</v>
      </c>
      <c r="T291" s="209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10" t="s">
        <v>292</v>
      </c>
      <c r="AT291" s="210" t="s">
        <v>146</v>
      </c>
      <c r="AU291" s="210" t="s">
        <v>89</v>
      </c>
      <c r="AY291" s="19" t="s">
        <v>145</v>
      </c>
      <c r="BE291" s="211">
        <f>IF(N291="základní",J291,0)</f>
        <v>0</v>
      </c>
      <c r="BF291" s="211">
        <f>IF(N291="snížená",J291,0)</f>
        <v>0</v>
      </c>
      <c r="BG291" s="211">
        <f>IF(N291="zákl. přenesená",J291,0)</f>
        <v>0</v>
      </c>
      <c r="BH291" s="211">
        <f>IF(N291="sníž. přenesená",J291,0)</f>
        <v>0</v>
      </c>
      <c r="BI291" s="211">
        <f>IF(N291="nulová",J291,0)</f>
        <v>0</v>
      </c>
      <c r="BJ291" s="19" t="s">
        <v>87</v>
      </c>
      <c r="BK291" s="211">
        <f>ROUND(I291*H291,2)</f>
        <v>0</v>
      </c>
      <c r="BL291" s="19" t="s">
        <v>292</v>
      </c>
      <c r="BM291" s="210" t="s">
        <v>777</v>
      </c>
    </row>
    <row r="292" s="2" customFormat="1">
      <c r="A292" s="41"/>
      <c r="B292" s="42"/>
      <c r="C292" s="43"/>
      <c r="D292" s="212" t="s">
        <v>152</v>
      </c>
      <c r="E292" s="43"/>
      <c r="F292" s="213" t="s">
        <v>778</v>
      </c>
      <c r="G292" s="43"/>
      <c r="H292" s="43"/>
      <c r="I292" s="214"/>
      <c r="J292" s="43"/>
      <c r="K292" s="43"/>
      <c r="L292" s="47"/>
      <c r="M292" s="215"/>
      <c r="N292" s="216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19" t="s">
        <v>152</v>
      </c>
      <c r="AU292" s="19" t="s">
        <v>89</v>
      </c>
    </row>
    <row r="293" s="2" customFormat="1">
      <c r="A293" s="41"/>
      <c r="B293" s="42"/>
      <c r="C293" s="43"/>
      <c r="D293" s="252" t="s">
        <v>528</v>
      </c>
      <c r="E293" s="43"/>
      <c r="F293" s="253" t="s">
        <v>779</v>
      </c>
      <c r="G293" s="43"/>
      <c r="H293" s="43"/>
      <c r="I293" s="214"/>
      <c r="J293" s="43"/>
      <c r="K293" s="43"/>
      <c r="L293" s="47"/>
      <c r="M293" s="215"/>
      <c r="N293" s="216"/>
      <c r="O293" s="87"/>
      <c r="P293" s="87"/>
      <c r="Q293" s="87"/>
      <c r="R293" s="87"/>
      <c r="S293" s="87"/>
      <c r="T293" s="88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T293" s="19" t="s">
        <v>528</v>
      </c>
      <c r="AU293" s="19" t="s">
        <v>89</v>
      </c>
    </row>
    <row r="294" s="12" customFormat="1">
      <c r="A294" s="12"/>
      <c r="B294" s="217"/>
      <c r="C294" s="218"/>
      <c r="D294" s="212" t="s">
        <v>153</v>
      </c>
      <c r="E294" s="219" t="s">
        <v>39</v>
      </c>
      <c r="F294" s="220" t="s">
        <v>780</v>
      </c>
      <c r="G294" s="218"/>
      <c r="H294" s="221">
        <v>40</v>
      </c>
      <c r="I294" s="222"/>
      <c r="J294" s="218"/>
      <c r="K294" s="218"/>
      <c r="L294" s="223"/>
      <c r="M294" s="224"/>
      <c r="N294" s="225"/>
      <c r="O294" s="225"/>
      <c r="P294" s="225"/>
      <c r="Q294" s="225"/>
      <c r="R294" s="225"/>
      <c r="S294" s="225"/>
      <c r="T294" s="226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T294" s="227" t="s">
        <v>153</v>
      </c>
      <c r="AU294" s="227" t="s">
        <v>89</v>
      </c>
      <c r="AV294" s="12" t="s">
        <v>89</v>
      </c>
      <c r="AW294" s="12" t="s">
        <v>41</v>
      </c>
      <c r="AX294" s="12" t="s">
        <v>79</v>
      </c>
      <c r="AY294" s="227" t="s">
        <v>145</v>
      </c>
    </row>
    <row r="295" s="12" customFormat="1">
      <c r="A295" s="12"/>
      <c r="B295" s="217"/>
      <c r="C295" s="218"/>
      <c r="D295" s="212" t="s">
        <v>153</v>
      </c>
      <c r="E295" s="219" t="s">
        <v>39</v>
      </c>
      <c r="F295" s="220" t="s">
        <v>781</v>
      </c>
      <c r="G295" s="218"/>
      <c r="H295" s="221">
        <v>120</v>
      </c>
      <c r="I295" s="222"/>
      <c r="J295" s="218"/>
      <c r="K295" s="218"/>
      <c r="L295" s="223"/>
      <c r="M295" s="224"/>
      <c r="N295" s="225"/>
      <c r="O295" s="225"/>
      <c r="P295" s="225"/>
      <c r="Q295" s="225"/>
      <c r="R295" s="225"/>
      <c r="S295" s="225"/>
      <c r="T295" s="226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T295" s="227" t="s">
        <v>153</v>
      </c>
      <c r="AU295" s="227" t="s">
        <v>89</v>
      </c>
      <c r="AV295" s="12" t="s">
        <v>89</v>
      </c>
      <c r="AW295" s="12" t="s">
        <v>41</v>
      </c>
      <c r="AX295" s="12" t="s">
        <v>79</v>
      </c>
      <c r="AY295" s="227" t="s">
        <v>145</v>
      </c>
    </row>
    <row r="296" s="13" customFormat="1">
      <c r="A296" s="13"/>
      <c r="B296" s="228"/>
      <c r="C296" s="229"/>
      <c r="D296" s="212" t="s">
        <v>153</v>
      </c>
      <c r="E296" s="230" t="s">
        <v>39</v>
      </c>
      <c r="F296" s="231" t="s">
        <v>155</v>
      </c>
      <c r="G296" s="229"/>
      <c r="H296" s="232">
        <v>160</v>
      </c>
      <c r="I296" s="233"/>
      <c r="J296" s="229"/>
      <c r="K296" s="229"/>
      <c r="L296" s="234"/>
      <c r="M296" s="235"/>
      <c r="N296" s="236"/>
      <c r="O296" s="236"/>
      <c r="P296" s="236"/>
      <c r="Q296" s="236"/>
      <c r="R296" s="236"/>
      <c r="S296" s="236"/>
      <c r="T296" s="23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8" t="s">
        <v>153</v>
      </c>
      <c r="AU296" s="238" t="s">
        <v>89</v>
      </c>
      <c r="AV296" s="13" t="s">
        <v>151</v>
      </c>
      <c r="AW296" s="13" t="s">
        <v>41</v>
      </c>
      <c r="AX296" s="13" t="s">
        <v>87</v>
      </c>
      <c r="AY296" s="238" t="s">
        <v>145</v>
      </c>
    </row>
    <row r="297" s="2" customFormat="1" ht="24.15" customHeight="1">
      <c r="A297" s="41"/>
      <c r="B297" s="42"/>
      <c r="C297" s="199" t="s">
        <v>379</v>
      </c>
      <c r="D297" s="199" t="s">
        <v>146</v>
      </c>
      <c r="E297" s="200" t="s">
        <v>782</v>
      </c>
      <c r="F297" s="201" t="s">
        <v>783</v>
      </c>
      <c r="G297" s="202" t="s">
        <v>368</v>
      </c>
      <c r="H297" s="203">
        <v>3</v>
      </c>
      <c r="I297" s="204"/>
      <c r="J297" s="205">
        <f>ROUND(I297*H297,2)</f>
        <v>0</v>
      </c>
      <c r="K297" s="201" t="s">
        <v>525</v>
      </c>
      <c r="L297" s="47"/>
      <c r="M297" s="206" t="s">
        <v>39</v>
      </c>
      <c r="N297" s="207" t="s">
        <v>50</v>
      </c>
      <c r="O297" s="87"/>
      <c r="P297" s="208">
        <f>O297*H297</f>
        <v>0</v>
      </c>
      <c r="Q297" s="208">
        <v>0</v>
      </c>
      <c r="R297" s="208">
        <f>Q297*H297</f>
        <v>0</v>
      </c>
      <c r="S297" s="208">
        <v>0</v>
      </c>
      <c r="T297" s="209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0" t="s">
        <v>292</v>
      </c>
      <c r="AT297" s="210" t="s">
        <v>146</v>
      </c>
      <c r="AU297" s="210" t="s">
        <v>89</v>
      </c>
      <c r="AY297" s="19" t="s">
        <v>145</v>
      </c>
      <c r="BE297" s="211">
        <f>IF(N297="základní",J297,0)</f>
        <v>0</v>
      </c>
      <c r="BF297" s="211">
        <f>IF(N297="snížená",J297,0)</f>
        <v>0</v>
      </c>
      <c r="BG297" s="211">
        <f>IF(N297="zákl. přenesená",J297,0)</f>
        <v>0</v>
      </c>
      <c r="BH297" s="211">
        <f>IF(N297="sníž. přenesená",J297,0)</f>
        <v>0</v>
      </c>
      <c r="BI297" s="211">
        <f>IF(N297="nulová",J297,0)</f>
        <v>0</v>
      </c>
      <c r="BJ297" s="19" t="s">
        <v>87</v>
      </c>
      <c r="BK297" s="211">
        <f>ROUND(I297*H297,2)</f>
        <v>0</v>
      </c>
      <c r="BL297" s="19" t="s">
        <v>292</v>
      </c>
      <c r="BM297" s="210" t="s">
        <v>784</v>
      </c>
    </row>
    <row r="298" s="2" customFormat="1">
      <c r="A298" s="41"/>
      <c r="B298" s="42"/>
      <c r="C298" s="43"/>
      <c r="D298" s="212" t="s">
        <v>152</v>
      </c>
      <c r="E298" s="43"/>
      <c r="F298" s="213" t="s">
        <v>785</v>
      </c>
      <c r="G298" s="43"/>
      <c r="H298" s="43"/>
      <c r="I298" s="214"/>
      <c r="J298" s="43"/>
      <c r="K298" s="43"/>
      <c r="L298" s="47"/>
      <c r="M298" s="215"/>
      <c r="N298" s="216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19" t="s">
        <v>152</v>
      </c>
      <c r="AU298" s="19" t="s">
        <v>89</v>
      </c>
    </row>
    <row r="299" s="2" customFormat="1">
      <c r="A299" s="41"/>
      <c r="B299" s="42"/>
      <c r="C299" s="43"/>
      <c r="D299" s="252" t="s">
        <v>528</v>
      </c>
      <c r="E299" s="43"/>
      <c r="F299" s="253" t="s">
        <v>786</v>
      </c>
      <c r="G299" s="43"/>
      <c r="H299" s="43"/>
      <c r="I299" s="214"/>
      <c r="J299" s="43"/>
      <c r="K299" s="43"/>
      <c r="L299" s="47"/>
      <c r="M299" s="215"/>
      <c r="N299" s="216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19" t="s">
        <v>528</v>
      </c>
      <c r="AU299" s="19" t="s">
        <v>89</v>
      </c>
    </row>
    <row r="300" s="12" customFormat="1">
      <c r="A300" s="12"/>
      <c r="B300" s="217"/>
      <c r="C300" s="218"/>
      <c r="D300" s="212" t="s">
        <v>153</v>
      </c>
      <c r="E300" s="219" t="s">
        <v>39</v>
      </c>
      <c r="F300" s="220" t="s">
        <v>787</v>
      </c>
      <c r="G300" s="218"/>
      <c r="H300" s="221">
        <v>2</v>
      </c>
      <c r="I300" s="222"/>
      <c r="J300" s="218"/>
      <c r="K300" s="218"/>
      <c r="L300" s="223"/>
      <c r="M300" s="224"/>
      <c r="N300" s="225"/>
      <c r="O300" s="225"/>
      <c r="P300" s="225"/>
      <c r="Q300" s="225"/>
      <c r="R300" s="225"/>
      <c r="S300" s="225"/>
      <c r="T300" s="226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T300" s="227" t="s">
        <v>153</v>
      </c>
      <c r="AU300" s="227" t="s">
        <v>89</v>
      </c>
      <c r="AV300" s="12" t="s">
        <v>89</v>
      </c>
      <c r="AW300" s="12" t="s">
        <v>41</v>
      </c>
      <c r="AX300" s="12" t="s">
        <v>79</v>
      </c>
      <c r="AY300" s="227" t="s">
        <v>145</v>
      </c>
    </row>
    <row r="301" s="12" customFormat="1">
      <c r="A301" s="12"/>
      <c r="B301" s="217"/>
      <c r="C301" s="218"/>
      <c r="D301" s="212" t="s">
        <v>153</v>
      </c>
      <c r="E301" s="219" t="s">
        <v>39</v>
      </c>
      <c r="F301" s="220" t="s">
        <v>718</v>
      </c>
      <c r="G301" s="218"/>
      <c r="H301" s="221">
        <v>1</v>
      </c>
      <c r="I301" s="222"/>
      <c r="J301" s="218"/>
      <c r="K301" s="218"/>
      <c r="L301" s="223"/>
      <c r="M301" s="224"/>
      <c r="N301" s="225"/>
      <c r="O301" s="225"/>
      <c r="P301" s="225"/>
      <c r="Q301" s="225"/>
      <c r="R301" s="225"/>
      <c r="S301" s="225"/>
      <c r="T301" s="226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T301" s="227" t="s">
        <v>153</v>
      </c>
      <c r="AU301" s="227" t="s">
        <v>89</v>
      </c>
      <c r="AV301" s="12" t="s">
        <v>89</v>
      </c>
      <c r="AW301" s="12" t="s">
        <v>41</v>
      </c>
      <c r="AX301" s="12" t="s">
        <v>79</v>
      </c>
      <c r="AY301" s="227" t="s">
        <v>145</v>
      </c>
    </row>
    <row r="302" s="13" customFormat="1">
      <c r="A302" s="13"/>
      <c r="B302" s="228"/>
      <c r="C302" s="229"/>
      <c r="D302" s="212" t="s">
        <v>153</v>
      </c>
      <c r="E302" s="230" t="s">
        <v>39</v>
      </c>
      <c r="F302" s="231" t="s">
        <v>155</v>
      </c>
      <c r="G302" s="229"/>
      <c r="H302" s="232">
        <v>3</v>
      </c>
      <c r="I302" s="233"/>
      <c r="J302" s="229"/>
      <c r="K302" s="229"/>
      <c r="L302" s="234"/>
      <c r="M302" s="235"/>
      <c r="N302" s="236"/>
      <c r="O302" s="236"/>
      <c r="P302" s="236"/>
      <c r="Q302" s="236"/>
      <c r="R302" s="236"/>
      <c r="S302" s="236"/>
      <c r="T302" s="23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8" t="s">
        <v>153</v>
      </c>
      <c r="AU302" s="238" t="s">
        <v>89</v>
      </c>
      <c r="AV302" s="13" t="s">
        <v>151</v>
      </c>
      <c r="AW302" s="13" t="s">
        <v>41</v>
      </c>
      <c r="AX302" s="13" t="s">
        <v>87</v>
      </c>
      <c r="AY302" s="238" t="s">
        <v>145</v>
      </c>
    </row>
    <row r="303" s="2" customFormat="1" ht="24.15" customHeight="1">
      <c r="A303" s="41"/>
      <c r="B303" s="42"/>
      <c r="C303" s="199" t="s">
        <v>264</v>
      </c>
      <c r="D303" s="199" t="s">
        <v>146</v>
      </c>
      <c r="E303" s="200" t="s">
        <v>788</v>
      </c>
      <c r="F303" s="201" t="s">
        <v>789</v>
      </c>
      <c r="G303" s="202" t="s">
        <v>368</v>
      </c>
      <c r="H303" s="203">
        <v>2</v>
      </c>
      <c r="I303" s="204"/>
      <c r="J303" s="205">
        <f>ROUND(I303*H303,2)</f>
        <v>0</v>
      </c>
      <c r="K303" s="201" t="s">
        <v>525</v>
      </c>
      <c r="L303" s="47"/>
      <c r="M303" s="206" t="s">
        <v>39</v>
      </c>
      <c r="N303" s="207" t="s">
        <v>50</v>
      </c>
      <c r="O303" s="87"/>
      <c r="P303" s="208">
        <f>O303*H303</f>
        <v>0</v>
      </c>
      <c r="Q303" s="208">
        <v>0</v>
      </c>
      <c r="R303" s="208">
        <f>Q303*H303</f>
        <v>0</v>
      </c>
      <c r="S303" s="208">
        <v>0</v>
      </c>
      <c r="T303" s="209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0" t="s">
        <v>292</v>
      </c>
      <c r="AT303" s="210" t="s">
        <v>146</v>
      </c>
      <c r="AU303" s="210" t="s">
        <v>89</v>
      </c>
      <c r="AY303" s="19" t="s">
        <v>145</v>
      </c>
      <c r="BE303" s="211">
        <f>IF(N303="základní",J303,0)</f>
        <v>0</v>
      </c>
      <c r="BF303" s="211">
        <f>IF(N303="snížená",J303,0)</f>
        <v>0</v>
      </c>
      <c r="BG303" s="211">
        <f>IF(N303="zákl. přenesená",J303,0)</f>
        <v>0</v>
      </c>
      <c r="BH303" s="211">
        <f>IF(N303="sníž. přenesená",J303,0)</f>
        <v>0</v>
      </c>
      <c r="BI303" s="211">
        <f>IF(N303="nulová",J303,0)</f>
        <v>0</v>
      </c>
      <c r="BJ303" s="19" t="s">
        <v>87</v>
      </c>
      <c r="BK303" s="211">
        <f>ROUND(I303*H303,2)</f>
        <v>0</v>
      </c>
      <c r="BL303" s="19" t="s">
        <v>292</v>
      </c>
      <c r="BM303" s="210" t="s">
        <v>790</v>
      </c>
    </row>
    <row r="304" s="2" customFormat="1">
      <c r="A304" s="41"/>
      <c r="B304" s="42"/>
      <c r="C304" s="43"/>
      <c r="D304" s="212" t="s">
        <v>152</v>
      </c>
      <c r="E304" s="43"/>
      <c r="F304" s="213" t="s">
        <v>791</v>
      </c>
      <c r="G304" s="43"/>
      <c r="H304" s="43"/>
      <c r="I304" s="214"/>
      <c r="J304" s="43"/>
      <c r="K304" s="43"/>
      <c r="L304" s="47"/>
      <c r="M304" s="215"/>
      <c r="N304" s="216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19" t="s">
        <v>152</v>
      </c>
      <c r="AU304" s="19" t="s">
        <v>89</v>
      </c>
    </row>
    <row r="305" s="2" customFormat="1">
      <c r="A305" s="41"/>
      <c r="B305" s="42"/>
      <c r="C305" s="43"/>
      <c r="D305" s="252" t="s">
        <v>528</v>
      </c>
      <c r="E305" s="43"/>
      <c r="F305" s="253" t="s">
        <v>792</v>
      </c>
      <c r="G305" s="43"/>
      <c r="H305" s="43"/>
      <c r="I305" s="214"/>
      <c r="J305" s="43"/>
      <c r="K305" s="43"/>
      <c r="L305" s="47"/>
      <c r="M305" s="215"/>
      <c r="N305" s="216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19" t="s">
        <v>528</v>
      </c>
      <c r="AU305" s="19" t="s">
        <v>89</v>
      </c>
    </row>
    <row r="306" s="12" customFormat="1">
      <c r="A306" s="12"/>
      <c r="B306" s="217"/>
      <c r="C306" s="218"/>
      <c r="D306" s="212" t="s">
        <v>153</v>
      </c>
      <c r="E306" s="219" t="s">
        <v>39</v>
      </c>
      <c r="F306" s="220" t="s">
        <v>793</v>
      </c>
      <c r="G306" s="218"/>
      <c r="H306" s="221">
        <v>2</v>
      </c>
      <c r="I306" s="222"/>
      <c r="J306" s="218"/>
      <c r="K306" s="218"/>
      <c r="L306" s="223"/>
      <c r="M306" s="224"/>
      <c r="N306" s="225"/>
      <c r="O306" s="225"/>
      <c r="P306" s="225"/>
      <c r="Q306" s="225"/>
      <c r="R306" s="225"/>
      <c r="S306" s="225"/>
      <c r="T306" s="226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T306" s="227" t="s">
        <v>153</v>
      </c>
      <c r="AU306" s="227" t="s">
        <v>89</v>
      </c>
      <c r="AV306" s="12" t="s">
        <v>89</v>
      </c>
      <c r="AW306" s="12" t="s">
        <v>41</v>
      </c>
      <c r="AX306" s="12" t="s">
        <v>79</v>
      </c>
      <c r="AY306" s="227" t="s">
        <v>145</v>
      </c>
    </row>
    <row r="307" s="13" customFormat="1">
      <c r="A307" s="13"/>
      <c r="B307" s="228"/>
      <c r="C307" s="229"/>
      <c r="D307" s="212" t="s">
        <v>153</v>
      </c>
      <c r="E307" s="230" t="s">
        <v>39</v>
      </c>
      <c r="F307" s="231" t="s">
        <v>155</v>
      </c>
      <c r="G307" s="229"/>
      <c r="H307" s="232">
        <v>2</v>
      </c>
      <c r="I307" s="233"/>
      <c r="J307" s="229"/>
      <c r="K307" s="229"/>
      <c r="L307" s="234"/>
      <c r="M307" s="235"/>
      <c r="N307" s="236"/>
      <c r="O307" s="236"/>
      <c r="P307" s="236"/>
      <c r="Q307" s="236"/>
      <c r="R307" s="236"/>
      <c r="S307" s="236"/>
      <c r="T307" s="23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8" t="s">
        <v>153</v>
      </c>
      <c r="AU307" s="238" t="s">
        <v>89</v>
      </c>
      <c r="AV307" s="13" t="s">
        <v>151</v>
      </c>
      <c r="AW307" s="13" t="s">
        <v>41</v>
      </c>
      <c r="AX307" s="13" t="s">
        <v>87</v>
      </c>
      <c r="AY307" s="238" t="s">
        <v>145</v>
      </c>
    </row>
    <row r="308" s="2" customFormat="1" ht="16.5" customHeight="1">
      <c r="A308" s="41"/>
      <c r="B308" s="42"/>
      <c r="C308" s="199" t="s">
        <v>387</v>
      </c>
      <c r="D308" s="199" t="s">
        <v>146</v>
      </c>
      <c r="E308" s="200" t="s">
        <v>794</v>
      </c>
      <c r="F308" s="201" t="s">
        <v>795</v>
      </c>
      <c r="G308" s="202" t="s">
        <v>368</v>
      </c>
      <c r="H308" s="203">
        <v>2</v>
      </c>
      <c r="I308" s="204"/>
      <c r="J308" s="205">
        <f>ROUND(I308*H308,2)</f>
        <v>0</v>
      </c>
      <c r="K308" s="201" t="s">
        <v>525</v>
      </c>
      <c r="L308" s="47"/>
      <c r="M308" s="206" t="s">
        <v>39</v>
      </c>
      <c r="N308" s="207" t="s">
        <v>50</v>
      </c>
      <c r="O308" s="87"/>
      <c r="P308" s="208">
        <f>O308*H308</f>
        <v>0</v>
      </c>
      <c r="Q308" s="208">
        <v>0</v>
      </c>
      <c r="R308" s="208">
        <f>Q308*H308</f>
        <v>0</v>
      </c>
      <c r="S308" s="208">
        <v>0</v>
      </c>
      <c r="T308" s="209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0" t="s">
        <v>292</v>
      </c>
      <c r="AT308" s="210" t="s">
        <v>146</v>
      </c>
      <c r="AU308" s="210" t="s">
        <v>89</v>
      </c>
      <c r="AY308" s="19" t="s">
        <v>145</v>
      </c>
      <c r="BE308" s="211">
        <f>IF(N308="základní",J308,0)</f>
        <v>0</v>
      </c>
      <c r="BF308" s="211">
        <f>IF(N308="snížená",J308,0)</f>
        <v>0</v>
      </c>
      <c r="BG308" s="211">
        <f>IF(N308="zákl. přenesená",J308,0)</f>
        <v>0</v>
      </c>
      <c r="BH308" s="211">
        <f>IF(N308="sníž. přenesená",J308,0)</f>
        <v>0</v>
      </c>
      <c r="BI308" s="211">
        <f>IF(N308="nulová",J308,0)</f>
        <v>0</v>
      </c>
      <c r="BJ308" s="19" t="s">
        <v>87</v>
      </c>
      <c r="BK308" s="211">
        <f>ROUND(I308*H308,2)</f>
        <v>0</v>
      </c>
      <c r="BL308" s="19" t="s">
        <v>292</v>
      </c>
      <c r="BM308" s="210" t="s">
        <v>796</v>
      </c>
    </row>
    <row r="309" s="2" customFormat="1">
      <c r="A309" s="41"/>
      <c r="B309" s="42"/>
      <c r="C309" s="43"/>
      <c r="D309" s="212" t="s">
        <v>152</v>
      </c>
      <c r="E309" s="43"/>
      <c r="F309" s="213" t="s">
        <v>795</v>
      </c>
      <c r="G309" s="43"/>
      <c r="H309" s="43"/>
      <c r="I309" s="214"/>
      <c r="J309" s="43"/>
      <c r="K309" s="43"/>
      <c r="L309" s="47"/>
      <c r="M309" s="215"/>
      <c r="N309" s="216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19" t="s">
        <v>152</v>
      </c>
      <c r="AU309" s="19" t="s">
        <v>89</v>
      </c>
    </row>
    <row r="310" s="2" customFormat="1">
      <c r="A310" s="41"/>
      <c r="B310" s="42"/>
      <c r="C310" s="43"/>
      <c r="D310" s="252" t="s">
        <v>528</v>
      </c>
      <c r="E310" s="43"/>
      <c r="F310" s="253" t="s">
        <v>797</v>
      </c>
      <c r="G310" s="43"/>
      <c r="H310" s="43"/>
      <c r="I310" s="214"/>
      <c r="J310" s="43"/>
      <c r="K310" s="43"/>
      <c r="L310" s="47"/>
      <c r="M310" s="215"/>
      <c r="N310" s="216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19" t="s">
        <v>528</v>
      </c>
      <c r="AU310" s="19" t="s">
        <v>89</v>
      </c>
    </row>
    <row r="311" s="12" customFormat="1">
      <c r="A311" s="12"/>
      <c r="B311" s="217"/>
      <c r="C311" s="218"/>
      <c r="D311" s="212" t="s">
        <v>153</v>
      </c>
      <c r="E311" s="219" t="s">
        <v>39</v>
      </c>
      <c r="F311" s="220" t="s">
        <v>798</v>
      </c>
      <c r="G311" s="218"/>
      <c r="H311" s="221">
        <v>2</v>
      </c>
      <c r="I311" s="222"/>
      <c r="J311" s="218"/>
      <c r="K311" s="218"/>
      <c r="L311" s="223"/>
      <c r="M311" s="224"/>
      <c r="N311" s="225"/>
      <c r="O311" s="225"/>
      <c r="P311" s="225"/>
      <c r="Q311" s="225"/>
      <c r="R311" s="225"/>
      <c r="S311" s="225"/>
      <c r="T311" s="226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T311" s="227" t="s">
        <v>153</v>
      </c>
      <c r="AU311" s="227" t="s">
        <v>89</v>
      </c>
      <c r="AV311" s="12" t="s">
        <v>89</v>
      </c>
      <c r="AW311" s="12" t="s">
        <v>41</v>
      </c>
      <c r="AX311" s="12" t="s">
        <v>79</v>
      </c>
      <c r="AY311" s="227" t="s">
        <v>145</v>
      </c>
    </row>
    <row r="312" s="13" customFormat="1">
      <c r="A312" s="13"/>
      <c r="B312" s="228"/>
      <c r="C312" s="229"/>
      <c r="D312" s="212" t="s">
        <v>153</v>
      </c>
      <c r="E312" s="230" t="s">
        <v>39</v>
      </c>
      <c r="F312" s="231" t="s">
        <v>155</v>
      </c>
      <c r="G312" s="229"/>
      <c r="H312" s="232">
        <v>2</v>
      </c>
      <c r="I312" s="233"/>
      <c r="J312" s="229"/>
      <c r="K312" s="229"/>
      <c r="L312" s="234"/>
      <c r="M312" s="235"/>
      <c r="N312" s="236"/>
      <c r="O312" s="236"/>
      <c r="P312" s="236"/>
      <c r="Q312" s="236"/>
      <c r="R312" s="236"/>
      <c r="S312" s="236"/>
      <c r="T312" s="23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8" t="s">
        <v>153</v>
      </c>
      <c r="AU312" s="238" t="s">
        <v>89</v>
      </c>
      <c r="AV312" s="13" t="s">
        <v>151</v>
      </c>
      <c r="AW312" s="13" t="s">
        <v>41</v>
      </c>
      <c r="AX312" s="13" t="s">
        <v>87</v>
      </c>
      <c r="AY312" s="238" t="s">
        <v>145</v>
      </c>
    </row>
    <row r="313" s="2" customFormat="1" ht="24.15" customHeight="1">
      <c r="A313" s="41"/>
      <c r="B313" s="42"/>
      <c r="C313" s="199" t="s">
        <v>268</v>
      </c>
      <c r="D313" s="199" t="s">
        <v>146</v>
      </c>
      <c r="E313" s="200" t="s">
        <v>799</v>
      </c>
      <c r="F313" s="201" t="s">
        <v>800</v>
      </c>
      <c r="G313" s="202" t="s">
        <v>368</v>
      </c>
      <c r="H313" s="203">
        <v>2</v>
      </c>
      <c r="I313" s="204"/>
      <c r="J313" s="205">
        <f>ROUND(I313*H313,2)</f>
        <v>0</v>
      </c>
      <c r="K313" s="201" t="s">
        <v>525</v>
      </c>
      <c r="L313" s="47"/>
      <c r="M313" s="206" t="s">
        <v>39</v>
      </c>
      <c r="N313" s="207" t="s">
        <v>50</v>
      </c>
      <c r="O313" s="87"/>
      <c r="P313" s="208">
        <f>O313*H313</f>
        <v>0</v>
      </c>
      <c r="Q313" s="208">
        <v>0</v>
      </c>
      <c r="R313" s="208">
        <f>Q313*H313</f>
        <v>0</v>
      </c>
      <c r="S313" s="208">
        <v>0</v>
      </c>
      <c r="T313" s="209">
        <f>S313*H313</f>
        <v>0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10" t="s">
        <v>292</v>
      </c>
      <c r="AT313" s="210" t="s">
        <v>146</v>
      </c>
      <c r="AU313" s="210" t="s">
        <v>89</v>
      </c>
      <c r="AY313" s="19" t="s">
        <v>145</v>
      </c>
      <c r="BE313" s="211">
        <f>IF(N313="základní",J313,0)</f>
        <v>0</v>
      </c>
      <c r="BF313" s="211">
        <f>IF(N313="snížená",J313,0)</f>
        <v>0</v>
      </c>
      <c r="BG313" s="211">
        <f>IF(N313="zákl. přenesená",J313,0)</f>
        <v>0</v>
      </c>
      <c r="BH313" s="211">
        <f>IF(N313="sníž. přenesená",J313,0)</f>
        <v>0</v>
      </c>
      <c r="BI313" s="211">
        <f>IF(N313="nulová",J313,0)</f>
        <v>0</v>
      </c>
      <c r="BJ313" s="19" t="s">
        <v>87</v>
      </c>
      <c r="BK313" s="211">
        <f>ROUND(I313*H313,2)</f>
        <v>0</v>
      </c>
      <c r="BL313" s="19" t="s">
        <v>292</v>
      </c>
      <c r="BM313" s="210" t="s">
        <v>801</v>
      </c>
    </row>
    <row r="314" s="2" customFormat="1">
      <c r="A314" s="41"/>
      <c r="B314" s="42"/>
      <c r="C314" s="43"/>
      <c r="D314" s="212" t="s">
        <v>152</v>
      </c>
      <c r="E314" s="43"/>
      <c r="F314" s="213" t="s">
        <v>802</v>
      </c>
      <c r="G314" s="43"/>
      <c r="H314" s="43"/>
      <c r="I314" s="214"/>
      <c r="J314" s="43"/>
      <c r="K314" s="43"/>
      <c r="L314" s="47"/>
      <c r="M314" s="215"/>
      <c r="N314" s="216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19" t="s">
        <v>152</v>
      </c>
      <c r="AU314" s="19" t="s">
        <v>89</v>
      </c>
    </row>
    <row r="315" s="2" customFormat="1">
      <c r="A315" s="41"/>
      <c r="B315" s="42"/>
      <c r="C315" s="43"/>
      <c r="D315" s="252" t="s">
        <v>528</v>
      </c>
      <c r="E315" s="43"/>
      <c r="F315" s="253" t="s">
        <v>803</v>
      </c>
      <c r="G315" s="43"/>
      <c r="H315" s="43"/>
      <c r="I315" s="214"/>
      <c r="J315" s="43"/>
      <c r="K315" s="43"/>
      <c r="L315" s="47"/>
      <c r="M315" s="215"/>
      <c r="N315" s="216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19" t="s">
        <v>528</v>
      </c>
      <c r="AU315" s="19" t="s">
        <v>89</v>
      </c>
    </row>
    <row r="316" s="12" customFormat="1">
      <c r="A316" s="12"/>
      <c r="B316" s="217"/>
      <c r="C316" s="218"/>
      <c r="D316" s="212" t="s">
        <v>153</v>
      </c>
      <c r="E316" s="219" t="s">
        <v>39</v>
      </c>
      <c r="F316" s="220" t="s">
        <v>804</v>
      </c>
      <c r="G316" s="218"/>
      <c r="H316" s="221">
        <v>2</v>
      </c>
      <c r="I316" s="222"/>
      <c r="J316" s="218"/>
      <c r="K316" s="218"/>
      <c r="L316" s="223"/>
      <c r="M316" s="224"/>
      <c r="N316" s="225"/>
      <c r="O316" s="225"/>
      <c r="P316" s="225"/>
      <c r="Q316" s="225"/>
      <c r="R316" s="225"/>
      <c r="S316" s="225"/>
      <c r="T316" s="226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T316" s="227" t="s">
        <v>153</v>
      </c>
      <c r="AU316" s="227" t="s">
        <v>89</v>
      </c>
      <c r="AV316" s="12" t="s">
        <v>89</v>
      </c>
      <c r="AW316" s="12" t="s">
        <v>41</v>
      </c>
      <c r="AX316" s="12" t="s">
        <v>79</v>
      </c>
      <c r="AY316" s="227" t="s">
        <v>145</v>
      </c>
    </row>
    <row r="317" s="13" customFormat="1">
      <c r="A317" s="13"/>
      <c r="B317" s="228"/>
      <c r="C317" s="229"/>
      <c r="D317" s="212" t="s">
        <v>153</v>
      </c>
      <c r="E317" s="230" t="s">
        <v>39</v>
      </c>
      <c r="F317" s="231" t="s">
        <v>155</v>
      </c>
      <c r="G317" s="229"/>
      <c r="H317" s="232">
        <v>2</v>
      </c>
      <c r="I317" s="233"/>
      <c r="J317" s="229"/>
      <c r="K317" s="229"/>
      <c r="L317" s="234"/>
      <c r="M317" s="235"/>
      <c r="N317" s="236"/>
      <c r="O317" s="236"/>
      <c r="P317" s="236"/>
      <c r="Q317" s="236"/>
      <c r="R317" s="236"/>
      <c r="S317" s="236"/>
      <c r="T317" s="23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8" t="s">
        <v>153</v>
      </c>
      <c r="AU317" s="238" t="s">
        <v>89</v>
      </c>
      <c r="AV317" s="13" t="s">
        <v>151</v>
      </c>
      <c r="AW317" s="13" t="s">
        <v>41</v>
      </c>
      <c r="AX317" s="13" t="s">
        <v>87</v>
      </c>
      <c r="AY317" s="238" t="s">
        <v>145</v>
      </c>
    </row>
    <row r="318" s="2" customFormat="1" ht="24.15" customHeight="1">
      <c r="A318" s="41"/>
      <c r="B318" s="42"/>
      <c r="C318" s="199" t="s">
        <v>396</v>
      </c>
      <c r="D318" s="199" t="s">
        <v>146</v>
      </c>
      <c r="E318" s="200" t="s">
        <v>805</v>
      </c>
      <c r="F318" s="201" t="s">
        <v>806</v>
      </c>
      <c r="G318" s="202" t="s">
        <v>368</v>
      </c>
      <c r="H318" s="203">
        <v>3</v>
      </c>
      <c r="I318" s="204"/>
      <c r="J318" s="205">
        <f>ROUND(I318*H318,2)</f>
        <v>0</v>
      </c>
      <c r="K318" s="201" t="s">
        <v>525</v>
      </c>
      <c r="L318" s="47"/>
      <c r="M318" s="206" t="s">
        <v>39</v>
      </c>
      <c r="N318" s="207" t="s">
        <v>50</v>
      </c>
      <c r="O318" s="87"/>
      <c r="P318" s="208">
        <f>O318*H318</f>
        <v>0</v>
      </c>
      <c r="Q318" s="208">
        <v>0</v>
      </c>
      <c r="R318" s="208">
        <f>Q318*H318</f>
        <v>0</v>
      </c>
      <c r="S318" s="208">
        <v>0</v>
      </c>
      <c r="T318" s="209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0" t="s">
        <v>292</v>
      </c>
      <c r="AT318" s="210" t="s">
        <v>146</v>
      </c>
      <c r="AU318" s="210" t="s">
        <v>89</v>
      </c>
      <c r="AY318" s="19" t="s">
        <v>145</v>
      </c>
      <c r="BE318" s="211">
        <f>IF(N318="základní",J318,0)</f>
        <v>0</v>
      </c>
      <c r="BF318" s="211">
        <f>IF(N318="snížená",J318,0)</f>
        <v>0</v>
      </c>
      <c r="BG318" s="211">
        <f>IF(N318="zákl. přenesená",J318,0)</f>
        <v>0</v>
      </c>
      <c r="BH318" s="211">
        <f>IF(N318="sníž. přenesená",J318,0)</f>
        <v>0</v>
      </c>
      <c r="BI318" s="211">
        <f>IF(N318="nulová",J318,0)</f>
        <v>0</v>
      </c>
      <c r="BJ318" s="19" t="s">
        <v>87</v>
      </c>
      <c r="BK318" s="211">
        <f>ROUND(I318*H318,2)</f>
        <v>0</v>
      </c>
      <c r="BL318" s="19" t="s">
        <v>292</v>
      </c>
      <c r="BM318" s="210" t="s">
        <v>807</v>
      </c>
    </row>
    <row r="319" s="2" customFormat="1">
      <c r="A319" s="41"/>
      <c r="B319" s="42"/>
      <c r="C319" s="43"/>
      <c r="D319" s="212" t="s">
        <v>152</v>
      </c>
      <c r="E319" s="43"/>
      <c r="F319" s="213" t="s">
        <v>808</v>
      </c>
      <c r="G319" s="43"/>
      <c r="H319" s="43"/>
      <c r="I319" s="214"/>
      <c r="J319" s="43"/>
      <c r="K319" s="43"/>
      <c r="L319" s="47"/>
      <c r="M319" s="215"/>
      <c r="N319" s="216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19" t="s">
        <v>152</v>
      </c>
      <c r="AU319" s="19" t="s">
        <v>89</v>
      </c>
    </row>
    <row r="320" s="2" customFormat="1">
      <c r="A320" s="41"/>
      <c r="B320" s="42"/>
      <c r="C320" s="43"/>
      <c r="D320" s="252" t="s">
        <v>528</v>
      </c>
      <c r="E320" s="43"/>
      <c r="F320" s="253" t="s">
        <v>809</v>
      </c>
      <c r="G320" s="43"/>
      <c r="H320" s="43"/>
      <c r="I320" s="214"/>
      <c r="J320" s="43"/>
      <c r="K320" s="43"/>
      <c r="L320" s="47"/>
      <c r="M320" s="215"/>
      <c r="N320" s="216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19" t="s">
        <v>528</v>
      </c>
      <c r="AU320" s="19" t="s">
        <v>89</v>
      </c>
    </row>
    <row r="321" s="12" customFormat="1">
      <c r="A321" s="12"/>
      <c r="B321" s="217"/>
      <c r="C321" s="218"/>
      <c r="D321" s="212" t="s">
        <v>153</v>
      </c>
      <c r="E321" s="219" t="s">
        <v>39</v>
      </c>
      <c r="F321" s="220" t="s">
        <v>810</v>
      </c>
      <c r="G321" s="218"/>
      <c r="H321" s="221">
        <v>2</v>
      </c>
      <c r="I321" s="222"/>
      <c r="J321" s="218"/>
      <c r="K321" s="218"/>
      <c r="L321" s="223"/>
      <c r="M321" s="224"/>
      <c r="N321" s="225"/>
      <c r="O321" s="225"/>
      <c r="P321" s="225"/>
      <c r="Q321" s="225"/>
      <c r="R321" s="225"/>
      <c r="S321" s="225"/>
      <c r="T321" s="226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T321" s="227" t="s">
        <v>153</v>
      </c>
      <c r="AU321" s="227" t="s">
        <v>89</v>
      </c>
      <c r="AV321" s="12" t="s">
        <v>89</v>
      </c>
      <c r="AW321" s="12" t="s">
        <v>41</v>
      </c>
      <c r="AX321" s="12" t="s">
        <v>79</v>
      </c>
      <c r="AY321" s="227" t="s">
        <v>145</v>
      </c>
    </row>
    <row r="322" s="12" customFormat="1">
      <c r="A322" s="12"/>
      <c r="B322" s="217"/>
      <c r="C322" s="218"/>
      <c r="D322" s="212" t="s">
        <v>153</v>
      </c>
      <c r="E322" s="219" t="s">
        <v>39</v>
      </c>
      <c r="F322" s="220" t="s">
        <v>718</v>
      </c>
      <c r="G322" s="218"/>
      <c r="H322" s="221">
        <v>1</v>
      </c>
      <c r="I322" s="222"/>
      <c r="J322" s="218"/>
      <c r="K322" s="218"/>
      <c r="L322" s="223"/>
      <c r="M322" s="224"/>
      <c r="N322" s="225"/>
      <c r="O322" s="225"/>
      <c r="P322" s="225"/>
      <c r="Q322" s="225"/>
      <c r="R322" s="225"/>
      <c r="S322" s="225"/>
      <c r="T322" s="226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T322" s="227" t="s">
        <v>153</v>
      </c>
      <c r="AU322" s="227" t="s">
        <v>89</v>
      </c>
      <c r="AV322" s="12" t="s">
        <v>89</v>
      </c>
      <c r="AW322" s="12" t="s">
        <v>41</v>
      </c>
      <c r="AX322" s="12" t="s">
        <v>79</v>
      </c>
      <c r="AY322" s="227" t="s">
        <v>145</v>
      </c>
    </row>
    <row r="323" s="13" customFormat="1">
      <c r="A323" s="13"/>
      <c r="B323" s="228"/>
      <c r="C323" s="229"/>
      <c r="D323" s="212" t="s">
        <v>153</v>
      </c>
      <c r="E323" s="230" t="s">
        <v>39</v>
      </c>
      <c r="F323" s="231" t="s">
        <v>155</v>
      </c>
      <c r="G323" s="229"/>
      <c r="H323" s="232">
        <v>3</v>
      </c>
      <c r="I323" s="233"/>
      <c r="J323" s="229"/>
      <c r="K323" s="229"/>
      <c r="L323" s="234"/>
      <c r="M323" s="235"/>
      <c r="N323" s="236"/>
      <c r="O323" s="236"/>
      <c r="P323" s="236"/>
      <c r="Q323" s="236"/>
      <c r="R323" s="236"/>
      <c r="S323" s="236"/>
      <c r="T323" s="23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8" t="s">
        <v>153</v>
      </c>
      <c r="AU323" s="238" t="s">
        <v>89</v>
      </c>
      <c r="AV323" s="13" t="s">
        <v>151</v>
      </c>
      <c r="AW323" s="13" t="s">
        <v>41</v>
      </c>
      <c r="AX323" s="13" t="s">
        <v>87</v>
      </c>
      <c r="AY323" s="238" t="s">
        <v>145</v>
      </c>
    </row>
    <row r="324" s="2" customFormat="1" ht="37.8" customHeight="1">
      <c r="A324" s="41"/>
      <c r="B324" s="42"/>
      <c r="C324" s="199" t="s">
        <v>271</v>
      </c>
      <c r="D324" s="199" t="s">
        <v>146</v>
      </c>
      <c r="E324" s="200" t="s">
        <v>811</v>
      </c>
      <c r="F324" s="201" t="s">
        <v>812</v>
      </c>
      <c r="G324" s="202" t="s">
        <v>149</v>
      </c>
      <c r="H324" s="203">
        <v>220</v>
      </c>
      <c r="I324" s="204"/>
      <c r="J324" s="205">
        <f>ROUND(I324*H324,2)</f>
        <v>0</v>
      </c>
      <c r="K324" s="201" t="s">
        <v>525</v>
      </c>
      <c r="L324" s="47"/>
      <c r="M324" s="206" t="s">
        <v>39</v>
      </c>
      <c r="N324" s="207" t="s">
        <v>50</v>
      </c>
      <c r="O324" s="87"/>
      <c r="P324" s="208">
        <f>O324*H324</f>
        <v>0</v>
      </c>
      <c r="Q324" s="208">
        <v>0</v>
      </c>
      <c r="R324" s="208">
        <f>Q324*H324</f>
        <v>0</v>
      </c>
      <c r="S324" s="208">
        <v>0</v>
      </c>
      <c r="T324" s="209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0" t="s">
        <v>292</v>
      </c>
      <c r="AT324" s="210" t="s">
        <v>146</v>
      </c>
      <c r="AU324" s="210" t="s">
        <v>89</v>
      </c>
      <c r="AY324" s="19" t="s">
        <v>145</v>
      </c>
      <c r="BE324" s="211">
        <f>IF(N324="základní",J324,0)</f>
        <v>0</v>
      </c>
      <c r="BF324" s="211">
        <f>IF(N324="snížená",J324,0)</f>
        <v>0</v>
      </c>
      <c r="BG324" s="211">
        <f>IF(N324="zákl. přenesená",J324,0)</f>
        <v>0</v>
      </c>
      <c r="BH324" s="211">
        <f>IF(N324="sníž. přenesená",J324,0)</f>
        <v>0</v>
      </c>
      <c r="BI324" s="211">
        <f>IF(N324="nulová",J324,0)</f>
        <v>0</v>
      </c>
      <c r="BJ324" s="19" t="s">
        <v>87</v>
      </c>
      <c r="BK324" s="211">
        <f>ROUND(I324*H324,2)</f>
        <v>0</v>
      </c>
      <c r="BL324" s="19" t="s">
        <v>292</v>
      </c>
      <c r="BM324" s="210" t="s">
        <v>813</v>
      </c>
    </row>
    <row r="325" s="2" customFormat="1">
      <c r="A325" s="41"/>
      <c r="B325" s="42"/>
      <c r="C325" s="43"/>
      <c r="D325" s="212" t="s">
        <v>152</v>
      </c>
      <c r="E325" s="43"/>
      <c r="F325" s="213" t="s">
        <v>814</v>
      </c>
      <c r="G325" s="43"/>
      <c r="H325" s="43"/>
      <c r="I325" s="214"/>
      <c r="J325" s="43"/>
      <c r="K325" s="43"/>
      <c r="L325" s="47"/>
      <c r="M325" s="215"/>
      <c r="N325" s="216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19" t="s">
        <v>152</v>
      </c>
      <c r="AU325" s="19" t="s">
        <v>89</v>
      </c>
    </row>
    <row r="326" s="2" customFormat="1">
      <c r="A326" s="41"/>
      <c r="B326" s="42"/>
      <c r="C326" s="43"/>
      <c r="D326" s="252" t="s">
        <v>528</v>
      </c>
      <c r="E326" s="43"/>
      <c r="F326" s="253" t="s">
        <v>815</v>
      </c>
      <c r="G326" s="43"/>
      <c r="H326" s="43"/>
      <c r="I326" s="214"/>
      <c r="J326" s="43"/>
      <c r="K326" s="43"/>
      <c r="L326" s="47"/>
      <c r="M326" s="215"/>
      <c r="N326" s="216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19" t="s">
        <v>528</v>
      </c>
      <c r="AU326" s="19" t="s">
        <v>89</v>
      </c>
    </row>
    <row r="327" s="2" customFormat="1" ht="37.8" customHeight="1">
      <c r="A327" s="41"/>
      <c r="B327" s="42"/>
      <c r="C327" s="199" t="s">
        <v>309</v>
      </c>
      <c r="D327" s="199" t="s">
        <v>146</v>
      </c>
      <c r="E327" s="200" t="s">
        <v>816</v>
      </c>
      <c r="F327" s="201" t="s">
        <v>817</v>
      </c>
      <c r="G327" s="202" t="s">
        <v>149</v>
      </c>
      <c r="H327" s="203">
        <v>70</v>
      </c>
      <c r="I327" s="204"/>
      <c r="J327" s="205">
        <f>ROUND(I327*H327,2)</f>
        <v>0</v>
      </c>
      <c r="K327" s="201" t="s">
        <v>525</v>
      </c>
      <c r="L327" s="47"/>
      <c r="M327" s="206" t="s">
        <v>39</v>
      </c>
      <c r="N327" s="207" t="s">
        <v>50</v>
      </c>
      <c r="O327" s="87"/>
      <c r="P327" s="208">
        <f>O327*H327</f>
        <v>0</v>
      </c>
      <c r="Q327" s="208">
        <v>0</v>
      </c>
      <c r="R327" s="208">
        <f>Q327*H327</f>
        <v>0</v>
      </c>
      <c r="S327" s="208">
        <v>0</v>
      </c>
      <c r="T327" s="209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0" t="s">
        <v>292</v>
      </c>
      <c r="AT327" s="210" t="s">
        <v>146</v>
      </c>
      <c r="AU327" s="210" t="s">
        <v>89</v>
      </c>
      <c r="AY327" s="19" t="s">
        <v>145</v>
      </c>
      <c r="BE327" s="211">
        <f>IF(N327="základní",J327,0)</f>
        <v>0</v>
      </c>
      <c r="BF327" s="211">
        <f>IF(N327="snížená",J327,0)</f>
        <v>0</v>
      </c>
      <c r="BG327" s="211">
        <f>IF(N327="zákl. přenesená",J327,0)</f>
        <v>0</v>
      </c>
      <c r="BH327" s="211">
        <f>IF(N327="sníž. přenesená",J327,0)</f>
        <v>0</v>
      </c>
      <c r="BI327" s="211">
        <f>IF(N327="nulová",J327,0)</f>
        <v>0</v>
      </c>
      <c r="BJ327" s="19" t="s">
        <v>87</v>
      </c>
      <c r="BK327" s="211">
        <f>ROUND(I327*H327,2)</f>
        <v>0</v>
      </c>
      <c r="BL327" s="19" t="s">
        <v>292</v>
      </c>
      <c r="BM327" s="210" t="s">
        <v>818</v>
      </c>
    </row>
    <row r="328" s="2" customFormat="1">
      <c r="A328" s="41"/>
      <c r="B328" s="42"/>
      <c r="C328" s="43"/>
      <c r="D328" s="212" t="s">
        <v>152</v>
      </c>
      <c r="E328" s="43"/>
      <c r="F328" s="213" t="s">
        <v>819</v>
      </c>
      <c r="G328" s="43"/>
      <c r="H328" s="43"/>
      <c r="I328" s="214"/>
      <c r="J328" s="43"/>
      <c r="K328" s="43"/>
      <c r="L328" s="47"/>
      <c r="M328" s="215"/>
      <c r="N328" s="216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19" t="s">
        <v>152</v>
      </c>
      <c r="AU328" s="19" t="s">
        <v>89</v>
      </c>
    </row>
    <row r="329" s="2" customFormat="1">
      <c r="A329" s="41"/>
      <c r="B329" s="42"/>
      <c r="C329" s="43"/>
      <c r="D329" s="252" t="s">
        <v>528</v>
      </c>
      <c r="E329" s="43"/>
      <c r="F329" s="253" t="s">
        <v>820</v>
      </c>
      <c r="G329" s="43"/>
      <c r="H329" s="43"/>
      <c r="I329" s="214"/>
      <c r="J329" s="43"/>
      <c r="K329" s="43"/>
      <c r="L329" s="47"/>
      <c r="M329" s="215"/>
      <c r="N329" s="216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19" t="s">
        <v>528</v>
      </c>
      <c r="AU329" s="19" t="s">
        <v>89</v>
      </c>
    </row>
    <row r="330" s="12" customFormat="1">
      <c r="A330" s="12"/>
      <c r="B330" s="217"/>
      <c r="C330" s="218"/>
      <c r="D330" s="212" t="s">
        <v>153</v>
      </c>
      <c r="E330" s="219" t="s">
        <v>39</v>
      </c>
      <c r="F330" s="220" t="s">
        <v>821</v>
      </c>
      <c r="G330" s="218"/>
      <c r="H330" s="221">
        <v>30</v>
      </c>
      <c r="I330" s="222"/>
      <c r="J330" s="218"/>
      <c r="K330" s="218"/>
      <c r="L330" s="223"/>
      <c r="M330" s="224"/>
      <c r="N330" s="225"/>
      <c r="O330" s="225"/>
      <c r="P330" s="225"/>
      <c r="Q330" s="225"/>
      <c r="R330" s="225"/>
      <c r="S330" s="225"/>
      <c r="T330" s="226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T330" s="227" t="s">
        <v>153</v>
      </c>
      <c r="AU330" s="227" t="s">
        <v>89</v>
      </c>
      <c r="AV330" s="12" t="s">
        <v>89</v>
      </c>
      <c r="AW330" s="12" t="s">
        <v>41</v>
      </c>
      <c r="AX330" s="12" t="s">
        <v>79</v>
      </c>
      <c r="AY330" s="227" t="s">
        <v>145</v>
      </c>
    </row>
    <row r="331" s="12" customFormat="1">
      <c r="A331" s="12"/>
      <c r="B331" s="217"/>
      <c r="C331" s="218"/>
      <c r="D331" s="212" t="s">
        <v>153</v>
      </c>
      <c r="E331" s="219" t="s">
        <v>39</v>
      </c>
      <c r="F331" s="220" t="s">
        <v>822</v>
      </c>
      <c r="G331" s="218"/>
      <c r="H331" s="221">
        <v>20</v>
      </c>
      <c r="I331" s="222"/>
      <c r="J331" s="218"/>
      <c r="K331" s="218"/>
      <c r="L331" s="223"/>
      <c r="M331" s="224"/>
      <c r="N331" s="225"/>
      <c r="O331" s="225"/>
      <c r="P331" s="225"/>
      <c r="Q331" s="225"/>
      <c r="R331" s="225"/>
      <c r="S331" s="225"/>
      <c r="T331" s="226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T331" s="227" t="s">
        <v>153</v>
      </c>
      <c r="AU331" s="227" t="s">
        <v>89</v>
      </c>
      <c r="AV331" s="12" t="s">
        <v>89</v>
      </c>
      <c r="AW331" s="12" t="s">
        <v>41</v>
      </c>
      <c r="AX331" s="12" t="s">
        <v>79</v>
      </c>
      <c r="AY331" s="227" t="s">
        <v>145</v>
      </c>
    </row>
    <row r="332" s="12" customFormat="1">
      <c r="A332" s="12"/>
      <c r="B332" s="217"/>
      <c r="C332" s="218"/>
      <c r="D332" s="212" t="s">
        <v>153</v>
      </c>
      <c r="E332" s="219" t="s">
        <v>39</v>
      </c>
      <c r="F332" s="220" t="s">
        <v>823</v>
      </c>
      <c r="G332" s="218"/>
      <c r="H332" s="221">
        <v>20</v>
      </c>
      <c r="I332" s="222"/>
      <c r="J332" s="218"/>
      <c r="K332" s="218"/>
      <c r="L332" s="223"/>
      <c r="M332" s="224"/>
      <c r="N332" s="225"/>
      <c r="O332" s="225"/>
      <c r="P332" s="225"/>
      <c r="Q332" s="225"/>
      <c r="R332" s="225"/>
      <c r="S332" s="225"/>
      <c r="T332" s="226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T332" s="227" t="s">
        <v>153</v>
      </c>
      <c r="AU332" s="227" t="s">
        <v>89</v>
      </c>
      <c r="AV332" s="12" t="s">
        <v>89</v>
      </c>
      <c r="AW332" s="12" t="s">
        <v>41</v>
      </c>
      <c r="AX332" s="12" t="s">
        <v>79</v>
      </c>
      <c r="AY332" s="227" t="s">
        <v>145</v>
      </c>
    </row>
    <row r="333" s="13" customFormat="1">
      <c r="A333" s="13"/>
      <c r="B333" s="228"/>
      <c r="C333" s="229"/>
      <c r="D333" s="212" t="s">
        <v>153</v>
      </c>
      <c r="E333" s="230" t="s">
        <v>39</v>
      </c>
      <c r="F333" s="231" t="s">
        <v>155</v>
      </c>
      <c r="G333" s="229"/>
      <c r="H333" s="232">
        <v>70</v>
      </c>
      <c r="I333" s="233"/>
      <c r="J333" s="229"/>
      <c r="K333" s="229"/>
      <c r="L333" s="234"/>
      <c r="M333" s="235"/>
      <c r="N333" s="236"/>
      <c r="O333" s="236"/>
      <c r="P333" s="236"/>
      <c r="Q333" s="236"/>
      <c r="R333" s="236"/>
      <c r="S333" s="236"/>
      <c r="T333" s="23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8" t="s">
        <v>153</v>
      </c>
      <c r="AU333" s="238" t="s">
        <v>89</v>
      </c>
      <c r="AV333" s="13" t="s">
        <v>151</v>
      </c>
      <c r="AW333" s="13" t="s">
        <v>41</v>
      </c>
      <c r="AX333" s="13" t="s">
        <v>87</v>
      </c>
      <c r="AY333" s="238" t="s">
        <v>145</v>
      </c>
    </row>
    <row r="334" s="2" customFormat="1" ht="16.5" customHeight="1">
      <c r="A334" s="41"/>
      <c r="B334" s="42"/>
      <c r="C334" s="199" t="s">
        <v>276</v>
      </c>
      <c r="D334" s="199" t="s">
        <v>146</v>
      </c>
      <c r="E334" s="200" t="s">
        <v>824</v>
      </c>
      <c r="F334" s="201" t="s">
        <v>825</v>
      </c>
      <c r="G334" s="202" t="s">
        <v>826</v>
      </c>
      <c r="H334" s="264"/>
      <c r="I334" s="204"/>
      <c r="J334" s="205">
        <f>ROUND(I334*H334,2)</f>
        <v>0</v>
      </c>
      <c r="K334" s="201" t="s">
        <v>39</v>
      </c>
      <c r="L334" s="47"/>
      <c r="M334" s="206" t="s">
        <v>39</v>
      </c>
      <c r="N334" s="207" t="s">
        <v>50</v>
      </c>
      <c r="O334" s="87"/>
      <c r="P334" s="208">
        <f>O334*H334</f>
        <v>0</v>
      </c>
      <c r="Q334" s="208">
        <v>0</v>
      </c>
      <c r="R334" s="208">
        <f>Q334*H334</f>
        <v>0</v>
      </c>
      <c r="S334" s="208">
        <v>0</v>
      </c>
      <c r="T334" s="209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10" t="s">
        <v>292</v>
      </c>
      <c r="AT334" s="210" t="s">
        <v>146</v>
      </c>
      <c r="AU334" s="210" t="s">
        <v>89</v>
      </c>
      <c r="AY334" s="19" t="s">
        <v>145</v>
      </c>
      <c r="BE334" s="211">
        <f>IF(N334="základní",J334,0)</f>
        <v>0</v>
      </c>
      <c r="BF334" s="211">
        <f>IF(N334="snížená",J334,0)</f>
        <v>0</v>
      </c>
      <c r="BG334" s="211">
        <f>IF(N334="zákl. přenesená",J334,0)</f>
        <v>0</v>
      </c>
      <c r="BH334" s="211">
        <f>IF(N334="sníž. přenesená",J334,0)</f>
        <v>0</v>
      </c>
      <c r="BI334" s="211">
        <f>IF(N334="nulová",J334,0)</f>
        <v>0</v>
      </c>
      <c r="BJ334" s="19" t="s">
        <v>87</v>
      </c>
      <c r="BK334" s="211">
        <f>ROUND(I334*H334,2)</f>
        <v>0</v>
      </c>
      <c r="BL334" s="19" t="s">
        <v>292</v>
      </c>
      <c r="BM334" s="210" t="s">
        <v>827</v>
      </c>
    </row>
    <row r="335" s="2" customFormat="1">
      <c r="A335" s="41"/>
      <c r="B335" s="42"/>
      <c r="C335" s="43"/>
      <c r="D335" s="212" t="s">
        <v>152</v>
      </c>
      <c r="E335" s="43"/>
      <c r="F335" s="213" t="s">
        <v>825</v>
      </c>
      <c r="G335" s="43"/>
      <c r="H335" s="43"/>
      <c r="I335" s="214"/>
      <c r="J335" s="43"/>
      <c r="K335" s="43"/>
      <c r="L335" s="47"/>
      <c r="M335" s="215"/>
      <c r="N335" s="216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19" t="s">
        <v>152</v>
      </c>
      <c r="AU335" s="19" t="s">
        <v>89</v>
      </c>
    </row>
    <row r="336" s="2" customFormat="1" ht="16.5" customHeight="1">
      <c r="A336" s="41"/>
      <c r="B336" s="42"/>
      <c r="C336" s="254" t="s">
        <v>326</v>
      </c>
      <c r="D336" s="254" t="s">
        <v>478</v>
      </c>
      <c r="E336" s="255" t="s">
        <v>828</v>
      </c>
      <c r="F336" s="256" t="s">
        <v>829</v>
      </c>
      <c r="G336" s="257" t="s">
        <v>826</v>
      </c>
      <c r="H336" s="265"/>
      <c r="I336" s="259"/>
      <c r="J336" s="260">
        <f>ROUND(I336*H336,2)</f>
        <v>0</v>
      </c>
      <c r="K336" s="256" t="s">
        <v>39</v>
      </c>
      <c r="L336" s="261"/>
      <c r="M336" s="262" t="s">
        <v>39</v>
      </c>
      <c r="N336" s="263" t="s">
        <v>50</v>
      </c>
      <c r="O336" s="87"/>
      <c r="P336" s="208">
        <f>O336*H336</f>
        <v>0</v>
      </c>
      <c r="Q336" s="208">
        <v>0</v>
      </c>
      <c r="R336" s="208">
        <f>Q336*H336</f>
        <v>0</v>
      </c>
      <c r="S336" s="208">
        <v>0</v>
      </c>
      <c r="T336" s="209">
        <f>S336*H336</f>
        <v>0</v>
      </c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R336" s="210" t="s">
        <v>830</v>
      </c>
      <c r="AT336" s="210" t="s">
        <v>478</v>
      </c>
      <c r="AU336" s="210" t="s">
        <v>89</v>
      </c>
      <c r="AY336" s="19" t="s">
        <v>145</v>
      </c>
      <c r="BE336" s="211">
        <f>IF(N336="základní",J336,0)</f>
        <v>0</v>
      </c>
      <c r="BF336" s="211">
        <f>IF(N336="snížená",J336,0)</f>
        <v>0</v>
      </c>
      <c r="BG336" s="211">
        <f>IF(N336="zákl. přenesená",J336,0)</f>
        <v>0</v>
      </c>
      <c r="BH336" s="211">
        <f>IF(N336="sníž. přenesená",J336,0)</f>
        <v>0</v>
      </c>
      <c r="BI336" s="211">
        <f>IF(N336="nulová",J336,0)</f>
        <v>0</v>
      </c>
      <c r="BJ336" s="19" t="s">
        <v>87</v>
      </c>
      <c r="BK336" s="211">
        <f>ROUND(I336*H336,2)</f>
        <v>0</v>
      </c>
      <c r="BL336" s="19" t="s">
        <v>292</v>
      </c>
      <c r="BM336" s="210" t="s">
        <v>831</v>
      </c>
    </row>
    <row r="337" s="2" customFormat="1">
      <c r="A337" s="41"/>
      <c r="B337" s="42"/>
      <c r="C337" s="43"/>
      <c r="D337" s="212" t="s">
        <v>152</v>
      </c>
      <c r="E337" s="43"/>
      <c r="F337" s="213" t="s">
        <v>829</v>
      </c>
      <c r="G337" s="43"/>
      <c r="H337" s="43"/>
      <c r="I337" s="214"/>
      <c r="J337" s="43"/>
      <c r="K337" s="43"/>
      <c r="L337" s="47"/>
      <c r="M337" s="215"/>
      <c r="N337" s="216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19" t="s">
        <v>152</v>
      </c>
      <c r="AU337" s="19" t="s">
        <v>89</v>
      </c>
    </row>
    <row r="338" s="11" customFormat="1" ht="22.8" customHeight="1">
      <c r="A338" s="11"/>
      <c r="B338" s="185"/>
      <c r="C338" s="186"/>
      <c r="D338" s="187" t="s">
        <v>78</v>
      </c>
      <c r="E338" s="250" t="s">
        <v>832</v>
      </c>
      <c r="F338" s="250" t="s">
        <v>833</v>
      </c>
      <c r="G338" s="186"/>
      <c r="H338" s="186"/>
      <c r="I338" s="189"/>
      <c r="J338" s="251">
        <f>BK338</f>
        <v>0</v>
      </c>
      <c r="K338" s="186"/>
      <c r="L338" s="191"/>
      <c r="M338" s="192"/>
      <c r="N338" s="193"/>
      <c r="O338" s="193"/>
      <c r="P338" s="194">
        <f>P339+SUM(P340:P347)+P358</f>
        <v>0</v>
      </c>
      <c r="Q338" s="193"/>
      <c r="R338" s="194">
        <f>R339+SUM(R340:R347)+R358</f>
        <v>10.125</v>
      </c>
      <c r="S338" s="193"/>
      <c r="T338" s="195">
        <f>T339+SUM(T340:T347)+T358</f>
        <v>0</v>
      </c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R338" s="196" t="s">
        <v>161</v>
      </c>
      <c r="AT338" s="197" t="s">
        <v>78</v>
      </c>
      <c r="AU338" s="197" t="s">
        <v>87</v>
      </c>
      <c r="AY338" s="196" t="s">
        <v>145</v>
      </c>
      <c r="BK338" s="198">
        <f>BK339+SUM(BK340:BK347)+BK358</f>
        <v>0</v>
      </c>
    </row>
    <row r="339" s="2" customFormat="1" ht="16.5" customHeight="1">
      <c r="A339" s="41"/>
      <c r="B339" s="42"/>
      <c r="C339" s="199" t="s">
        <v>281</v>
      </c>
      <c r="D339" s="199" t="s">
        <v>146</v>
      </c>
      <c r="E339" s="200" t="s">
        <v>834</v>
      </c>
      <c r="F339" s="201" t="s">
        <v>835</v>
      </c>
      <c r="G339" s="202" t="s">
        <v>368</v>
      </c>
      <c r="H339" s="203">
        <v>30</v>
      </c>
      <c r="I339" s="204"/>
      <c r="J339" s="205">
        <f>ROUND(I339*H339,2)</f>
        <v>0</v>
      </c>
      <c r="K339" s="201" t="s">
        <v>525</v>
      </c>
      <c r="L339" s="47"/>
      <c r="M339" s="206" t="s">
        <v>39</v>
      </c>
      <c r="N339" s="207" t="s">
        <v>50</v>
      </c>
      <c r="O339" s="87"/>
      <c r="P339" s="208">
        <f>O339*H339</f>
        <v>0</v>
      </c>
      <c r="Q339" s="208">
        <v>0</v>
      </c>
      <c r="R339" s="208">
        <f>Q339*H339</f>
        <v>0</v>
      </c>
      <c r="S339" s="208">
        <v>0</v>
      </c>
      <c r="T339" s="209">
        <f>S339*H339</f>
        <v>0</v>
      </c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R339" s="210" t="s">
        <v>292</v>
      </c>
      <c r="AT339" s="210" t="s">
        <v>146</v>
      </c>
      <c r="AU339" s="210" t="s">
        <v>89</v>
      </c>
      <c r="AY339" s="19" t="s">
        <v>145</v>
      </c>
      <c r="BE339" s="211">
        <f>IF(N339="základní",J339,0)</f>
        <v>0</v>
      </c>
      <c r="BF339" s="211">
        <f>IF(N339="snížená",J339,0)</f>
        <v>0</v>
      </c>
      <c r="BG339" s="211">
        <f>IF(N339="zákl. přenesená",J339,0)</f>
        <v>0</v>
      </c>
      <c r="BH339" s="211">
        <f>IF(N339="sníž. přenesená",J339,0)</f>
        <v>0</v>
      </c>
      <c r="BI339" s="211">
        <f>IF(N339="nulová",J339,0)</f>
        <v>0</v>
      </c>
      <c r="BJ339" s="19" t="s">
        <v>87</v>
      </c>
      <c r="BK339" s="211">
        <f>ROUND(I339*H339,2)</f>
        <v>0</v>
      </c>
      <c r="BL339" s="19" t="s">
        <v>292</v>
      </c>
      <c r="BM339" s="210" t="s">
        <v>836</v>
      </c>
    </row>
    <row r="340" s="2" customFormat="1">
      <c r="A340" s="41"/>
      <c r="B340" s="42"/>
      <c r="C340" s="43"/>
      <c r="D340" s="212" t="s">
        <v>152</v>
      </c>
      <c r="E340" s="43"/>
      <c r="F340" s="213" t="s">
        <v>837</v>
      </c>
      <c r="G340" s="43"/>
      <c r="H340" s="43"/>
      <c r="I340" s="214"/>
      <c r="J340" s="43"/>
      <c r="K340" s="43"/>
      <c r="L340" s="47"/>
      <c r="M340" s="215"/>
      <c r="N340" s="216"/>
      <c r="O340" s="87"/>
      <c r="P340" s="87"/>
      <c r="Q340" s="87"/>
      <c r="R340" s="87"/>
      <c r="S340" s="87"/>
      <c r="T340" s="88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T340" s="19" t="s">
        <v>152</v>
      </c>
      <c r="AU340" s="19" t="s">
        <v>89</v>
      </c>
    </row>
    <row r="341" s="2" customFormat="1">
      <c r="A341" s="41"/>
      <c r="B341" s="42"/>
      <c r="C341" s="43"/>
      <c r="D341" s="252" t="s">
        <v>528</v>
      </c>
      <c r="E341" s="43"/>
      <c r="F341" s="253" t="s">
        <v>838</v>
      </c>
      <c r="G341" s="43"/>
      <c r="H341" s="43"/>
      <c r="I341" s="214"/>
      <c r="J341" s="43"/>
      <c r="K341" s="43"/>
      <c r="L341" s="47"/>
      <c r="M341" s="215"/>
      <c r="N341" s="216"/>
      <c r="O341" s="87"/>
      <c r="P341" s="87"/>
      <c r="Q341" s="87"/>
      <c r="R341" s="87"/>
      <c r="S341" s="87"/>
      <c r="T341" s="8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T341" s="19" t="s">
        <v>528</v>
      </c>
      <c r="AU341" s="19" t="s">
        <v>89</v>
      </c>
    </row>
    <row r="342" s="2" customFormat="1" ht="16.5" customHeight="1">
      <c r="A342" s="41"/>
      <c r="B342" s="42"/>
      <c r="C342" s="254" t="s">
        <v>420</v>
      </c>
      <c r="D342" s="254" t="s">
        <v>478</v>
      </c>
      <c r="E342" s="255" t="s">
        <v>839</v>
      </c>
      <c r="F342" s="256" t="s">
        <v>840</v>
      </c>
      <c r="G342" s="257" t="s">
        <v>368</v>
      </c>
      <c r="H342" s="258">
        <v>30</v>
      </c>
      <c r="I342" s="259"/>
      <c r="J342" s="260">
        <f>ROUND(I342*H342,2)</f>
        <v>0</v>
      </c>
      <c r="K342" s="256" t="s">
        <v>525</v>
      </c>
      <c r="L342" s="261"/>
      <c r="M342" s="262" t="s">
        <v>39</v>
      </c>
      <c r="N342" s="263" t="s">
        <v>50</v>
      </c>
      <c r="O342" s="87"/>
      <c r="P342" s="208">
        <f>O342*H342</f>
        <v>0</v>
      </c>
      <c r="Q342" s="208">
        <v>0</v>
      </c>
      <c r="R342" s="208">
        <f>Q342*H342</f>
        <v>0</v>
      </c>
      <c r="S342" s="208">
        <v>0</v>
      </c>
      <c r="T342" s="209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0" t="s">
        <v>436</v>
      </c>
      <c r="AT342" s="210" t="s">
        <v>478</v>
      </c>
      <c r="AU342" s="210" t="s">
        <v>89</v>
      </c>
      <c r="AY342" s="19" t="s">
        <v>145</v>
      </c>
      <c r="BE342" s="211">
        <f>IF(N342="základní",J342,0)</f>
        <v>0</v>
      </c>
      <c r="BF342" s="211">
        <f>IF(N342="snížená",J342,0)</f>
        <v>0</v>
      </c>
      <c r="BG342" s="211">
        <f>IF(N342="zákl. přenesená",J342,0)</f>
        <v>0</v>
      </c>
      <c r="BH342" s="211">
        <f>IF(N342="sníž. přenesená",J342,0)</f>
        <v>0</v>
      </c>
      <c r="BI342" s="211">
        <f>IF(N342="nulová",J342,0)</f>
        <v>0</v>
      </c>
      <c r="BJ342" s="19" t="s">
        <v>87</v>
      </c>
      <c r="BK342" s="211">
        <f>ROUND(I342*H342,2)</f>
        <v>0</v>
      </c>
      <c r="BL342" s="19" t="s">
        <v>436</v>
      </c>
      <c r="BM342" s="210" t="s">
        <v>841</v>
      </c>
    </row>
    <row r="343" s="2" customFormat="1">
      <c r="A343" s="41"/>
      <c r="B343" s="42"/>
      <c r="C343" s="43"/>
      <c r="D343" s="212" t="s">
        <v>152</v>
      </c>
      <c r="E343" s="43"/>
      <c r="F343" s="213" t="s">
        <v>840</v>
      </c>
      <c r="G343" s="43"/>
      <c r="H343" s="43"/>
      <c r="I343" s="214"/>
      <c r="J343" s="43"/>
      <c r="K343" s="43"/>
      <c r="L343" s="47"/>
      <c r="M343" s="215"/>
      <c r="N343" s="216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19" t="s">
        <v>152</v>
      </c>
      <c r="AU343" s="19" t="s">
        <v>89</v>
      </c>
    </row>
    <row r="344" s="12" customFormat="1">
      <c r="A344" s="12"/>
      <c r="B344" s="217"/>
      <c r="C344" s="218"/>
      <c r="D344" s="212" t="s">
        <v>153</v>
      </c>
      <c r="E344" s="219" t="s">
        <v>39</v>
      </c>
      <c r="F344" s="220" t="s">
        <v>842</v>
      </c>
      <c r="G344" s="218"/>
      <c r="H344" s="221">
        <v>18</v>
      </c>
      <c r="I344" s="222"/>
      <c r="J344" s="218"/>
      <c r="K344" s="218"/>
      <c r="L344" s="223"/>
      <c r="M344" s="224"/>
      <c r="N344" s="225"/>
      <c r="O344" s="225"/>
      <c r="P344" s="225"/>
      <c r="Q344" s="225"/>
      <c r="R344" s="225"/>
      <c r="S344" s="225"/>
      <c r="T344" s="226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T344" s="227" t="s">
        <v>153</v>
      </c>
      <c r="AU344" s="227" t="s">
        <v>89</v>
      </c>
      <c r="AV344" s="12" t="s">
        <v>89</v>
      </c>
      <c r="AW344" s="12" t="s">
        <v>41</v>
      </c>
      <c r="AX344" s="12" t="s">
        <v>79</v>
      </c>
      <c r="AY344" s="227" t="s">
        <v>145</v>
      </c>
    </row>
    <row r="345" s="12" customFormat="1">
      <c r="A345" s="12"/>
      <c r="B345" s="217"/>
      <c r="C345" s="218"/>
      <c r="D345" s="212" t="s">
        <v>153</v>
      </c>
      <c r="E345" s="219" t="s">
        <v>39</v>
      </c>
      <c r="F345" s="220" t="s">
        <v>843</v>
      </c>
      <c r="G345" s="218"/>
      <c r="H345" s="221">
        <v>12</v>
      </c>
      <c r="I345" s="222"/>
      <c r="J345" s="218"/>
      <c r="K345" s="218"/>
      <c r="L345" s="223"/>
      <c r="M345" s="224"/>
      <c r="N345" s="225"/>
      <c r="O345" s="225"/>
      <c r="P345" s="225"/>
      <c r="Q345" s="225"/>
      <c r="R345" s="225"/>
      <c r="S345" s="225"/>
      <c r="T345" s="226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T345" s="227" t="s">
        <v>153</v>
      </c>
      <c r="AU345" s="227" t="s">
        <v>89</v>
      </c>
      <c r="AV345" s="12" t="s">
        <v>89</v>
      </c>
      <c r="AW345" s="12" t="s">
        <v>41</v>
      </c>
      <c r="AX345" s="12" t="s">
        <v>79</v>
      </c>
      <c r="AY345" s="227" t="s">
        <v>145</v>
      </c>
    </row>
    <row r="346" s="13" customFormat="1">
      <c r="A346" s="13"/>
      <c r="B346" s="228"/>
      <c r="C346" s="229"/>
      <c r="D346" s="212" t="s">
        <v>153</v>
      </c>
      <c r="E346" s="230" t="s">
        <v>39</v>
      </c>
      <c r="F346" s="231" t="s">
        <v>155</v>
      </c>
      <c r="G346" s="229"/>
      <c r="H346" s="232">
        <v>30</v>
      </c>
      <c r="I346" s="233"/>
      <c r="J346" s="229"/>
      <c r="K346" s="229"/>
      <c r="L346" s="234"/>
      <c r="M346" s="235"/>
      <c r="N346" s="236"/>
      <c r="O346" s="236"/>
      <c r="P346" s="236"/>
      <c r="Q346" s="236"/>
      <c r="R346" s="236"/>
      <c r="S346" s="236"/>
      <c r="T346" s="23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8" t="s">
        <v>153</v>
      </c>
      <c r="AU346" s="238" t="s">
        <v>89</v>
      </c>
      <c r="AV346" s="13" t="s">
        <v>151</v>
      </c>
      <c r="AW346" s="13" t="s">
        <v>41</v>
      </c>
      <c r="AX346" s="13" t="s">
        <v>87</v>
      </c>
      <c r="AY346" s="238" t="s">
        <v>145</v>
      </c>
    </row>
    <row r="347" s="11" customFormat="1" ht="20.88" customHeight="1">
      <c r="A347" s="11"/>
      <c r="B347" s="185"/>
      <c r="C347" s="186"/>
      <c r="D347" s="187" t="s">
        <v>78</v>
      </c>
      <c r="E347" s="250" t="s">
        <v>844</v>
      </c>
      <c r="F347" s="250" t="s">
        <v>845</v>
      </c>
      <c r="G347" s="186"/>
      <c r="H347" s="186"/>
      <c r="I347" s="189"/>
      <c r="J347" s="251">
        <f>BK347</f>
        <v>0</v>
      </c>
      <c r="K347" s="186"/>
      <c r="L347" s="191"/>
      <c r="M347" s="192"/>
      <c r="N347" s="193"/>
      <c r="O347" s="193"/>
      <c r="P347" s="194">
        <f>P348</f>
        <v>0</v>
      </c>
      <c r="Q347" s="193"/>
      <c r="R347" s="194">
        <f>R348</f>
        <v>10.125</v>
      </c>
      <c r="S347" s="193"/>
      <c r="T347" s="195">
        <f>T348</f>
        <v>0</v>
      </c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R347" s="196" t="s">
        <v>87</v>
      </c>
      <c r="AT347" s="197" t="s">
        <v>78</v>
      </c>
      <c r="AU347" s="197" t="s">
        <v>89</v>
      </c>
      <c r="AY347" s="196" t="s">
        <v>145</v>
      </c>
      <c r="BK347" s="198">
        <f>BK348</f>
        <v>0</v>
      </c>
    </row>
    <row r="348" s="15" customFormat="1" ht="20.88" customHeight="1">
      <c r="A348" s="15"/>
      <c r="B348" s="266"/>
      <c r="C348" s="267"/>
      <c r="D348" s="268" t="s">
        <v>78</v>
      </c>
      <c r="E348" s="268" t="s">
        <v>170</v>
      </c>
      <c r="F348" s="268" t="s">
        <v>846</v>
      </c>
      <c r="G348" s="267"/>
      <c r="H348" s="267"/>
      <c r="I348" s="269"/>
      <c r="J348" s="270">
        <f>BK348</f>
        <v>0</v>
      </c>
      <c r="K348" s="267"/>
      <c r="L348" s="271"/>
      <c r="M348" s="272"/>
      <c r="N348" s="273"/>
      <c r="O348" s="273"/>
      <c r="P348" s="274">
        <f>SUM(P349:P357)</f>
        <v>0</v>
      </c>
      <c r="Q348" s="273"/>
      <c r="R348" s="274">
        <f>SUM(R349:R357)</f>
        <v>10.125</v>
      </c>
      <c r="S348" s="273"/>
      <c r="T348" s="275">
        <f>SUM(T349:T357)</f>
        <v>0</v>
      </c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R348" s="276" t="s">
        <v>87</v>
      </c>
      <c r="AT348" s="277" t="s">
        <v>78</v>
      </c>
      <c r="AU348" s="277" t="s">
        <v>161</v>
      </c>
      <c r="AY348" s="276" t="s">
        <v>145</v>
      </c>
      <c r="BK348" s="278">
        <f>SUM(BK349:BK357)</f>
        <v>0</v>
      </c>
    </row>
    <row r="349" s="2" customFormat="1" ht="24.15" customHeight="1">
      <c r="A349" s="41"/>
      <c r="B349" s="42"/>
      <c r="C349" s="199" t="s">
        <v>287</v>
      </c>
      <c r="D349" s="199" t="s">
        <v>146</v>
      </c>
      <c r="E349" s="200" t="s">
        <v>847</v>
      </c>
      <c r="F349" s="201" t="s">
        <v>848</v>
      </c>
      <c r="G349" s="202" t="s">
        <v>158</v>
      </c>
      <c r="H349" s="203">
        <v>37.5</v>
      </c>
      <c r="I349" s="204"/>
      <c r="J349" s="205">
        <f>ROUND(I349*H349,2)</f>
        <v>0</v>
      </c>
      <c r="K349" s="201" t="s">
        <v>525</v>
      </c>
      <c r="L349" s="47"/>
      <c r="M349" s="206" t="s">
        <v>39</v>
      </c>
      <c r="N349" s="207" t="s">
        <v>50</v>
      </c>
      <c r="O349" s="87"/>
      <c r="P349" s="208">
        <f>O349*H349</f>
        <v>0</v>
      </c>
      <c r="Q349" s="208">
        <v>0</v>
      </c>
      <c r="R349" s="208">
        <f>Q349*H349</f>
        <v>0</v>
      </c>
      <c r="S349" s="208">
        <v>0</v>
      </c>
      <c r="T349" s="209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0" t="s">
        <v>151</v>
      </c>
      <c r="AT349" s="210" t="s">
        <v>146</v>
      </c>
      <c r="AU349" s="210" t="s">
        <v>151</v>
      </c>
      <c r="AY349" s="19" t="s">
        <v>145</v>
      </c>
      <c r="BE349" s="211">
        <f>IF(N349="základní",J349,0)</f>
        <v>0</v>
      </c>
      <c r="BF349" s="211">
        <f>IF(N349="snížená",J349,0)</f>
        <v>0</v>
      </c>
      <c r="BG349" s="211">
        <f>IF(N349="zákl. přenesená",J349,0)</f>
        <v>0</v>
      </c>
      <c r="BH349" s="211">
        <f>IF(N349="sníž. přenesená",J349,0)</f>
        <v>0</v>
      </c>
      <c r="BI349" s="211">
        <f>IF(N349="nulová",J349,0)</f>
        <v>0</v>
      </c>
      <c r="BJ349" s="19" t="s">
        <v>87</v>
      </c>
      <c r="BK349" s="211">
        <f>ROUND(I349*H349,2)</f>
        <v>0</v>
      </c>
      <c r="BL349" s="19" t="s">
        <v>151</v>
      </c>
      <c r="BM349" s="210" t="s">
        <v>849</v>
      </c>
    </row>
    <row r="350" s="2" customFormat="1">
      <c r="A350" s="41"/>
      <c r="B350" s="42"/>
      <c r="C350" s="43"/>
      <c r="D350" s="212" t="s">
        <v>152</v>
      </c>
      <c r="E350" s="43"/>
      <c r="F350" s="213" t="s">
        <v>850</v>
      </c>
      <c r="G350" s="43"/>
      <c r="H350" s="43"/>
      <c r="I350" s="214"/>
      <c r="J350" s="43"/>
      <c r="K350" s="43"/>
      <c r="L350" s="47"/>
      <c r="M350" s="215"/>
      <c r="N350" s="216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19" t="s">
        <v>152</v>
      </c>
      <c r="AU350" s="19" t="s">
        <v>151</v>
      </c>
    </row>
    <row r="351" s="2" customFormat="1">
      <c r="A351" s="41"/>
      <c r="B351" s="42"/>
      <c r="C351" s="43"/>
      <c r="D351" s="252" t="s">
        <v>528</v>
      </c>
      <c r="E351" s="43"/>
      <c r="F351" s="253" t="s">
        <v>851</v>
      </c>
      <c r="G351" s="43"/>
      <c r="H351" s="43"/>
      <c r="I351" s="214"/>
      <c r="J351" s="43"/>
      <c r="K351" s="43"/>
      <c r="L351" s="47"/>
      <c r="M351" s="215"/>
      <c r="N351" s="216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19" t="s">
        <v>528</v>
      </c>
      <c r="AU351" s="19" t="s">
        <v>151</v>
      </c>
    </row>
    <row r="352" s="12" customFormat="1">
      <c r="A352" s="12"/>
      <c r="B352" s="217"/>
      <c r="C352" s="218"/>
      <c r="D352" s="212" t="s">
        <v>153</v>
      </c>
      <c r="E352" s="219" t="s">
        <v>39</v>
      </c>
      <c r="F352" s="220" t="s">
        <v>852</v>
      </c>
      <c r="G352" s="218"/>
      <c r="H352" s="221">
        <v>37.5</v>
      </c>
      <c r="I352" s="222"/>
      <c r="J352" s="218"/>
      <c r="K352" s="218"/>
      <c r="L352" s="223"/>
      <c r="M352" s="224"/>
      <c r="N352" s="225"/>
      <c r="O352" s="225"/>
      <c r="P352" s="225"/>
      <c r="Q352" s="225"/>
      <c r="R352" s="225"/>
      <c r="S352" s="225"/>
      <c r="T352" s="226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T352" s="227" t="s">
        <v>153</v>
      </c>
      <c r="AU352" s="227" t="s">
        <v>151</v>
      </c>
      <c r="AV352" s="12" t="s">
        <v>89</v>
      </c>
      <c r="AW352" s="12" t="s">
        <v>41</v>
      </c>
      <c r="AX352" s="12" t="s">
        <v>79</v>
      </c>
      <c r="AY352" s="227" t="s">
        <v>145</v>
      </c>
    </row>
    <row r="353" s="13" customFormat="1">
      <c r="A353" s="13"/>
      <c r="B353" s="228"/>
      <c r="C353" s="229"/>
      <c r="D353" s="212" t="s">
        <v>153</v>
      </c>
      <c r="E353" s="230" t="s">
        <v>39</v>
      </c>
      <c r="F353" s="231" t="s">
        <v>155</v>
      </c>
      <c r="G353" s="229"/>
      <c r="H353" s="232">
        <v>37.5</v>
      </c>
      <c r="I353" s="233"/>
      <c r="J353" s="229"/>
      <c r="K353" s="229"/>
      <c r="L353" s="234"/>
      <c r="M353" s="235"/>
      <c r="N353" s="236"/>
      <c r="O353" s="236"/>
      <c r="P353" s="236"/>
      <c r="Q353" s="236"/>
      <c r="R353" s="236"/>
      <c r="S353" s="236"/>
      <c r="T353" s="23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8" t="s">
        <v>153</v>
      </c>
      <c r="AU353" s="238" t="s">
        <v>151</v>
      </c>
      <c r="AV353" s="13" t="s">
        <v>151</v>
      </c>
      <c r="AW353" s="13" t="s">
        <v>41</v>
      </c>
      <c r="AX353" s="13" t="s">
        <v>87</v>
      </c>
      <c r="AY353" s="238" t="s">
        <v>145</v>
      </c>
    </row>
    <row r="354" s="2" customFormat="1" ht="24.15" customHeight="1">
      <c r="A354" s="41"/>
      <c r="B354" s="42"/>
      <c r="C354" s="254" t="s">
        <v>430</v>
      </c>
      <c r="D354" s="254" t="s">
        <v>478</v>
      </c>
      <c r="E354" s="255" t="s">
        <v>853</v>
      </c>
      <c r="F354" s="256" t="s">
        <v>854</v>
      </c>
      <c r="G354" s="257" t="s">
        <v>280</v>
      </c>
      <c r="H354" s="258">
        <v>10.125</v>
      </c>
      <c r="I354" s="259"/>
      <c r="J354" s="260">
        <f>ROUND(I354*H354,2)</f>
        <v>0</v>
      </c>
      <c r="K354" s="256" t="s">
        <v>525</v>
      </c>
      <c r="L354" s="261"/>
      <c r="M354" s="262" t="s">
        <v>39</v>
      </c>
      <c r="N354" s="263" t="s">
        <v>50</v>
      </c>
      <c r="O354" s="87"/>
      <c r="P354" s="208">
        <f>O354*H354</f>
        <v>0</v>
      </c>
      <c r="Q354" s="208">
        <v>1</v>
      </c>
      <c r="R354" s="208">
        <f>Q354*H354</f>
        <v>10.125</v>
      </c>
      <c r="S354" s="208">
        <v>0</v>
      </c>
      <c r="T354" s="209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0" t="s">
        <v>168</v>
      </c>
      <c r="AT354" s="210" t="s">
        <v>478</v>
      </c>
      <c r="AU354" s="210" t="s">
        <v>151</v>
      </c>
      <c r="AY354" s="19" t="s">
        <v>145</v>
      </c>
      <c r="BE354" s="211">
        <f>IF(N354="základní",J354,0)</f>
        <v>0</v>
      </c>
      <c r="BF354" s="211">
        <f>IF(N354="snížená",J354,0)</f>
        <v>0</v>
      </c>
      <c r="BG354" s="211">
        <f>IF(N354="zákl. přenesená",J354,0)</f>
        <v>0</v>
      </c>
      <c r="BH354" s="211">
        <f>IF(N354="sníž. přenesená",J354,0)</f>
        <v>0</v>
      </c>
      <c r="BI354" s="211">
        <f>IF(N354="nulová",J354,0)</f>
        <v>0</v>
      </c>
      <c r="BJ354" s="19" t="s">
        <v>87</v>
      </c>
      <c r="BK354" s="211">
        <f>ROUND(I354*H354,2)</f>
        <v>0</v>
      </c>
      <c r="BL354" s="19" t="s">
        <v>151</v>
      </c>
      <c r="BM354" s="210" t="s">
        <v>855</v>
      </c>
    </row>
    <row r="355" s="2" customFormat="1">
      <c r="A355" s="41"/>
      <c r="B355" s="42"/>
      <c r="C355" s="43"/>
      <c r="D355" s="212" t="s">
        <v>152</v>
      </c>
      <c r="E355" s="43"/>
      <c r="F355" s="213" t="s">
        <v>854</v>
      </c>
      <c r="G355" s="43"/>
      <c r="H355" s="43"/>
      <c r="I355" s="214"/>
      <c r="J355" s="43"/>
      <c r="K355" s="43"/>
      <c r="L355" s="47"/>
      <c r="M355" s="215"/>
      <c r="N355" s="216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19" t="s">
        <v>152</v>
      </c>
      <c r="AU355" s="19" t="s">
        <v>151</v>
      </c>
    </row>
    <row r="356" s="12" customFormat="1">
      <c r="A356" s="12"/>
      <c r="B356" s="217"/>
      <c r="C356" s="218"/>
      <c r="D356" s="212" t="s">
        <v>153</v>
      </c>
      <c r="E356" s="219" t="s">
        <v>39</v>
      </c>
      <c r="F356" s="220" t="s">
        <v>856</v>
      </c>
      <c r="G356" s="218"/>
      <c r="H356" s="221">
        <v>10.125</v>
      </c>
      <c r="I356" s="222"/>
      <c r="J356" s="218"/>
      <c r="K356" s="218"/>
      <c r="L356" s="223"/>
      <c r="M356" s="224"/>
      <c r="N356" s="225"/>
      <c r="O356" s="225"/>
      <c r="P356" s="225"/>
      <c r="Q356" s="225"/>
      <c r="R356" s="225"/>
      <c r="S356" s="225"/>
      <c r="T356" s="226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T356" s="227" t="s">
        <v>153</v>
      </c>
      <c r="AU356" s="227" t="s">
        <v>151</v>
      </c>
      <c r="AV356" s="12" t="s">
        <v>89</v>
      </c>
      <c r="AW356" s="12" t="s">
        <v>41</v>
      </c>
      <c r="AX356" s="12" t="s">
        <v>79</v>
      </c>
      <c r="AY356" s="227" t="s">
        <v>145</v>
      </c>
    </row>
    <row r="357" s="13" customFormat="1">
      <c r="A357" s="13"/>
      <c r="B357" s="228"/>
      <c r="C357" s="229"/>
      <c r="D357" s="212" t="s">
        <v>153</v>
      </c>
      <c r="E357" s="230" t="s">
        <v>39</v>
      </c>
      <c r="F357" s="231" t="s">
        <v>155</v>
      </c>
      <c r="G357" s="229"/>
      <c r="H357" s="232">
        <v>10.125</v>
      </c>
      <c r="I357" s="233"/>
      <c r="J357" s="229"/>
      <c r="K357" s="229"/>
      <c r="L357" s="234"/>
      <c r="M357" s="235"/>
      <c r="N357" s="236"/>
      <c r="O357" s="236"/>
      <c r="P357" s="236"/>
      <c r="Q357" s="236"/>
      <c r="R357" s="236"/>
      <c r="S357" s="236"/>
      <c r="T357" s="23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8" t="s">
        <v>153</v>
      </c>
      <c r="AU357" s="238" t="s">
        <v>151</v>
      </c>
      <c r="AV357" s="13" t="s">
        <v>151</v>
      </c>
      <c r="AW357" s="13" t="s">
        <v>41</v>
      </c>
      <c r="AX357" s="13" t="s">
        <v>87</v>
      </c>
      <c r="AY357" s="238" t="s">
        <v>145</v>
      </c>
    </row>
    <row r="358" s="11" customFormat="1" ht="20.88" customHeight="1">
      <c r="A358" s="11"/>
      <c r="B358" s="185"/>
      <c r="C358" s="186"/>
      <c r="D358" s="187" t="s">
        <v>78</v>
      </c>
      <c r="E358" s="250" t="s">
        <v>87</v>
      </c>
      <c r="F358" s="250" t="s">
        <v>857</v>
      </c>
      <c r="G358" s="186"/>
      <c r="H358" s="186"/>
      <c r="I358" s="189"/>
      <c r="J358" s="251">
        <f>BK358</f>
        <v>0</v>
      </c>
      <c r="K358" s="186"/>
      <c r="L358" s="191"/>
      <c r="M358" s="192"/>
      <c r="N358" s="193"/>
      <c r="O358" s="193"/>
      <c r="P358" s="194">
        <f>SUM(P359:P410)</f>
        <v>0</v>
      </c>
      <c r="Q358" s="193"/>
      <c r="R358" s="194">
        <f>SUM(R359:R410)</f>
        <v>0</v>
      </c>
      <c r="S358" s="193"/>
      <c r="T358" s="195">
        <f>SUM(T359:T410)</f>
        <v>0</v>
      </c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R358" s="196" t="s">
        <v>87</v>
      </c>
      <c r="AT358" s="197" t="s">
        <v>78</v>
      </c>
      <c r="AU358" s="197" t="s">
        <v>89</v>
      </c>
      <c r="AY358" s="196" t="s">
        <v>145</v>
      </c>
      <c r="BK358" s="198">
        <f>SUM(BK359:BK410)</f>
        <v>0</v>
      </c>
    </row>
    <row r="359" s="2" customFormat="1" ht="37.8" customHeight="1">
      <c r="A359" s="41"/>
      <c r="B359" s="42"/>
      <c r="C359" s="199" t="s">
        <v>292</v>
      </c>
      <c r="D359" s="199" t="s">
        <v>146</v>
      </c>
      <c r="E359" s="200" t="s">
        <v>858</v>
      </c>
      <c r="F359" s="201" t="s">
        <v>859</v>
      </c>
      <c r="G359" s="202" t="s">
        <v>202</v>
      </c>
      <c r="H359" s="203">
        <v>31.827000000000002</v>
      </c>
      <c r="I359" s="204"/>
      <c r="J359" s="205">
        <f>ROUND(I359*H359,2)</f>
        <v>0</v>
      </c>
      <c r="K359" s="201" t="s">
        <v>525</v>
      </c>
      <c r="L359" s="47"/>
      <c r="M359" s="206" t="s">
        <v>39</v>
      </c>
      <c r="N359" s="207" t="s">
        <v>50</v>
      </c>
      <c r="O359" s="87"/>
      <c r="P359" s="208">
        <f>O359*H359</f>
        <v>0</v>
      </c>
      <c r="Q359" s="208">
        <v>0</v>
      </c>
      <c r="R359" s="208">
        <f>Q359*H359</f>
        <v>0</v>
      </c>
      <c r="S359" s="208">
        <v>0</v>
      </c>
      <c r="T359" s="209">
        <f>S359*H359</f>
        <v>0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10" t="s">
        <v>151</v>
      </c>
      <c r="AT359" s="210" t="s">
        <v>146</v>
      </c>
      <c r="AU359" s="210" t="s">
        <v>161</v>
      </c>
      <c r="AY359" s="19" t="s">
        <v>145</v>
      </c>
      <c r="BE359" s="211">
        <f>IF(N359="základní",J359,0)</f>
        <v>0</v>
      </c>
      <c r="BF359" s="211">
        <f>IF(N359="snížená",J359,0)</f>
        <v>0</v>
      </c>
      <c r="BG359" s="211">
        <f>IF(N359="zákl. přenesená",J359,0)</f>
        <v>0</v>
      </c>
      <c r="BH359" s="211">
        <f>IF(N359="sníž. přenesená",J359,0)</f>
        <v>0</v>
      </c>
      <c r="BI359" s="211">
        <f>IF(N359="nulová",J359,0)</f>
        <v>0</v>
      </c>
      <c r="BJ359" s="19" t="s">
        <v>87</v>
      </c>
      <c r="BK359" s="211">
        <f>ROUND(I359*H359,2)</f>
        <v>0</v>
      </c>
      <c r="BL359" s="19" t="s">
        <v>151</v>
      </c>
      <c r="BM359" s="210" t="s">
        <v>860</v>
      </c>
    </row>
    <row r="360" s="2" customFormat="1">
      <c r="A360" s="41"/>
      <c r="B360" s="42"/>
      <c r="C360" s="43"/>
      <c r="D360" s="212" t="s">
        <v>152</v>
      </c>
      <c r="E360" s="43"/>
      <c r="F360" s="213" t="s">
        <v>861</v>
      </c>
      <c r="G360" s="43"/>
      <c r="H360" s="43"/>
      <c r="I360" s="214"/>
      <c r="J360" s="43"/>
      <c r="K360" s="43"/>
      <c r="L360" s="47"/>
      <c r="M360" s="215"/>
      <c r="N360" s="216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19" t="s">
        <v>152</v>
      </c>
      <c r="AU360" s="19" t="s">
        <v>161</v>
      </c>
    </row>
    <row r="361" s="2" customFormat="1">
      <c r="A361" s="41"/>
      <c r="B361" s="42"/>
      <c r="C361" s="43"/>
      <c r="D361" s="252" t="s">
        <v>528</v>
      </c>
      <c r="E361" s="43"/>
      <c r="F361" s="253" t="s">
        <v>862</v>
      </c>
      <c r="G361" s="43"/>
      <c r="H361" s="43"/>
      <c r="I361" s="214"/>
      <c r="J361" s="43"/>
      <c r="K361" s="43"/>
      <c r="L361" s="47"/>
      <c r="M361" s="215"/>
      <c r="N361" s="216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19" t="s">
        <v>528</v>
      </c>
      <c r="AU361" s="19" t="s">
        <v>161</v>
      </c>
    </row>
    <row r="362" s="12" customFormat="1">
      <c r="A362" s="12"/>
      <c r="B362" s="217"/>
      <c r="C362" s="218"/>
      <c r="D362" s="212" t="s">
        <v>153</v>
      </c>
      <c r="E362" s="219" t="s">
        <v>39</v>
      </c>
      <c r="F362" s="220" t="s">
        <v>863</v>
      </c>
      <c r="G362" s="218"/>
      <c r="H362" s="221">
        <v>26.399999999999999</v>
      </c>
      <c r="I362" s="222"/>
      <c r="J362" s="218"/>
      <c r="K362" s="218"/>
      <c r="L362" s="223"/>
      <c r="M362" s="224"/>
      <c r="N362" s="225"/>
      <c r="O362" s="225"/>
      <c r="P362" s="225"/>
      <c r="Q362" s="225"/>
      <c r="R362" s="225"/>
      <c r="S362" s="225"/>
      <c r="T362" s="226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T362" s="227" t="s">
        <v>153</v>
      </c>
      <c r="AU362" s="227" t="s">
        <v>161</v>
      </c>
      <c r="AV362" s="12" t="s">
        <v>89</v>
      </c>
      <c r="AW362" s="12" t="s">
        <v>41</v>
      </c>
      <c r="AX362" s="12" t="s">
        <v>79</v>
      </c>
      <c r="AY362" s="227" t="s">
        <v>145</v>
      </c>
    </row>
    <row r="363" s="12" customFormat="1">
      <c r="A363" s="12"/>
      <c r="B363" s="217"/>
      <c r="C363" s="218"/>
      <c r="D363" s="212" t="s">
        <v>153</v>
      </c>
      <c r="E363" s="219" t="s">
        <v>39</v>
      </c>
      <c r="F363" s="220" t="s">
        <v>864</v>
      </c>
      <c r="G363" s="218"/>
      <c r="H363" s="221">
        <v>1.296</v>
      </c>
      <c r="I363" s="222"/>
      <c r="J363" s="218"/>
      <c r="K363" s="218"/>
      <c r="L363" s="223"/>
      <c r="M363" s="224"/>
      <c r="N363" s="225"/>
      <c r="O363" s="225"/>
      <c r="P363" s="225"/>
      <c r="Q363" s="225"/>
      <c r="R363" s="225"/>
      <c r="S363" s="225"/>
      <c r="T363" s="226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T363" s="227" t="s">
        <v>153</v>
      </c>
      <c r="AU363" s="227" t="s">
        <v>161</v>
      </c>
      <c r="AV363" s="12" t="s">
        <v>89</v>
      </c>
      <c r="AW363" s="12" t="s">
        <v>41</v>
      </c>
      <c r="AX363" s="12" t="s">
        <v>79</v>
      </c>
      <c r="AY363" s="227" t="s">
        <v>145</v>
      </c>
    </row>
    <row r="364" s="12" customFormat="1">
      <c r="A364" s="12"/>
      <c r="B364" s="217"/>
      <c r="C364" s="218"/>
      <c r="D364" s="212" t="s">
        <v>153</v>
      </c>
      <c r="E364" s="219" t="s">
        <v>39</v>
      </c>
      <c r="F364" s="220" t="s">
        <v>865</v>
      </c>
      <c r="G364" s="218"/>
      <c r="H364" s="221">
        <v>4.1310000000000002</v>
      </c>
      <c r="I364" s="222"/>
      <c r="J364" s="218"/>
      <c r="K364" s="218"/>
      <c r="L364" s="223"/>
      <c r="M364" s="224"/>
      <c r="N364" s="225"/>
      <c r="O364" s="225"/>
      <c r="P364" s="225"/>
      <c r="Q364" s="225"/>
      <c r="R364" s="225"/>
      <c r="S364" s="225"/>
      <c r="T364" s="226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T364" s="227" t="s">
        <v>153</v>
      </c>
      <c r="AU364" s="227" t="s">
        <v>161</v>
      </c>
      <c r="AV364" s="12" t="s">
        <v>89</v>
      </c>
      <c r="AW364" s="12" t="s">
        <v>41</v>
      </c>
      <c r="AX364" s="12" t="s">
        <v>79</v>
      </c>
      <c r="AY364" s="227" t="s">
        <v>145</v>
      </c>
    </row>
    <row r="365" s="13" customFormat="1">
      <c r="A365" s="13"/>
      <c r="B365" s="228"/>
      <c r="C365" s="229"/>
      <c r="D365" s="212" t="s">
        <v>153</v>
      </c>
      <c r="E365" s="230" t="s">
        <v>39</v>
      </c>
      <c r="F365" s="231" t="s">
        <v>155</v>
      </c>
      <c r="G365" s="229"/>
      <c r="H365" s="232">
        <v>31.827000000000002</v>
      </c>
      <c r="I365" s="233"/>
      <c r="J365" s="229"/>
      <c r="K365" s="229"/>
      <c r="L365" s="234"/>
      <c r="M365" s="235"/>
      <c r="N365" s="236"/>
      <c r="O365" s="236"/>
      <c r="P365" s="236"/>
      <c r="Q365" s="236"/>
      <c r="R365" s="236"/>
      <c r="S365" s="236"/>
      <c r="T365" s="23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8" t="s">
        <v>153</v>
      </c>
      <c r="AU365" s="238" t="s">
        <v>161</v>
      </c>
      <c r="AV365" s="13" t="s">
        <v>151</v>
      </c>
      <c r="AW365" s="13" t="s">
        <v>41</v>
      </c>
      <c r="AX365" s="13" t="s">
        <v>87</v>
      </c>
      <c r="AY365" s="238" t="s">
        <v>145</v>
      </c>
    </row>
    <row r="366" s="2" customFormat="1" ht="24.15" customHeight="1">
      <c r="A366" s="41"/>
      <c r="B366" s="42"/>
      <c r="C366" s="199" t="s">
        <v>437</v>
      </c>
      <c r="D366" s="199" t="s">
        <v>146</v>
      </c>
      <c r="E366" s="200" t="s">
        <v>866</v>
      </c>
      <c r="F366" s="201" t="s">
        <v>867</v>
      </c>
      <c r="G366" s="202" t="s">
        <v>158</v>
      </c>
      <c r="H366" s="203">
        <v>110</v>
      </c>
      <c r="I366" s="204"/>
      <c r="J366" s="205">
        <f>ROUND(I366*H366,2)</f>
        <v>0</v>
      </c>
      <c r="K366" s="201" t="s">
        <v>525</v>
      </c>
      <c r="L366" s="47"/>
      <c r="M366" s="206" t="s">
        <v>39</v>
      </c>
      <c r="N366" s="207" t="s">
        <v>50</v>
      </c>
      <c r="O366" s="87"/>
      <c r="P366" s="208">
        <f>O366*H366</f>
        <v>0</v>
      </c>
      <c r="Q366" s="208">
        <v>0</v>
      </c>
      <c r="R366" s="208">
        <f>Q366*H366</f>
        <v>0</v>
      </c>
      <c r="S366" s="208">
        <v>0</v>
      </c>
      <c r="T366" s="209">
        <f>S366*H366</f>
        <v>0</v>
      </c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R366" s="210" t="s">
        <v>151</v>
      </c>
      <c r="AT366" s="210" t="s">
        <v>146</v>
      </c>
      <c r="AU366" s="210" t="s">
        <v>161</v>
      </c>
      <c r="AY366" s="19" t="s">
        <v>145</v>
      </c>
      <c r="BE366" s="211">
        <f>IF(N366="základní",J366,0)</f>
        <v>0</v>
      </c>
      <c r="BF366" s="211">
        <f>IF(N366="snížená",J366,0)</f>
        <v>0</v>
      </c>
      <c r="BG366" s="211">
        <f>IF(N366="zákl. přenesená",J366,0)</f>
        <v>0</v>
      </c>
      <c r="BH366" s="211">
        <f>IF(N366="sníž. přenesená",J366,0)</f>
        <v>0</v>
      </c>
      <c r="BI366" s="211">
        <f>IF(N366="nulová",J366,0)</f>
        <v>0</v>
      </c>
      <c r="BJ366" s="19" t="s">
        <v>87</v>
      </c>
      <c r="BK366" s="211">
        <f>ROUND(I366*H366,2)</f>
        <v>0</v>
      </c>
      <c r="BL366" s="19" t="s">
        <v>151</v>
      </c>
      <c r="BM366" s="210" t="s">
        <v>868</v>
      </c>
    </row>
    <row r="367" s="2" customFormat="1">
      <c r="A367" s="41"/>
      <c r="B367" s="42"/>
      <c r="C367" s="43"/>
      <c r="D367" s="212" t="s">
        <v>152</v>
      </c>
      <c r="E367" s="43"/>
      <c r="F367" s="213" t="s">
        <v>869</v>
      </c>
      <c r="G367" s="43"/>
      <c r="H367" s="43"/>
      <c r="I367" s="214"/>
      <c r="J367" s="43"/>
      <c r="K367" s="43"/>
      <c r="L367" s="47"/>
      <c r="M367" s="215"/>
      <c r="N367" s="216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19" t="s">
        <v>152</v>
      </c>
      <c r="AU367" s="19" t="s">
        <v>161</v>
      </c>
    </row>
    <row r="368" s="2" customFormat="1">
      <c r="A368" s="41"/>
      <c r="B368" s="42"/>
      <c r="C368" s="43"/>
      <c r="D368" s="252" t="s">
        <v>528</v>
      </c>
      <c r="E368" s="43"/>
      <c r="F368" s="253" t="s">
        <v>870</v>
      </c>
      <c r="G368" s="43"/>
      <c r="H368" s="43"/>
      <c r="I368" s="214"/>
      <c r="J368" s="43"/>
      <c r="K368" s="43"/>
      <c r="L368" s="47"/>
      <c r="M368" s="215"/>
      <c r="N368" s="216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19" t="s">
        <v>528</v>
      </c>
      <c r="AU368" s="19" t="s">
        <v>161</v>
      </c>
    </row>
    <row r="369" s="12" customFormat="1">
      <c r="A369" s="12"/>
      <c r="B369" s="217"/>
      <c r="C369" s="218"/>
      <c r="D369" s="212" t="s">
        <v>153</v>
      </c>
      <c r="E369" s="219" t="s">
        <v>39</v>
      </c>
      <c r="F369" s="220" t="s">
        <v>871</v>
      </c>
      <c r="G369" s="218"/>
      <c r="H369" s="221">
        <v>110</v>
      </c>
      <c r="I369" s="222"/>
      <c r="J369" s="218"/>
      <c r="K369" s="218"/>
      <c r="L369" s="223"/>
      <c r="M369" s="224"/>
      <c r="N369" s="225"/>
      <c r="O369" s="225"/>
      <c r="P369" s="225"/>
      <c r="Q369" s="225"/>
      <c r="R369" s="225"/>
      <c r="S369" s="225"/>
      <c r="T369" s="226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T369" s="227" t="s">
        <v>153</v>
      </c>
      <c r="AU369" s="227" t="s">
        <v>161</v>
      </c>
      <c r="AV369" s="12" t="s">
        <v>89</v>
      </c>
      <c r="AW369" s="12" t="s">
        <v>41</v>
      </c>
      <c r="AX369" s="12" t="s">
        <v>79</v>
      </c>
      <c r="AY369" s="227" t="s">
        <v>145</v>
      </c>
    </row>
    <row r="370" s="13" customFormat="1">
      <c r="A370" s="13"/>
      <c r="B370" s="228"/>
      <c r="C370" s="229"/>
      <c r="D370" s="212" t="s">
        <v>153</v>
      </c>
      <c r="E370" s="230" t="s">
        <v>39</v>
      </c>
      <c r="F370" s="231" t="s">
        <v>155</v>
      </c>
      <c r="G370" s="229"/>
      <c r="H370" s="232">
        <v>110</v>
      </c>
      <c r="I370" s="233"/>
      <c r="J370" s="229"/>
      <c r="K370" s="229"/>
      <c r="L370" s="234"/>
      <c r="M370" s="235"/>
      <c r="N370" s="236"/>
      <c r="O370" s="236"/>
      <c r="P370" s="236"/>
      <c r="Q370" s="236"/>
      <c r="R370" s="236"/>
      <c r="S370" s="236"/>
      <c r="T370" s="237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8" t="s">
        <v>153</v>
      </c>
      <c r="AU370" s="238" t="s">
        <v>161</v>
      </c>
      <c r="AV370" s="13" t="s">
        <v>151</v>
      </c>
      <c r="AW370" s="13" t="s">
        <v>41</v>
      </c>
      <c r="AX370" s="13" t="s">
        <v>87</v>
      </c>
      <c r="AY370" s="238" t="s">
        <v>145</v>
      </c>
    </row>
    <row r="371" s="2" customFormat="1" ht="16.5" customHeight="1">
      <c r="A371" s="41"/>
      <c r="B371" s="42"/>
      <c r="C371" s="199" t="s">
        <v>296</v>
      </c>
      <c r="D371" s="199" t="s">
        <v>146</v>
      </c>
      <c r="E371" s="200" t="s">
        <v>872</v>
      </c>
      <c r="F371" s="201" t="s">
        <v>873</v>
      </c>
      <c r="G371" s="202" t="s">
        <v>202</v>
      </c>
      <c r="H371" s="203">
        <v>31.827000000000002</v>
      </c>
      <c r="I371" s="204"/>
      <c r="J371" s="205">
        <f>ROUND(I371*H371,2)</f>
        <v>0</v>
      </c>
      <c r="K371" s="201" t="s">
        <v>525</v>
      </c>
      <c r="L371" s="47"/>
      <c r="M371" s="206" t="s">
        <v>39</v>
      </c>
      <c r="N371" s="207" t="s">
        <v>50</v>
      </c>
      <c r="O371" s="87"/>
      <c r="P371" s="208">
        <f>O371*H371</f>
        <v>0</v>
      </c>
      <c r="Q371" s="208">
        <v>0</v>
      </c>
      <c r="R371" s="208">
        <f>Q371*H371</f>
        <v>0</v>
      </c>
      <c r="S371" s="208">
        <v>0</v>
      </c>
      <c r="T371" s="209">
        <f>S371*H371</f>
        <v>0</v>
      </c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R371" s="210" t="s">
        <v>151</v>
      </c>
      <c r="AT371" s="210" t="s">
        <v>146</v>
      </c>
      <c r="AU371" s="210" t="s">
        <v>161</v>
      </c>
      <c r="AY371" s="19" t="s">
        <v>145</v>
      </c>
      <c r="BE371" s="211">
        <f>IF(N371="základní",J371,0)</f>
        <v>0</v>
      </c>
      <c r="BF371" s="211">
        <f>IF(N371="snížená",J371,0)</f>
        <v>0</v>
      </c>
      <c r="BG371" s="211">
        <f>IF(N371="zákl. přenesená",J371,0)</f>
        <v>0</v>
      </c>
      <c r="BH371" s="211">
        <f>IF(N371="sníž. přenesená",J371,0)</f>
        <v>0</v>
      </c>
      <c r="BI371" s="211">
        <f>IF(N371="nulová",J371,0)</f>
        <v>0</v>
      </c>
      <c r="BJ371" s="19" t="s">
        <v>87</v>
      </c>
      <c r="BK371" s="211">
        <f>ROUND(I371*H371,2)</f>
        <v>0</v>
      </c>
      <c r="BL371" s="19" t="s">
        <v>151</v>
      </c>
      <c r="BM371" s="210" t="s">
        <v>874</v>
      </c>
    </row>
    <row r="372" s="2" customFormat="1">
      <c r="A372" s="41"/>
      <c r="B372" s="42"/>
      <c r="C372" s="43"/>
      <c r="D372" s="212" t="s">
        <v>152</v>
      </c>
      <c r="E372" s="43"/>
      <c r="F372" s="213" t="s">
        <v>875</v>
      </c>
      <c r="G372" s="43"/>
      <c r="H372" s="43"/>
      <c r="I372" s="214"/>
      <c r="J372" s="43"/>
      <c r="K372" s="43"/>
      <c r="L372" s="47"/>
      <c r="M372" s="215"/>
      <c r="N372" s="216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19" t="s">
        <v>152</v>
      </c>
      <c r="AU372" s="19" t="s">
        <v>161</v>
      </c>
    </row>
    <row r="373" s="2" customFormat="1">
      <c r="A373" s="41"/>
      <c r="B373" s="42"/>
      <c r="C373" s="43"/>
      <c r="D373" s="252" t="s">
        <v>528</v>
      </c>
      <c r="E373" s="43"/>
      <c r="F373" s="253" t="s">
        <v>876</v>
      </c>
      <c r="G373" s="43"/>
      <c r="H373" s="43"/>
      <c r="I373" s="214"/>
      <c r="J373" s="43"/>
      <c r="K373" s="43"/>
      <c r="L373" s="47"/>
      <c r="M373" s="215"/>
      <c r="N373" s="216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19" t="s">
        <v>528</v>
      </c>
      <c r="AU373" s="19" t="s">
        <v>161</v>
      </c>
    </row>
    <row r="374" s="12" customFormat="1">
      <c r="A374" s="12"/>
      <c r="B374" s="217"/>
      <c r="C374" s="218"/>
      <c r="D374" s="212" t="s">
        <v>153</v>
      </c>
      <c r="E374" s="219" t="s">
        <v>39</v>
      </c>
      <c r="F374" s="220" t="s">
        <v>863</v>
      </c>
      <c r="G374" s="218"/>
      <c r="H374" s="221">
        <v>26.399999999999999</v>
      </c>
      <c r="I374" s="222"/>
      <c r="J374" s="218"/>
      <c r="K374" s="218"/>
      <c r="L374" s="223"/>
      <c r="M374" s="224"/>
      <c r="N374" s="225"/>
      <c r="O374" s="225"/>
      <c r="P374" s="225"/>
      <c r="Q374" s="225"/>
      <c r="R374" s="225"/>
      <c r="S374" s="225"/>
      <c r="T374" s="226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T374" s="227" t="s">
        <v>153</v>
      </c>
      <c r="AU374" s="227" t="s">
        <v>161</v>
      </c>
      <c r="AV374" s="12" t="s">
        <v>89</v>
      </c>
      <c r="AW374" s="12" t="s">
        <v>41</v>
      </c>
      <c r="AX374" s="12" t="s">
        <v>79</v>
      </c>
      <c r="AY374" s="227" t="s">
        <v>145</v>
      </c>
    </row>
    <row r="375" s="12" customFormat="1">
      <c r="A375" s="12"/>
      <c r="B375" s="217"/>
      <c r="C375" s="218"/>
      <c r="D375" s="212" t="s">
        <v>153</v>
      </c>
      <c r="E375" s="219" t="s">
        <v>39</v>
      </c>
      <c r="F375" s="220" t="s">
        <v>864</v>
      </c>
      <c r="G375" s="218"/>
      <c r="H375" s="221">
        <v>1.296</v>
      </c>
      <c r="I375" s="222"/>
      <c r="J375" s="218"/>
      <c r="K375" s="218"/>
      <c r="L375" s="223"/>
      <c r="M375" s="224"/>
      <c r="N375" s="225"/>
      <c r="O375" s="225"/>
      <c r="P375" s="225"/>
      <c r="Q375" s="225"/>
      <c r="R375" s="225"/>
      <c r="S375" s="225"/>
      <c r="T375" s="226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T375" s="227" t="s">
        <v>153</v>
      </c>
      <c r="AU375" s="227" t="s">
        <v>161</v>
      </c>
      <c r="AV375" s="12" t="s">
        <v>89</v>
      </c>
      <c r="AW375" s="12" t="s">
        <v>41</v>
      </c>
      <c r="AX375" s="12" t="s">
        <v>79</v>
      </c>
      <c r="AY375" s="227" t="s">
        <v>145</v>
      </c>
    </row>
    <row r="376" s="12" customFormat="1">
      <c r="A376" s="12"/>
      <c r="B376" s="217"/>
      <c r="C376" s="218"/>
      <c r="D376" s="212" t="s">
        <v>153</v>
      </c>
      <c r="E376" s="219" t="s">
        <v>39</v>
      </c>
      <c r="F376" s="220" t="s">
        <v>865</v>
      </c>
      <c r="G376" s="218"/>
      <c r="H376" s="221">
        <v>4.1310000000000002</v>
      </c>
      <c r="I376" s="222"/>
      <c r="J376" s="218"/>
      <c r="K376" s="218"/>
      <c r="L376" s="223"/>
      <c r="M376" s="224"/>
      <c r="N376" s="225"/>
      <c r="O376" s="225"/>
      <c r="P376" s="225"/>
      <c r="Q376" s="225"/>
      <c r="R376" s="225"/>
      <c r="S376" s="225"/>
      <c r="T376" s="226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T376" s="227" t="s">
        <v>153</v>
      </c>
      <c r="AU376" s="227" t="s">
        <v>161</v>
      </c>
      <c r="AV376" s="12" t="s">
        <v>89</v>
      </c>
      <c r="AW376" s="12" t="s">
        <v>41</v>
      </c>
      <c r="AX376" s="12" t="s">
        <v>79</v>
      </c>
      <c r="AY376" s="227" t="s">
        <v>145</v>
      </c>
    </row>
    <row r="377" s="13" customFormat="1">
      <c r="A377" s="13"/>
      <c r="B377" s="228"/>
      <c r="C377" s="229"/>
      <c r="D377" s="212" t="s">
        <v>153</v>
      </c>
      <c r="E377" s="230" t="s">
        <v>39</v>
      </c>
      <c r="F377" s="231" t="s">
        <v>155</v>
      </c>
      <c r="G377" s="229"/>
      <c r="H377" s="232">
        <v>31.827000000000002</v>
      </c>
      <c r="I377" s="233"/>
      <c r="J377" s="229"/>
      <c r="K377" s="229"/>
      <c r="L377" s="234"/>
      <c r="M377" s="235"/>
      <c r="N377" s="236"/>
      <c r="O377" s="236"/>
      <c r="P377" s="236"/>
      <c r="Q377" s="236"/>
      <c r="R377" s="236"/>
      <c r="S377" s="236"/>
      <c r="T377" s="237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8" t="s">
        <v>153</v>
      </c>
      <c r="AU377" s="238" t="s">
        <v>161</v>
      </c>
      <c r="AV377" s="13" t="s">
        <v>151</v>
      </c>
      <c r="AW377" s="13" t="s">
        <v>41</v>
      </c>
      <c r="AX377" s="13" t="s">
        <v>87</v>
      </c>
      <c r="AY377" s="238" t="s">
        <v>145</v>
      </c>
    </row>
    <row r="378" s="2" customFormat="1" ht="33" customHeight="1">
      <c r="A378" s="41"/>
      <c r="B378" s="42"/>
      <c r="C378" s="199" t="s">
        <v>448</v>
      </c>
      <c r="D378" s="199" t="s">
        <v>146</v>
      </c>
      <c r="E378" s="200" t="s">
        <v>877</v>
      </c>
      <c r="F378" s="201" t="s">
        <v>878</v>
      </c>
      <c r="G378" s="202" t="s">
        <v>280</v>
      </c>
      <c r="H378" s="203">
        <v>54.106000000000002</v>
      </c>
      <c r="I378" s="204"/>
      <c r="J378" s="205">
        <f>ROUND(I378*H378,2)</f>
        <v>0</v>
      </c>
      <c r="K378" s="201" t="s">
        <v>525</v>
      </c>
      <c r="L378" s="47"/>
      <c r="M378" s="206" t="s">
        <v>39</v>
      </c>
      <c r="N378" s="207" t="s">
        <v>50</v>
      </c>
      <c r="O378" s="87"/>
      <c r="P378" s="208">
        <f>O378*H378</f>
        <v>0</v>
      </c>
      <c r="Q378" s="208">
        <v>0</v>
      </c>
      <c r="R378" s="208">
        <f>Q378*H378</f>
        <v>0</v>
      </c>
      <c r="S378" s="208">
        <v>0</v>
      </c>
      <c r="T378" s="209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0" t="s">
        <v>151</v>
      </c>
      <c r="AT378" s="210" t="s">
        <v>146</v>
      </c>
      <c r="AU378" s="210" t="s">
        <v>161</v>
      </c>
      <c r="AY378" s="19" t="s">
        <v>145</v>
      </c>
      <c r="BE378" s="211">
        <f>IF(N378="základní",J378,0)</f>
        <v>0</v>
      </c>
      <c r="BF378" s="211">
        <f>IF(N378="snížená",J378,0)</f>
        <v>0</v>
      </c>
      <c r="BG378" s="211">
        <f>IF(N378="zákl. přenesená",J378,0)</f>
        <v>0</v>
      </c>
      <c r="BH378" s="211">
        <f>IF(N378="sníž. přenesená",J378,0)</f>
        <v>0</v>
      </c>
      <c r="BI378" s="211">
        <f>IF(N378="nulová",J378,0)</f>
        <v>0</v>
      </c>
      <c r="BJ378" s="19" t="s">
        <v>87</v>
      </c>
      <c r="BK378" s="211">
        <f>ROUND(I378*H378,2)</f>
        <v>0</v>
      </c>
      <c r="BL378" s="19" t="s">
        <v>151</v>
      </c>
      <c r="BM378" s="210" t="s">
        <v>879</v>
      </c>
    </row>
    <row r="379" s="2" customFormat="1">
      <c r="A379" s="41"/>
      <c r="B379" s="42"/>
      <c r="C379" s="43"/>
      <c r="D379" s="212" t="s">
        <v>152</v>
      </c>
      <c r="E379" s="43"/>
      <c r="F379" s="213" t="s">
        <v>880</v>
      </c>
      <c r="G379" s="43"/>
      <c r="H379" s="43"/>
      <c r="I379" s="214"/>
      <c r="J379" s="43"/>
      <c r="K379" s="43"/>
      <c r="L379" s="47"/>
      <c r="M379" s="215"/>
      <c r="N379" s="216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19" t="s">
        <v>152</v>
      </c>
      <c r="AU379" s="19" t="s">
        <v>161</v>
      </c>
    </row>
    <row r="380" s="2" customFormat="1">
      <c r="A380" s="41"/>
      <c r="B380" s="42"/>
      <c r="C380" s="43"/>
      <c r="D380" s="252" t="s">
        <v>528</v>
      </c>
      <c r="E380" s="43"/>
      <c r="F380" s="253" t="s">
        <v>881</v>
      </c>
      <c r="G380" s="43"/>
      <c r="H380" s="43"/>
      <c r="I380" s="214"/>
      <c r="J380" s="43"/>
      <c r="K380" s="43"/>
      <c r="L380" s="47"/>
      <c r="M380" s="215"/>
      <c r="N380" s="216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19" t="s">
        <v>528</v>
      </c>
      <c r="AU380" s="19" t="s">
        <v>161</v>
      </c>
    </row>
    <row r="381" s="12" customFormat="1">
      <c r="A381" s="12"/>
      <c r="B381" s="217"/>
      <c r="C381" s="218"/>
      <c r="D381" s="212" t="s">
        <v>153</v>
      </c>
      <c r="E381" s="219" t="s">
        <v>39</v>
      </c>
      <c r="F381" s="220" t="s">
        <v>882</v>
      </c>
      <c r="G381" s="218"/>
      <c r="H381" s="221">
        <v>44.880000000000003</v>
      </c>
      <c r="I381" s="222"/>
      <c r="J381" s="218"/>
      <c r="K381" s="218"/>
      <c r="L381" s="223"/>
      <c r="M381" s="224"/>
      <c r="N381" s="225"/>
      <c r="O381" s="225"/>
      <c r="P381" s="225"/>
      <c r="Q381" s="225"/>
      <c r="R381" s="225"/>
      <c r="S381" s="225"/>
      <c r="T381" s="226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T381" s="227" t="s">
        <v>153</v>
      </c>
      <c r="AU381" s="227" t="s">
        <v>161</v>
      </c>
      <c r="AV381" s="12" t="s">
        <v>89</v>
      </c>
      <c r="AW381" s="12" t="s">
        <v>41</v>
      </c>
      <c r="AX381" s="12" t="s">
        <v>79</v>
      </c>
      <c r="AY381" s="227" t="s">
        <v>145</v>
      </c>
    </row>
    <row r="382" s="12" customFormat="1">
      <c r="A382" s="12"/>
      <c r="B382" s="217"/>
      <c r="C382" s="218"/>
      <c r="D382" s="212" t="s">
        <v>153</v>
      </c>
      <c r="E382" s="219" t="s">
        <v>39</v>
      </c>
      <c r="F382" s="220" t="s">
        <v>883</v>
      </c>
      <c r="G382" s="218"/>
      <c r="H382" s="221">
        <v>2.2029999999999998</v>
      </c>
      <c r="I382" s="222"/>
      <c r="J382" s="218"/>
      <c r="K382" s="218"/>
      <c r="L382" s="223"/>
      <c r="M382" s="224"/>
      <c r="N382" s="225"/>
      <c r="O382" s="225"/>
      <c r="P382" s="225"/>
      <c r="Q382" s="225"/>
      <c r="R382" s="225"/>
      <c r="S382" s="225"/>
      <c r="T382" s="226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T382" s="227" t="s">
        <v>153</v>
      </c>
      <c r="AU382" s="227" t="s">
        <v>161</v>
      </c>
      <c r="AV382" s="12" t="s">
        <v>89</v>
      </c>
      <c r="AW382" s="12" t="s">
        <v>41</v>
      </c>
      <c r="AX382" s="12" t="s">
        <v>79</v>
      </c>
      <c r="AY382" s="227" t="s">
        <v>145</v>
      </c>
    </row>
    <row r="383" s="12" customFormat="1">
      <c r="A383" s="12"/>
      <c r="B383" s="217"/>
      <c r="C383" s="218"/>
      <c r="D383" s="212" t="s">
        <v>153</v>
      </c>
      <c r="E383" s="219" t="s">
        <v>39</v>
      </c>
      <c r="F383" s="220" t="s">
        <v>884</v>
      </c>
      <c r="G383" s="218"/>
      <c r="H383" s="221">
        <v>7.0229999999999997</v>
      </c>
      <c r="I383" s="222"/>
      <c r="J383" s="218"/>
      <c r="K383" s="218"/>
      <c r="L383" s="223"/>
      <c r="M383" s="224"/>
      <c r="N383" s="225"/>
      <c r="O383" s="225"/>
      <c r="P383" s="225"/>
      <c r="Q383" s="225"/>
      <c r="R383" s="225"/>
      <c r="S383" s="225"/>
      <c r="T383" s="226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T383" s="227" t="s">
        <v>153</v>
      </c>
      <c r="AU383" s="227" t="s">
        <v>161</v>
      </c>
      <c r="AV383" s="12" t="s">
        <v>89</v>
      </c>
      <c r="AW383" s="12" t="s">
        <v>41</v>
      </c>
      <c r="AX383" s="12" t="s">
        <v>79</v>
      </c>
      <c r="AY383" s="227" t="s">
        <v>145</v>
      </c>
    </row>
    <row r="384" s="13" customFormat="1">
      <c r="A384" s="13"/>
      <c r="B384" s="228"/>
      <c r="C384" s="229"/>
      <c r="D384" s="212" t="s">
        <v>153</v>
      </c>
      <c r="E384" s="230" t="s">
        <v>39</v>
      </c>
      <c r="F384" s="231" t="s">
        <v>155</v>
      </c>
      <c r="G384" s="229"/>
      <c r="H384" s="232">
        <v>54.106000000000002</v>
      </c>
      <c r="I384" s="233"/>
      <c r="J384" s="229"/>
      <c r="K384" s="229"/>
      <c r="L384" s="234"/>
      <c r="M384" s="235"/>
      <c r="N384" s="236"/>
      <c r="O384" s="236"/>
      <c r="P384" s="236"/>
      <c r="Q384" s="236"/>
      <c r="R384" s="236"/>
      <c r="S384" s="236"/>
      <c r="T384" s="237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8" t="s">
        <v>153</v>
      </c>
      <c r="AU384" s="238" t="s">
        <v>161</v>
      </c>
      <c r="AV384" s="13" t="s">
        <v>151</v>
      </c>
      <c r="AW384" s="13" t="s">
        <v>41</v>
      </c>
      <c r="AX384" s="13" t="s">
        <v>87</v>
      </c>
      <c r="AY384" s="238" t="s">
        <v>145</v>
      </c>
    </row>
    <row r="385" s="2" customFormat="1" ht="24.15" customHeight="1">
      <c r="A385" s="41"/>
      <c r="B385" s="42"/>
      <c r="C385" s="199" t="s">
        <v>299</v>
      </c>
      <c r="D385" s="199" t="s">
        <v>146</v>
      </c>
      <c r="E385" s="200" t="s">
        <v>885</v>
      </c>
      <c r="F385" s="201" t="s">
        <v>886</v>
      </c>
      <c r="G385" s="202" t="s">
        <v>280</v>
      </c>
      <c r="H385" s="203">
        <v>10.130000000000001</v>
      </c>
      <c r="I385" s="204"/>
      <c r="J385" s="205">
        <f>ROUND(I385*H385,2)</f>
        <v>0</v>
      </c>
      <c r="K385" s="201" t="s">
        <v>525</v>
      </c>
      <c r="L385" s="47"/>
      <c r="M385" s="206" t="s">
        <v>39</v>
      </c>
      <c r="N385" s="207" t="s">
        <v>50</v>
      </c>
      <c r="O385" s="87"/>
      <c r="P385" s="208">
        <f>O385*H385</f>
        <v>0</v>
      </c>
      <c r="Q385" s="208">
        <v>0</v>
      </c>
      <c r="R385" s="208">
        <f>Q385*H385</f>
        <v>0</v>
      </c>
      <c r="S385" s="208">
        <v>0</v>
      </c>
      <c r="T385" s="209">
        <f>S385*H385</f>
        <v>0</v>
      </c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R385" s="210" t="s">
        <v>151</v>
      </c>
      <c r="AT385" s="210" t="s">
        <v>146</v>
      </c>
      <c r="AU385" s="210" t="s">
        <v>161</v>
      </c>
      <c r="AY385" s="19" t="s">
        <v>145</v>
      </c>
      <c r="BE385" s="211">
        <f>IF(N385="základní",J385,0)</f>
        <v>0</v>
      </c>
      <c r="BF385" s="211">
        <f>IF(N385="snížená",J385,0)</f>
        <v>0</v>
      </c>
      <c r="BG385" s="211">
        <f>IF(N385="zákl. přenesená",J385,0)</f>
        <v>0</v>
      </c>
      <c r="BH385" s="211">
        <f>IF(N385="sníž. přenesená",J385,0)</f>
        <v>0</v>
      </c>
      <c r="BI385" s="211">
        <f>IF(N385="nulová",J385,0)</f>
        <v>0</v>
      </c>
      <c r="BJ385" s="19" t="s">
        <v>87</v>
      </c>
      <c r="BK385" s="211">
        <f>ROUND(I385*H385,2)</f>
        <v>0</v>
      </c>
      <c r="BL385" s="19" t="s">
        <v>151</v>
      </c>
      <c r="BM385" s="210" t="s">
        <v>887</v>
      </c>
    </row>
    <row r="386" s="2" customFormat="1">
      <c r="A386" s="41"/>
      <c r="B386" s="42"/>
      <c r="C386" s="43"/>
      <c r="D386" s="212" t="s">
        <v>152</v>
      </c>
      <c r="E386" s="43"/>
      <c r="F386" s="213" t="s">
        <v>888</v>
      </c>
      <c r="G386" s="43"/>
      <c r="H386" s="43"/>
      <c r="I386" s="214"/>
      <c r="J386" s="43"/>
      <c r="K386" s="43"/>
      <c r="L386" s="47"/>
      <c r="M386" s="215"/>
      <c r="N386" s="216"/>
      <c r="O386" s="87"/>
      <c r="P386" s="87"/>
      <c r="Q386" s="87"/>
      <c r="R386" s="87"/>
      <c r="S386" s="87"/>
      <c r="T386" s="88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T386" s="19" t="s">
        <v>152</v>
      </c>
      <c r="AU386" s="19" t="s">
        <v>161</v>
      </c>
    </row>
    <row r="387" s="2" customFormat="1">
      <c r="A387" s="41"/>
      <c r="B387" s="42"/>
      <c r="C387" s="43"/>
      <c r="D387" s="252" t="s">
        <v>528</v>
      </c>
      <c r="E387" s="43"/>
      <c r="F387" s="253" t="s">
        <v>889</v>
      </c>
      <c r="G387" s="43"/>
      <c r="H387" s="43"/>
      <c r="I387" s="214"/>
      <c r="J387" s="43"/>
      <c r="K387" s="43"/>
      <c r="L387" s="47"/>
      <c r="M387" s="215"/>
      <c r="N387" s="216"/>
      <c r="O387" s="87"/>
      <c r="P387" s="87"/>
      <c r="Q387" s="87"/>
      <c r="R387" s="87"/>
      <c r="S387" s="87"/>
      <c r="T387" s="88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T387" s="19" t="s">
        <v>528</v>
      </c>
      <c r="AU387" s="19" t="s">
        <v>161</v>
      </c>
    </row>
    <row r="388" s="12" customFormat="1">
      <c r="A388" s="12"/>
      <c r="B388" s="217"/>
      <c r="C388" s="218"/>
      <c r="D388" s="212" t="s">
        <v>153</v>
      </c>
      <c r="E388" s="219" t="s">
        <v>39</v>
      </c>
      <c r="F388" s="220" t="s">
        <v>890</v>
      </c>
      <c r="G388" s="218"/>
      <c r="H388" s="221">
        <v>2.419</v>
      </c>
      <c r="I388" s="222"/>
      <c r="J388" s="218"/>
      <c r="K388" s="218"/>
      <c r="L388" s="223"/>
      <c r="M388" s="224"/>
      <c r="N388" s="225"/>
      <c r="O388" s="225"/>
      <c r="P388" s="225"/>
      <c r="Q388" s="225"/>
      <c r="R388" s="225"/>
      <c r="S388" s="225"/>
      <c r="T388" s="226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T388" s="227" t="s">
        <v>153</v>
      </c>
      <c r="AU388" s="227" t="s">
        <v>161</v>
      </c>
      <c r="AV388" s="12" t="s">
        <v>89</v>
      </c>
      <c r="AW388" s="12" t="s">
        <v>41</v>
      </c>
      <c r="AX388" s="12" t="s">
        <v>79</v>
      </c>
      <c r="AY388" s="227" t="s">
        <v>145</v>
      </c>
    </row>
    <row r="389" s="12" customFormat="1">
      <c r="A389" s="12"/>
      <c r="B389" s="217"/>
      <c r="C389" s="218"/>
      <c r="D389" s="212" t="s">
        <v>153</v>
      </c>
      <c r="E389" s="219" t="s">
        <v>39</v>
      </c>
      <c r="F389" s="220" t="s">
        <v>891</v>
      </c>
      <c r="G389" s="218"/>
      <c r="H389" s="221">
        <v>7.7110000000000003</v>
      </c>
      <c r="I389" s="222"/>
      <c r="J389" s="218"/>
      <c r="K389" s="218"/>
      <c r="L389" s="223"/>
      <c r="M389" s="224"/>
      <c r="N389" s="225"/>
      <c r="O389" s="225"/>
      <c r="P389" s="225"/>
      <c r="Q389" s="225"/>
      <c r="R389" s="225"/>
      <c r="S389" s="225"/>
      <c r="T389" s="226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T389" s="227" t="s">
        <v>153</v>
      </c>
      <c r="AU389" s="227" t="s">
        <v>161</v>
      </c>
      <c r="AV389" s="12" t="s">
        <v>89</v>
      </c>
      <c r="AW389" s="12" t="s">
        <v>41</v>
      </c>
      <c r="AX389" s="12" t="s">
        <v>79</v>
      </c>
      <c r="AY389" s="227" t="s">
        <v>145</v>
      </c>
    </row>
    <row r="390" s="13" customFormat="1">
      <c r="A390" s="13"/>
      <c r="B390" s="228"/>
      <c r="C390" s="229"/>
      <c r="D390" s="212" t="s">
        <v>153</v>
      </c>
      <c r="E390" s="230" t="s">
        <v>39</v>
      </c>
      <c r="F390" s="231" t="s">
        <v>155</v>
      </c>
      <c r="G390" s="229"/>
      <c r="H390" s="232">
        <v>10.130000000000001</v>
      </c>
      <c r="I390" s="233"/>
      <c r="J390" s="229"/>
      <c r="K390" s="229"/>
      <c r="L390" s="234"/>
      <c r="M390" s="235"/>
      <c r="N390" s="236"/>
      <c r="O390" s="236"/>
      <c r="P390" s="236"/>
      <c r="Q390" s="236"/>
      <c r="R390" s="236"/>
      <c r="S390" s="236"/>
      <c r="T390" s="237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8" t="s">
        <v>153</v>
      </c>
      <c r="AU390" s="238" t="s">
        <v>161</v>
      </c>
      <c r="AV390" s="13" t="s">
        <v>151</v>
      </c>
      <c r="AW390" s="13" t="s">
        <v>41</v>
      </c>
      <c r="AX390" s="13" t="s">
        <v>87</v>
      </c>
      <c r="AY390" s="238" t="s">
        <v>145</v>
      </c>
    </row>
    <row r="391" s="2" customFormat="1" ht="33" customHeight="1">
      <c r="A391" s="41"/>
      <c r="B391" s="42"/>
      <c r="C391" s="199" t="s">
        <v>460</v>
      </c>
      <c r="D391" s="199" t="s">
        <v>146</v>
      </c>
      <c r="E391" s="200" t="s">
        <v>892</v>
      </c>
      <c r="F391" s="201" t="s">
        <v>893</v>
      </c>
      <c r="G391" s="202" t="s">
        <v>158</v>
      </c>
      <c r="H391" s="203">
        <v>132.512</v>
      </c>
      <c r="I391" s="204"/>
      <c r="J391" s="205">
        <f>ROUND(I391*H391,2)</f>
        <v>0</v>
      </c>
      <c r="K391" s="201" t="s">
        <v>525</v>
      </c>
      <c r="L391" s="47"/>
      <c r="M391" s="206" t="s">
        <v>39</v>
      </c>
      <c r="N391" s="207" t="s">
        <v>50</v>
      </c>
      <c r="O391" s="87"/>
      <c r="P391" s="208">
        <f>O391*H391</f>
        <v>0</v>
      </c>
      <c r="Q391" s="208">
        <v>0</v>
      </c>
      <c r="R391" s="208">
        <f>Q391*H391</f>
        <v>0</v>
      </c>
      <c r="S391" s="208">
        <v>0</v>
      </c>
      <c r="T391" s="209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10" t="s">
        <v>151</v>
      </c>
      <c r="AT391" s="210" t="s">
        <v>146</v>
      </c>
      <c r="AU391" s="210" t="s">
        <v>161</v>
      </c>
      <c r="AY391" s="19" t="s">
        <v>145</v>
      </c>
      <c r="BE391" s="211">
        <f>IF(N391="základní",J391,0)</f>
        <v>0</v>
      </c>
      <c r="BF391" s="211">
        <f>IF(N391="snížená",J391,0)</f>
        <v>0</v>
      </c>
      <c r="BG391" s="211">
        <f>IF(N391="zákl. přenesená",J391,0)</f>
        <v>0</v>
      </c>
      <c r="BH391" s="211">
        <f>IF(N391="sníž. přenesená",J391,0)</f>
        <v>0</v>
      </c>
      <c r="BI391" s="211">
        <f>IF(N391="nulová",J391,0)</f>
        <v>0</v>
      </c>
      <c r="BJ391" s="19" t="s">
        <v>87</v>
      </c>
      <c r="BK391" s="211">
        <f>ROUND(I391*H391,2)</f>
        <v>0</v>
      </c>
      <c r="BL391" s="19" t="s">
        <v>151</v>
      </c>
      <c r="BM391" s="210" t="s">
        <v>894</v>
      </c>
    </row>
    <row r="392" s="2" customFormat="1">
      <c r="A392" s="41"/>
      <c r="B392" s="42"/>
      <c r="C392" s="43"/>
      <c r="D392" s="212" t="s">
        <v>152</v>
      </c>
      <c r="E392" s="43"/>
      <c r="F392" s="213" t="s">
        <v>895</v>
      </c>
      <c r="G392" s="43"/>
      <c r="H392" s="43"/>
      <c r="I392" s="214"/>
      <c r="J392" s="43"/>
      <c r="K392" s="43"/>
      <c r="L392" s="47"/>
      <c r="M392" s="215"/>
      <c r="N392" s="216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19" t="s">
        <v>152</v>
      </c>
      <c r="AU392" s="19" t="s">
        <v>161</v>
      </c>
    </row>
    <row r="393" s="2" customFormat="1">
      <c r="A393" s="41"/>
      <c r="B393" s="42"/>
      <c r="C393" s="43"/>
      <c r="D393" s="252" t="s">
        <v>528</v>
      </c>
      <c r="E393" s="43"/>
      <c r="F393" s="253" t="s">
        <v>896</v>
      </c>
      <c r="G393" s="43"/>
      <c r="H393" s="43"/>
      <c r="I393" s="214"/>
      <c r="J393" s="43"/>
      <c r="K393" s="43"/>
      <c r="L393" s="47"/>
      <c r="M393" s="215"/>
      <c r="N393" s="216"/>
      <c r="O393" s="87"/>
      <c r="P393" s="87"/>
      <c r="Q393" s="87"/>
      <c r="R393" s="87"/>
      <c r="S393" s="87"/>
      <c r="T393" s="88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T393" s="19" t="s">
        <v>528</v>
      </c>
      <c r="AU393" s="19" t="s">
        <v>161</v>
      </c>
    </row>
    <row r="394" s="12" customFormat="1">
      <c r="A394" s="12"/>
      <c r="B394" s="217"/>
      <c r="C394" s="218"/>
      <c r="D394" s="212" t="s">
        <v>153</v>
      </c>
      <c r="E394" s="219" t="s">
        <v>39</v>
      </c>
      <c r="F394" s="220" t="s">
        <v>897</v>
      </c>
      <c r="G394" s="218"/>
      <c r="H394" s="221">
        <v>132.512</v>
      </c>
      <c r="I394" s="222"/>
      <c r="J394" s="218"/>
      <c r="K394" s="218"/>
      <c r="L394" s="223"/>
      <c r="M394" s="224"/>
      <c r="N394" s="225"/>
      <c r="O394" s="225"/>
      <c r="P394" s="225"/>
      <c r="Q394" s="225"/>
      <c r="R394" s="225"/>
      <c r="S394" s="225"/>
      <c r="T394" s="226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T394" s="227" t="s">
        <v>153</v>
      </c>
      <c r="AU394" s="227" t="s">
        <v>161</v>
      </c>
      <c r="AV394" s="12" t="s">
        <v>89</v>
      </c>
      <c r="AW394" s="12" t="s">
        <v>41</v>
      </c>
      <c r="AX394" s="12" t="s">
        <v>87</v>
      </c>
      <c r="AY394" s="227" t="s">
        <v>145</v>
      </c>
    </row>
    <row r="395" s="2" customFormat="1" ht="24.15" customHeight="1">
      <c r="A395" s="41"/>
      <c r="B395" s="42"/>
      <c r="C395" s="254" t="s">
        <v>160</v>
      </c>
      <c r="D395" s="254" t="s">
        <v>478</v>
      </c>
      <c r="E395" s="255" t="s">
        <v>898</v>
      </c>
      <c r="F395" s="256" t="s">
        <v>899</v>
      </c>
      <c r="G395" s="257" t="s">
        <v>368</v>
      </c>
      <c r="H395" s="258">
        <v>28</v>
      </c>
      <c r="I395" s="259"/>
      <c r="J395" s="260">
        <f>ROUND(I395*H395,2)</f>
        <v>0</v>
      </c>
      <c r="K395" s="256" t="s">
        <v>525</v>
      </c>
      <c r="L395" s="261"/>
      <c r="M395" s="262" t="s">
        <v>39</v>
      </c>
      <c r="N395" s="263" t="s">
        <v>50</v>
      </c>
      <c r="O395" s="87"/>
      <c r="P395" s="208">
        <f>O395*H395</f>
        <v>0</v>
      </c>
      <c r="Q395" s="208">
        <v>0</v>
      </c>
      <c r="R395" s="208">
        <f>Q395*H395</f>
        <v>0</v>
      </c>
      <c r="S395" s="208">
        <v>0</v>
      </c>
      <c r="T395" s="209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0" t="s">
        <v>168</v>
      </c>
      <c r="AT395" s="210" t="s">
        <v>478</v>
      </c>
      <c r="AU395" s="210" t="s">
        <v>161</v>
      </c>
      <c r="AY395" s="19" t="s">
        <v>145</v>
      </c>
      <c r="BE395" s="211">
        <f>IF(N395="základní",J395,0)</f>
        <v>0</v>
      </c>
      <c r="BF395" s="211">
        <f>IF(N395="snížená",J395,0)</f>
        <v>0</v>
      </c>
      <c r="BG395" s="211">
        <f>IF(N395="zákl. přenesená",J395,0)</f>
        <v>0</v>
      </c>
      <c r="BH395" s="211">
        <f>IF(N395="sníž. přenesená",J395,0)</f>
        <v>0</v>
      </c>
      <c r="BI395" s="211">
        <f>IF(N395="nulová",J395,0)</f>
        <v>0</v>
      </c>
      <c r="BJ395" s="19" t="s">
        <v>87</v>
      </c>
      <c r="BK395" s="211">
        <f>ROUND(I395*H395,2)</f>
        <v>0</v>
      </c>
      <c r="BL395" s="19" t="s">
        <v>151</v>
      </c>
      <c r="BM395" s="210" t="s">
        <v>900</v>
      </c>
    </row>
    <row r="396" s="2" customFormat="1">
      <c r="A396" s="41"/>
      <c r="B396" s="42"/>
      <c r="C396" s="43"/>
      <c r="D396" s="212" t="s">
        <v>152</v>
      </c>
      <c r="E396" s="43"/>
      <c r="F396" s="213" t="s">
        <v>899</v>
      </c>
      <c r="G396" s="43"/>
      <c r="H396" s="43"/>
      <c r="I396" s="214"/>
      <c r="J396" s="43"/>
      <c r="K396" s="43"/>
      <c r="L396" s="47"/>
      <c r="M396" s="215"/>
      <c r="N396" s="216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19" t="s">
        <v>152</v>
      </c>
      <c r="AU396" s="19" t="s">
        <v>161</v>
      </c>
    </row>
    <row r="397" s="2" customFormat="1" ht="24.15" customHeight="1">
      <c r="A397" s="41"/>
      <c r="B397" s="42"/>
      <c r="C397" s="199" t="s">
        <v>470</v>
      </c>
      <c r="D397" s="199" t="s">
        <v>146</v>
      </c>
      <c r="E397" s="200" t="s">
        <v>901</v>
      </c>
      <c r="F397" s="201" t="s">
        <v>902</v>
      </c>
      <c r="G397" s="202" t="s">
        <v>368</v>
      </c>
      <c r="H397" s="203">
        <v>5</v>
      </c>
      <c r="I397" s="204"/>
      <c r="J397" s="205">
        <f>ROUND(I397*H397,2)</f>
        <v>0</v>
      </c>
      <c r="K397" s="201" t="s">
        <v>525</v>
      </c>
      <c r="L397" s="47"/>
      <c r="M397" s="206" t="s">
        <v>39</v>
      </c>
      <c r="N397" s="207" t="s">
        <v>50</v>
      </c>
      <c r="O397" s="87"/>
      <c r="P397" s="208">
        <f>O397*H397</f>
        <v>0</v>
      </c>
      <c r="Q397" s="208">
        <v>0</v>
      </c>
      <c r="R397" s="208">
        <f>Q397*H397</f>
        <v>0</v>
      </c>
      <c r="S397" s="208">
        <v>0</v>
      </c>
      <c r="T397" s="209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0" t="s">
        <v>151</v>
      </c>
      <c r="AT397" s="210" t="s">
        <v>146</v>
      </c>
      <c r="AU397" s="210" t="s">
        <v>161</v>
      </c>
      <c r="AY397" s="19" t="s">
        <v>145</v>
      </c>
      <c r="BE397" s="211">
        <f>IF(N397="základní",J397,0)</f>
        <v>0</v>
      </c>
      <c r="BF397" s="211">
        <f>IF(N397="snížená",J397,0)</f>
        <v>0</v>
      </c>
      <c r="BG397" s="211">
        <f>IF(N397="zákl. přenesená",J397,0)</f>
        <v>0</v>
      </c>
      <c r="BH397" s="211">
        <f>IF(N397="sníž. přenesená",J397,0)</f>
        <v>0</v>
      </c>
      <c r="BI397" s="211">
        <f>IF(N397="nulová",J397,0)</f>
        <v>0</v>
      </c>
      <c r="BJ397" s="19" t="s">
        <v>87</v>
      </c>
      <c r="BK397" s="211">
        <f>ROUND(I397*H397,2)</f>
        <v>0</v>
      </c>
      <c r="BL397" s="19" t="s">
        <v>151</v>
      </c>
      <c r="BM397" s="210" t="s">
        <v>903</v>
      </c>
    </row>
    <row r="398" s="2" customFormat="1">
      <c r="A398" s="41"/>
      <c r="B398" s="42"/>
      <c r="C398" s="43"/>
      <c r="D398" s="212" t="s">
        <v>152</v>
      </c>
      <c r="E398" s="43"/>
      <c r="F398" s="213" t="s">
        <v>904</v>
      </c>
      <c r="G398" s="43"/>
      <c r="H398" s="43"/>
      <c r="I398" s="214"/>
      <c r="J398" s="43"/>
      <c r="K398" s="43"/>
      <c r="L398" s="47"/>
      <c r="M398" s="215"/>
      <c r="N398" s="216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19" t="s">
        <v>152</v>
      </c>
      <c r="AU398" s="19" t="s">
        <v>161</v>
      </c>
    </row>
    <row r="399" s="2" customFormat="1">
      <c r="A399" s="41"/>
      <c r="B399" s="42"/>
      <c r="C399" s="43"/>
      <c r="D399" s="252" t="s">
        <v>528</v>
      </c>
      <c r="E399" s="43"/>
      <c r="F399" s="253" t="s">
        <v>905</v>
      </c>
      <c r="G399" s="43"/>
      <c r="H399" s="43"/>
      <c r="I399" s="214"/>
      <c r="J399" s="43"/>
      <c r="K399" s="43"/>
      <c r="L399" s="47"/>
      <c r="M399" s="215"/>
      <c r="N399" s="216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19" t="s">
        <v>528</v>
      </c>
      <c r="AU399" s="19" t="s">
        <v>161</v>
      </c>
    </row>
    <row r="400" s="2" customFormat="1" ht="24.15" customHeight="1">
      <c r="A400" s="41"/>
      <c r="B400" s="42"/>
      <c r="C400" s="199" t="s">
        <v>308</v>
      </c>
      <c r="D400" s="199" t="s">
        <v>146</v>
      </c>
      <c r="E400" s="200" t="s">
        <v>906</v>
      </c>
      <c r="F400" s="201" t="s">
        <v>907</v>
      </c>
      <c r="G400" s="202" t="s">
        <v>368</v>
      </c>
      <c r="H400" s="203">
        <v>5</v>
      </c>
      <c r="I400" s="204"/>
      <c r="J400" s="205">
        <f>ROUND(I400*H400,2)</f>
        <v>0</v>
      </c>
      <c r="K400" s="201" t="s">
        <v>525</v>
      </c>
      <c r="L400" s="47"/>
      <c r="M400" s="206" t="s">
        <v>39</v>
      </c>
      <c r="N400" s="207" t="s">
        <v>50</v>
      </c>
      <c r="O400" s="87"/>
      <c r="P400" s="208">
        <f>O400*H400</f>
        <v>0</v>
      </c>
      <c r="Q400" s="208">
        <v>0</v>
      </c>
      <c r="R400" s="208">
        <f>Q400*H400</f>
        <v>0</v>
      </c>
      <c r="S400" s="208">
        <v>0</v>
      </c>
      <c r="T400" s="209">
        <f>S400*H400</f>
        <v>0</v>
      </c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R400" s="210" t="s">
        <v>151</v>
      </c>
      <c r="AT400" s="210" t="s">
        <v>146</v>
      </c>
      <c r="AU400" s="210" t="s">
        <v>161</v>
      </c>
      <c r="AY400" s="19" t="s">
        <v>145</v>
      </c>
      <c r="BE400" s="211">
        <f>IF(N400="základní",J400,0)</f>
        <v>0</v>
      </c>
      <c r="BF400" s="211">
        <f>IF(N400="snížená",J400,0)</f>
        <v>0</v>
      </c>
      <c r="BG400" s="211">
        <f>IF(N400="zákl. přenesená",J400,0)</f>
        <v>0</v>
      </c>
      <c r="BH400" s="211">
        <f>IF(N400="sníž. přenesená",J400,0)</f>
        <v>0</v>
      </c>
      <c r="BI400" s="211">
        <f>IF(N400="nulová",J400,0)</f>
        <v>0</v>
      </c>
      <c r="BJ400" s="19" t="s">
        <v>87</v>
      </c>
      <c r="BK400" s="211">
        <f>ROUND(I400*H400,2)</f>
        <v>0</v>
      </c>
      <c r="BL400" s="19" t="s">
        <v>151</v>
      </c>
      <c r="BM400" s="210" t="s">
        <v>908</v>
      </c>
    </row>
    <row r="401" s="2" customFormat="1">
      <c r="A401" s="41"/>
      <c r="B401" s="42"/>
      <c r="C401" s="43"/>
      <c r="D401" s="212" t="s">
        <v>152</v>
      </c>
      <c r="E401" s="43"/>
      <c r="F401" s="213" t="s">
        <v>909</v>
      </c>
      <c r="G401" s="43"/>
      <c r="H401" s="43"/>
      <c r="I401" s="214"/>
      <c r="J401" s="43"/>
      <c r="K401" s="43"/>
      <c r="L401" s="47"/>
      <c r="M401" s="215"/>
      <c r="N401" s="216"/>
      <c r="O401" s="87"/>
      <c r="P401" s="87"/>
      <c r="Q401" s="87"/>
      <c r="R401" s="87"/>
      <c r="S401" s="87"/>
      <c r="T401" s="88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T401" s="19" t="s">
        <v>152</v>
      </c>
      <c r="AU401" s="19" t="s">
        <v>161</v>
      </c>
    </row>
    <row r="402" s="2" customFormat="1">
      <c r="A402" s="41"/>
      <c r="B402" s="42"/>
      <c r="C402" s="43"/>
      <c r="D402" s="252" t="s">
        <v>528</v>
      </c>
      <c r="E402" s="43"/>
      <c r="F402" s="253" t="s">
        <v>910</v>
      </c>
      <c r="G402" s="43"/>
      <c r="H402" s="43"/>
      <c r="I402" s="214"/>
      <c r="J402" s="43"/>
      <c r="K402" s="43"/>
      <c r="L402" s="47"/>
      <c r="M402" s="215"/>
      <c r="N402" s="216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19" t="s">
        <v>528</v>
      </c>
      <c r="AU402" s="19" t="s">
        <v>161</v>
      </c>
    </row>
    <row r="403" s="2" customFormat="1" ht="24.15" customHeight="1">
      <c r="A403" s="41"/>
      <c r="B403" s="42"/>
      <c r="C403" s="254" t="s">
        <v>480</v>
      </c>
      <c r="D403" s="254" t="s">
        <v>478</v>
      </c>
      <c r="E403" s="255" t="s">
        <v>911</v>
      </c>
      <c r="F403" s="256" t="s">
        <v>912</v>
      </c>
      <c r="G403" s="257" t="s">
        <v>368</v>
      </c>
      <c r="H403" s="258">
        <v>70</v>
      </c>
      <c r="I403" s="259"/>
      <c r="J403" s="260">
        <f>ROUND(I403*H403,2)</f>
        <v>0</v>
      </c>
      <c r="K403" s="256" t="s">
        <v>525</v>
      </c>
      <c r="L403" s="261"/>
      <c r="M403" s="262" t="s">
        <v>39</v>
      </c>
      <c r="N403" s="263" t="s">
        <v>50</v>
      </c>
      <c r="O403" s="87"/>
      <c r="P403" s="208">
        <f>O403*H403</f>
        <v>0</v>
      </c>
      <c r="Q403" s="208">
        <v>0</v>
      </c>
      <c r="R403" s="208">
        <f>Q403*H403</f>
        <v>0</v>
      </c>
      <c r="S403" s="208">
        <v>0</v>
      </c>
      <c r="T403" s="209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0" t="s">
        <v>168</v>
      </c>
      <c r="AT403" s="210" t="s">
        <v>478</v>
      </c>
      <c r="AU403" s="210" t="s">
        <v>161</v>
      </c>
      <c r="AY403" s="19" t="s">
        <v>145</v>
      </c>
      <c r="BE403" s="211">
        <f>IF(N403="základní",J403,0)</f>
        <v>0</v>
      </c>
      <c r="BF403" s="211">
        <f>IF(N403="snížená",J403,0)</f>
        <v>0</v>
      </c>
      <c r="BG403" s="211">
        <f>IF(N403="zákl. přenesená",J403,0)</f>
        <v>0</v>
      </c>
      <c r="BH403" s="211">
        <f>IF(N403="sníž. přenesená",J403,0)</f>
        <v>0</v>
      </c>
      <c r="BI403" s="211">
        <f>IF(N403="nulová",J403,0)</f>
        <v>0</v>
      </c>
      <c r="BJ403" s="19" t="s">
        <v>87</v>
      </c>
      <c r="BK403" s="211">
        <f>ROUND(I403*H403,2)</f>
        <v>0</v>
      </c>
      <c r="BL403" s="19" t="s">
        <v>151</v>
      </c>
      <c r="BM403" s="210" t="s">
        <v>913</v>
      </c>
    </row>
    <row r="404" s="2" customFormat="1">
      <c r="A404" s="41"/>
      <c r="B404" s="42"/>
      <c r="C404" s="43"/>
      <c r="D404" s="212" t="s">
        <v>152</v>
      </c>
      <c r="E404" s="43"/>
      <c r="F404" s="213" t="s">
        <v>912</v>
      </c>
      <c r="G404" s="43"/>
      <c r="H404" s="43"/>
      <c r="I404" s="214"/>
      <c r="J404" s="43"/>
      <c r="K404" s="43"/>
      <c r="L404" s="47"/>
      <c r="M404" s="215"/>
      <c r="N404" s="216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19" t="s">
        <v>152</v>
      </c>
      <c r="AU404" s="19" t="s">
        <v>161</v>
      </c>
    </row>
    <row r="405" s="2" customFormat="1" ht="24.15" customHeight="1">
      <c r="A405" s="41"/>
      <c r="B405" s="42"/>
      <c r="C405" s="199" t="s">
        <v>314</v>
      </c>
      <c r="D405" s="199" t="s">
        <v>146</v>
      </c>
      <c r="E405" s="200" t="s">
        <v>914</v>
      </c>
      <c r="F405" s="201" t="s">
        <v>915</v>
      </c>
      <c r="G405" s="202" t="s">
        <v>149</v>
      </c>
      <c r="H405" s="203">
        <v>245</v>
      </c>
      <c r="I405" s="204"/>
      <c r="J405" s="205">
        <f>ROUND(I405*H405,2)</f>
        <v>0</v>
      </c>
      <c r="K405" s="201" t="s">
        <v>525</v>
      </c>
      <c r="L405" s="47"/>
      <c r="M405" s="206" t="s">
        <v>39</v>
      </c>
      <c r="N405" s="207" t="s">
        <v>50</v>
      </c>
      <c r="O405" s="87"/>
      <c r="P405" s="208">
        <f>O405*H405</f>
        <v>0</v>
      </c>
      <c r="Q405" s="208">
        <v>0</v>
      </c>
      <c r="R405" s="208">
        <f>Q405*H405</f>
        <v>0</v>
      </c>
      <c r="S405" s="208">
        <v>0</v>
      </c>
      <c r="T405" s="209">
        <f>S405*H405</f>
        <v>0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10" t="s">
        <v>151</v>
      </c>
      <c r="AT405" s="210" t="s">
        <v>146</v>
      </c>
      <c r="AU405" s="210" t="s">
        <v>161</v>
      </c>
      <c r="AY405" s="19" t="s">
        <v>145</v>
      </c>
      <c r="BE405" s="211">
        <f>IF(N405="základní",J405,0)</f>
        <v>0</v>
      </c>
      <c r="BF405" s="211">
        <f>IF(N405="snížená",J405,0)</f>
        <v>0</v>
      </c>
      <c r="BG405" s="211">
        <f>IF(N405="zákl. přenesená",J405,0)</f>
        <v>0</v>
      </c>
      <c r="BH405" s="211">
        <f>IF(N405="sníž. přenesená",J405,0)</f>
        <v>0</v>
      </c>
      <c r="BI405" s="211">
        <f>IF(N405="nulová",J405,0)</f>
        <v>0</v>
      </c>
      <c r="BJ405" s="19" t="s">
        <v>87</v>
      </c>
      <c r="BK405" s="211">
        <f>ROUND(I405*H405,2)</f>
        <v>0</v>
      </c>
      <c r="BL405" s="19" t="s">
        <v>151</v>
      </c>
      <c r="BM405" s="210" t="s">
        <v>916</v>
      </c>
    </row>
    <row r="406" s="2" customFormat="1">
      <c r="A406" s="41"/>
      <c r="B406" s="42"/>
      <c r="C406" s="43"/>
      <c r="D406" s="212" t="s">
        <v>152</v>
      </c>
      <c r="E406" s="43"/>
      <c r="F406" s="213" t="s">
        <v>917</v>
      </c>
      <c r="G406" s="43"/>
      <c r="H406" s="43"/>
      <c r="I406" s="214"/>
      <c r="J406" s="43"/>
      <c r="K406" s="43"/>
      <c r="L406" s="47"/>
      <c r="M406" s="215"/>
      <c r="N406" s="216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19" t="s">
        <v>152</v>
      </c>
      <c r="AU406" s="19" t="s">
        <v>161</v>
      </c>
    </row>
    <row r="407" s="2" customFormat="1">
      <c r="A407" s="41"/>
      <c r="B407" s="42"/>
      <c r="C407" s="43"/>
      <c r="D407" s="252" t="s">
        <v>528</v>
      </c>
      <c r="E407" s="43"/>
      <c r="F407" s="253" t="s">
        <v>918</v>
      </c>
      <c r="G407" s="43"/>
      <c r="H407" s="43"/>
      <c r="I407" s="214"/>
      <c r="J407" s="43"/>
      <c r="K407" s="43"/>
      <c r="L407" s="47"/>
      <c r="M407" s="215"/>
      <c r="N407" s="216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19" t="s">
        <v>528</v>
      </c>
      <c r="AU407" s="19" t="s">
        <v>161</v>
      </c>
    </row>
    <row r="408" s="2" customFormat="1" ht="24.15" customHeight="1">
      <c r="A408" s="41"/>
      <c r="B408" s="42"/>
      <c r="C408" s="199" t="s">
        <v>488</v>
      </c>
      <c r="D408" s="199" t="s">
        <v>146</v>
      </c>
      <c r="E408" s="200" t="s">
        <v>919</v>
      </c>
      <c r="F408" s="201" t="s">
        <v>920</v>
      </c>
      <c r="G408" s="202" t="s">
        <v>149</v>
      </c>
      <c r="H408" s="203">
        <v>245</v>
      </c>
      <c r="I408" s="204"/>
      <c r="J408" s="205">
        <f>ROUND(I408*H408,2)</f>
        <v>0</v>
      </c>
      <c r="K408" s="201" t="s">
        <v>525</v>
      </c>
      <c r="L408" s="47"/>
      <c r="M408" s="206" t="s">
        <v>39</v>
      </c>
      <c r="N408" s="207" t="s">
        <v>50</v>
      </c>
      <c r="O408" s="87"/>
      <c r="P408" s="208">
        <f>O408*H408</f>
        <v>0</v>
      </c>
      <c r="Q408" s="208">
        <v>0</v>
      </c>
      <c r="R408" s="208">
        <f>Q408*H408</f>
        <v>0</v>
      </c>
      <c r="S408" s="208">
        <v>0</v>
      </c>
      <c r="T408" s="209">
        <f>S408*H408</f>
        <v>0</v>
      </c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R408" s="210" t="s">
        <v>151</v>
      </c>
      <c r="AT408" s="210" t="s">
        <v>146</v>
      </c>
      <c r="AU408" s="210" t="s">
        <v>161</v>
      </c>
      <c r="AY408" s="19" t="s">
        <v>145</v>
      </c>
      <c r="BE408" s="211">
        <f>IF(N408="základní",J408,0)</f>
        <v>0</v>
      </c>
      <c r="BF408" s="211">
        <f>IF(N408="snížená",J408,0)</f>
        <v>0</v>
      </c>
      <c r="BG408" s="211">
        <f>IF(N408="zákl. přenesená",J408,0)</f>
        <v>0</v>
      </c>
      <c r="BH408" s="211">
        <f>IF(N408="sníž. přenesená",J408,0)</f>
        <v>0</v>
      </c>
      <c r="BI408" s="211">
        <f>IF(N408="nulová",J408,0)</f>
        <v>0</v>
      </c>
      <c r="BJ408" s="19" t="s">
        <v>87</v>
      </c>
      <c r="BK408" s="211">
        <f>ROUND(I408*H408,2)</f>
        <v>0</v>
      </c>
      <c r="BL408" s="19" t="s">
        <v>151</v>
      </c>
      <c r="BM408" s="210" t="s">
        <v>921</v>
      </c>
    </row>
    <row r="409" s="2" customFormat="1">
      <c r="A409" s="41"/>
      <c r="B409" s="42"/>
      <c r="C409" s="43"/>
      <c r="D409" s="212" t="s">
        <v>152</v>
      </c>
      <c r="E409" s="43"/>
      <c r="F409" s="213" t="s">
        <v>922</v>
      </c>
      <c r="G409" s="43"/>
      <c r="H409" s="43"/>
      <c r="I409" s="214"/>
      <c r="J409" s="43"/>
      <c r="K409" s="43"/>
      <c r="L409" s="47"/>
      <c r="M409" s="215"/>
      <c r="N409" s="216"/>
      <c r="O409" s="87"/>
      <c r="P409" s="87"/>
      <c r="Q409" s="87"/>
      <c r="R409" s="87"/>
      <c r="S409" s="87"/>
      <c r="T409" s="88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T409" s="19" t="s">
        <v>152</v>
      </c>
      <c r="AU409" s="19" t="s">
        <v>161</v>
      </c>
    </row>
    <row r="410" s="2" customFormat="1">
      <c r="A410" s="41"/>
      <c r="B410" s="42"/>
      <c r="C410" s="43"/>
      <c r="D410" s="252" t="s">
        <v>528</v>
      </c>
      <c r="E410" s="43"/>
      <c r="F410" s="253" t="s">
        <v>923</v>
      </c>
      <c r="G410" s="43"/>
      <c r="H410" s="43"/>
      <c r="I410" s="214"/>
      <c r="J410" s="43"/>
      <c r="K410" s="43"/>
      <c r="L410" s="47"/>
      <c r="M410" s="215"/>
      <c r="N410" s="216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19" t="s">
        <v>528</v>
      </c>
      <c r="AU410" s="19" t="s">
        <v>161</v>
      </c>
    </row>
    <row r="411" s="11" customFormat="1" ht="22.8" customHeight="1">
      <c r="A411" s="11"/>
      <c r="B411" s="185"/>
      <c r="C411" s="186"/>
      <c r="D411" s="187" t="s">
        <v>78</v>
      </c>
      <c r="E411" s="250" t="s">
        <v>924</v>
      </c>
      <c r="F411" s="250" t="s">
        <v>925</v>
      </c>
      <c r="G411" s="186"/>
      <c r="H411" s="186"/>
      <c r="I411" s="189"/>
      <c r="J411" s="251">
        <f>BK411</f>
        <v>0</v>
      </c>
      <c r="K411" s="186"/>
      <c r="L411" s="191"/>
      <c r="M411" s="192"/>
      <c r="N411" s="193"/>
      <c r="O411" s="193"/>
      <c r="P411" s="194">
        <f>P412+SUM(P413:P607)</f>
        <v>0</v>
      </c>
      <c r="Q411" s="193"/>
      <c r="R411" s="194">
        <f>R412+SUM(R413:R607)</f>
        <v>224.98742609999997</v>
      </c>
      <c r="S411" s="193"/>
      <c r="T411" s="195">
        <f>T412+SUM(T413:T607)</f>
        <v>98.605000000000004</v>
      </c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R411" s="196" t="s">
        <v>161</v>
      </c>
      <c r="AT411" s="197" t="s">
        <v>78</v>
      </c>
      <c r="AU411" s="197" t="s">
        <v>87</v>
      </c>
      <c r="AY411" s="196" t="s">
        <v>145</v>
      </c>
      <c r="BK411" s="198">
        <f>BK412+SUM(BK413:BK607)</f>
        <v>0</v>
      </c>
    </row>
    <row r="412" s="2" customFormat="1" ht="24.15" customHeight="1">
      <c r="A412" s="41"/>
      <c r="B412" s="42"/>
      <c r="C412" s="199" t="s">
        <v>320</v>
      </c>
      <c r="D412" s="199" t="s">
        <v>146</v>
      </c>
      <c r="E412" s="200" t="s">
        <v>926</v>
      </c>
      <c r="F412" s="201" t="s">
        <v>927</v>
      </c>
      <c r="G412" s="202" t="s">
        <v>928</v>
      </c>
      <c r="H412" s="203">
        <v>0.25</v>
      </c>
      <c r="I412" s="204"/>
      <c r="J412" s="205">
        <f>ROUND(I412*H412,2)</f>
        <v>0</v>
      </c>
      <c r="K412" s="201" t="s">
        <v>525</v>
      </c>
      <c r="L412" s="47"/>
      <c r="M412" s="206" t="s">
        <v>39</v>
      </c>
      <c r="N412" s="207" t="s">
        <v>50</v>
      </c>
      <c r="O412" s="87"/>
      <c r="P412" s="208">
        <f>O412*H412</f>
        <v>0</v>
      </c>
      <c r="Q412" s="208">
        <v>0.0088000000000000005</v>
      </c>
      <c r="R412" s="208">
        <f>Q412*H412</f>
        <v>0.0022000000000000001</v>
      </c>
      <c r="S412" s="208">
        <v>0</v>
      </c>
      <c r="T412" s="209">
        <f>S412*H412</f>
        <v>0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R412" s="210" t="s">
        <v>292</v>
      </c>
      <c r="AT412" s="210" t="s">
        <v>146</v>
      </c>
      <c r="AU412" s="210" t="s">
        <v>89</v>
      </c>
      <c r="AY412" s="19" t="s">
        <v>145</v>
      </c>
      <c r="BE412" s="211">
        <f>IF(N412="základní",J412,0)</f>
        <v>0</v>
      </c>
      <c r="BF412" s="211">
        <f>IF(N412="snížená",J412,0)</f>
        <v>0</v>
      </c>
      <c r="BG412" s="211">
        <f>IF(N412="zákl. přenesená",J412,0)</f>
        <v>0</v>
      </c>
      <c r="BH412" s="211">
        <f>IF(N412="sníž. přenesená",J412,0)</f>
        <v>0</v>
      </c>
      <c r="BI412" s="211">
        <f>IF(N412="nulová",J412,0)</f>
        <v>0</v>
      </c>
      <c r="BJ412" s="19" t="s">
        <v>87</v>
      </c>
      <c r="BK412" s="211">
        <f>ROUND(I412*H412,2)</f>
        <v>0</v>
      </c>
      <c r="BL412" s="19" t="s">
        <v>292</v>
      </c>
      <c r="BM412" s="210" t="s">
        <v>929</v>
      </c>
    </row>
    <row r="413" s="2" customFormat="1">
      <c r="A413" s="41"/>
      <c r="B413" s="42"/>
      <c r="C413" s="43"/>
      <c r="D413" s="212" t="s">
        <v>152</v>
      </c>
      <c r="E413" s="43"/>
      <c r="F413" s="213" t="s">
        <v>930</v>
      </c>
      <c r="G413" s="43"/>
      <c r="H413" s="43"/>
      <c r="I413" s="214"/>
      <c r="J413" s="43"/>
      <c r="K413" s="43"/>
      <c r="L413" s="47"/>
      <c r="M413" s="215"/>
      <c r="N413" s="216"/>
      <c r="O413" s="87"/>
      <c r="P413" s="87"/>
      <c r="Q413" s="87"/>
      <c r="R413" s="87"/>
      <c r="S413" s="87"/>
      <c r="T413" s="88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T413" s="19" t="s">
        <v>152</v>
      </c>
      <c r="AU413" s="19" t="s">
        <v>89</v>
      </c>
    </row>
    <row r="414" s="2" customFormat="1">
      <c r="A414" s="41"/>
      <c r="B414" s="42"/>
      <c r="C414" s="43"/>
      <c r="D414" s="252" t="s">
        <v>528</v>
      </c>
      <c r="E414" s="43"/>
      <c r="F414" s="253" t="s">
        <v>931</v>
      </c>
      <c r="G414" s="43"/>
      <c r="H414" s="43"/>
      <c r="I414" s="214"/>
      <c r="J414" s="43"/>
      <c r="K414" s="43"/>
      <c r="L414" s="47"/>
      <c r="M414" s="215"/>
      <c r="N414" s="216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19" t="s">
        <v>528</v>
      </c>
      <c r="AU414" s="19" t="s">
        <v>89</v>
      </c>
    </row>
    <row r="415" s="2" customFormat="1" ht="24.15" customHeight="1">
      <c r="A415" s="41"/>
      <c r="B415" s="42"/>
      <c r="C415" s="199" t="s">
        <v>497</v>
      </c>
      <c r="D415" s="199" t="s">
        <v>146</v>
      </c>
      <c r="E415" s="200" t="s">
        <v>932</v>
      </c>
      <c r="F415" s="201" t="s">
        <v>933</v>
      </c>
      <c r="G415" s="202" t="s">
        <v>368</v>
      </c>
      <c r="H415" s="203">
        <v>1</v>
      </c>
      <c r="I415" s="204"/>
      <c r="J415" s="205">
        <f>ROUND(I415*H415,2)</f>
        <v>0</v>
      </c>
      <c r="K415" s="201" t="s">
        <v>525</v>
      </c>
      <c r="L415" s="47"/>
      <c r="M415" s="206" t="s">
        <v>39</v>
      </c>
      <c r="N415" s="207" t="s">
        <v>50</v>
      </c>
      <c r="O415" s="87"/>
      <c r="P415" s="208">
        <f>O415*H415</f>
        <v>0</v>
      </c>
      <c r="Q415" s="208">
        <v>4.0000000000000003E-05</v>
      </c>
      <c r="R415" s="208">
        <f>Q415*H415</f>
        <v>4.0000000000000003E-05</v>
      </c>
      <c r="S415" s="208">
        <v>0</v>
      </c>
      <c r="T415" s="209">
        <f>S415*H415</f>
        <v>0</v>
      </c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R415" s="210" t="s">
        <v>292</v>
      </c>
      <c r="AT415" s="210" t="s">
        <v>146</v>
      </c>
      <c r="AU415" s="210" t="s">
        <v>89</v>
      </c>
      <c r="AY415" s="19" t="s">
        <v>145</v>
      </c>
      <c r="BE415" s="211">
        <f>IF(N415="základní",J415,0)</f>
        <v>0</v>
      </c>
      <c r="BF415" s="211">
        <f>IF(N415="snížená",J415,0)</f>
        <v>0</v>
      </c>
      <c r="BG415" s="211">
        <f>IF(N415="zákl. přenesená",J415,0)</f>
        <v>0</v>
      </c>
      <c r="BH415" s="211">
        <f>IF(N415="sníž. přenesená",J415,0)</f>
        <v>0</v>
      </c>
      <c r="BI415" s="211">
        <f>IF(N415="nulová",J415,0)</f>
        <v>0</v>
      </c>
      <c r="BJ415" s="19" t="s">
        <v>87</v>
      </c>
      <c r="BK415" s="211">
        <f>ROUND(I415*H415,2)</f>
        <v>0</v>
      </c>
      <c r="BL415" s="19" t="s">
        <v>292</v>
      </c>
      <c r="BM415" s="210" t="s">
        <v>934</v>
      </c>
    </row>
    <row r="416" s="2" customFormat="1">
      <c r="A416" s="41"/>
      <c r="B416" s="42"/>
      <c r="C416" s="43"/>
      <c r="D416" s="212" t="s">
        <v>152</v>
      </c>
      <c r="E416" s="43"/>
      <c r="F416" s="213" t="s">
        <v>935</v>
      </c>
      <c r="G416" s="43"/>
      <c r="H416" s="43"/>
      <c r="I416" s="214"/>
      <c r="J416" s="43"/>
      <c r="K416" s="43"/>
      <c r="L416" s="47"/>
      <c r="M416" s="215"/>
      <c r="N416" s="216"/>
      <c r="O416" s="87"/>
      <c r="P416" s="87"/>
      <c r="Q416" s="87"/>
      <c r="R416" s="87"/>
      <c r="S416" s="87"/>
      <c r="T416" s="88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T416" s="19" t="s">
        <v>152</v>
      </c>
      <c r="AU416" s="19" t="s">
        <v>89</v>
      </c>
    </row>
    <row r="417" s="2" customFormat="1">
      <c r="A417" s="41"/>
      <c r="B417" s="42"/>
      <c r="C417" s="43"/>
      <c r="D417" s="252" t="s">
        <v>528</v>
      </c>
      <c r="E417" s="43"/>
      <c r="F417" s="253" t="s">
        <v>936</v>
      </c>
      <c r="G417" s="43"/>
      <c r="H417" s="43"/>
      <c r="I417" s="214"/>
      <c r="J417" s="43"/>
      <c r="K417" s="43"/>
      <c r="L417" s="47"/>
      <c r="M417" s="215"/>
      <c r="N417" s="216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19" t="s">
        <v>528</v>
      </c>
      <c r="AU417" s="19" t="s">
        <v>89</v>
      </c>
    </row>
    <row r="418" s="2" customFormat="1" ht="33" customHeight="1">
      <c r="A418" s="41"/>
      <c r="B418" s="42"/>
      <c r="C418" s="199" t="s">
        <v>325</v>
      </c>
      <c r="D418" s="199" t="s">
        <v>146</v>
      </c>
      <c r="E418" s="200" t="s">
        <v>937</v>
      </c>
      <c r="F418" s="201" t="s">
        <v>938</v>
      </c>
      <c r="G418" s="202" t="s">
        <v>368</v>
      </c>
      <c r="H418" s="203">
        <v>6</v>
      </c>
      <c r="I418" s="204"/>
      <c r="J418" s="205">
        <f>ROUND(I418*H418,2)</f>
        <v>0</v>
      </c>
      <c r="K418" s="201" t="s">
        <v>525</v>
      </c>
      <c r="L418" s="47"/>
      <c r="M418" s="206" t="s">
        <v>39</v>
      </c>
      <c r="N418" s="207" t="s">
        <v>50</v>
      </c>
      <c r="O418" s="87"/>
      <c r="P418" s="208">
        <f>O418*H418</f>
        <v>0</v>
      </c>
      <c r="Q418" s="208">
        <v>0</v>
      </c>
      <c r="R418" s="208">
        <f>Q418*H418</f>
        <v>0</v>
      </c>
      <c r="S418" s="208">
        <v>0</v>
      </c>
      <c r="T418" s="209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10" t="s">
        <v>292</v>
      </c>
      <c r="AT418" s="210" t="s">
        <v>146</v>
      </c>
      <c r="AU418" s="210" t="s">
        <v>89</v>
      </c>
      <c r="AY418" s="19" t="s">
        <v>145</v>
      </c>
      <c r="BE418" s="211">
        <f>IF(N418="základní",J418,0)</f>
        <v>0</v>
      </c>
      <c r="BF418" s="211">
        <f>IF(N418="snížená",J418,0)</f>
        <v>0</v>
      </c>
      <c r="BG418" s="211">
        <f>IF(N418="zákl. přenesená",J418,0)</f>
        <v>0</v>
      </c>
      <c r="BH418" s="211">
        <f>IF(N418="sníž. přenesená",J418,0)</f>
        <v>0</v>
      </c>
      <c r="BI418" s="211">
        <f>IF(N418="nulová",J418,0)</f>
        <v>0</v>
      </c>
      <c r="BJ418" s="19" t="s">
        <v>87</v>
      </c>
      <c r="BK418" s="211">
        <f>ROUND(I418*H418,2)</f>
        <v>0</v>
      </c>
      <c r="BL418" s="19" t="s">
        <v>292</v>
      </c>
      <c r="BM418" s="210" t="s">
        <v>939</v>
      </c>
    </row>
    <row r="419" s="2" customFormat="1">
      <c r="A419" s="41"/>
      <c r="B419" s="42"/>
      <c r="C419" s="43"/>
      <c r="D419" s="212" t="s">
        <v>152</v>
      </c>
      <c r="E419" s="43"/>
      <c r="F419" s="213" t="s">
        <v>940</v>
      </c>
      <c r="G419" s="43"/>
      <c r="H419" s="43"/>
      <c r="I419" s="214"/>
      <c r="J419" s="43"/>
      <c r="K419" s="43"/>
      <c r="L419" s="47"/>
      <c r="M419" s="215"/>
      <c r="N419" s="216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19" t="s">
        <v>152</v>
      </c>
      <c r="AU419" s="19" t="s">
        <v>89</v>
      </c>
    </row>
    <row r="420" s="2" customFormat="1">
      <c r="A420" s="41"/>
      <c r="B420" s="42"/>
      <c r="C420" s="43"/>
      <c r="D420" s="252" t="s">
        <v>528</v>
      </c>
      <c r="E420" s="43"/>
      <c r="F420" s="253" t="s">
        <v>941</v>
      </c>
      <c r="G420" s="43"/>
      <c r="H420" s="43"/>
      <c r="I420" s="214"/>
      <c r="J420" s="43"/>
      <c r="K420" s="43"/>
      <c r="L420" s="47"/>
      <c r="M420" s="215"/>
      <c r="N420" s="216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19" t="s">
        <v>528</v>
      </c>
      <c r="AU420" s="19" t="s">
        <v>89</v>
      </c>
    </row>
    <row r="421" s="12" customFormat="1">
      <c r="A421" s="12"/>
      <c r="B421" s="217"/>
      <c r="C421" s="218"/>
      <c r="D421" s="212" t="s">
        <v>153</v>
      </c>
      <c r="E421" s="219" t="s">
        <v>39</v>
      </c>
      <c r="F421" s="220" t="s">
        <v>942</v>
      </c>
      <c r="G421" s="218"/>
      <c r="H421" s="221">
        <v>3</v>
      </c>
      <c r="I421" s="222"/>
      <c r="J421" s="218"/>
      <c r="K421" s="218"/>
      <c r="L421" s="223"/>
      <c r="M421" s="224"/>
      <c r="N421" s="225"/>
      <c r="O421" s="225"/>
      <c r="P421" s="225"/>
      <c r="Q421" s="225"/>
      <c r="R421" s="225"/>
      <c r="S421" s="225"/>
      <c r="T421" s="226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T421" s="227" t="s">
        <v>153</v>
      </c>
      <c r="AU421" s="227" t="s">
        <v>89</v>
      </c>
      <c r="AV421" s="12" t="s">
        <v>89</v>
      </c>
      <c r="AW421" s="12" t="s">
        <v>41</v>
      </c>
      <c r="AX421" s="12" t="s">
        <v>79</v>
      </c>
      <c r="AY421" s="227" t="s">
        <v>145</v>
      </c>
    </row>
    <row r="422" s="12" customFormat="1">
      <c r="A422" s="12"/>
      <c r="B422" s="217"/>
      <c r="C422" s="218"/>
      <c r="D422" s="212" t="s">
        <v>153</v>
      </c>
      <c r="E422" s="219" t="s">
        <v>39</v>
      </c>
      <c r="F422" s="220" t="s">
        <v>601</v>
      </c>
      <c r="G422" s="218"/>
      <c r="H422" s="221">
        <v>3</v>
      </c>
      <c r="I422" s="222"/>
      <c r="J422" s="218"/>
      <c r="K422" s="218"/>
      <c r="L422" s="223"/>
      <c r="M422" s="224"/>
      <c r="N422" s="225"/>
      <c r="O422" s="225"/>
      <c r="P422" s="225"/>
      <c r="Q422" s="225"/>
      <c r="R422" s="225"/>
      <c r="S422" s="225"/>
      <c r="T422" s="226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T422" s="227" t="s">
        <v>153</v>
      </c>
      <c r="AU422" s="227" t="s">
        <v>89</v>
      </c>
      <c r="AV422" s="12" t="s">
        <v>89</v>
      </c>
      <c r="AW422" s="12" t="s">
        <v>41</v>
      </c>
      <c r="AX422" s="12" t="s">
        <v>79</v>
      </c>
      <c r="AY422" s="227" t="s">
        <v>145</v>
      </c>
    </row>
    <row r="423" s="13" customFormat="1">
      <c r="A423" s="13"/>
      <c r="B423" s="228"/>
      <c r="C423" s="229"/>
      <c r="D423" s="212" t="s">
        <v>153</v>
      </c>
      <c r="E423" s="230" t="s">
        <v>39</v>
      </c>
      <c r="F423" s="231" t="s">
        <v>155</v>
      </c>
      <c r="G423" s="229"/>
      <c r="H423" s="232">
        <v>6</v>
      </c>
      <c r="I423" s="233"/>
      <c r="J423" s="229"/>
      <c r="K423" s="229"/>
      <c r="L423" s="234"/>
      <c r="M423" s="235"/>
      <c r="N423" s="236"/>
      <c r="O423" s="236"/>
      <c r="P423" s="236"/>
      <c r="Q423" s="236"/>
      <c r="R423" s="236"/>
      <c r="S423" s="236"/>
      <c r="T423" s="23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8" t="s">
        <v>153</v>
      </c>
      <c r="AU423" s="238" t="s">
        <v>89</v>
      </c>
      <c r="AV423" s="13" t="s">
        <v>151</v>
      </c>
      <c r="AW423" s="13" t="s">
        <v>41</v>
      </c>
      <c r="AX423" s="13" t="s">
        <v>87</v>
      </c>
      <c r="AY423" s="238" t="s">
        <v>145</v>
      </c>
    </row>
    <row r="424" s="2" customFormat="1" ht="24.15" customHeight="1">
      <c r="A424" s="41"/>
      <c r="B424" s="42"/>
      <c r="C424" s="199" t="s">
        <v>943</v>
      </c>
      <c r="D424" s="199" t="s">
        <v>146</v>
      </c>
      <c r="E424" s="200" t="s">
        <v>944</v>
      </c>
      <c r="F424" s="201" t="s">
        <v>945</v>
      </c>
      <c r="G424" s="202" t="s">
        <v>368</v>
      </c>
      <c r="H424" s="203">
        <v>6</v>
      </c>
      <c r="I424" s="204"/>
      <c r="J424" s="205">
        <f>ROUND(I424*H424,2)</f>
        <v>0</v>
      </c>
      <c r="K424" s="201" t="s">
        <v>525</v>
      </c>
      <c r="L424" s="47"/>
      <c r="M424" s="206" t="s">
        <v>39</v>
      </c>
      <c r="N424" s="207" t="s">
        <v>50</v>
      </c>
      <c r="O424" s="87"/>
      <c r="P424" s="208">
        <f>O424*H424</f>
        <v>0</v>
      </c>
      <c r="Q424" s="208">
        <v>0.0038</v>
      </c>
      <c r="R424" s="208">
        <f>Q424*H424</f>
        <v>0.022800000000000001</v>
      </c>
      <c r="S424" s="208">
        <v>0</v>
      </c>
      <c r="T424" s="209">
        <f>S424*H424</f>
        <v>0</v>
      </c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R424" s="210" t="s">
        <v>292</v>
      </c>
      <c r="AT424" s="210" t="s">
        <v>146</v>
      </c>
      <c r="AU424" s="210" t="s">
        <v>89</v>
      </c>
      <c r="AY424" s="19" t="s">
        <v>145</v>
      </c>
      <c r="BE424" s="211">
        <f>IF(N424="základní",J424,0)</f>
        <v>0</v>
      </c>
      <c r="BF424" s="211">
        <f>IF(N424="snížená",J424,0)</f>
        <v>0</v>
      </c>
      <c r="BG424" s="211">
        <f>IF(N424="zákl. přenesená",J424,0)</f>
        <v>0</v>
      </c>
      <c r="BH424" s="211">
        <f>IF(N424="sníž. přenesená",J424,0)</f>
        <v>0</v>
      </c>
      <c r="BI424" s="211">
        <f>IF(N424="nulová",J424,0)</f>
        <v>0</v>
      </c>
      <c r="BJ424" s="19" t="s">
        <v>87</v>
      </c>
      <c r="BK424" s="211">
        <f>ROUND(I424*H424,2)</f>
        <v>0</v>
      </c>
      <c r="BL424" s="19" t="s">
        <v>292</v>
      </c>
      <c r="BM424" s="210" t="s">
        <v>946</v>
      </c>
    </row>
    <row r="425" s="2" customFormat="1">
      <c r="A425" s="41"/>
      <c r="B425" s="42"/>
      <c r="C425" s="43"/>
      <c r="D425" s="212" t="s">
        <v>152</v>
      </c>
      <c r="E425" s="43"/>
      <c r="F425" s="213" t="s">
        <v>947</v>
      </c>
      <c r="G425" s="43"/>
      <c r="H425" s="43"/>
      <c r="I425" s="214"/>
      <c r="J425" s="43"/>
      <c r="K425" s="43"/>
      <c r="L425" s="47"/>
      <c r="M425" s="215"/>
      <c r="N425" s="216"/>
      <c r="O425" s="87"/>
      <c r="P425" s="87"/>
      <c r="Q425" s="87"/>
      <c r="R425" s="87"/>
      <c r="S425" s="87"/>
      <c r="T425" s="8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T425" s="19" t="s">
        <v>152</v>
      </c>
      <c r="AU425" s="19" t="s">
        <v>89</v>
      </c>
    </row>
    <row r="426" s="2" customFormat="1">
      <c r="A426" s="41"/>
      <c r="B426" s="42"/>
      <c r="C426" s="43"/>
      <c r="D426" s="252" t="s">
        <v>528</v>
      </c>
      <c r="E426" s="43"/>
      <c r="F426" s="253" t="s">
        <v>948</v>
      </c>
      <c r="G426" s="43"/>
      <c r="H426" s="43"/>
      <c r="I426" s="214"/>
      <c r="J426" s="43"/>
      <c r="K426" s="43"/>
      <c r="L426" s="47"/>
      <c r="M426" s="215"/>
      <c r="N426" s="216"/>
      <c r="O426" s="87"/>
      <c r="P426" s="87"/>
      <c r="Q426" s="87"/>
      <c r="R426" s="87"/>
      <c r="S426" s="87"/>
      <c r="T426" s="88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T426" s="19" t="s">
        <v>528</v>
      </c>
      <c r="AU426" s="19" t="s">
        <v>89</v>
      </c>
    </row>
    <row r="427" s="12" customFormat="1">
      <c r="A427" s="12"/>
      <c r="B427" s="217"/>
      <c r="C427" s="218"/>
      <c r="D427" s="212" t="s">
        <v>153</v>
      </c>
      <c r="E427" s="219" t="s">
        <v>39</v>
      </c>
      <c r="F427" s="220" t="s">
        <v>949</v>
      </c>
      <c r="G427" s="218"/>
      <c r="H427" s="221">
        <v>6</v>
      </c>
      <c r="I427" s="222"/>
      <c r="J427" s="218"/>
      <c r="K427" s="218"/>
      <c r="L427" s="223"/>
      <c r="M427" s="224"/>
      <c r="N427" s="225"/>
      <c r="O427" s="225"/>
      <c r="P427" s="225"/>
      <c r="Q427" s="225"/>
      <c r="R427" s="225"/>
      <c r="S427" s="225"/>
      <c r="T427" s="226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T427" s="227" t="s">
        <v>153</v>
      </c>
      <c r="AU427" s="227" t="s">
        <v>89</v>
      </c>
      <c r="AV427" s="12" t="s">
        <v>89</v>
      </c>
      <c r="AW427" s="12" t="s">
        <v>41</v>
      </c>
      <c r="AX427" s="12" t="s">
        <v>79</v>
      </c>
      <c r="AY427" s="227" t="s">
        <v>145</v>
      </c>
    </row>
    <row r="428" s="13" customFormat="1">
      <c r="A428" s="13"/>
      <c r="B428" s="228"/>
      <c r="C428" s="229"/>
      <c r="D428" s="212" t="s">
        <v>153</v>
      </c>
      <c r="E428" s="230" t="s">
        <v>39</v>
      </c>
      <c r="F428" s="231" t="s">
        <v>155</v>
      </c>
      <c r="G428" s="229"/>
      <c r="H428" s="232">
        <v>6</v>
      </c>
      <c r="I428" s="233"/>
      <c r="J428" s="229"/>
      <c r="K428" s="229"/>
      <c r="L428" s="234"/>
      <c r="M428" s="235"/>
      <c r="N428" s="236"/>
      <c r="O428" s="236"/>
      <c r="P428" s="236"/>
      <c r="Q428" s="236"/>
      <c r="R428" s="236"/>
      <c r="S428" s="236"/>
      <c r="T428" s="237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8" t="s">
        <v>153</v>
      </c>
      <c r="AU428" s="238" t="s">
        <v>89</v>
      </c>
      <c r="AV428" s="13" t="s">
        <v>151</v>
      </c>
      <c r="AW428" s="13" t="s">
        <v>41</v>
      </c>
      <c r="AX428" s="13" t="s">
        <v>87</v>
      </c>
      <c r="AY428" s="238" t="s">
        <v>145</v>
      </c>
    </row>
    <row r="429" s="2" customFormat="1" ht="21.75" customHeight="1">
      <c r="A429" s="41"/>
      <c r="B429" s="42"/>
      <c r="C429" s="199" t="s">
        <v>330</v>
      </c>
      <c r="D429" s="199" t="s">
        <v>146</v>
      </c>
      <c r="E429" s="200" t="s">
        <v>950</v>
      </c>
      <c r="F429" s="201" t="s">
        <v>951</v>
      </c>
      <c r="G429" s="202" t="s">
        <v>368</v>
      </c>
      <c r="H429" s="203">
        <v>13</v>
      </c>
      <c r="I429" s="204"/>
      <c r="J429" s="205">
        <f>ROUND(I429*H429,2)</f>
        <v>0</v>
      </c>
      <c r="K429" s="201" t="s">
        <v>525</v>
      </c>
      <c r="L429" s="47"/>
      <c r="M429" s="206" t="s">
        <v>39</v>
      </c>
      <c r="N429" s="207" t="s">
        <v>50</v>
      </c>
      <c r="O429" s="87"/>
      <c r="P429" s="208">
        <f>O429*H429</f>
        <v>0</v>
      </c>
      <c r="Q429" s="208">
        <v>0.0076</v>
      </c>
      <c r="R429" s="208">
        <f>Q429*H429</f>
        <v>0.098799999999999999</v>
      </c>
      <c r="S429" s="208">
        <v>0</v>
      </c>
      <c r="T429" s="209">
        <f>S429*H429</f>
        <v>0</v>
      </c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R429" s="210" t="s">
        <v>292</v>
      </c>
      <c r="AT429" s="210" t="s">
        <v>146</v>
      </c>
      <c r="AU429" s="210" t="s">
        <v>89</v>
      </c>
      <c r="AY429" s="19" t="s">
        <v>145</v>
      </c>
      <c r="BE429" s="211">
        <f>IF(N429="základní",J429,0)</f>
        <v>0</v>
      </c>
      <c r="BF429" s="211">
        <f>IF(N429="snížená",J429,0)</f>
        <v>0</v>
      </c>
      <c r="BG429" s="211">
        <f>IF(N429="zákl. přenesená",J429,0)</f>
        <v>0</v>
      </c>
      <c r="BH429" s="211">
        <f>IF(N429="sníž. přenesená",J429,0)</f>
        <v>0</v>
      </c>
      <c r="BI429" s="211">
        <f>IF(N429="nulová",J429,0)</f>
        <v>0</v>
      </c>
      <c r="BJ429" s="19" t="s">
        <v>87</v>
      </c>
      <c r="BK429" s="211">
        <f>ROUND(I429*H429,2)</f>
        <v>0</v>
      </c>
      <c r="BL429" s="19" t="s">
        <v>292</v>
      </c>
      <c r="BM429" s="210" t="s">
        <v>952</v>
      </c>
    </row>
    <row r="430" s="2" customFormat="1">
      <c r="A430" s="41"/>
      <c r="B430" s="42"/>
      <c r="C430" s="43"/>
      <c r="D430" s="212" t="s">
        <v>152</v>
      </c>
      <c r="E430" s="43"/>
      <c r="F430" s="213" t="s">
        <v>953</v>
      </c>
      <c r="G430" s="43"/>
      <c r="H430" s="43"/>
      <c r="I430" s="214"/>
      <c r="J430" s="43"/>
      <c r="K430" s="43"/>
      <c r="L430" s="47"/>
      <c r="M430" s="215"/>
      <c r="N430" s="216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19" t="s">
        <v>152</v>
      </c>
      <c r="AU430" s="19" t="s">
        <v>89</v>
      </c>
    </row>
    <row r="431" s="2" customFormat="1">
      <c r="A431" s="41"/>
      <c r="B431" s="42"/>
      <c r="C431" s="43"/>
      <c r="D431" s="252" t="s">
        <v>528</v>
      </c>
      <c r="E431" s="43"/>
      <c r="F431" s="253" t="s">
        <v>954</v>
      </c>
      <c r="G431" s="43"/>
      <c r="H431" s="43"/>
      <c r="I431" s="214"/>
      <c r="J431" s="43"/>
      <c r="K431" s="43"/>
      <c r="L431" s="47"/>
      <c r="M431" s="215"/>
      <c r="N431" s="216"/>
      <c r="O431" s="87"/>
      <c r="P431" s="87"/>
      <c r="Q431" s="87"/>
      <c r="R431" s="87"/>
      <c r="S431" s="87"/>
      <c r="T431" s="88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T431" s="19" t="s">
        <v>528</v>
      </c>
      <c r="AU431" s="19" t="s">
        <v>89</v>
      </c>
    </row>
    <row r="432" s="12" customFormat="1">
      <c r="A432" s="12"/>
      <c r="B432" s="217"/>
      <c r="C432" s="218"/>
      <c r="D432" s="212" t="s">
        <v>153</v>
      </c>
      <c r="E432" s="219" t="s">
        <v>39</v>
      </c>
      <c r="F432" s="220" t="s">
        <v>955</v>
      </c>
      <c r="G432" s="218"/>
      <c r="H432" s="221">
        <v>13</v>
      </c>
      <c r="I432" s="222"/>
      <c r="J432" s="218"/>
      <c r="K432" s="218"/>
      <c r="L432" s="223"/>
      <c r="M432" s="224"/>
      <c r="N432" s="225"/>
      <c r="O432" s="225"/>
      <c r="P432" s="225"/>
      <c r="Q432" s="225"/>
      <c r="R432" s="225"/>
      <c r="S432" s="225"/>
      <c r="T432" s="226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T432" s="227" t="s">
        <v>153</v>
      </c>
      <c r="AU432" s="227" t="s">
        <v>89</v>
      </c>
      <c r="AV432" s="12" t="s">
        <v>89</v>
      </c>
      <c r="AW432" s="12" t="s">
        <v>41</v>
      </c>
      <c r="AX432" s="12" t="s">
        <v>79</v>
      </c>
      <c r="AY432" s="227" t="s">
        <v>145</v>
      </c>
    </row>
    <row r="433" s="13" customFormat="1">
      <c r="A433" s="13"/>
      <c r="B433" s="228"/>
      <c r="C433" s="229"/>
      <c r="D433" s="212" t="s">
        <v>153</v>
      </c>
      <c r="E433" s="230" t="s">
        <v>39</v>
      </c>
      <c r="F433" s="231" t="s">
        <v>155</v>
      </c>
      <c r="G433" s="229"/>
      <c r="H433" s="232">
        <v>13</v>
      </c>
      <c r="I433" s="233"/>
      <c r="J433" s="229"/>
      <c r="K433" s="229"/>
      <c r="L433" s="234"/>
      <c r="M433" s="235"/>
      <c r="N433" s="236"/>
      <c r="O433" s="236"/>
      <c r="P433" s="236"/>
      <c r="Q433" s="236"/>
      <c r="R433" s="236"/>
      <c r="S433" s="236"/>
      <c r="T433" s="237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8" t="s">
        <v>153</v>
      </c>
      <c r="AU433" s="238" t="s">
        <v>89</v>
      </c>
      <c r="AV433" s="13" t="s">
        <v>151</v>
      </c>
      <c r="AW433" s="13" t="s">
        <v>41</v>
      </c>
      <c r="AX433" s="13" t="s">
        <v>87</v>
      </c>
      <c r="AY433" s="238" t="s">
        <v>145</v>
      </c>
    </row>
    <row r="434" s="2" customFormat="1" ht="24.15" customHeight="1">
      <c r="A434" s="41"/>
      <c r="B434" s="42"/>
      <c r="C434" s="199" t="s">
        <v>956</v>
      </c>
      <c r="D434" s="199" t="s">
        <v>146</v>
      </c>
      <c r="E434" s="200" t="s">
        <v>957</v>
      </c>
      <c r="F434" s="201" t="s">
        <v>958</v>
      </c>
      <c r="G434" s="202" t="s">
        <v>149</v>
      </c>
      <c r="H434" s="203">
        <v>80</v>
      </c>
      <c r="I434" s="204"/>
      <c r="J434" s="205">
        <f>ROUND(I434*H434,2)</f>
        <v>0</v>
      </c>
      <c r="K434" s="201" t="s">
        <v>525</v>
      </c>
      <c r="L434" s="47"/>
      <c r="M434" s="206" t="s">
        <v>39</v>
      </c>
      <c r="N434" s="207" t="s">
        <v>50</v>
      </c>
      <c r="O434" s="87"/>
      <c r="P434" s="208">
        <f>O434*H434</f>
        <v>0</v>
      </c>
      <c r="Q434" s="208">
        <v>0.0019</v>
      </c>
      <c r="R434" s="208">
        <f>Q434*H434</f>
        <v>0.152</v>
      </c>
      <c r="S434" s="208">
        <v>0</v>
      </c>
      <c r="T434" s="209">
        <f>S434*H434</f>
        <v>0</v>
      </c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R434" s="210" t="s">
        <v>292</v>
      </c>
      <c r="AT434" s="210" t="s">
        <v>146</v>
      </c>
      <c r="AU434" s="210" t="s">
        <v>89</v>
      </c>
      <c r="AY434" s="19" t="s">
        <v>145</v>
      </c>
      <c r="BE434" s="211">
        <f>IF(N434="základní",J434,0)</f>
        <v>0</v>
      </c>
      <c r="BF434" s="211">
        <f>IF(N434="snížená",J434,0)</f>
        <v>0</v>
      </c>
      <c r="BG434" s="211">
        <f>IF(N434="zákl. přenesená",J434,0)</f>
        <v>0</v>
      </c>
      <c r="BH434" s="211">
        <f>IF(N434="sníž. přenesená",J434,0)</f>
        <v>0</v>
      </c>
      <c r="BI434" s="211">
        <f>IF(N434="nulová",J434,0)</f>
        <v>0</v>
      </c>
      <c r="BJ434" s="19" t="s">
        <v>87</v>
      </c>
      <c r="BK434" s="211">
        <f>ROUND(I434*H434,2)</f>
        <v>0</v>
      </c>
      <c r="BL434" s="19" t="s">
        <v>292</v>
      </c>
      <c r="BM434" s="210" t="s">
        <v>959</v>
      </c>
    </row>
    <row r="435" s="2" customFormat="1">
      <c r="A435" s="41"/>
      <c r="B435" s="42"/>
      <c r="C435" s="43"/>
      <c r="D435" s="212" t="s">
        <v>152</v>
      </c>
      <c r="E435" s="43"/>
      <c r="F435" s="213" t="s">
        <v>960</v>
      </c>
      <c r="G435" s="43"/>
      <c r="H435" s="43"/>
      <c r="I435" s="214"/>
      <c r="J435" s="43"/>
      <c r="K435" s="43"/>
      <c r="L435" s="47"/>
      <c r="M435" s="215"/>
      <c r="N435" s="216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19" t="s">
        <v>152</v>
      </c>
      <c r="AU435" s="19" t="s">
        <v>89</v>
      </c>
    </row>
    <row r="436" s="2" customFormat="1">
      <c r="A436" s="41"/>
      <c r="B436" s="42"/>
      <c r="C436" s="43"/>
      <c r="D436" s="252" t="s">
        <v>528</v>
      </c>
      <c r="E436" s="43"/>
      <c r="F436" s="253" t="s">
        <v>961</v>
      </c>
      <c r="G436" s="43"/>
      <c r="H436" s="43"/>
      <c r="I436" s="214"/>
      <c r="J436" s="43"/>
      <c r="K436" s="43"/>
      <c r="L436" s="47"/>
      <c r="M436" s="215"/>
      <c r="N436" s="216"/>
      <c r="O436" s="87"/>
      <c r="P436" s="87"/>
      <c r="Q436" s="87"/>
      <c r="R436" s="87"/>
      <c r="S436" s="87"/>
      <c r="T436" s="88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19" t="s">
        <v>528</v>
      </c>
      <c r="AU436" s="19" t="s">
        <v>89</v>
      </c>
    </row>
    <row r="437" s="12" customFormat="1">
      <c r="A437" s="12"/>
      <c r="B437" s="217"/>
      <c r="C437" s="218"/>
      <c r="D437" s="212" t="s">
        <v>153</v>
      </c>
      <c r="E437" s="219" t="s">
        <v>39</v>
      </c>
      <c r="F437" s="220" t="s">
        <v>962</v>
      </c>
      <c r="G437" s="218"/>
      <c r="H437" s="221">
        <v>60</v>
      </c>
      <c r="I437" s="222"/>
      <c r="J437" s="218"/>
      <c r="K437" s="218"/>
      <c r="L437" s="223"/>
      <c r="M437" s="224"/>
      <c r="N437" s="225"/>
      <c r="O437" s="225"/>
      <c r="P437" s="225"/>
      <c r="Q437" s="225"/>
      <c r="R437" s="225"/>
      <c r="S437" s="225"/>
      <c r="T437" s="226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T437" s="227" t="s">
        <v>153</v>
      </c>
      <c r="AU437" s="227" t="s">
        <v>89</v>
      </c>
      <c r="AV437" s="12" t="s">
        <v>89</v>
      </c>
      <c r="AW437" s="12" t="s">
        <v>41</v>
      </c>
      <c r="AX437" s="12" t="s">
        <v>79</v>
      </c>
      <c r="AY437" s="227" t="s">
        <v>145</v>
      </c>
    </row>
    <row r="438" s="12" customFormat="1">
      <c r="A438" s="12"/>
      <c r="B438" s="217"/>
      <c r="C438" s="218"/>
      <c r="D438" s="212" t="s">
        <v>153</v>
      </c>
      <c r="E438" s="219" t="s">
        <v>39</v>
      </c>
      <c r="F438" s="220" t="s">
        <v>963</v>
      </c>
      <c r="G438" s="218"/>
      <c r="H438" s="221">
        <v>20</v>
      </c>
      <c r="I438" s="222"/>
      <c r="J438" s="218"/>
      <c r="K438" s="218"/>
      <c r="L438" s="223"/>
      <c r="M438" s="224"/>
      <c r="N438" s="225"/>
      <c r="O438" s="225"/>
      <c r="P438" s="225"/>
      <c r="Q438" s="225"/>
      <c r="R438" s="225"/>
      <c r="S438" s="225"/>
      <c r="T438" s="226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T438" s="227" t="s">
        <v>153</v>
      </c>
      <c r="AU438" s="227" t="s">
        <v>89</v>
      </c>
      <c r="AV438" s="12" t="s">
        <v>89</v>
      </c>
      <c r="AW438" s="12" t="s">
        <v>41</v>
      </c>
      <c r="AX438" s="12" t="s">
        <v>79</v>
      </c>
      <c r="AY438" s="227" t="s">
        <v>145</v>
      </c>
    </row>
    <row r="439" s="13" customFormat="1">
      <c r="A439" s="13"/>
      <c r="B439" s="228"/>
      <c r="C439" s="229"/>
      <c r="D439" s="212" t="s">
        <v>153</v>
      </c>
      <c r="E439" s="230" t="s">
        <v>39</v>
      </c>
      <c r="F439" s="231" t="s">
        <v>155</v>
      </c>
      <c r="G439" s="229"/>
      <c r="H439" s="232">
        <v>80</v>
      </c>
      <c r="I439" s="233"/>
      <c r="J439" s="229"/>
      <c r="K439" s="229"/>
      <c r="L439" s="234"/>
      <c r="M439" s="235"/>
      <c r="N439" s="236"/>
      <c r="O439" s="236"/>
      <c r="P439" s="236"/>
      <c r="Q439" s="236"/>
      <c r="R439" s="236"/>
      <c r="S439" s="236"/>
      <c r="T439" s="237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8" t="s">
        <v>153</v>
      </c>
      <c r="AU439" s="238" t="s">
        <v>89</v>
      </c>
      <c r="AV439" s="13" t="s">
        <v>151</v>
      </c>
      <c r="AW439" s="13" t="s">
        <v>41</v>
      </c>
      <c r="AX439" s="13" t="s">
        <v>87</v>
      </c>
      <c r="AY439" s="238" t="s">
        <v>145</v>
      </c>
    </row>
    <row r="440" s="2" customFormat="1" ht="24.15" customHeight="1">
      <c r="A440" s="41"/>
      <c r="B440" s="42"/>
      <c r="C440" s="199" t="s">
        <v>337</v>
      </c>
      <c r="D440" s="199" t="s">
        <v>146</v>
      </c>
      <c r="E440" s="200" t="s">
        <v>964</v>
      </c>
      <c r="F440" s="201" t="s">
        <v>965</v>
      </c>
      <c r="G440" s="202" t="s">
        <v>202</v>
      </c>
      <c r="H440" s="203">
        <v>5.4269999999999996</v>
      </c>
      <c r="I440" s="204"/>
      <c r="J440" s="205">
        <f>ROUND(I440*H440,2)</f>
        <v>0</v>
      </c>
      <c r="K440" s="201" t="s">
        <v>525</v>
      </c>
      <c r="L440" s="47"/>
      <c r="M440" s="206" t="s">
        <v>39</v>
      </c>
      <c r="N440" s="207" t="s">
        <v>50</v>
      </c>
      <c r="O440" s="87"/>
      <c r="P440" s="208">
        <f>O440*H440</f>
        <v>0</v>
      </c>
      <c r="Q440" s="208">
        <v>0</v>
      </c>
      <c r="R440" s="208">
        <f>Q440*H440</f>
        <v>0</v>
      </c>
      <c r="S440" s="208">
        <v>0</v>
      </c>
      <c r="T440" s="209">
        <f>S440*H440</f>
        <v>0</v>
      </c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R440" s="210" t="s">
        <v>292</v>
      </c>
      <c r="AT440" s="210" t="s">
        <v>146</v>
      </c>
      <c r="AU440" s="210" t="s">
        <v>89</v>
      </c>
      <c r="AY440" s="19" t="s">
        <v>145</v>
      </c>
      <c r="BE440" s="211">
        <f>IF(N440="základní",J440,0)</f>
        <v>0</v>
      </c>
      <c r="BF440" s="211">
        <f>IF(N440="snížená",J440,0)</f>
        <v>0</v>
      </c>
      <c r="BG440" s="211">
        <f>IF(N440="zákl. přenesená",J440,0)</f>
        <v>0</v>
      </c>
      <c r="BH440" s="211">
        <f>IF(N440="sníž. přenesená",J440,0)</f>
        <v>0</v>
      </c>
      <c r="BI440" s="211">
        <f>IF(N440="nulová",J440,0)</f>
        <v>0</v>
      </c>
      <c r="BJ440" s="19" t="s">
        <v>87</v>
      </c>
      <c r="BK440" s="211">
        <f>ROUND(I440*H440,2)</f>
        <v>0</v>
      </c>
      <c r="BL440" s="19" t="s">
        <v>292</v>
      </c>
      <c r="BM440" s="210" t="s">
        <v>966</v>
      </c>
    </row>
    <row r="441" s="2" customFormat="1">
      <c r="A441" s="41"/>
      <c r="B441" s="42"/>
      <c r="C441" s="43"/>
      <c r="D441" s="212" t="s">
        <v>152</v>
      </c>
      <c r="E441" s="43"/>
      <c r="F441" s="213" t="s">
        <v>967</v>
      </c>
      <c r="G441" s="43"/>
      <c r="H441" s="43"/>
      <c r="I441" s="214"/>
      <c r="J441" s="43"/>
      <c r="K441" s="43"/>
      <c r="L441" s="47"/>
      <c r="M441" s="215"/>
      <c r="N441" s="216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19" t="s">
        <v>152</v>
      </c>
      <c r="AU441" s="19" t="s">
        <v>89</v>
      </c>
    </row>
    <row r="442" s="2" customFormat="1">
      <c r="A442" s="41"/>
      <c r="B442" s="42"/>
      <c r="C442" s="43"/>
      <c r="D442" s="252" t="s">
        <v>528</v>
      </c>
      <c r="E442" s="43"/>
      <c r="F442" s="253" t="s">
        <v>968</v>
      </c>
      <c r="G442" s="43"/>
      <c r="H442" s="43"/>
      <c r="I442" s="214"/>
      <c r="J442" s="43"/>
      <c r="K442" s="43"/>
      <c r="L442" s="47"/>
      <c r="M442" s="215"/>
      <c r="N442" s="216"/>
      <c r="O442" s="87"/>
      <c r="P442" s="87"/>
      <c r="Q442" s="87"/>
      <c r="R442" s="87"/>
      <c r="S442" s="87"/>
      <c r="T442" s="88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T442" s="19" t="s">
        <v>528</v>
      </c>
      <c r="AU442" s="19" t="s">
        <v>89</v>
      </c>
    </row>
    <row r="443" s="12" customFormat="1">
      <c r="A443" s="12"/>
      <c r="B443" s="217"/>
      <c r="C443" s="218"/>
      <c r="D443" s="212" t="s">
        <v>153</v>
      </c>
      <c r="E443" s="219" t="s">
        <v>39</v>
      </c>
      <c r="F443" s="220" t="s">
        <v>969</v>
      </c>
      <c r="G443" s="218"/>
      <c r="H443" s="221">
        <v>1.296</v>
      </c>
      <c r="I443" s="222"/>
      <c r="J443" s="218"/>
      <c r="K443" s="218"/>
      <c r="L443" s="223"/>
      <c r="M443" s="224"/>
      <c r="N443" s="225"/>
      <c r="O443" s="225"/>
      <c r="P443" s="225"/>
      <c r="Q443" s="225"/>
      <c r="R443" s="225"/>
      <c r="S443" s="225"/>
      <c r="T443" s="226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T443" s="227" t="s">
        <v>153</v>
      </c>
      <c r="AU443" s="227" t="s">
        <v>89</v>
      </c>
      <c r="AV443" s="12" t="s">
        <v>89</v>
      </c>
      <c r="AW443" s="12" t="s">
        <v>41</v>
      </c>
      <c r="AX443" s="12" t="s">
        <v>79</v>
      </c>
      <c r="AY443" s="227" t="s">
        <v>145</v>
      </c>
    </row>
    <row r="444" s="12" customFormat="1">
      <c r="A444" s="12"/>
      <c r="B444" s="217"/>
      <c r="C444" s="218"/>
      <c r="D444" s="212" t="s">
        <v>153</v>
      </c>
      <c r="E444" s="219" t="s">
        <v>39</v>
      </c>
      <c r="F444" s="220" t="s">
        <v>970</v>
      </c>
      <c r="G444" s="218"/>
      <c r="H444" s="221">
        <v>4.1310000000000002</v>
      </c>
      <c r="I444" s="222"/>
      <c r="J444" s="218"/>
      <c r="K444" s="218"/>
      <c r="L444" s="223"/>
      <c r="M444" s="224"/>
      <c r="N444" s="225"/>
      <c r="O444" s="225"/>
      <c r="P444" s="225"/>
      <c r="Q444" s="225"/>
      <c r="R444" s="225"/>
      <c r="S444" s="225"/>
      <c r="T444" s="226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T444" s="227" t="s">
        <v>153</v>
      </c>
      <c r="AU444" s="227" t="s">
        <v>89</v>
      </c>
      <c r="AV444" s="12" t="s">
        <v>89</v>
      </c>
      <c r="AW444" s="12" t="s">
        <v>41</v>
      </c>
      <c r="AX444" s="12" t="s">
        <v>79</v>
      </c>
      <c r="AY444" s="227" t="s">
        <v>145</v>
      </c>
    </row>
    <row r="445" s="13" customFormat="1">
      <c r="A445" s="13"/>
      <c r="B445" s="228"/>
      <c r="C445" s="229"/>
      <c r="D445" s="212" t="s">
        <v>153</v>
      </c>
      <c r="E445" s="230" t="s">
        <v>39</v>
      </c>
      <c r="F445" s="231" t="s">
        <v>155</v>
      </c>
      <c r="G445" s="229"/>
      <c r="H445" s="232">
        <v>5.4269999999999996</v>
      </c>
      <c r="I445" s="233"/>
      <c r="J445" s="229"/>
      <c r="K445" s="229"/>
      <c r="L445" s="234"/>
      <c r="M445" s="235"/>
      <c r="N445" s="236"/>
      <c r="O445" s="236"/>
      <c r="P445" s="236"/>
      <c r="Q445" s="236"/>
      <c r="R445" s="236"/>
      <c r="S445" s="236"/>
      <c r="T445" s="23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8" t="s">
        <v>153</v>
      </c>
      <c r="AU445" s="238" t="s">
        <v>89</v>
      </c>
      <c r="AV445" s="13" t="s">
        <v>151</v>
      </c>
      <c r="AW445" s="13" t="s">
        <v>41</v>
      </c>
      <c r="AX445" s="13" t="s">
        <v>87</v>
      </c>
      <c r="AY445" s="238" t="s">
        <v>145</v>
      </c>
    </row>
    <row r="446" s="2" customFormat="1" ht="16.5" customHeight="1">
      <c r="A446" s="41"/>
      <c r="B446" s="42"/>
      <c r="C446" s="254" t="s">
        <v>358</v>
      </c>
      <c r="D446" s="254" t="s">
        <v>478</v>
      </c>
      <c r="E446" s="255" t="s">
        <v>971</v>
      </c>
      <c r="F446" s="256" t="s">
        <v>972</v>
      </c>
      <c r="G446" s="257" t="s">
        <v>202</v>
      </c>
      <c r="H446" s="258">
        <v>5.4269999999999996</v>
      </c>
      <c r="I446" s="259"/>
      <c r="J446" s="260">
        <f>ROUND(I446*H446,2)</f>
        <v>0</v>
      </c>
      <c r="K446" s="256" t="s">
        <v>525</v>
      </c>
      <c r="L446" s="261"/>
      <c r="M446" s="262" t="s">
        <v>39</v>
      </c>
      <c r="N446" s="263" t="s">
        <v>50</v>
      </c>
      <c r="O446" s="87"/>
      <c r="P446" s="208">
        <f>O446*H446</f>
        <v>0</v>
      </c>
      <c r="Q446" s="208">
        <v>2.234</v>
      </c>
      <c r="R446" s="208">
        <f>Q446*H446</f>
        <v>12.123918</v>
      </c>
      <c r="S446" s="208">
        <v>0</v>
      </c>
      <c r="T446" s="209">
        <f>S446*H446</f>
        <v>0</v>
      </c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R446" s="210" t="s">
        <v>830</v>
      </c>
      <c r="AT446" s="210" t="s">
        <v>478</v>
      </c>
      <c r="AU446" s="210" t="s">
        <v>89</v>
      </c>
      <c r="AY446" s="19" t="s">
        <v>145</v>
      </c>
      <c r="BE446" s="211">
        <f>IF(N446="základní",J446,0)</f>
        <v>0</v>
      </c>
      <c r="BF446" s="211">
        <f>IF(N446="snížená",J446,0)</f>
        <v>0</v>
      </c>
      <c r="BG446" s="211">
        <f>IF(N446="zákl. přenesená",J446,0)</f>
        <v>0</v>
      </c>
      <c r="BH446" s="211">
        <f>IF(N446="sníž. přenesená",J446,0)</f>
        <v>0</v>
      </c>
      <c r="BI446" s="211">
        <f>IF(N446="nulová",J446,0)</f>
        <v>0</v>
      </c>
      <c r="BJ446" s="19" t="s">
        <v>87</v>
      </c>
      <c r="BK446" s="211">
        <f>ROUND(I446*H446,2)</f>
        <v>0</v>
      </c>
      <c r="BL446" s="19" t="s">
        <v>292</v>
      </c>
      <c r="BM446" s="210" t="s">
        <v>973</v>
      </c>
    </row>
    <row r="447" s="2" customFormat="1">
      <c r="A447" s="41"/>
      <c r="B447" s="42"/>
      <c r="C447" s="43"/>
      <c r="D447" s="212" t="s">
        <v>152</v>
      </c>
      <c r="E447" s="43"/>
      <c r="F447" s="213" t="s">
        <v>972</v>
      </c>
      <c r="G447" s="43"/>
      <c r="H447" s="43"/>
      <c r="I447" s="214"/>
      <c r="J447" s="43"/>
      <c r="K447" s="43"/>
      <c r="L447" s="47"/>
      <c r="M447" s="215"/>
      <c r="N447" s="216"/>
      <c r="O447" s="87"/>
      <c r="P447" s="87"/>
      <c r="Q447" s="87"/>
      <c r="R447" s="87"/>
      <c r="S447" s="87"/>
      <c r="T447" s="88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T447" s="19" t="s">
        <v>152</v>
      </c>
      <c r="AU447" s="19" t="s">
        <v>89</v>
      </c>
    </row>
    <row r="448" s="12" customFormat="1">
      <c r="A448" s="12"/>
      <c r="B448" s="217"/>
      <c r="C448" s="218"/>
      <c r="D448" s="212" t="s">
        <v>153</v>
      </c>
      <c r="E448" s="219" t="s">
        <v>39</v>
      </c>
      <c r="F448" s="220" t="s">
        <v>969</v>
      </c>
      <c r="G448" s="218"/>
      <c r="H448" s="221">
        <v>1.296</v>
      </c>
      <c r="I448" s="222"/>
      <c r="J448" s="218"/>
      <c r="K448" s="218"/>
      <c r="L448" s="223"/>
      <c r="M448" s="224"/>
      <c r="N448" s="225"/>
      <c r="O448" s="225"/>
      <c r="P448" s="225"/>
      <c r="Q448" s="225"/>
      <c r="R448" s="225"/>
      <c r="S448" s="225"/>
      <c r="T448" s="226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T448" s="227" t="s">
        <v>153</v>
      </c>
      <c r="AU448" s="227" t="s">
        <v>89</v>
      </c>
      <c r="AV448" s="12" t="s">
        <v>89</v>
      </c>
      <c r="AW448" s="12" t="s">
        <v>41</v>
      </c>
      <c r="AX448" s="12" t="s">
        <v>79</v>
      </c>
      <c r="AY448" s="227" t="s">
        <v>145</v>
      </c>
    </row>
    <row r="449" s="12" customFormat="1">
      <c r="A449" s="12"/>
      <c r="B449" s="217"/>
      <c r="C449" s="218"/>
      <c r="D449" s="212" t="s">
        <v>153</v>
      </c>
      <c r="E449" s="219" t="s">
        <v>39</v>
      </c>
      <c r="F449" s="220" t="s">
        <v>970</v>
      </c>
      <c r="G449" s="218"/>
      <c r="H449" s="221">
        <v>4.1310000000000002</v>
      </c>
      <c r="I449" s="222"/>
      <c r="J449" s="218"/>
      <c r="K449" s="218"/>
      <c r="L449" s="223"/>
      <c r="M449" s="224"/>
      <c r="N449" s="225"/>
      <c r="O449" s="225"/>
      <c r="P449" s="225"/>
      <c r="Q449" s="225"/>
      <c r="R449" s="225"/>
      <c r="S449" s="225"/>
      <c r="T449" s="226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T449" s="227" t="s">
        <v>153</v>
      </c>
      <c r="AU449" s="227" t="s">
        <v>89</v>
      </c>
      <c r="AV449" s="12" t="s">
        <v>89</v>
      </c>
      <c r="AW449" s="12" t="s">
        <v>41</v>
      </c>
      <c r="AX449" s="12" t="s">
        <v>79</v>
      </c>
      <c r="AY449" s="227" t="s">
        <v>145</v>
      </c>
    </row>
    <row r="450" s="13" customFormat="1">
      <c r="A450" s="13"/>
      <c r="B450" s="228"/>
      <c r="C450" s="229"/>
      <c r="D450" s="212" t="s">
        <v>153</v>
      </c>
      <c r="E450" s="230" t="s">
        <v>39</v>
      </c>
      <c r="F450" s="231" t="s">
        <v>155</v>
      </c>
      <c r="G450" s="229"/>
      <c r="H450" s="232">
        <v>5.4269999999999996</v>
      </c>
      <c r="I450" s="233"/>
      <c r="J450" s="229"/>
      <c r="K450" s="229"/>
      <c r="L450" s="234"/>
      <c r="M450" s="235"/>
      <c r="N450" s="236"/>
      <c r="O450" s="236"/>
      <c r="P450" s="236"/>
      <c r="Q450" s="236"/>
      <c r="R450" s="236"/>
      <c r="S450" s="236"/>
      <c r="T450" s="237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8" t="s">
        <v>153</v>
      </c>
      <c r="AU450" s="238" t="s">
        <v>89</v>
      </c>
      <c r="AV450" s="13" t="s">
        <v>151</v>
      </c>
      <c r="AW450" s="13" t="s">
        <v>41</v>
      </c>
      <c r="AX450" s="13" t="s">
        <v>87</v>
      </c>
      <c r="AY450" s="238" t="s">
        <v>145</v>
      </c>
    </row>
    <row r="451" s="2" customFormat="1" ht="16.5" customHeight="1">
      <c r="A451" s="41"/>
      <c r="B451" s="42"/>
      <c r="C451" s="254" t="s">
        <v>341</v>
      </c>
      <c r="D451" s="254" t="s">
        <v>478</v>
      </c>
      <c r="E451" s="255" t="s">
        <v>974</v>
      </c>
      <c r="F451" s="256" t="s">
        <v>975</v>
      </c>
      <c r="G451" s="257" t="s">
        <v>149</v>
      </c>
      <c r="H451" s="258">
        <v>3</v>
      </c>
      <c r="I451" s="259"/>
      <c r="J451" s="260">
        <f>ROUND(I451*H451,2)</f>
        <v>0</v>
      </c>
      <c r="K451" s="256" t="s">
        <v>525</v>
      </c>
      <c r="L451" s="261"/>
      <c r="M451" s="262" t="s">
        <v>39</v>
      </c>
      <c r="N451" s="263" t="s">
        <v>50</v>
      </c>
      <c r="O451" s="87"/>
      <c r="P451" s="208">
        <f>O451*H451</f>
        <v>0</v>
      </c>
      <c r="Q451" s="208">
        <v>0.0046899999999999997</v>
      </c>
      <c r="R451" s="208">
        <f>Q451*H451</f>
        <v>0.014069999999999999</v>
      </c>
      <c r="S451" s="208">
        <v>0</v>
      </c>
      <c r="T451" s="209">
        <f>S451*H451</f>
        <v>0</v>
      </c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R451" s="210" t="s">
        <v>830</v>
      </c>
      <c r="AT451" s="210" t="s">
        <v>478</v>
      </c>
      <c r="AU451" s="210" t="s">
        <v>89</v>
      </c>
      <c r="AY451" s="19" t="s">
        <v>145</v>
      </c>
      <c r="BE451" s="211">
        <f>IF(N451="základní",J451,0)</f>
        <v>0</v>
      </c>
      <c r="BF451" s="211">
        <f>IF(N451="snížená",J451,0)</f>
        <v>0</v>
      </c>
      <c r="BG451" s="211">
        <f>IF(N451="zákl. přenesená",J451,0)</f>
        <v>0</v>
      </c>
      <c r="BH451" s="211">
        <f>IF(N451="sníž. přenesená",J451,0)</f>
        <v>0</v>
      </c>
      <c r="BI451" s="211">
        <f>IF(N451="nulová",J451,0)</f>
        <v>0</v>
      </c>
      <c r="BJ451" s="19" t="s">
        <v>87</v>
      </c>
      <c r="BK451" s="211">
        <f>ROUND(I451*H451,2)</f>
        <v>0</v>
      </c>
      <c r="BL451" s="19" t="s">
        <v>292</v>
      </c>
      <c r="BM451" s="210" t="s">
        <v>976</v>
      </c>
    </row>
    <row r="452" s="2" customFormat="1">
      <c r="A452" s="41"/>
      <c r="B452" s="42"/>
      <c r="C452" s="43"/>
      <c r="D452" s="212" t="s">
        <v>152</v>
      </c>
      <c r="E452" s="43"/>
      <c r="F452" s="213" t="s">
        <v>975</v>
      </c>
      <c r="G452" s="43"/>
      <c r="H452" s="43"/>
      <c r="I452" s="214"/>
      <c r="J452" s="43"/>
      <c r="K452" s="43"/>
      <c r="L452" s="47"/>
      <c r="M452" s="215"/>
      <c r="N452" s="216"/>
      <c r="O452" s="87"/>
      <c r="P452" s="87"/>
      <c r="Q452" s="87"/>
      <c r="R452" s="87"/>
      <c r="S452" s="87"/>
      <c r="T452" s="88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T452" s="19" t="s">
        <v>152</v>
      </c>
      <c r="AU452" s="19" t="s">
        <v>89</v>
      </c>
    </row>
    <row r="453" s="12" customFormat="1">
      <c r="A453" s="12"/>
      <c r="B453" s="217"/>
      <c r="C453" s="218"/>
      <c r="D453" s="212" t="s">
        <v>153</v>
      </c>
      <c r="E453" s="219" t="s">
        <v>39</v>
      </c>
      <c r="F453" s="220" t="s">
        <v>601</v>
      </c>
      <c r="G453" s="218"/>
      <c r="H453" s="221">
        <v>3</v>
      </c>
      <c r="I453" s="222"/>
      <c r="J453" s="218"/>
      <c r="K453" s="218"/>
      <c r="L453" s="223"/>
      <c r="M453" s="224"/>
      <c r="N453" s="225"/>
      <c r="O453" s="225"/>
      <c r="P453" s="225"/>
      <c r="Q453" s="225"/>
      <c r="R453" s="225"/>
      <c r="S453" s="225"/>
      <c r="T453" s="226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T453" s="227" t="s">
        <v>153</v>
      </c>
      <c r="AU453" s="227" t="s">
        <v>89</v>
      </c>
      <c r="AV453" s="12" t="s">
        <v>89</v>
      </c>
      <c r="AW453" s="12" t="s">
        <v>41</v>
      </c>
      <c r="AX453" s="12" t="s">
        <v>79</v>
      </c>
      <c r="AY453" s="227" t="s">
        <v>145</v>
      </c>
    </row>
    <row r="454" s="13" customFormat="1">
      <c r="A454" s="13"/>
      <c r="B454" s="228"/>
      <c r="C454" s="229"/>
      <c r="D454" s="212" t="s">
        <v>153</v>
      </c>
      <c r="E454" s="230" t="s">
        <v>39</v>
      </c>
      <c r="F454" s="231" t="s">
        <v>155</v>
      </c>
      <c r="G454" s="229"/>
      <c r="H454" s="232">
        <v>3</v>
      </c>
      <c r="I454" s="233"/>
      <c r="J454" s="229"/>
      <c r="K454" s="229"/>
      <c r="L454" s="234"/>
      <c r="M454" s="235"/>
      <c r="N454" s="236"/>
      <c r="O454" s="236"/>
      <c r="P454" s="236"/>
      <c r="Q454" s="236"/>
      <c r="R454" s="236"/>
      <c r="S454" s="236"/>
      <c r="T454" s="237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8" t="s">
        <v>153</v>
      </c>
      <c r="AU454" s="238" t="s">
        <v>89</v>
      </c>
      <c r="AV454" s="13" t="s">
        <v>151</v>
      </c>
      <c r="AW454" s="13" t="s">
        <v>41</v>
      </c>
      <c r="AX454" s="13" t="s">
        <v>87</v>
      </c>
      <c r="AY454" s="238" t="s">
        <v>145</v>
      </c>
    </row>
    <row r="455" s="2" customFormat="1" ht="16.5" customHeight="1">
      <c r="A455" s="41"/>
      <c r="B455" s="42"/>
      <c r="C455" s="254" t="s">
        <v>977</v>
      </c>
      <c r="D455" s="254" t="s">
        <v>478</v>
      </c>
      <c r="E455" s="255" t="s">
        <v>978</v>
      </c>
      <c r="F455" s="256" t="s">
        <v>979</v>
      </c>
      <c r="G455" s="257" t="s">
        <v>149</v>
      </c>
      <c r="H455" s="258">
        <v>6</v>
      </c>
      <c r="I455" s="259"/>
      <c r="J455" s="260">
        <f>ROUND(I455*H455,2)</f>
        <v>0</v>
      </c>
      <c r="K455" s="256" t="s">
        <v>525</v>
      </c>
      <c r="L455" s="261"/>
      <c r="M455" s="262" t="s">
        <v>39</v>
      </c>
      <c r="N455" s="263" t="s">
        <v>50</v>
      </c>
      <c r="O455" s="87"/>
      <c r="P455" s="208">
        <f>O455*H455</f>
        <v>0</v>
      </c>
      <c r="Q455" s="208">
        <v>0.01209</v>
      </c>
      <c r="R455" s="208">
        <f>Q455*H455</f>
        <v>0.072539999999999993</v>
      </c>
      <c r="S455" s="208">
        <v>0</v>
      </c>
      <c r="T455" s="209">
        <f>S455*H455</f>
        <v>0</v>
      </c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R455" s="210" t="s">
        <v>830</v>
      </c>
      <c r="AT455" s="210" t="s">
        <v>478</v>
      </c>
      <c r="AU455" s="210" t="s">
        <v>89</v>
      </c>
      <c r="AY455" s="19" t="s">
        <v>145</v>
      </c>
      <c r="BE455" s="211">
        <f>IF(N455="základní",J455,0)</f>
        <v>0</v>
      </c>
      <c r="BF455" s="211">
        <f>IF(N455="snížená",J455,0)</f>
        <v>0</v>
      </c>
      <c r="BG455" s="211">
        <f>IF(N455="zákl. přenesená",J455,0)</f>
        <v>0</v>
      </c>
      <c r="BH455" s="211">
        <f>IF(N455="sníž. přenesená",J455,0)</f>
        <v>0</v>
      </c>
      <c r="BI455" s="211">
        <f>IF(N455="nulová",J455,0)</f>
        <v>0</v>
      </c>
      <c r="BJ455" s="19" t="s">
        <v>87</v>
      </c>
      <c r="BK455" s="211">
        <f>ROUND(I455*H455,2)</f>
        <v>0</v>
      </c>
      <c r="BL455" s="19" t="s">
        <v>292</v>
      </c>
      <c r="BM455" s="210" t="s">
        <v>980</v>
      </c>
    </row>
    <row r="456" s="2" customFormat="1">
      <c r="A456" s="41"/>
      <c r="B456" s="42"/>
      <c r="C456" s="43"/>
      <c r="D456" s="212" t="s">
        <v>152</v>
      </c>
      <c r="E456" s="43"/>
      <c r="F456" s="213" t="s">
        <v>979</v>
      </c>
      <c r="G456" s="43"/>
      <c r="H456" s="43"/>
      <c r="I456" s="214"/>
      <c r="J456" s="43"/>
      <c r="K456" s="43"/>
      <c r="L456" s="47"/>
      <c r="M456" s="215"/>
      <c r="N456" s="216"/>
      <c r="O456" s="87"/>
      <c r="P456" s="87"/>
      <c r="Q456" s="87"/>
      <c r="R456" s="87"/>
      <c r="S456" s="87"/>
      <c r="T456" s="88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T456" s="19" t="s">
        <v>152</v>
      </c>
      <c r="AU456" s="19" t="s">
        <v>89</v>
      </c>
    </row>
    <row r="457" s="12" customFormat="1">
      <c r="A457" s="12"/>
      <c r="B457" s="217"/>
      <c r="C457" s="218"/>
      <c r="D457" s="212" t="s">
        <v>153</v>
      </c>
      <c r="E457" s="219" t="s">
        <v>39</v>
      </c>
      <c r="F457" s="220" t="s">
        <v>981</v>
      </c>
      <c r="G457" s="218"/>
      <c r="H457" s="221">
        <v>6</v>
      </c>
      <c r="I457" s="222"/>
      <c r="J457" s="218"/>
      <c r="K457" s="218"/>
      <c r="L457" s="223"/>
      <c r="M457" s="224"/>
      <c r="N457" s="225"/>
      <c r="O457" s="225"/>
      <c r="P457" s="225"/>
      <c r="Q457" s="225"/>
      <c r="R457" s="225"/>
      <c r="S457" s="225"/>
      <c r="T457" s="226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T457" s="227" t="s">
        <v>153</v>
      </c>
      <c r="AU457" s="227" t="s">
        <v>89</v>
      </c>
      <c r="AV457" s="12" t="s">
        <v>89</v>
      </c>
      <c r="AW457" s="12" t="s">
        <v>41</v>
      </c>
      <c r="AX457" s="12" t="s">
        <v>87</v>
      </c>
      <c r="AY457" s="227" t="s">
        <v>145</v>
      </c>
    </row>
    <row r="458" s="2" customFormat="1" ht="24.15" customHeight="1">
      <c r="A458" s="41"/>
      <c r="B458" s="42"/>
      <c r="C458" s="199" t="s">
        <v>345</v>
      </c>
      <c r="D458" s="199" t="s">
        <v>146</v>
      </c>
      <c r="E458" s="200" t="s">
        <v>982</v>
      </c>
      <c r="F458" s="201" t="s">
        <v>983</v>
      </c>
      <c r="G458" s="202" t="s">
        <v>280</v>
      </c>
      <c r="H458" s="203">
        <v>0.089999999999999997</v>
      </c>
      <c r="I458" s="204"/>
      <c r="J458" s="205">
        <f>ROUND(I458*H458,2)</f>
        <v>0</v>
      </c>
      <c r="K458" s="201" t="s">
        <v>525</v>
      </c>
      <c r="L458" s="47"/>
      <c r="M458" s="206" t="s">
        <v>39</v>
      </c>
      <c r="N458" s="207" t="s">
        <v>50</v>
      </c>
      <c r="O458" s="87"/>
      <c r="P458" s="208">
        <f>O458*H458</f>
        <v>0</v>
      </c>
      <c r="Q458" s="208">
        <v>1.05965</v>
      </c>
      <c r="R458" s="208">
        <f>Q458*H458</f>
        <v>0.095368499999999995</v>
      </c>
      <c r="S458" s="208">
        <v>0</v>
      </c>
      <c r="T458" s="209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10" t="s">
        <v>292</v>
      </c>
      <c r="AT458" s="210" t="s">
        <v>146</v>
      </c>
      <c r="AU458" s="210" t="s">
        <v>89</v>
      </c>
      <c r="AY458" s="19" t="s">
        <v>145</v>
      </c>
      <c r="BE458" s="211">
        <f>IF(N458="základní",J458,0)</f>
        <v>0</v>
      </c>
      <c r="BF458" s="211">
        <f>IF(N458="snížená",J458,0)</f>
        <v>0</v>
      </c>
      <c r="BG458" s="211">
        <f>IF(N458="zákl. přenesená",J458,0)</f>
        <v>0</v>
      </c>
      <c r="BH458" s="211">
        <f>IF(N458="sníž. přenesená",J458,0)</f>
        <v>0</v>
      </c>
      <c r="BI458" s="211">
        <f>IF(N458="nulová",J458,0)</f>
        <v>0</v>
      </c>
      <c r="BJ458" s="19" t="s">
        <v>87</v>
      </c>
      <c r="BK458" s="211">
        <f>ROUND(I458*H458,2)</f>
        <v>0</v>
      </c>
      <c r="BL458" s="19" t="s">
        <v>292</v>
      </c>
      <c r="BM458" s="210" t="s">
        <v>984</v>
      </c>
    </row>
    <row r="459" s="2" customFormat="1">
      <c r="A459" s="41"/>
      <c r="B459" s="42"/>
      <c r="C459" s="43"/>
      <c r="D459" s="212" t="s">
        <v>152</v>
      </c>
      <c r="E459" s="43"/>
      <c r="F459" s="213" t="s">
        <v>985</v>
      </c>
      <c r="G459" s="43"/>
      <c r="H459" s="43"/>
      <c r="I459" s="214"/>
      <c r="J459" s="43"/>
      <c r="K459" s="43"/>
      <c r="L459" s="47"/>
      <c r="M459" s="215"/>
      <c r="N459" s="216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19" t="s">
        <v>152</v>
      </c>
      <c r="AU459" s="19" t="s">
        <v>89</v>
      </c>
    </row>
    <row r="460" s="2" customFormat="1">
      <c r="A460" s="41"/>
      <c r="B460" s="42"/>
      <c r="C460" s="43"/>
      <c r="D460" s="252" t="s">
        <v>528</v>
      </c>
      <c r="E460" s="43"/>
      <c r="F460" s="253" t="s">
        <v>986</v>
      </c>
      <c r="G460" s="43"/>
      <c r="H460" s="43"/>
      <c r="I460" s="214"/>
      <c r="J460" s="43"/>
      <c r="K460" s="43"/>
      <c r="L460" s="47"/>
      <c r="M460" s="215"/>
      <c r="N460" s="216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19" t="s">
        <v>528</v>
      </c>
      <c r="AU460" s="19" t="s">
        <v>89</v>
      </c>
    </row>
    <row r="461" s="12" customFormat="1">
      <c r="A461" s="12"/>
      <c r="B461" s="217"/>
      <c r="C461" s="218"/>
      <c r="D461" s="212" t="s">
        <v>153</v>
      </c>
      <c r="E461" s="219" t="s">
        <v>39</v>
      </c>
      <c r="F461" s="220" t="s">
        <v>987</v>
      </c>
      <c r="G461" s="218"/>
      <c r="H461" s="221">
        <v>0.029999999999999999</v>
      </c>
      <c r="I461" s="222"/>
      <c r="J461" s="218"/>
      <c r="K461" s="218"/>
      <c r="L461" s="223"/>
      <c r="M461" s="224"/>
      <c r="N461" s="225"/>
      <c r="O461" s="225"/>
      <c r="P461" s="225"/>
      <c r="Q461" s="225"/>
      <c r="R461" s="225"/>
      <c r="S461" s="225"/>
      <c r="T461" s="226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T461" s="227" t="s">
        <v>153</v>
      </c>
      <c r="AU461" s="227" t="s">
        <v>89</v>
      </c>
      <c r="AV461" s="12" t="s">
        <v>89</v>
      </c>
      <c r="AW461" s="12" t="s">
        <v>41</v>
      </c>
      <c r="AX461" s="12" t="s">
        <v>79</v>
      </c>
      <c r="AY461" s="227" t="s">
        <v>145</v>
      </c>
    </row>
    <row r="462" s="12" customFormat="1">
      <c r="A462" s="12"/>
      <c r="B462" s="217"/>
      <c r="C462" s="218"/>
      <c r="D462" s="212" t="s">
        <v>153</v>
      </c>
      <c r="E462" s="219" t="s">
        <v>39</v>
      </c>
      <c r="F462" s="220" t="s">
        <v>988</v>
      </c>
      <c r="G462" s="218"/>
      <c r="H462" s="221">
        <v>0.059999999999999998</v>
      </c>
      <c r="I462" s="222"/>
      <c r="J462" s="218"/>
      <c r="K462" s="218"/>
      <c r="L462" s="223"/>
      <c r="M462" s="224"/>
      <c r="N462" s="225"/>
      <c r="O462" s="225"/>
      <c r="P462" s="225"/>
      <c r="Q462" s="225"/>
      <c r="R462" s="225"/>
      <c r="S462" s="225"/>
      <c r="T462" s="226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T462" s="227" t="s">
        <v>153</v>
      </c>
      <c r="AU462" s="227" t="s">
        <v>89</v>
      </c>
      <c r="AV462" s="12" t="s">
        <v>89</v>
      </c>
      <c r="AW462" s="12" t="s">
        <v>41</v>
      </c>
      <c r="AX462" s="12" t="s">
        <v>79</v>
      </c>
      <c r="AY462" s="227" t="s">
        <v>145</v>
      </c>
    </row>
    <row r="463" s="13" customFormat="1">
      <c r="A463" s="13"/>
      <c r="B463" s="228"/>
      <c r="C463" s="229"/>
      <c r="D463" s="212" t="s">
        <v>153</v>
      </c>
      <c r="E463" s="230" t="s">
        <v>39</v>
      </c>
      <c r="F463" s="231" t="s">
        <v>155</v>
      </c>
      <c r="G463" s="229"/>
      <c r="H463" s="232">
        <v>0.089999999999999997</v>
      </c>
      <c r="I463" s="233"/>
      <c r="J463" s="229"/>
      <c r="K463" s="229"/>
      <c r="L463" s="234"/>
      <c r="M463" s="235"/>
      <c r="N463" s="236"/>
      <c r="O463" s="236"/>
      <c r="P463" s="236"/>
      <c r="Q463" s="236"/>
      <c r="R463" s="236"/>
      <c r="S463" s="236"/>
      <c r="T463" s="237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8" t="s">
        <v>153</v>
      </c>
      <c r="AU463" s="238" t="s">
        <v>89</v>
      </c>
      <c r="AV463" s="13" t="s">
        <v>151</v>
      </c>
      <c r="AW463" s="13" t="s">
        <v>41</v>
      </c>
      <c r="AX463" s="13" t="s">
        <v>87</v>
      </c>
      <c r="AY463" s="238" t="s">
        <v>145</v>
      </c>
    </row>
    <row r="464" s="2" customFormat="1" ht="24.15" customHeight="1">
      <c r="A464" s="41"/>
      <c r="B464" s="42"/>
      <c r="C464" s="254" t="s">
        <v>364</v>
      </c>
      <c r="D464" s="254" t="s">
        <v>478</v>
      </c>
      <c r="E464" s="255" t="s">
        <v>989</v>
      </c>
      <c r="F464" s="256" t="s">
        <v>990</v>
      </c>
      <c r="G464" s="257" t="s">
        <v>280</v>
      </c>
      <c r="H464" s="258">
        <v>0.089999999999999997</v>
      </c>
      <c r="I464" s="259"/>
      <c r="J464" s="260">
        <f>ROUND(I464*H464,2)</f>
        <v>0</v>
      </c>
      <c r="K464" s="256" t="s">
        <v>525</v>
      </c>
      <c r="L464" s="261"/>
      <c r="M464" s="262" t="s">
        <v>39</v>
      </c>
      <c r="N464" s="263" t="s">
        <v>50</v>
      </c>
      <c r="O464" s="87"/>
      <c r="P464" s="208">
        <f>O464*H464</f>
        <v>0</v>
      </c>
      <c r="Q464" s="208">
        <v>1</v>
      </c>
      <c r="R464" s="208">
        <f>Q464*H464</f>
        <v>0.089999999999999997</v>
      </c>
      <c r="S464" s="208">
        <v>0</v>
      </c>
      <c r="T464" s="209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0" t="s">
        <v>830</v>
      </c>
      <c r="AT464" s="210" t="s">
        <v>478</v>
      </c>
      <c r="AU464" s="210" t="s">
        <v>89</v>
      </c>
      <c r="AY464" s="19" t="s">
        <v>145</v>
      </c>
      <c r="BE464" s="211">
        <f>IF(N464="základní",J464,0)</f>
        <v>0</v>
      </c>
      <c r="BF464" s="211">
        <f>IF(N464="snížená",J464,0)</f>
        <v>0</v>
      </c>
      <c r="BG464" s="211">
        <f>IF(N464="zákl. přenesená",J464,0)</f>
        <v>0</v>
      </c>
      <c r="BH464" s="211">
        <f>IF(N464="sníž. přenesená",J464,0)</f>
        <v>0</v>
      </c>
      <c r="BI464" s="211">
        <f>IF(N464="nulová",J464,0)</f>
        <v>0</v>
      </c>
      <c r="BJ464" s="19" t="s">
        <v>87</v>
      </c>
      <c r="BK464" s="211">
        <f>ROUND(I464*H464,2)</f>
        <v>0</v>
      </c>
      <c r="BL464" s="19" t="s">
        <v>292</v>
      </c>
      <c r="BM464" s="210" t="s">
        <v>991</v>
      </c>
    </row>
    <row r="465" s="2" customFormat="1">
      <c r="A465" s="41"/>
      <c r="B465" s="42"/>
      <c r="C465" s="43"/>
      <c r="D465" s="212" t="s">
        <v>152</v>
      </c>
      <c r="E465" s="43"/>
      <c r="F465" s="213" t="s">
        <v>990</v>
      </c>
      <c r="G465" s="43"/>
      <c r="H465" s="43"/>
      <c r="I465" s="214"/>
      <c r="J465" s="43"/>
      <c r="K465" s="43"/>
      <c r="L465" s="47"/>
      <c r="M465" s="215"/>
      <c r="N465" s="216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19" t="s">
        <v>152</v>
      </c>
      <c r="AU465" s="19" t="s">
        <v>89</v>
      </c>
    </row>
    <row r="466" s="12" customFormat="1">
      <c r="A466" s="12"/>
      <c r="B466" s="217"/>
      <c r="C466" s="218"/>
      <c r="D466" s="212" t="s">
        <v>153</v>
      </c>
      <c r="E466" s="219" t="s">
        <v>39</v>
      </c>
      <c r="F466" s="220" t="s">
        <v>987</v>
      </c>
      <c r="G466" s="218"/>
      <c r="H466" s="221">
        <v>0.029999999999999999</v>
      </c>
      <c r="I466" s="222"/>
      <c r="J466" s="218"/>
      <c r="K466" s="218"/>
      <c r="L466" s="223"/>
      <c r="M466" s="224"/>
      <c r="N466" s="225"/>
      <c r="O466" s="225"/>
      <c r="P466" s="225"/>
      <c r="Q466" s="225"/>
      <c r="R466" s="225"/>
      <c r="S466" s="225"/>
      <c r="T466" s="226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T466" s="227" t="s">
        <v>153</v>
      </c>
      <c r="AU466" s="227" t="s">
        <v>89</v>
      </c>
      <c r="AV466" s="12" t="s">
        <v>89</v>
      </c>
      <c r="AW466" s="12" t="s">
        <v>41</v>
      </c>
      <c r="AX466" s="12" t="s">
        <v>79</v>
      </c>
      <c r="AY466" s="227" t="s">
        <v>145</v>
      </c>
    </row>
    <row r="467" s="12" customFormat="1">
      <c r="A467" s="12"/>
      <c r="B467" s="217"/>
      <c r="C467" s="218"/>
      <c r="D467" s="212" t="s">
        <v>153</v>
      </c>
      <c r="E467" s="219" t="s">
        <v>39</v>
      </c>
      <c r="F467" s="220" t="s">
        <v>988</v>
      </c>
      <c r="G467" s="218"/>
      <c r="H467" s="221">
        <v>0.059999999999999998</v>
      </c>
      <c r="I467" s="222"/>
      <c r="J467" s="218"/>
      <c r="K467" s="218"/>
      <c r="L467" s="223"/>
      <c r="M467" s="224"/>
      <c r="N467" s="225"/>
      <c r="O467" s="225"/>
      <c r="P467" s="225"/>
      <c r="Q467" s="225"/>
      <c r="R467" s="225"/>
      <c r="S467" s="225"/>
      <c r="T467" s="226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T467" s="227" t="s">
        <v>153</v>
      </c>
      <c r="AU467" s="227" t="s">
        <v>89</v>
      </c>
      <c r="AV467" s="12" t="s">
        <v>89</v>
      </c>
      <c r="AW467" s="12" t="s">
        <v>41</v>
      </c>
      <c r="AX467" s="12" t="s">
        <v>79</v>
      </c>
      <c r="AY467" s="227" t="s">
        <v>145</v>
      </c>
    </row>
    <row r="468" s="13" customFormat="1">
      <c r="A468" s="13"/>
      <c r="B468" s="228"/>
      <c r="C468" s="229"/>
      <c r="D468" s="212" t="s">
        <v>153</v>
      </c>
      <c r="E468" s="230" t="s">
        <v>39</v>
      </c>
      <c r="F468" s="231" t="s">
        <v>155</v>
      </c>
      <c r="G468" s="229"/>
      <c r="H468" s="232">
        <v>0.089999999999999997</v>
      </c>
      <c r="I468" s="233"/>
      <c r="J468" s="229"/>
      <c r="K468" s="229"/>
      <c r="L468" s="234"/>
      <c r="M468" s="235"/>
      <c r="N468" s="236"/>
      <c r="O468" s="236"/>
      <c r="P468" s="236"/>
      <c r="Q468" s="236"/>
      <c r="R468" s="236"/>
      <c r="S468" s="236"/>
      <c r="T468" s="237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8" t="s">
        <v>153</v>
      </c>
      <c r="AU468" s="238" t="s">
        <v>89</v>
      </c>
      <c r="AV468" s="13" t="s">
        <v>151</v>
      </c>
      <c r="AW468" s="13" t="s">
        <v>41</v>
      </c>
      <c r="AX468" s="13" t="s">
        <v>87</v>
      </c>
      <c r="AY468" s="238" t="s">
        <v>145</v>
      </c>
    </row>
    <row r="469" s="2" customFormat="1" ht="24.15" customHeight="1">
      <c r="A469" s="41"/>
      <c r="B469" s="42"/>
      <c r="C469" s="199" t="s">
        <v>348</v>
      </c>
      <c r="D469" s="199" t="s">
        <v>146</v>
      </c>
      <c r="E469" s="200" t="s">
        <v>992</v>
      </c>
      <c r="F469" s="201" t="s">
        <v>993</v>
      </c>
      <c r="G469" s="202" t="s">
        <v>149</v>
      </c>
      <c r="H469" s="203">
        <v>80</v>
      </c>
      <c r="I469" s="204"/>
      <c r="J469" s="205">
        <f>ROUND(I469*H469,2)</f>
        <v>0</v>
      </c>
      <c r="K469" s="201" t="s">
        <v>525</v>
      </c>
      <c r="L469" s="47"/>
      <c r="M469" s="206" t="s">
        <v>39</v>
      </c>
      <c r="N469" s="207" t="s">
        <v>50</v>
      </c>
      <c r="O469" s="87"/>
      <c r="P469" s="208">
        <f>O469*H469</f>
        <v>0</v>
      </c>
      <c r="Q469" s="208">
        <v>0</v>
      </c>
      <c r="R469" s="208">
        <f>Q469*H469</f>
        <v>0</v>
      </c>
      <c r="S469" s="208">
        <v>0</v>
      </c>
      <c r="T469" s="209">
        <f>S469*H469</f>
        <v>0</v>
      </c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R469" s="210" t="s">
        <v>292</v>
      </c>
      <c r="AT469" s="210" t="s">
        <v>146</v>
      </c>
      <c r="AU469" s="210" t="s">
        <v>89</v>
      </c>
      <c r="AY469" s="19" t="s">
        <v>145</v>
      </c>
      <c r="BE469" s="211">
        <f>IF(N469="základní",J469,0)</f>
        <v>0</v>
      </c>
      <c r="BF469" s="211">
        <f>IF(N469="snížená",J469,0)</f>
        <v>0</v>
      </c>
      <c r="BG469" s="211">
        <f>IF(N469="zákl. přenesená",J469,0)</f>
        <v>0</v>
      </c>
      <c r="BH469" s="211">
        <f>IF(N469="sníž. přenesená",J469,0)</f>
        <v>0</v>
      </c>
      <c r="BI469" s="211">
        <f>IF(N469="nulová",J469,0)</f>
        <v>0</v>
      </c>
      <c r="BJ469" s="19" t="s">
        <v>87</v>
      </c>
      <c r="BK469" s="211">
        <f>ROUND(I469*H469,2)</f>
        <v>0</v>
      </c>
      <c r="BL469" s="19" t="s">
        <v>292</v>
      </c>
      <c r="BM469" s="210" t="s">
        <v>994</v>
      </c>
    </row>
    <row r="470" s="2" customFormat="1">
      <c r="A470" s="41"/>
      <c r="B470" s="42"/>
      <c r="C470" s="43"/>
      <c r="D470" s="212" t="s">
        <v>152</v>
      </c>
      <c r="E470" s="43"/>
      <c r="F470" s="213" t="s">
        <v>995</v>
      </c>
      <c r="G470" s="43"/>
      <c r="H470" s="43"/>
      <c r="I470" s="214"/>
      <c r="J470" s="43"/>
      <c r="K470" s="43"/>
      <c r="L470" s="47"/>
      <c r="M470" s="215"/>
      <c r="N470" s="216"/>
      <c r="O470" s="87"/>
      <c r="P470" s="87"/>
      <c r="Q470" s="87"/>
      <c r="R470" s="87"/>
      <c r="S470" s="87"/>
      <c r="T470" s="88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T470" s="19" t="s">
        <v>152</v>
      </c>
      <c r="AU470" s="19" t="s">
        <v>89</v>
      </c>
    </row>
    <row r="471" s="2" customFormat="1">
      <c r="A471" s="41"/>
      <c r="B471" s="42"/>
      <c r="C471" s="43"/>
      <c r="D471" s="252" t="s">
        <v>528</v>
      </c>
      <c r="E471" s="43"/>
      <c r="F471" s="253" t="s">
        <v>996</v>
      </c>
      <c r="G471" s="43"/>
      <c r="H471" s="43"/>
      <c r="I471" s="214"/>
      <c r="J471" s="43"/>
      <c r="K471" s="43"/>
      <c r="L471" s="47"/>
      <c r="M471" s="215"/>
      <c r="N471" s="216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19" t="s">
        <v>528</v>
      </c>
      <c r="AU471" s="19" t="s">
        <v>89</v>
      </c>
    </row>
    <row r="472" s="12" customFormat="1">
      <c r="A472" s="12"/>
      <c r="B472" s="217"/>
      <c r="C472" s="218"/>
      <c r="D472" s="212" t="s">
        <v>153</v>
      </c>
      <c r="E472" s="219" t="s">
        <v>39</v>
      </c>
      <c r="F472" s="220" t="s">
        <v>997</v>
      </c>
      <c r="G472" s="218"/>
      <c r="H472" s="221">
        <v>60</v>
      </c>
      <c r="I472" s="222"/>
      <c r="J472" s="218"/>
      <c r="K472" s="218"/>
      <c r="L472" s="223"/>
      <c r="M472" s="224"/>
      <c r="N472" s="225"/>
      <c r="O472" s="225"/>
      <c r="P472" s="225"/>
      <c r="Q472" s="225"/>
      <c r="R472" s="225"/>
      <c r="S472" s="225"/>
      <c r="T472" s="226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T472" s="227" t="s">
        <v>153</v>
      </c>
      <c r="AU472" s="227" t="s">
        <v>89</v>
      </c>
      <c r="AV472" s="12" t="s">
        <v>89</v>
      </c>
      <c r="AW472" s="12" t="s">
        <v>41</v>
      </c>
      <c r="AX472" s="12" t="s">
        <v>79</v>
      </c>
      <c r="AY472" s="227" t="s">
        <v>145</v>
      </c>
    </row>
    <row r="473" s="12" customFormat="1">
      <c r="A473" s="12"/>
      <c r="B473" s="217"/>
      <c r="C473" s="218"/>
      <c r="D473" s="212" t="s">
        <v>153</v>
      </c>
      <c r="E473" s="219" t="s">
        <v>39</v>
      </c>
      <c r="F473" s="220" t="s">
        <v>998</v>
      </c>
      <c r="G473" s="218"/>
      <c r="H473" s="221">
        <v>20</v>
      </c>
      <c r="I473" s="222"/>
      <c r="J473" s="218"/>
      <c r="K473" s="218"/>
      <c r="L473" s="223"/>
      <c r="M473" s="224"/>
      <c r="N473" s="225"/>
      <c r="O473" s="225"/>
      <c r="P473" s="225"/>
      <c r="Q473" s="225"/>
      <c r="R473" s="225"/>
      <c r="S473" s="225"/>
      <c r="T473" s="226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T473" s="227" t="s">
        <v>153</v>
      </c>
      <c r="AU473" s="227" t="s">
        <v>89</v>
      </c>
      <c r="AV473" s="12" t="s">
        <v>89</v>
      </c>
      <c r="AW473" s="12" t="s">
        <v>41</v>
      </c>
      <c r="AX473" s="12" t="s">
        <v>79</v>
      </c>
      <c r="AY473" s="227" t="s">
        <v>145</v>
      </c>
    </row>
    <row r="474" s="13" customFormat="1">
      <c r="A474" s="13"/>
      <c r="B474" s="228"/>
      <c r="C474" s="229"/>
      <c r="D474" s="212" t="s">
        <v>153</v>
      </c>
      <c r="E474" s="230" t="s">
        <v>39</v>
      </c>
      <c r="F474" s="231" t="s">
        <v>155</v>
      </c>
      <c r="G474" s="229"/>
      <c r="H474" s="232">
        <v>80</v>
      </c>
      <c r="I474" s="233"/>
      <c r="J474" s="229"/>
      <c r="K474" s="229"/>
      <c r="L474" s="234"/>
      <c r="M474" s="235"/>
      <c r="N474" s="236"/>
      <c r="O474" s="236"/>
      <c r="P474" s="236"/>
      <c r="Q474" s="236"/>
      <c r="R474" s="236"/>
      <c r="S474" s="236"/>
      <c r="T474" s="237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8" t="s">
        <v>153</v>
      </c>
      <c r="AU474" s="238" t="s">
        <v>89</v>
      </c>
      <c r="AV474" s="13" t="s">
        <v>151</v>
      </c>
      <c r="AW474" s="13" t="s">
        <v>41</v>
      </c>
      <c r="AX474" s="13" t="s">
        <v>87</v>
      </c>
      <c r="AY474" s="238" t="s">
        <v>145</v>
      </c>
    </row>
    <row r="475" s="2" customFormat="1" ht="24.15" customHeight="1">
      <c r="A475" s="41"/>
      <c r="B475" s="42"/>
      <c r="C475" s="199" t="s">
        <v>370</v>
      </c>
      <c r="D475" s="199" t="s">
        <v>146</v>
      </c>
      <c r="E475" s="200" t="s">
        <v>999</v>
      </c>
      <c r="F475" s="201" t="s">
        <v>1000</v>
      </c>
      <c r="G475" s="202" t="s">
        <v>149</v>
      </c>
      <c r="H475" s="203">
        <v>80</v>
      </c>
      <c r="I475" s="204"/>
      <c r="J475" s="205">
        <f>ROUND(I475*H475,2)</f>
        <v>0</v>
      </c>
      <c r="K475" s="201" t="s">
        <v>525</v>
      </c>
      <c r="L475" s="47"/>
      <c r="M475" s="206" t="s">
        <v>39</v>
      </c>
      <c r="N475" s="207" t="s">
        <v>50</v>
      </c>
      <c r="O475" s="87"/>
      <c r="P475" s="208">
        <f>O475*H475</f>
        <v>0</v>
      </c>
      <c r="Q475" s="208">
        <v>0</v>
      </c>
      <c r="R475" s="208">
        <f>Q475*H475</f>
        <v>0</v>
      </c>
      <c r="S475" s="208">
        <v>0</v>
      </c>
      <c r="T475" s="209">
        <f>S475*H475</f>
        <v>0</v>
      </c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R475" s="210" t="s">
        <v>292</v>
      </c>
      <c r="AT475" s="210" t="s">
        <v>146</v>
      </c>
      <c r="AU475" s="210" t="s">
        <v>89</v>
      </c>
      <c r="AY475" s="19" t="s">
        <v>145</v>
      </c>
      <c r="BE475" s="211">
        <f>IF(N475="základní",J475,0)</f>
        <v>0</v>
      </c>
      <c r="BF475" s="211">
        <f>IF(N475="snížená",J475,0)</f>
        <v>0</v>
      </c>
      <c r="BG475" s="211">
        <f>IF(N475="zákl. přenesená",J475,0)</f>
        <v>0</v>
      </c>
      <c r="BH475" s="211">
        <f>IF(N475="sníž. přenesená",J475,0)</f>
        <v>0</v>
      </c>
      <c r="BI475" s="211">
        <f>IF(N475="nulová",J475,0)</f>
        <v>0</v>
      </c>
      <c r="BJ475" s="19" t="s">
        <v>87</v>
      </c>
      <c r="BK475" s="211">
        <f>ROUND(I475*H475,2)</f>
        <v>0</v>
      </c>
      <c r="BL475" s="19" t="s">
        <v>292</v>
      </c>
      <c r="BM475" s="210" t="s">
        <v>1001</v>
      </c>
    </row>
    <row r="476" s="2" customFormat="1">
      <c r="A476" s="41"/>
      <c r="B476" s="42"/>
      <c r="C476" s="43"/>
      <c r="D476" s="212" t="s">
        <v>152</v>
      </c>
      <c r="E476" s="43"/>
      <c r="F476" s="213" t="s">
        <v>1002</v>
      </c>
      <c r="G476" s="43"/>
      <c r="H476" s="43"/>
      <c r="I476" s="214"/>
      <c r="J476" s="43"/>
      <c r="K476" s="43"/>
      <c r="L476" s="47"/>
      <c r="M476" s="215"/>
      <c r="N476" s="216"/>
      <c r="O476" s="87"/>
      <c r="P476" s="87"/>
      <c r="Q476" s="87"/>
      <c r="R476" s="87"/>
      <c r="S476" s="87"/>
      <c r="T476" s="88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T476" s="19" t="s">
        <v>152</v>
      </c>
      <c r="AU476" s="19" t="s">
        <v>89</v>
      </c>
    </row>
    <row r="477" s="2" customFormat="1">
      <c r="A477" s="41"/>
      <c r="B477" s="42"/>
      <c r="C477" s="43"/>
      <c r="D477" s="252" t="s">
        <v>528</v>
      </c>
      <c r="E477" s="43"/>
      <c r="F477" s="253" t="s">
        <v>1003</v>
      </c>
      <c r="G477" s="43"/>
      <c r="H477" s="43"/>
      <c r="I477" s="214"/>
      <c r="J477" s="43"/>
      <c r="K477" s="43"/>
      <c r="L477" s="47"/>
      <c r="M477" s="215"/>
      <c r="N477" s="216"/>
      <c r="O477" s="87"/>
      <c r="P477" s="87"/>
      <c r="Q477" s="87"/>
      <c r="R477" s="87"/>
      <c r="S477" s="87"/>
      <c r="T477" s="88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T477" s="19" t="s">
        <v>528</v>
      </c>
      <c r="AU477" s="19" t="s">
        <v>89</v>
      </c>
    </row>
    <row r="478" s="12" customFormat="1">
      <c r="A478" s="12"/>
      <c r="B478" s="217"/>
      <c r="C478" s="218"/>
      <c r="D478" s="212" t="s">
        <v>153</v>
      </c>
      <c r="E478" s="219" t="s">
        <v>39</v>
      </c>
      <c r="F478" s="220" t="s">
        <v>997</v>
      </c>
      <c r="G478" s="218"/>
      <c r="H478" s="221">
        <v>60</v>
      </c>
      <c r="I478" s="222"/>
      <c r="J478" s="218"/>
      <c r="K478" s="218"/>
      <c r="L478" s="223"/>
      <c r="M478" s="224"/>
      <c r="N478" s="225"/>
      <c r="O478" s="225"/>
      <c r="P478" s="225"/>
      <c r="Q478" s="225"/>
      <c r="R478" s="225"/>
      <c r="S478" s="225"/>
      <c r="T478" s="226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T478" s="227" t="s">
        <v>153</v>
      </c>
      <c r="AU478" s="227" t="s">
        <v>89</v>
      </c>
      <c r="AV478" s="12" t="s">
        <v>89</v>
      </c>
      <c r="AW478" s="12" t="s">
        <v>41</v>
      </c>
      <c r="AX478" s="12" t="s">
        <v>79</v>
      </c>
      <c r="AY478" s="227" t="s">
        <v>145</v>
      </c>
    </row>
    <row r="479" s="12" customFormat="1">
      <c r="A479" s="12"/>
      <c r="B479" s="217"/>
      <c r="C479" s="218"/>
      <c r="D479" s="212" t="s">
        <v>153</v>
      </c>
      <c r="E479" s="219" t="s">
        <v>39</v>
      </c>
      <c r="F479" s="220" t="s">
        <v>998</v>
      </c>
      <c r="G479" s="218"/>
      <c r="H479" s="221">
        <v>20</v>
      </c>
      <c r="I479" s="222"/>
      <c r="J479" s="218"/>
      <c r="K479" s="218"/>
      <c r="L479" s="223"/>
      <c r="M479" s="224"/>
      <c r="N479" s="225"/>
      <c r="O479" s="225"/>
      <c r="P479" s="225"/>
      <c r="Q479" s="225"/>
      <c r="R479" s="225"/>
      <c r="S479" s="225"/>
      <c r="T479" s="226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T479" s="227" t="s">
        <v>153</v>
      </c>
      <c r="AU479" s="227" t="s">
        <v>89</v>
      </c>
      <c r="AV479" s="12" t="s">
        <v>89</v>
      </c>
      <c r="AW479" s="12" t="s">
        <v>41</v>
      </c>
      <c r="AX479" s="12" t="s">
        <v>79</v>
      </c>
      <c r="AY479" s="227" t="s">
        <v>145</v>
      </c>
    </row>
    <row r="480" s="13" customFormat="1">
      <c r="A480" s="13"/>
      <c r="B480" s="228"/>
      <c r="C480" s="229"/>
      <c r="D480" s="212" t="s">
        <v>153</v>
      </c>
      <c r="E480" s="230" t="s">
        <v>39</v>
      </c>
      <c r="F480" s="231" t="s">
        <v>155</v>
      </c>
      <c r="G480" s="229"/>
      <c r="H480" s="232">
        <v>80</v>
      </c>
      <c r="I480" s="233"/>
      <c r="J480" s="229"/>
      <c r="K480" s="229"/>
      <c r="L480" s="234"/>
      <c r="M480" s="235"/>
      <c r="N480" s="236"/>
      <c r="O480" s="236"/>
      <c r="P480" s="236"/>
      <c r="Q480" s="236"/>
      <c r="R480" s="236"/>
      <c r="S480" s="236"/>
      <c r="T480" s="237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8" t="s">
        <v>153</v>
      </c>
      <c r="AU480" s="238" t="s">
        <v>89</v>
      </c>
      <c r="AV480" s="13" t="s">
        <v>151</v>
      </c>
      <c r="AW480" s="13" t="s">
        <v>41</v>
      </c>
      <c r="AX480" s="13" t="s">
        <v>87</v>
      </c>
      <c r="AY480" s="238" t="s">
        <v>145</v>
      </c>
    </row>
    <row r="481" s="2" customFormat="1" ht="24.15" customHeight="1">
      <c r="A481" s="41"/>
      <c r="B481" s="42"/>
      <c r="C481" s="199" t="s">
        <v>352</v>
      </c>
      <c r="D481" s="199" t="s">
        <v>146</v>
      </c>
      <c r="E481" s="200" t="s">
        <v>1004</v>
      </c>
      <c r="F481" s="201" t="s">
        <v>1005</v>
      </c>
      <c r="G481" s="202" t="s">
        <v>149</v>
      </c>
      <c r="H481" s="203">
        <v>140</v>
      </c>
      <c r="I481" s="204"/>
      <c r="J481" s="205">
        <f>ROUND(I481*H481,2)</f>
        <v>0</v>
      </c>
      <c r="K481" s="201" t="s">
        <v>525</v>
      </c>
      <c r="L481" s="47"/>
      <c r="M481" s="206" t="s">
        <v>39</v>
      </c>
      <c r="N481" s="207" t="s">
        <v>50</v>
      </c>
      <c r="O481" s="87"/>
      <c r="P481" s="208">
        <f>O481*H481</f>
        <v>0</v>
      </c>
      <c r="Q481" s="208">
        <v>0</v>
      </c>
      <c r="R481" s="208">
        <f>Q481*H481</f>
        <v>0</v>
      </c>
      <c r="S481" s="208">
        <v>0</v>
      </c>
      <c r="T481" s="209">
        <f>S481*H481</f>
        <v>0</v>
      </c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R481" s="210" t="s">
        <v>292</v>
      </c>
      <c r="AT481" s="210" t="s">
        <v>146</v>
      </c>
      <c r="AU481" s="210" t="s">
        <v>89</v>
      </c>
      <c r="AY481" s="19" t="s">
        <v>145</v>
      </c>
      <c r="BE481" s="211">
        <f>IF(N481="základní",J481,0)</f>
        <v>0</v>
      </c>
      <c r="BF481" s="211">
        <f>IF(N481="snížená",J481,0)</f>
        <v>0</v>
      </c>
      <c r="BG481" s="211">
        <f>IF(N481="zákl. přenesená",J481,0)</f>
        <v>0</v>
      </c>
      <c r="BH481" s="211">
        <f>IF(N481="sníž. přenesená",J481,0)</f>
        <v>0</v>
      </c>
      <c r="BI481" s="211">
        <f>IF(N481="nulová",J481,0)</f>
        <v>0</v>
      </c>
      <c r="BJ481" s="19" t="s">
        <v>87</v>
      </c>
      <c r="BK481" s="211">
        <f>ROUND(I481*H481,2)</f>
        <v>0</v>
      </c>
      <c r="BL481" s="19" t="s">
        <v>292</v>
      </c>
      <c r="BM481" s="210" t="s">
        <v>1006</v>
      </c>
    </row>
    <row r="482" s="2" customFormat="1">
      <c r="A482" s="41"/>
      <c r="B482" s="42"/>
      <c r="C482" s="43"/>
      <c r="D482" s="212" t="s">
        <v>152</v>
      </c>
      <c r="E482" s="43"/>
      <c r="F482" s="213" t="s">
        <v>1007</v>
      </c>
      <c r="G482" s="43"/>
      <c r="H482" s="43"/>
      <c r="I482" s="214"/>
      <c r="J482" s="43"/>
      <c r="K482" s="43"/>
      <c r="L482" s="47"/>
      <c r="M482" s="215"/>
      <c r="N482" s="216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19" t="s">
        <v>152</v>
      </c>
      <c r="AU482" s="19" t="s">
        <v>89</v>
      </c>
    </row>
    <row r="483" s="2" customFormat="1">
      <c r="A483" s="41"/>
      <c r="B483" s="42"/>
      <c r="C483" s="43"/>
      <c r="D483" s="252" t="s">
        <v>528</v>
      </c>
      <c r="E483" s="43"/>
      <c r="F483" s="253" t="s">
        <v>1008</v>
      </c>
      <c r="G483" s="43"/>
      <c r="H483" s="43"/>
      <c r="I483" s="214"/>
      <c r="J483" s="43"/>
      <c r="K483" s="43"/>
      <c r="L483" s="47"/>
      <c r="M483" s="215"/>
      <c r="N483" s="216"/>
      <c r="O483" s="87"/>
      <c r="P483" s="87"/>
      <c r="Q483" s="87"/>
      <c r="R483" s="87"/>
      <c r="S483" s="87"/>
      <c r="T483" s="88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T483" s="19" t="s">
        <v>528</v>
      </c>
      <c r="AU483" s="19" t="s">
        <v>89</v>
      </c>
    </row>
    <row r="484" s="12" customFormat="1">
      <c r="A484" s="12"/>
      <c r="B484" s="217"/>
      <c r="C484" s="218"/>
      <c r="D484" s="212" t="s">
        <v>153</v>
      </c>
      <c r="E484" s="219" t="s">
        <v>39</v>
      </c>
      <c r="F484" s="220" t="s">
        <v>1009</v>
      </c>
      <c r="G484" s="218"/>
      <c r="H484" s="221">
        <v>140</v>
      </c>
      <c r="I484" s="222"/>
      <c r="J484" s="218"/>
      <c r="K484" s="218"/>
      <c r="L484" s="223"/>
      <c r="M484" s="224"/>
      <c r="N484" s="225"/>
      <c r="O484" s="225"/>
      <c r="P484" s="225"/>
      <c r="Q484" s="225"/>
      <c r="R484" s="225"/>
      <c r="S484" s="225"/>
      <c r="T484" s="226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T484" s="227" t="s">
        <v>153</v>
      </c>
      <c r="AU484" s="227" t="s">
        <v>89</v>
      </c>
      <c r="AV484" s="12" t="s">
        <v>89</v>
      </c>
      <c r="AW484" s="12" t="s">
        <v>41</v>
      </c>
      <c r="AX484" s="12" t="s">
        <v>79</v>
      </c>
      <c r="AY484" s="227" t="s">
        <v>145</v>
      </c>
    </row>
    <row r="485" s="13" customFormat="1">
      <c r="A485" s="13"/>
      <c r="B485" s="228"/>
      <c r="C485" s="229"/>
      <c r="D485" s="212" t="s">
        <v>153</v>
      </c>
      <c r="E485" s="230" t="s">
        <v>39</v>
      </c>
      <c r="F485" s="231" t="s">
        <v>155</v>
      </c>
      <c r="G485" s="229"/>
      <c r="H485" s="232">
        <v>140</v>
      </c>
      <c r="I485" s="233"/>
      <c r="J485" s="229"/>
      <c r="K485" s="229"/>
      <c r="L485" s="234"/>
      <c r="M485" s="235"/>
      <c r="N485" s="236"/>
      <c r="O485" s="236"/>
      <c r="P485" s="236"/>
      <c r="Q485" s="236"/>
      <c r="R485" s="236"/>
      <c r="S485" s="236"/>
      <c r="T485" s="237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8" t="s">
        <v>153</v>
      </c>
      <c r="AU485" s="238" t="s">
        <v>89</v>
      </c>
      <c r="AV485" s="13" t="s">
        <v>151</v>
      </c>
      <c r="AW485" s="13" t="s">
        <v>41</v>
      </c>
      <c r="AX485" s="13" t="s">
        <v>87</v>
      </c>
      <c r="AY485" s="238" t="s">
        <v>145</v>
      </c>
    </row>
    <row r="486" s="2" customFormat="1" ht="24.15" customHeight="1">
      <c r="A486" s="41"/>
      <c r="B486" s="42"/>
      <c r="C486" s="199" t="s">
        <v>390</v>
      </c>
      <c r="D486" s="199" t="s">
        <v>146</v>
      </c>
      <c r="E486" s="200" t="s">
        <v>1010</v>
      </c>
      <c r="F486" s="201" t="s">
        <v>1011</v>
      </c>
      <c r="G486" s="202" t="s">
        <v>149</v>
      </c>
      <c r="H486" s="203">
        <v>140</v>
      </c>
      <c r="I486" s="204"/>
      <c r="J486" s="205">
        <f>ROUND(I486*H486,2)</f>
        <v>0</v>
      </c>
      <c r="K486" s="201" t="s">
        <v>525</v>
      </c>
      <c r="L486" s="47"/>
      <c r="M486" s="206" t="s">
        <v>39</v>
      </c>
      <c r="N486" s="207" t="s">
        <v>50</v>
      </c>
      <c r="O486" s="87"/>
      <c r="P486" s="208">
        <f>O486*H486</f>
        <v>0</v>
      </c>
      <c r="Q486" s="208">
        <v>0</v>
      </c>
      <c r="R486" s="208">
        <f>Q486*H486</f>
        <v>0</v>
      </c>
      <c r="S486" s="208">
        <v>0</v>
      </c>
      <c r="T486" s="209">
        <f>S486*H486</f>
        <v>0</v>
      </c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R486" s="210" t="s">
        <v>292</v>
      </c>
      <c r="AT486" s="210" t="s">
        <v>146</v>
      </c>
      <c r="AU486" s="210" t="s">
        <v>89</v>
      </c>
      <c r="AY486" s="19" t="s">
        <v>145</v>
      </c>
      <c r="BE486" s="211">
        <f>IF(N486="základní",J486,0)</f>
        <v>0</v>
      </c>
      <c r="BF486" s="211">
        <f>IF(N486="snížená",J486,0)</f>
        <v>0</v>
      </c>
      <c r="BG486" s="211">
        <f>IF(N486="zákl. přenesená",J486,0)</f>
        <v>0</v>
      </c>
      <c r="BH486" s="211">
        <f>IF(N486="sníž. přenesená",J486,0)</f>
        <v>0</v>
      </c>
      <c r="BI486" s="211">
        <f>IF(N486="nulová",J486,0)</f>
        <v>0</v>
      </c>
      <c r="BJ486" s="19" t="s">
        <v>87</v>
      </c>
      <c r="BK486" s="211">
        <f>ROUND(I486*H486,2)</f>
        <v>0</v>
      </c>
      <c r="BL486" s="19" t="s">
        <v>292</v>
      </c>
      <c r="BM486" s="210" t="s">
        <v>1012</v>
      </c>
    </row>
    <row r="487" s="2" customFormat="1">
      <c r="A487" s="41"/>
      <c r="B487" s="42"/>
      <c r="C487" s="43"/>
      <c r="D487" s="212" t="s">
        <v>152</v>
      </c>
      <c r="E487" s="43"/>
      <c r="F487" s="213" t="s">
        <v>1013</v>
      </c>
      <c r="G487" s="43"/>
      <c r="H487" s="43"/>
      <c r="I487" s="214"/>
      <c r="J487" s="43"/>
      <c r="K487" s="43"/>
      <c r="L487" s="47"/>
      <c r="M487" s="215"/>
      <c r="N487" s="216"/>
      <c r="O487" s="87"/>
      <c r="P487" s="87"/>
      <c r="Q487" s="87"/>
      <c r="R487" s="87"/>
      <c r="S487" s="87"/>
      <c r="T487" s="88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T487" s="19" t="s">
        <v>152</v>
      </c>
      <c r="AU487" s="19" t="s">
        <v>89</v>
      </c>
    </row>
    <row r="488" s="2" customFormat="1">
      <c r="A488" s="41"/>
      <c r="B488" s="42"/>
      <c r="C488" s="43"/>
      <c r="D488" s="252" t="s">
        <v>528</v>
      </c>
      <c r="E488" s="43"/>
      <c r="F488" s="253" t="s">
        <v>1014</v>
      </c>
      <c r="G488" s="43"/>
      <c r="H488" s="43"/>
      <c r="I488" s="214"/>
      <c r="J488" s="43"/>
      <c r="K488" s="43"/>
      <c r="L488" s="47"/>
      <c r="M488" s="215"/>
      <c r="N488" s="216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19" t="s">
        <v>528</v>
      </c>
      <c r="AU488" s="19" t="s">
        <v>89</v>
      </c>
    </row>
    <row r="489" s="12" customFormat="1">
      <c r="A489" s="12"/>
      <c r="B489" s="217"/>
      <c r="C489" s="218"/>
      <c r="D489" s="212" t="s">
        <v>153</v>
      </c>
      <c r="E489" s="219" t="s">
        <v>39</v>
      </c>
      <c r="F489" s="220" t="s">
        <v>1009</v>
      </c>
      <c r="G489" s="218"/>
      <c r="H489" s="221">
        <v>140</v>
      </c>
      <c r="I489" s="222"/>
      <c r="J489" s="218"/>
      <c r="K489" s="218"/>
      <c r="L489" s="223"/>
      <c r="M489" s="224"/>
      <c r="N489" s="225"/>
      <c r="O489" s="225"/>
      <c r="P489" s="225"/>
      <c r="Q489" s="225"/>
      <c r="R489" s="225"/>
      <c r="S489" s="225"/>
      <c r="T489" s="226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T489" s="227" t="s">
        <v>153</v>
      </c>
      <c r="AU489" s="227" t="s">
        <v>89</v>
      </c>
      <c r="AV489" s="12" t="s">
        <v>89</v>
      </c>
      <c r="AW489" s="12" t="s">
        <v>41</v>
      </c>
      <c r="AX489" s="12" t="s">
        <v>79</v>
      </c>
      <c r="AY489" s="227" t="s">
        <v>145</v>
      </c>
    </row>
    <row r="490" s="13" customFormat="1">
      <c r="A490" s="13"/>
      <c r="B490" s="228"/>
      <c r="C490" s="229"/>
      <c r="D490" s="212" t="s">
        <v>153</v>
      </c>
      <c r="E490" s="230" t="s">
        <v>39</v>
      </c>
      <c r="F490" s="231" t="s">
        <v>155</v>
      </c>
      <c r="G490" s="229"/>
      <c r="H490" s="232">
        <v>140</v>
      </c>
      <c r="I490" s="233"/>
      <c r="J490" s="229"/>
      <c r="K490" s="229"/>
      <c r="L490" s="234"/>
      <c r="M490" s="235"/>
      <c r="N490" s="236"/>
      <c r="O490" s="236"/>
      <c r="P490" s="236"/>
      <c r="Q490" s="236"/>
      <c r="R490" s="236"/>
      <c r="S490" s="236"/>
      <c r="T490" s="237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8" t="s">
        <v>153</v>
      </c>
      <c r="AU490" s="238" t="s">
        <v>89</v>
      </c>
      <c r="AV490" s="13" t="s">
        <v>151</v>
      </c>
      <c r="AW490" s="13" t="s">
        <v>41</v>
      </c>
      <c r="AX490" s="13" t="s">
        <v>87</v>
      </c>
      <c r="AY490" s="238" t="s">
        <v>145</v>
      </c>
    </row>
    <row r="491" s="2" customFormat="1" ht="24.15" customHeight="1">
      <c r="A491" s="41"/>
      <c r="B491" s="42"/>
      <c r="C491" s="199" t="s">
        <v>356</v>
      </c>
      <c r="D491" s="199" t="s">
        <v>146</v>
      </c>
      <c r="E491" s="200" t="s">
        <v>1015</v>
      </c>
      <c r="F491" s="201" t="s">
        <v>1016</v>
      </c>
      <c r="G491" s="202" t="s">
        <v>202</v>
      </c>
      <c r="H491" s="203">
        <v>25.600000000000001</v>
      </c>
      <c r="I491" s="204"/>
      <c r="J491" s="205">
        <f>ROUND(I491*H491,2)</f>
        <v>0</v>
      </c>
      <c r="K491" s="201" t="s">
        <v>525</v>
      </c>
      <c r="L491" s="47"/>
      <c r="M491" s="206" t="s">
        <v>39</v>
      </c>
      <c r="N491" s="207" t="s">
        <v>50</v>
      </c>
      <c r="O491" s="87"/>
      <c r="P491" s="208">
        <f>O491*H491</f>
        <v>0</v>
      </c>
      <c r="Q491" s="208">
        <v>0</v>
      </c>
      <c r="R491" s="208">
        <f>Q491*H491</f>
        <v>0</v>
      </c>
      <c r="S491" s="208">
        <v>0</v>
      </c>
      <c r="T491" s="209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10" t="s">
        <v>292</v>
      </c>
      <c r="AT491" s="210" t="s">
        <v>146</v>
      </c>
      <c r="AU491" s="210" t="s">
        <v>89</v>
      </c>
      <c r="AY491" s="19" t="s">
        <v>145</v>
      </c>
      <c r="BE491" s="211">
        <f>IF(N491="základní",J491,0)</f>
        <v>0</v>
      </c>
      <c r="BF491" s="211">
        <f>IF(N491="snížená",J491,0)</f>
        <v>0</v>
      </c>
      <c r="BG491" s="211">
        <f>IF(N491="zákl. přenesená",J491,0)</f>
        <v>0</v>
      </c>
      <c r="BH491" s="211">
        <f>IF(N491="sníž. přenesená",J491,0)</f>
        <v>0</v>
      </c>
      <c r="BI491" s="211">
        <f>IF(N491="nulová",J491,0)</f>
        <v>0</v>
      </c>
      <c r="BJ491" s="19" t="s">
        <v>87</v>
      </c>
      <c r="BK491" s="211">
        <f>ROUND(I491*H491,2)</f>
        <v>0</v>
      </c>
      <c r="BL491" s="19" t="s">
        <v>292</v>
      </c>
      <c r="BM491" s="210" t="s">
        <v>1017</v>
      </c>
    </row>
    <row r="492" s="2" customFormat="1">
      <c r="A492" s="41"/>
      <c r="B492" s="42"/>
      <c r="C492" s="43"/>
      <c r="D492" s="212" t="s">
        <v>152</v>
      </c>
      <c r="E492" s="43"/>
      <c r="F492" s="213" t="s">
        <v>1018</v>
      </c>
      <c r="G492" s="43"/>
      <c r="H492" s="43"/>
      <c r="I492" s="214"/>
      <c r="J492" s="43"/>
      <c r="K492" s="43"/>
      <c r="L492" s="47"/>
      <c r="M492" s="215"/>
      <c r="N492" s="216"/>
      <c r="O492" s="87"/>
      <c r="P492" s="87"/>
      <c r="Q492" s="87"/>
      <c r="R492" s="87"/>
      <c r="S492" s="87"/>
      <c r="T492" s="88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T492" s="19" t="s">
        <v>152</v>
      </c>
      <c r="AU492" s="19" t="s">
        <v>89</v>
      </c>
    </row>
    <row r="493" s="2" customFormat="1">
      <c r="A493" s="41"/>
      <c r="B493" s="42"/>
      <c r="C493" s="43"/>
      <c r="D493" s="252" t="s">
        <v>528</v>
      </c>
      <c r="E493" s="43"/>
      <c r="F493" s="253" t="s">
        <v>1019</v>
      </c>
      <c r="G493" s="43"/>
      <c r="H493" s="43"/>
      <c r="I493" s="214"/>
      <c r="J493" s="43"/>
      <c r="K493" s="43"/>
      <c r="L493" s="47"/>
      <c r="M493" s="215"/>
      <c r="N493" s="216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19" t="s">
        <v>528</v>
      </c>
      <c r="AU493" s="19" t="s">
        <v>89</v>
      </c>
    </row>
    <row r="494" s="12" customFormat="1">
      <c r="A494" s="12"/>
      <c r="B494" s="217"/>
      <c r="C494" s="218"/>
      <c r="D494" s="212" t="s">
        <v>153</v>
      </c>
      <c r="E494" s="219" t="s">
        <v>39</v>
      </c>
      <c r="F494" s="220" t="s">
        <v>1020</v>
      </c>
      <c r="G494" s="218"/>
      <c r="H494" s="221">
        <v>25.600000000000001</v>
      </c>
      <c r="I494" s="222"/>
      <c r="J494" s="218"/>
      <c r="K494" s="218"/>
      <c r="L494" s="223"/>
      <c r="M494" s="224"/>
      <c r="N494" s="225"/>
      <c r="O494" s="225"/>
      <c r="P494" s="225"/>
      <c r="Q494" s="225"/>
      <c r="R494" s="225"/>
      <c r="S494" s="225"/>
      <c r="T494" s="226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T494" s="227" t="s">
        <v>153</v>
      </c>
      <c r="AU494" s="227" t="s">
        <v>89</v>
      </c>
      <c r="AV494" s="12" t="s">
        <v>89</v>
      </c>
      <c r="AW494" s="12" t="s">
        <v>41</v>
      </c>
      <c r="AX494" s="12" t="s">
        <v>79</v>
      </c>
      <c r="AY494" s="227" t="s">
        <v>145</v>
      </c>
    </row>
    <row r="495" s="13" customFormat="1">
      <c r="A495" s="13"/>
      <c r="B495" s="228"/>
      <c r="C495" s="229"/>
      <c r="D495" s="212" t="s">
        <v>153</v>
      </c>
      <c r="E495" s="230" t="s">
        <v>39</v>
      </c>
      <c r="F495" s="231" t="s">
        <v>155</v>
      </c>
      <c r="G495" s="229"/>
      <c r="H495" s="232">
        <v>25.600000000000001</v>
      </c>
      <c r="I495" s="233"/>
      <c r="J495" s="229"/>
      <c r="K495" s="229"/>
      <c r="L495" s="234"/>
      <c r="M495" s="235"/>
      <c r="N495" s="236"/>
      <c r="O495" s="236"/>
      <c r="P495" s="236"/>
      <c r="Q495" s="236"/>
      <c r="R495" s="236"/>
      <c r="S495" s="236"/>
      <c r="T495" s="237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8" t="s">
        <v>153</v>
      </c>
      <c r="AU495" s="238" t="s">
        <v>89</v>
      </c>
      <c r="AV495" s="13" t="s">
        <v>151</v>
      </c>
      <c r="AW495" s="13" t="s">
        <v>41</v>
      </c>
      <c r="AX495" s="13" t="s">
        <v>87</v>
      </c>
      <c r="AY495" s="238" t="s">
        <v>145</v>
      </c>
    </row>
    <row r="496" s="2" customFormat="1" ht="24.15" customHeight="1">
      <c r="A496" s="41"/>
      <c r="B496" s="42"/>
      <c r="C496" s="199" t="s">
        <v>425</v>
      </c>
      <c r="D496" s="199" t="s">
        <v>146</v>
      </c>
      <c r="E496" s="200" t="s">
        <v>1021</v>
      </c>
      <c r="F496" s="201" t="s">
        <v>1022</v>
      </c>
      <c r="G496" s="202" t="s">
        <v>149</v>
      </c>
      <c r="H496" s="203">
        <v>220</v>
      </c>
      <c r="I496" s="204"/>
      <c r="J496" s="205">
        <f>ROUND(I496*H496,2)</f>
        <v>0</v>
      </c>
      <c r="K496" s="201" t="s">
        <v>525</v>
      </c>
      <c r="L496" s="47"/>
      <c r="M496" s="206" t="s">
        <v>39</v>
      </c>
      <c r="N496" s="207" t="s">
        <v>50</v>
      </c>
      <c r="O496" s="87"/>
      <c r="P496" s="208">
        <f>O496*H496</f>
        <v>0</v>
      </c>
      <c r="Q496" s="208">
        <v>0</v>
      </c>
      <c r="R496" s="208">
        <f>Q496*H496</f>
        <v>0</v>
      </c>
      <c r="S496" s="208">
        <v>0</v>
      </c>
      <c r="T496" s="209">
        <f>S496*H496</f>
        <v>0</v>
      </c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R496" s="210" t="s">
        <v>292</v>
      </c>
      <c r="AT496" s="210" t="s">
        <v>146</v>
      </c>
      <c r="AU496" s="210" t="s">
        <v>89</v>
      </c>
      <c r="AY496" s="19" t="s">
        <v>145</v>
      </c>
      <c r="BE496" s="211">
        <f>IF(N496="základní",J496,0)</f>
        <v>0</v>
      </c>
      <c r="BF496" s="211">
        <f>IF(N496="snížená",J496,0)</f>
        <v>0</v>
      </c>
      <c r="BG496" s="211">
        <f>IF(N496="zákl. přenesená",J496,0)</f>
        <v>0</v>
      </c>
      <c r="BH496" s="211">
        <f>IF(N496="sníž. přenesená",J496,0)</f>
        <v>0</v>
      </c>
      <c r="BI496" s="211">
        <f>IF(N496="nulová",J496,0)</f>
        <v>0</v>
      </c>
      <c r="BJ496" s="19" t="s">
        <v>87</v>
      </c>
      <c r="BK496" s="211">
        <f>ROUND(I496*H496,2)</f>
        <v>0</v>
      </c>
      <c r="BL496" s="19" t="s">
        <v>292</v>
      </c>
      <c r="BM496" s="210" t="s">
        <v>1023</v>
      </c>
    </row>
    <row r="497" s="2" customFormat="1">
      <c r="A497" s="41"/>
      <c r="B497" s="42"/>
      <c r="C497" s="43"/>
      <c r="D497" s="212" t="s">
        <v>152</v>
      </c>
      <c r="E497" s="43"/>
      <c r="F497" s="213" t="s">
        <v>1024</v>
      </c>
      <c r="G497" s="43"/>
      <c r="H497" s="43"/>
      <c r="I497" s="214"/>
      <c r="J497" s="43"/>
      <c r="K497" s="43"/>
      <c r="L497" s="47"/>
      <c r="M497" s="215"/>
      <c r="N497" s="216"/>
      <c r="O497" s="87"/>
      <c r="P497" s="87"/>
      <c r="Q497" s="87"/>
      <c r="R497" s="87"/>
      <c r="S497" s="87"/>
      <c r="T497" s="88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T497" s="19" t="s">
        <v>152</v>
      </c>
      <c r="AU497" s="19" t="s">
        <v>89</v>
      </c>
    </row>
    <row r="498" s="2" customFormat="1">
      <c r="A498" s="41"/>
      <c r="B498" s="42"/>
      <c r="C498" s="43"/>
      <c r="D498" s="252" t="s">
        <v>528</v>
      </c>
      <c r="E498" s="43"/>
      <c r="F498" s="253" t="s">
        <v>1025</v>
      </c>
      <c r="G498" s="43"/>
      <c r="H498" s="43"/>
      <c r="I498" s="214"/>
      <c r="J498" s="43"/>
      <c r="K498" s="43"/>
      <c r="L498" s="47"/>
      <c r="M498" s="215"/>
      <c r="N498" s="216"/>
      <c r="O498" s="87"/>
      <c r="P498" s="87"/>
      <c r="Q498" s="87"/>
      <c r="R498" s="87"/>
      <c r="S498" s="87"/>
      <c r="T498" s="88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T498" s="19" t="s">
        <v>528</v>
      </c>
      <c r="AU498" s="19" t="s">
        <v>89</v>
      </c>
    </row>
    <row r="499" s="12" customFormat="1">
      <c r="A499" s="12"/>
      <c r="B499" s="217"/>
      <c r="C499" s="218"/>
      <c r="D499" s="212" t="s">
        <v>153</v>
      </c>
      <c r="E499" s="219" t="s">
        <v>39</v>
      </c>
      <c r="F499" s="220" t="s">
        <v>1026</v>
      </c>
      <c r="G499" s="218"/>
      <c r="H499" s="221">
        <v>80</v>
      </c>
      <c r="I499" s="222"/>
      <c r="J499" s="218"/>
      <c r="K499" s="218"/>
      <c r="L499" s="223"/>
      <c r="M499" s="224"/>
      <c r="N499" s="225"/>
      <c r="O499" s="225"/>
      <c r="P499" s="225"/>
      <c r="Q499" s="225"/>
      <c r="R499" s="225"/>
      <c r="S499" s="225"/>
      <c r="T499" s="226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T499" s="227" t="s">
        <v>153</v>
      </c>
      <c r="AU499" s="227" t="s">
        <v>89</v>
      </c>
      <c r="AV499" s="12" t="s">
        <v>89</v>
      </c>
      <c r="AW499" s="12" t="s">
        <v>41</v>
      </c>
      <c r="AX499" s="12" t="s">
        <v>79</v>
      </c>
      <c r="AY499" s="227" t="s">
        <v>145</v>
      </c>
    </row>
    <row r="500" s="12" customFormat="1">
      <c r="A500" s="12"/>
      <c r="B500" s="217"/>
      <c r="C500" s="218"/>
      <c r="D500" s="212" t="s">
        <v>153</v>
      </c>
      <c r="E500" s="219" t="s">
        <v>39</v>
      </c>
      <c r="F500" s="220" t="s">
        <v>1027</v>
      </c>
      <c r="G500" s="218"/>
      <c r="H500" s="221">
        <v>140</v>
      </c>
      <c r="I500" s="222"/>
      <c r="J500" s="218"/>
      <c r="K500" s="218"/>
      <c r="L500" s="223"/>
      <c r="M500" s="224"/>
      <c r="N500" s="225"/>
      <c r="O500" s="225"/>
      <c r="P500" s="225"/>
      <c r="Q500" s="225"/>
      <c r="R500" s="225"/>
      <c r="S500" s="225"/>
      <c r="T500" s="226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T500" s="227" t="s">
        <v>153</v>
      </c>
      <c r="AU500" s="227" t="s">
        <v>89</v>
      </c>
      <c r="AV500" s="12" t="s">
        <v>89</v>
      </c>
      <c r="AW500" s="12" t="s">
        <v>41</v>
      </c>
      <c r="AX500" s="12" t="s">
        <v>79</v>
      </c>
      <c r="AY500" s="227" t="s">
        <v>145</v>
      </c>
    </row>
    <row r="501" s="13" customFormat="1">
      <c r="A501" s="13"/>
      <c r="B501" s="228"/>
      <c r="C501" s="229"/>
      <c r="D501" s="212" t="s">
        <v>153</v>
      </c>
      <c r="E501" s="230" t="s">
        <v>39</v>
      </c>
      <c r="F501" s="231" t="s">
        <v>155</v>
      </c>
      <c r="G501" s="229"/>
      <c r="H501" s="232">
        <v>220</v>
      </c>
      <c r="I501" s="233"/>
      <c r="J501" s="229"/>
      <c r="K501" s="229"/>
      <c r="L501" s="234"/>
      <c r="M501" s="235"/>
      <c r="N501" s="236"/>
      <c r="O501" s="236"/>
      <c r="P501" s="236"/>
      <c r="Q501" s="236"/>
      <c r="R501" s="236"/>
      <c r="S501" s="236"/>
      <c r="T501" s="237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8" t="s">
        <v>153</v>
      </c>
      <c r="AU501" s="238" t="s">
        <v>89</v>
      </c>
      <c r="AV501" s="13" t="s">
        <v>151</v>
      </c>
      <c r="AW501" s="13" t="s">
        <v>41</v>
      </c>
      <c r="AX501" s="13" t="s">
        <v>87</v>
      </c>
      <c r="AY501" s="238" t="s">
        <v>145</v>
      </c>
    </row>
    <row r="502" s="2" customFormat="1" ht="21.75" customHeight="1">
      <c r="A502" s="41"/>
      <c r="B502" s="42"/>
      <c r="C502" s="254" t="s">
        <v>363</v>
      </c>
      <c r="D502" s="254" t="s">
        <v>478</v>
      </c>
      <c r="E502" s="255" t="s">
        <v>1028</v>
      </c>
      <c r="F502" s="256" t="s">
        <v>1029</v>
      </c>
      <c r="G502" s="257" t="s">
        <v>149</v>
      </c>
      <c r="H502" s="258">
        <v>300</v>
      </c>
      <c r="I502" s="259"/>
      <c r="J502" s="260">
        <f>ROUND(I502*H502,2)</f>
        <v>0</v>
      </c>
      <c r="K502" s="256" t="s">
        <v>525</v>
      </c>
      <c r="L502" s="261"/>
      <c r="M502" s="262" t="s">
        <v>39</v>
      </c>
      <c r="N502" s="263" t="s">
        <v>50</v>
      </c>
      <c r="O502" s="87"/>
      <c r="P502" s="208">
        <f>O502*H502</f>
        <v>0</v>
      </c>
      <c r="Q502" s="208">
        <v>2.0000000000000002E-05</v>
      </c>
      <c r="R502" s="208">
        <f>Q502*H502</f>
        <v>0.0060000000000000001</v>
      </c>
      <c r="S502" s="208">
        <v>0</v>
      </c>
      <c r="T502" s="209">
        <f>S502*H502</f>
        <v>0</v>
      </c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R502" s="210" t="s">
        <v>830</v>
      </c>
      <c r="AT502" s="210" t="s">
        <v>478</v>
      </c>
      <c r="AU502" s="210" t="s">
        <v>89</v>
      </c>
      <c r="AY502" s="19" t="s">
        <v>145</v>
      </c>
      <c r="BE502" s="211">
        <f>IF(N502="základní",J502,0)</f>
        <v>0</v>
      </c>
      <c r="BF502" s="211">
        <f>IF(N502="snížená",J502,0)</f>
        <v>0</v>
      </c>
      <c r="BG502" s="211">
        <f>IF(N502="zákl. přenesená",J502,0)</f>
        <v>0</v>
      </c>
      <c r="BH502" s="211">
        <f>IF(N502="sníž. přenesená",J502,0)</f>
        <v>0</v>
      </c>
      <c r="BI502" s="211">
        <f>IF(N502="nulová",J502,0)</f>
        <v>0</v>
      </c>
      <c r="BJ502" s="19" t="s">
        <v>87</v>
      </c>
      <c r="BK502" s="211">
        <f>ROUND(I502*H502,2)</f>
        <v>0</v>
      </c>
      <c r="BL502" s="19" t="s">
        <v>292</v>
      </c>
      <c r="BM502" s="210" t="s">
        <v>1030</v>
      </c>
    </row>
    <row r="503" s="2" customFormat="1">
      <c r="A503" s="41"/>
      <c r="B503" s="42"/>
      <c r="C503" s="43"/>
      <c r="D503" s="212" t="s">
        <v>152</v>
      </c>
      <c r="E503" s="43"/>
      <c r="F503" s="213" t="s">
        <v>1029</v>
      </c>
      <c r="G503" s="43"/>
      <c r="H503" s="43"/>
      <c r="I503" s="214"/>
      <c r="J503" s="43"/>
      <c r="K503" s="43"/>
      <c r="L503" s="47"/>
      <c r="M503" s="215"/>
      <c r="N503" s="216"/>
      <c r="O503" s="87"/>
      <c r="P503" s="87"/>
      <c r="Q503" s="87"/>
      <c r="R503" s="87"/>
      <c r="S503" s="87"/>
      <c r="T503" s="88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T503" s="19" t="s">
        <v>152</v>
      </c>
      <c r="AU503" s="19" t="s">
        <v>89</v>
      </c>
    </row>
    <row r="504" s="2" customFormat="1" ht="16.5" customHeight="1">
      <c r="A504" s="41"/>
      <c r="B504" s="42"/>
      <c r="C504" s="254" t="s">
        <v>1031</v>
      </c>
      <c r="D504" s="254" t="s">
        <v>478</v>
      </c>
      <c r="E504" s="255" t="s">
        <v>1032</v>
      </c>
      <c r="F504" s="256" t="s">
        <v>1033</v>
      </c>
      <c r="G504" s="257" t="s">
        <v>280</v>
      </c>
      <c r="H504" s="258">
        <v>76.031999999999996</v>
      </c>
      <c r="I504" s="259"/>
      <c r="J504" s="260">
        <f>ROUND(I504*H504,2)</f>
        <v>0</v>
      </c>
      <c r="K504" s="256" t="s">
        <v>525</v>
      </c>
      <c r="L504" s="261"/>
      <c r="M504" s="262" t="s">
        <v>39</v>
      </c>
      <c r="N504" s="263" t="s">
        <v>50</v>
      </c>
      <c r="O504" s="87"/>
      <c r="P504" s="208">
        <f>O504*H504</f>
        <v>0</v>
      </c>
      <c r="Q504" s="208">
        <v>1</v>
      </c>
      <c r="R504" s="208">
        <f>Q504*H504</f>
        <v>76.031999999999996</v>
      </c>
      <c r="S504" s="208">
        <v>0</v>
      </c>
      <c r="T504" s="209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10" t="s">
        <v>830</v>
      </c>
      <c r="AT504" s="210" t="s">
        <v>478</v>
      </c>
      <c r="AU504" s="210" t="s">
        <v>89</v>
      </c>
      <c r="AY504" s="19" t="s">
        <v>145</v>
      </c>
      <c r="BE504" s="211">
        <f>IF(N504="základní",J504,0)</f>
        <v>0</v>
      </c>
      <c r="BF504" s="211">
        <f>IF(N504="snížená",J504,0)</f>
        <v>0</v>
      </c>
      <c r="BG504" s="211">
        <f>IF(N504="zákl. přenesená",J504,0)</f>
        <v>0</v>
      </c>
      <c r="BH504" s="211">
        <f>IF(N504="sníž. přenesená",J504,0)</f>
        <v>0</v>
      </c>
      <c r="BI504" s="211">
        <f>IF(N504="nulová",J504,0)</f>
        <v>0</v>
      </c>
      <c r="BJ504" s="19" t="s">
        <v>87</v>
      </c>
      <c r="BK504" s="211">
        <f>ROUND(I504*H504,2)</f>
        <v>0</v>
      </c>
      <c r="BL504" s="19" t="s">
        <v>292</v>
      </c>
      <c r="BM504" s="210" t="s">
        <v>1034</v>
      </c>
    </row>
    <row r="505" s="2" customFormat="1">
      <c r="A505" s="41"/>
      <c r="B505" s="42"/>
      <c r="C505" s="43"/>
      <c r="D505" s="212" t="s">
        <v>152</v>
      </c>
      <c r="E505" s="43"/>
      <c r="F505" s="213" t="s">
        <v>1033</v>
      </c>
      <c r="G505" s="43"/>
      <c r="H505" s="43"/>
      <c r="I505" s="214"/>
      <c r="J505" s="43"/>
      <c r="K505" s="43"/>
      <c r="L505" s="47"/>
      <c r="M505" s="215"/>
      <c r="N505" s="216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19" t="s">
        <v>152</v>
      </c>
      <c r="AU505" s="19" t="s">
        <v>89</v>
      </c>
    </row>
    <row r="506" s="12" customFormat="1">
      <c r="A506" s="12"/>
      <c r="B506" s="217"/>
      <c r="C506" s="218"/>
      <c r="D506" s="212" t="s">
        <v>153</v>
      </c>
      <c r="E506" s="219" t="s">
        <v>39</v>
      </c>
      <c r="F506" s="220" t="s">
        <v>1035</v>
      </c>
      <c r="G506" s="218"/>
      <c r="H506" s="221">
        <v>23.039999999999999</v>
      </c>
      <c r="I506" s="222"/>
      <c r="J506" s="218"/>
      <c r="K506" s="218"/>
      <c r="L506" s="223"/>
      <c r="M506" s="224"/>
      <c r="N506" s="225"/>
      <c r="O506" s="225"/>
      <c r="P506" s="225"/>
      <c r="Q506" s="225"/>
      <c r="R506" s="225"/>
      <c r="S506" s="225"/>
      <c r="T506" s="226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T506" s="227" t="s">
        <v>153</v>
      </c>
      <c r="AU506" s="227" t="s">
        <v>89</v>
      </c>
      <c r="AV506" s="12" t="s">
        <v>89</v>
      </c>
      <c r="AW506" s="12" t="s">
        <v>41</v>
      </c>
      <c r="AX506" s="12" t="s">
        <v>79</v>
      </c>
      <c r="AY506" s="227" t="s">
        <v>145</v>
      </c>
    </row>
    <row r="507" s="12" customFormat="1">
      <c r="A507" s="12"/>
      <c r="B507" s="217"/>
      <c r="C507" s="218"/>
      <c r="D507" s="212" t="s">
        <v>153</v>
      </c>
      <c r="E507" s="219" t="s">
        <v>39</v>
      </c>
      <c r="F507" s="220" t="s">
        <v>1036</v>
      </c>
      <c r="G507" s="218"/>
      <c r="H507" s="221">
        <v>40.32</v>
      </c>
      <c r="I507" s="222"/>
      <c r="J507" s="218"/>
      <c r="K507" s="218"/>
      <c r="L507" s="223"/>
      <c r="M507" s="224"/>
      <c r="N507" s="225"/>
      <c r="O507" s="225"/>
      <c r="P507" s="225"/>
      <c r="Q507" s="225"/>
      <c r="R507" s="225"/>
      <c r="S507" s="225"/>
      <c r="T507" s="226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T507" s="227" t="s">
        <v>153</v>
      </c>
      <c r="AU507" s="227" t="s">
        <v>89</v>
      </c>
      <c r="AV507" s="12" t="s">
        <v>89</v>
      </c>
      <c r="AW507" s="12" t="s">
        <v>41</v>
      </c>
      <c r="AX507" s="12" t="s">
        <v>79</v>
      </c>
      <c r="AY507" s="227" t="s">
        <v>145</v>
      </c>
    </row>
    <row r="508" s="13" customFormat="1">
      <c r="A508" s="13"/>
      <c r="B508" s="228"/>
      <c r="C508" s="229"/>
      <c r="D508" s="212" t="s">
        <v>153</v>
      </c>
      <c r="E508" s="230" t="s">
        <v>39</v>
      </c>
      <c r="F508" s="231" t="s">
        <v>155</v>
      </c>
      <c r="G508" s="229"/>
      <c r="H508" s="232">
        <v>63.359999999999999</v>
      </c>
      <c r="I508" s="233"/>
      <c r="J508" s="229"/>
      <c r="K508" s="229"/>
      <c r="L508" s="234"/>
      <c r="M508" s="235"/>
      <c r="N508" s="236"/>
      <c r="O508" s="236"/>
      <c r="P508" s="236"/>
      <c r="Q508" s="236"/>
      <c r="R508" s="236"/>
      <c r="S508" s="236"/>
      <c r="T508" s="237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8" t="s">
        <v>153</v>
      </c>
      <c r="AU508" s="238" t="s">
        <v>89</v>
      </c>
      <c r="AV508" s="13" t="s">
        <v>151</v>
      </c>
      <c r="AW508" s="13" t="s">
        <v>41</v>
      </c>
      <c r="AX508" s="13" t="s">
        <v>87</v>
      </c>
      <c r="AY508" s="238" t="s">
        <v>145</v>
      </c>
    </row>
    <row r="509" s="12" customFormat="1">
      <c r="A509" s="12"/>
      <c r="B509" s="217"/>
      <c r="C509" s="218"/>
      <c r="D509" s="212" t="s">
        <v>153</v>
      </c>
      <c r="E509" s="218"/>
      <c r="F509" s="220" t="s">
        <v>1037</v>
      </c>
      <c r="G509" s="218"/>
      <c r="H509" s="221">
        <v>76.031999999999996</v>
      </c>
      <c r="I509" s="222"/>
      <c r="J509" s="218"/>
      <c r="K509" s="218"/>
      <c r="L509" s="223"/>
      <c r="M509" s="224"/>
      <c r="N509" s="225"/>
      <c r="O509" s="225"/>
      <c r="P509" s="225"/>
      <c r="Q509" s="225"/>
      <c r="R509" s="225"/>
      <c r="S509" s="225"/>
      <c r="T509" s="226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T509" s="227" t="s">
        <v>153</v>
      </c>
      <c r="AU509" s="227" t="s">
        <v>89</v>
      </c>
      <c r="AV509" s="12" t="s">
        <v>89</v>
      </c>
      <c r="AW509" s="12" t="s">
        <v>4</v>
      </c>
      <c r="AX509" s="12" t="s">
        <v>87</v>
      </c>
      <c r="AY509" s="227" t="s">
        <v>145</v>
      </c>
    </row>
    <row r="510" s="2" customFormat="1" ht="24.15" customHeight="1">
      <c r="A510" s="41"/>
      <c r="B510" s="42"/>
      <c r="C510" s="199" t="s">
        <v>369</v>
      </c>
      <c r="D510" s="199" t="s">
        <v>146</v>
      </c>
      <c r="E510" s="200" t="s">
        <v>1038</v>
      </c>
      <c r="F510" s="201" t="s">
        <v>1039</v>
      </c>
      <c r="G510" s="202" t="s">
        <v>149</v>
      </c>
      <c r="H510" s="203">
        <v>465</v>
      </c>
      <c r="I510" s="204"/>
      <c r="J510" s="205">
        <f>ROUND(I510*H510,2)</f>
        <v>0</v>
      </c>
      <c r="K510" s="201" t="s">
        <v>525</v>
      </c>
      <c r="L510" s="47"/>
      <c r="M510" s="206" t="s">
        <v>39</v>
      </c>
      <c r="N510" s="207" t="s">
        <v>50</v>
      </c>
      <c r="O510" s="87"/>
      <c r="P510" s="208">
        <f>O510*H510</f>
        <v>0</v>
      </c>
      <c r="Q510" s="208">
        <v>0</v>
      </c>
      <c r="R510" s="208">
        <f>Q510*H510</f>
        <v>0</v>
      </c>
      <c r="S510" s="208">
        <v>0</v>
      </c>
      <c r="T510" s="209">
        <f>S510*H510</f>
        <v>0</v>
      </c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R510" s="210" t="s">
        <v>292</v>
      </c>
      <c r="AT510" s="210" t="s">
        <v>146</v>
      </c>
      <c r="AU510" s="210" t="s">
        <v>89</v>
      </c>
      <c r="AY510" s="19" t="s">
        <v>145</v>
      </c>
      <c r="BE510" s="211">
        <f>IF(N510="základní",J510,0)</f>
        <v>0</v>
      </c>
      <c r="BF510" s="211">
        <f>IF(N510="snížená",J510,0)</f>
        <v>0</v>
      </c>
      <c r="BG510" s="211">
        <f>IF(N510="zákl. přenesená",J510,0)</f>
        <v>0</v>
      </c>
      <c r="BH510" s="211">
        <f>IF(N510="sníž. přenesená",J510,0)</f>
        <v>0</v>
      </c>
      <c r="BI510" s="211">
        <f>IF(N510="nulová",J510,0)</f>
        <v>0</v>
      </c>
      <c r="BJ510" s="19" t="s">
        <v>87</v>
      </c>
      <c r="BK510" s="211">
        <f>ROUND(I510*H510,2)</f>
        <v>0</v>
      </c>
      <c r="BL510" s="19" t="s">
        <v>292</v>
      </c>
      <c r="BM510" s="210" t="s">
        <v>1040</v>
      </c>
    </row>
    <row r="511" s="2" customFormat="1">
      <c r="A511" s="41"/>
      <c r="B511" s="42"/>
      <c r="C511" s="43"/>
      <c r="D511" s="212" t="s">
        <v>152</v>
      </c>
      <c r="E511" s="43"/>
      <c r="F511" s="213" t="s">
        <v>1041</v>
      </c>
      <c r="G511" s="43"/>
      <c r="H511" s="43"/>
      <c r="I511" s="214"/>
      <c r="J511" s="43"/>
      <c r="K511" s="43"/>
      <c r="L511" s="47"/>
      <c r="M511" s="215"/>
      <c r="N511" s="216"/>
      <c r="O511" s="87"/>
      <c r="P511" s="87"/>
      <c r="Q511" s="87"/>
      <c r="R511" s="87"/>
      <c r="S511" s="87"/>
      <c r="T511" s="88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T511" s="19" t="s">
        <v>152</v>
      </c>
      <c r="AU511" s="19" t="s">
        <v>89</v>
      </c>
    </row>
    <row r="512" s="2" customFormat="1">
      <c r="A512" s="41"/>
      <c r="B512" s="42"/>
      <c r="C512" s="43"/>
      <c r="D512" s="252" t="s">
        <v>528</v>
      </c>
      <c r="E512" s="43"/>
      <c r="F512" s="253" t="s">
        <v>1042</v>
      </c>
      <c r="G512" s="43"/>
      <c r="H512" s="43"/>
      <c r="I512" s="214"/>
      <c r="J512" s="43"/>
      <c r="K512" s="43"/>
      <c r="L512" s="47"/>
      <c r="M512" s="215"/>
      <c r="N512" s="216"/>
      <c r="O512" s="87"/>
      <c r="P512" s="87"/>
      <c r="Q512" s="87"/>
      <c r="R512" s="87"/>
      <c r="S512" s="87"/>
      <c r="T512" s="88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T512" s="19" t="s">
        <v>528</v>
      </c>
      <c r="AU512" s="19" t="s">
        <v>89</v>
      </c>
    </row>
    <row r="513" s="2" customFormat="1" ht="24.15" customHeight="1">
      <c r="A513" s="41"/>
      <c r="B513" s="42"/>
      <c r="C513" s="254" t="s">
        <v>446</v>
      </c>
      <c r="D513" s="254" t="s">
        <v>478</v>
      </c>
      <c r="E513" s="255" t="s">
        <v>1043</v>
      </c>
      <c r="F513" s="256" t="s">
        <v>1044</v>
      </c>
      <c r="G513" s="257" t="s">
        <v>149</v>
      </c>
      <c r="H513" s="258">
        <v>558</v>
      </c>
      <c r="I513" s="259"/>
      <c r="J513" s="260">
        <f>ROUND(I513*H513,2)</f>
        <v>0</v>
      </c>
      <c r="K513" s="256" t="s">
        <v>525</v>
      </c>
      <c r="L513" s="261"/>
      <c r="M513" s="262" t="s">
        <v>39</v>
      </c>
      <c r="N513" s="263" t="s">
        <v>50</v>
      </c>
      <c r="O513" s="87"/>
      <c r="P513" s="208">
        <f>O513*H513</f>
        <v>0</v>
      </c>
      <c r="Q513" s="208">
        <v>0.00042999999999999999</v>
      </c>
      <c r="R513" s="208">
        <f>Q513*H513</f>
        <v>0.23993999999999999</v>
      </c>
      <c r="S513" s="208">
        <v>0</v>
      </c>
      <c r="T513" s="209">
        <f>S513*H513</f>
        <v>0</v>
      </c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R513" s="210" t="s">
        <v>436</v>
      </c>
      <c r="AT513" s="210" t="s">
        <v>478</v>
      </c>
      <c r="AU513" s="210" t="s">
        <v>89</v>
      </c>
      <c r="AY513" s="19" t="s">
        <v>145</v>
      </c>
      <c r="BE513" s="211">
        <f>IF(N513="základní",J513,0)</f>
        <v>0</v>
      </c>
      <c r="BF513" s="211">
        <f>IF(N513="snížená",J513,0)</f>
        <v>0</v>
      </c>
      <c r="BG513" s="211">
        <f>IF(N513="zákl. přenesená",J513,0)</f>
        <v>0</v>
      </c>
      <c r="BH513" s="211">
        <f>IF(N513="sníž. přenesená",J513,0)</f>
        <v>0</v>
      </c>
      <c r="BI513" s="211">
        <f>IF(N513="nulová",J513,0)</f>
        <v>0</v>
      </c>
      <c r="BJ513" s="19" t="s">
        <v>87</v>
      </c>
      <c r="BK513" s="211">
        <f>ROUND(I513*H513,2)</f>
        <v>0</v>
      </c>
      <c r="BL513" s="19" t="s">
        <v>436</v>
      </c>
      <c r="BM513" s="210" t="s">
        <v>1045</v>
      </c>
    </row>
    <row r="514" s="2" customFormat="1">
      <c r="A514" s="41"/>
      <c r="B514" s="42"/>
      <c r="C514" s="43"/>
      <c r="D514" s="212" t="s">
        <v>152</v>
      </c>
      <c r="E514" s="43"/>
      <c r="F514" s="213" t="s">
        <v>1044</v>
      </c>
      <c r="G514" s="43"/>
      <c r="H514" s="43"/>
      <c r="I514" s="214"/>
      <c r="J514" s="43"/>
      <c r="K514" s="43"/>
      <c r="L514" s="47"/>
      <c r="M514" s="215"/>
      <c r="N514" s="216"/>
      <c r="O514" s="87"/>
      <c r="P514" s="87"/>
      <c r="Q514" s="87"/>
      <c r="R514" s="87"/>
      <c r="S514" s="87"/>
      <c r="T514" s="88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T514" s="19" t="s">
        <v>152</v>
      </c>
      <c r="AU514" s="19" t="s">
        <v>89</v>
      </c>
    </row>
    <row r="515" s="12" customFormat="1">
      <c r="A515" s="12"/>
      <c r="B515" s="217"/>
      <c r="C515" s="218"/>
      <c r="D515" s="212" t="s">
        <v>153</v>
      </c>
      <c r="E515" s="219" t="s">
        <v>39</v>
      </c>
      <c r="F515" s="220" t="s">
        <v>664</v>
      </c>
      <c r="G515" s="218"/>
      <c r="H515" s="221">
        <v>465</v>
      </c>
      <c r="I515" s="222"/>
      <c r="J515" s="218"/>
      <c r="K515" s="218"/>
      <c r="L515" s="223"/>
      <c r="M515" s="224"/>
      <c r="N515" s="225"/>
      <c r="O515" s="225"/>
      <c r="P515" s="225"/>
      <c r="Q515" s="225"/>
      <c r="R515" s="225"/>
      <c r="S515" s="225"/>
      <c r="T515" s="226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T515" s="227" t="s">
        <v>153</v>
      </c>
      <c r="AU515" s="227" t="s">
        <v>89</v>
      </c>
      <c r="AV515" s="12" t="s">
        <v>89</v>
      </c>
      <c r="AW515" s="12" t="s">
        <v>41</v>
      </c>
      <c r="AX515" s="12" t="s">
        <v>87</v>
      </c>
      <c r="AY515" s="227" t="s">
        <v>145</v>
      </c>
    </row>
    <row r="516" s="12" customFormat="1">
      <c r="A516" s="12"/>
      <c r="B516" s="217"/>
      <c r="C516" s="218"/>
      <c r="D516" s="212" t="s">
        <v>153</v>
      </c>
      <c r="E516" s="218"/>
      <c r="F516" s="220" t="s">
        <v>665</v>
      </c>
      <c r="G516" s="218"/>
      <c r="H516" s="221">
        <v>558</v>
      </c>
      <c r="I516" s="222"/>
      <c r="J516" s="218"/>
      <c r="K516" s="218"/>
      <c r="L516" s="223"/>
      <c r="M516" s="224"/>
      <c r="N516" s="225"/>
      <c r="O516" s="225"/>
      <c r="P516" s="225"/>
      <c r="Q516" s="225"/>
      <c r="R516" s="225"/>
      <c r="S516" s="225"/>
      <c r="T516" s="226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T516" s="227" t="s">
        <v>153</v>
      </c>
      <c r="AU516" s="227" t="s">
        <v>89</v>
      </c>
      <c r="AV516" s="12" t="s">
        <v>89</v>
      </c>
      <c r="AW516" s="12" t="s">
        <v>4</v>
      </c>
      <c r="AX516" s="12" t="s">
        <v>87</v>
      </c>
      <c r="AY516" s="227" t="s">
        <v>145</v>
      </c>
    </row>
    <row r="517" s="2" customFormat="1" ht="33" customHeight="1">
      <c r="A517" s="41"/>
      <c r="B517" s="42"/>
      <c r="C517" s="199" t="s">
        <v>375</v>
      </c>
      <c r="D517" s="199" t="s">
        <v>146</v>
      </c>
      <c r="E517" s="200" t="s">
        <v>1046</v>
      </c>
      <c r="F517" s="201" t="s">
        <v>1047</v>
      </c>
      <c r="G517" s="202" t="s">
        <v>158</v>
      </c>
      <c r="H517" s="203">
        <v>163.5</v>
      </c>
      <c r="I517" s="204"/>
      <c r="J517" s="205">
        <f>ROUND(I517*H517,2)</f>
        <v>0</v>
      </c>
      <c r="K517" s="201" t="s">
        <v>525</v>
      </c>
      <c r="L517" s="47"/>
      <c r="M517" s="206" t="s">
        <v>39</v>
      </c>
      <c r="N517" s="207" t="s">
        <v>50</v>
      </c>
      <c r="O517" s="87"/>
      <c r="P517" s="208">
        <f>O517*H517</f>
        <v>0</v>
      </c>
      <c r="Q517" s="208">
        <v>0</v>
      </c>
      <c r="R517" s="208">
        <f>Q517*H517</f>
        <v>0</v>
      </c>
      <c r="S517" s="208">
        <v>0</v>
      </c>
      <c r="T517" s="209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10" t="s">
        <v>292</v>
      </c>
      <c r="AT517" s="210" t="s">
        <v>146</v>
      </c>
      <c r="AU517" s="210" t="s">
        <v>89</v>
      </c>
      <c r="AY517" s="19" t="s">
        <v>145</v>
      </c>
      <c r="BE517" s="211">
        <f>IF(N517="základní",J517,0)</f>
        <v>0</v>
      </c>
      <c r="BF517" s="211">
        <f>IF(N517="snížená",J517,0)</f>
        <v>0</v>
      </c>
      <c r="BG517" s="211">
        <f>IF(N517="zákl. přenesená",J517,0)</f>
        <v>0</v>
      </c>
      <c r="BH517" s="211">
        <f>IF(N517="sníž. přenesená",J517,0)</f>
        <v>0</v>
      </c>
      <c r="BI517" s="211">
        <f>IF(N517="nulová",J517,0)</f>
        <v>0</v>
      </c>
      <c r="BJ517" s="19" t="s">
        <v>87</v>
      </c>
      <c r="BK517" s="211">
        <f>ROUND(I517*H517,2)</f>
        <v>0</v>
      </c>
      <c r="BL517" s="19" t="s">
        <v>292</v>
      </c>
      <c r="BM517" s="210" t="s">
        <v>1048</v>
      </c>
    </row>
    <row r="518" s="2" customFormat="1">
      <c r="A518" s="41"/>
      <c r="B518" s="42"/>
      <c r="C518" s="43"/>
      <c r="D518" s="212" t="s">
        <v>152</v>
      </c>
      <c r="E518" s="43"/>
      <c r="F518" s="213" t="s">
        <v>1049</v>
      </c>
      <c r="G518" s="43"/>
      <c r="H518" s="43"/>
      <c r="I518" s="214"/>
      <c r="J518" s="43"/>
      <c r="K518" s="43"/>
      <c r="L518" s="47"/>
      <c r="M518" s="215"/>
      <c r="N518" s="216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19" t="s">
        <v>152</v>
      </c>
      <c r="AU518" s="19" t="s">
        <v>89</v>
      </c>
    </row>
    <row r="519" s="2" customFormat="1">
      <c r="A519" s="41"/>
      <c r="B519" s="42"/>
      <c r="C519" s="43"/>
      <c r="D519" s="252" t="s">
        <v>528</v>
      </c>
      <c r="E519" s="43"/>
      <c r="F519" s="253" t="s">
        <v>1050</v>
      </c>
      <c r="G519" s="43"/>
      <c r="H519" s="43"/>
      <c r="I519" s="214"/>
      <c r="J519" s="43"/>
      <c r="K519" s="43"/>
      <c r="L519" s="47"/>
      <c r="M519" s="215"/>
      <c r="N519" s="216"/>
      <c r="O519" s="87"/>
      <c r="P519" s="87"/>
      <c r="Q519" s="87"/>
      <c r="R519" s="87"/>
      <c r="S519" s="87"/>
      <c r="T519" s="88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T519" s="19" t="s">
        <v>528</v>
      </c>
      <c r="AU519" s="19" t="s">
        <v>89</v>
      </c>
    </row>
    <row r="520" s="12" customFormat="1">
      <c r="A520" s="12"/>
      <c r="B520" s="217"/>
      <c r="C520" s="218"/>
      <c r="D520" s="212" t="s">
        <v>153</v>
      </c>
      <c r="E520" s="219" t="s">
        <v>39</v>
      </c>
      <c r="F520" s="220" t="s">
        <v>1051</v>
      </c>
      <c r="G520" s="218"/>
      <c r="H520" s="221">
        <v>90</v>
      </c>
      <c r="I520" s="222"/>
      <c r="J520" s="218"/>
      <c r="K520" s="218"/>
      <c r="L520" s="223"/>
      <c r="M520" s="224"/>
      <c r="N520" s="225"/>
      <c r="O520" s="225"/>
      <c r="P520" s="225"/>
      <c r="Q520" s="225"/>
      <c r="R520" s="225"/>
      <c r="S520" s="225"/>
      <c r="T520" s="226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T520" s="227" t="s">
        <v>153</v>
      </c>
      <c r="AU520" s="227" t="s">
        <v>89</v>
      </c>
      <c r="AV520" s="12" t="s">
        <v>89</v>
      </c>
      <c r="AW520" s="12" t="s">
        <v>41</v>
      </c>
      <c r="AX520" s="12" t="s">
        <v>79</v>
      </c>
      <c r="AY520" s="227" t="s">
        <v>145</v>
      </c>
    </row>
    <row r="521" s="12" customFormat="1">
      <c r="A521" s="12"/>
      <c r="B521" s="217"/>
      <c r="C521" s="218"/>
      <c r="D521" s="212" t="s">
        <v>153</v>
      </c>
      <c r="E521" s="219" t="s">
        <v>39</v>
      </c>
      <c r="F521" s="220" t="s">
        <v>1052</v>
      </c>
      <c r="G521" s="218"/>
      <c r="H521" s="221">
        <v>36</v>
      </c>
      <c r="I521" s="222"/>
      <c r="J521" s="218"/>
      <c r="K521" s="218"/>
      <c r="L521" s="223"/>
      <c r="M521" s="224"/>
      <c r="N521" s="225"/>
      <c r="O521" s="225"/>
      <c r="P521" s="225"/>
      <c r="Q521" s="225"/>
      <c r="R521" s="225"/>
      <c r="S521" s="225"/>
      <c r="T521" s="226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T521" s="227" t="s">
        <v>153</v>
      </c>
      <c r="AU521" s="227" t="s">
        <v>89</v>
      </c>
      <c r="AV521" s="12" t="s">
        <v>89</v>
      </c>
      <c r="AW521" s="12" t="s">
        <v>41</v>
      </c>
      <c r="AX521" s="12" t="s">
        <v>79</v>
      </c>
      <c r="AY521" s="227" t="s">
        <v>145</v>
      </c>
    </row>
    <row r="522" s="12" customFormat="1">
      <c r="A522" s="12"/>
      <c r="B522" s="217"/>
      <c r="C522" s="218"/>
      <c r="D522" s="212" t="s">
        <v>153</v>
      </c>
      <c r="E522" s="219" t="s">
        <v>39</v>
      </c>
      <c r="F522" s="220" t="s">
        <v>852</v>
      </c>
      <c r="G522" s="218"/>
      <c r="H522" s="221">
        <v>37.5</v>
      </c>
      <c r="I522" s="222"/>
      <c r="J522" s="218"/>
      <c r="K522" s="218"/>
      <c r="L522" s="223"/>
      <c r="M522" s="224"/>
      <c r="N522" s="225"/>
      <c r="O522" s="225"/>
      <c r="P522" s="225"/>
      <c r="Q522" s="225"/>
      <c r="R522" s="225"/>
      <c r="S522" s="225"/>
      <c r="T522" s="226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T522" s="227" t="s">
        <v>153</v>
      </c>
      <c r="AU522" s="227" t="s">
        <v>89</v>
      </c>
      <c r="AV522" s="12" t="s">
        <v>89</v>
      </c>
      <c r="AW522" s="12" t="s">
        <v>41</v>
      </c>
      <c r="AX522" s="12" t="s">
        <v>79</v>
      </c>
      <c r="AY522" s="227" t="s">
        <v>145</v>
      </c>
    </row>
    <row r="523" s="13" customFormat="1">
      <c r="A523" s="13"/>
      <c r="B523" s="228"/>
      <c r="C523" s="229"/>
      <c r="D523" s="212" t="s">
        <v>153</v>
      </c>
      <c r="E523" s="230" t="s">
        <v>39</v>
      </c>
      <c r="F523" s="231" t="s">
        <v>155</v>
      </c>
      <c r="G523" s="229"/>
      <c r="H523" s="232">
        <v>163.5</v>
      </c>
      <c r="I523" s="233"/>
      <c r="J523" s="229"/>
      <c r="K523" s="229"/>
      <c r="L523" s="234"/>
      <c r="M523" s="235"/>
      <c r="N523" s="236"/>
      <c r="O523" s="236"/>
      <c r="P523" s="236"/>
      <c r="Q523" s="236"/>
      <c r="R523" s="236"/>
      <c r="S523" s="236"/>
      <c r="T523" s="237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8" t="s">
        <v>153</v>
      </c>
      <c r="AU523" s="238" t="s">
        <v>89</v>
      </c>
      <c r="AV523" s="13" t="s">
        <v>151</v>
      </c>
      <c r="AW523" s="13" t="s">
        <v>41</v>
      </c>
      <c r="AX523" s="13" t="s">
        <v>87</v>
      </c>
      <c r="AY523" s="238" t="s">
        <v>145</v>
      </c>
    </row>
    <row r="524" s="2" customFormat="1" ht="16.5" customHeight="1">
      <c r="A524" s="41"/>
      <c r="B524" s="42"/>
      <c r="C524" s="254" t="s">
        <v>1053</v>
      </c>
      <c r="D524" s="254" t="s">
        <v>478</v>
      </c>
      <c r="E524" s="255" t="s">
        <v>1054</v>
      </c>
      <c r="F524" s="256" t="s">
        <v>1055</v>
      </c>
      <c r="G524" s="257" t="s">
        <v>280</v>
      </c>
      <c r="H524" s="258">
        <v>66.707999999999998</v>
      </c>
      <c r="I524" s="259"/>
      <c r="J524" s="260">
        <f>ROUND(I524*H524,2)</f>
        <v>0</v>
      </c>
      <c r="K524" s="256" t="s">
        <v>525</v>
      </c>
      <c r="L524" s="261"/>
      <c r="M524" s="262" t="s">
        <v>39</v>
      </c>
      <c r="N524" s="263" t="s">
        <v>50</v>
      </c>
      <c r="O524" s="87"/>
      <c r="P524" s="208">
        <f>O524*H524</f>
        <v>0</v>
      </c>
      <c r="Q524" s="208">
        <v>1</v>
      </c>
      <c r="R524" s="208">
        <f>Q524*H524</f>
        <v>66.707999999999998</v>
      </c>
      <c r="S524" s="208">
        <v>0</v>
      </c>
      <c r="T524" s="209">
        <f>S524*H524</f>
        <v>0</v>
      </c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R524" s="210" t="s">
        <v>830</v>
      </c>
      <c r="AT524" s="210" t="s">
        <v>478</v>
      </c>
      <c r="AU524" s="210" t="s">
        <v>89</v>
      </c>
      <c r="AY524" s="19" t="s">
        <v>145</v>
      </c>
      <c r="BE524" s="211">
        <f>IF(N524="základní",J524,0)</f>
        <v>0</v>
      </c>
      <c r="BF524" s="211">
        <f>IF(N524="snížená",J524,0)</f>
        <v>0</v>
      </c>
      <c r="BG524" s="211">
        <f>IF(N524="zákl. přenesená",J524,0)</f>
        <v>0</v>
      </c>
      <c r="BH524" s="211">
        <f>IF(N524="sníž. přenesená",J524,0)</f>
        <v>0</v>
      </c>
      <c r="BI524" s="211">
        <f>IF(N524="nulová",J524,0)</f>
        <v>0</v>
      </c>
      <c r="BJ524" s="19" t="s">
        <v>87</v>
      </c>
      <c r="BK524" s="211">
        <f>ROUND(I524*H524,2)</f>
        <v>0</v>
      </c>
      <c r="BL524" s="19" t="s">
        <v>292</v>
      </c>
      <c r="BM524" s="210" t="s">
        <v>1056</v>
      </c>
    </row>
    <row r="525" s="2" customFormat="1">
      <c r="A525" s="41"/>
      <c r="B525" s="42"/>
      <c r="C525" s="43"/>
      <c r="D525" s="212" t="s">
        <v>152</v>
      </c>
      <c r="E525" s="43"/>
      <c r="F525" s="213" t="s">
        <v>1055</v>
      </c>
      <c r="G525" s="43"/>
      <c r="H525" s="43"/>
      <c r="I525" s="214"/>
      <c r="J525" s="43"/>
      <c r="K525" s="43"/>
      <c r="L525" s="47"/>
      <c r="M525" s="215"/>
      <c r="N525" s="216"/>
      <c r="O525" s="87"/>
      <c r="P525" s="87"/>
      <c r="Q525" s="87"/>
      <c r="R525" s="87"/>
      <c r="S525" s="87"/>
      <c r="T525" s="88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T525" s="19" t="s">
        <v>152</v>
      </c>
      <c r="AU525" s="19" t="s">
        <v>89</v>
      </c>
    </row>
    <row r="526" s="12" customFormat="1">
      <c r="A526" s="12"/>
      <c r="B526" s="217"/>
      <c r="C526" s="218"/>
      <c r="D526" s="212" t="s">
        <v>153</v>
      </c>
      <c r="E526" s="219" t="s">
        <v>39</v>
      </c>
      <c r="F526" s="220" t="s">
        <v>1057</v>
      </c>
      <c r="G526" s="218"/>
      <c r="H526" s="221">
        <v>55.590000000000003</v>
      </c>
      <c r="I526" s="222"/>
      <c r="J526" s="218"/>
      <c r="K526" s="218"/>
      <c r="L526" s="223"/>
      <c r="M526" s="224"/>
      <c r="N526" s="225"/>
      <c r="O526" s="225"/>
      <c r="P526" s="225"/>
      <c r="Q526" s="225"/>
      <c r="R526" s="225"/>
      <c r="S526" s="225"/>
      <c r="T526" s="226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T526" s="227" t="s">
        <v>153</v>
      </c>
      <c r="AU526" s="227" t="s">
        <v>89</v>
      </c>
      <c r="AV526" s="12" t="s">
        <v>89</v>
      </c>
      <c r="AW526" s="12" t="s">
        <v>41</v>
      </c>
      <c r="AX526" s="12" t="s">
        <v>87</v>
      </c>
      <c r="AY526" s="227" t="s">
        <v>145</v>
      </c>
    </row>
    <row r="527" s="12" customFormat="1">
      <c r="A527" s="12"/>
      <c r="B527" s="217"/>
      <c r="C527" s="218"/>
      <c r="D527" s="212" t="s">
        <v>153</v>
      </c>
      <c r="E527" s="218"/>
      <c r="F527" s="220" t="s">
        <v>1058</v>
      </c>
      <c r="G527" s="218"/>
      <c r="H527" s="221">
        <v>66.707999999999998</v>
      </c>
      <c r="I527" s="222"/>
      <c r="J527" s="218"/>
      <c r="K527" s="218"/>
      <c r="L527" s="223"/>
      <c r="M527" s="224"/>
      <c r="N527" s="225"/>
      <c r="O527" s="225"/>
      <c r="P527" s="225"/>
      <c r="Q527" s="225"/>
      <c r="R527" s="225"/>
      <c r="S527" s="225"/>
      <c r="T527" s="226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T527" s="227" t="s">
        <v>153</v>
      </c>
      <c r="AU527" s="227" t="s">
        <v>89</v>
      </c>
      <c r="AV527" s="12" t="s">
        <v>89</v>
      </c>
      <c r="AW527" s="12" t="s">
        <v>4</v>
      </c>
      <c r="AX527" s="12" t="s">
        <v>87</v>
      </c>
      <c r="AY527" s="227" t="s">
        <v>145</v>
      </c>
    </row>
    <row r="528" s="2" customFormat="1" ht="33" customHeight="1">
      <c r="A528" s="41"/>
      <c r="B528" s="42"/>
      <c r="C528" s="199" t="s">
        <v>378</v>
      </c>
      <c r="D528" s="199" t="s">
        <v>146</v>
      </c>
      <c r="E528" s="200" t="s">
        <v>1059</v>
      </c>
      <c r="F528" s="201" t="s">
        <v>1060</v>
      </c>
      <c r="G528" s="202" t="s">
        <v>158</v>
      </c>
      <c r="H528" s="203">
        <v>163.5</v>
      </c>
      <c r="I528" s="204"/>
      <c r="J528" s="205">
        <f>ROUND(I528*H528,2)</f>
        <v>0</v>
      </c>
      <c r="K528" s="201" t="s">
        <v>525</v>
      </c>
      <c r="L528" s="47"/>
      <c r="M528" s="206" t="s">
        <v>39</v>
      </c>
      <c r="N528" s="207" t="s">
        <v>50</v>
      </c>
      <c r="O528" s="87"/>
      <c r="P528" s="208">
        <f>O528*H528</f>
        <v>0</v>
      </c>
      <c r="Q528" s="208">
        <v>0</v>
      </c>
      <c r="R528" s="208">
        <f>Q528*H528</f>
        <v>0</v>
      </c>
      <c r="S528" s="208">
        <v>0</v>
      </c>
      <c r="T528" s="209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10" t="s">
        <v>292</v>
      </c>
      <c r="AT528" s="210" t="s">
        <v>146</v>
      </c>
      <c r="AU528" s="210" t="s">
        <v>89</v>
      </c>
      <c r="AY528" s="19" t="s">
        <v>145</v>
      </c>
      <c r="BE528" s="211">
        <f>IF(N528="základní",J528,0)</f>
        <v>0</v>
      </c>
      <c r="BF528" s="211">
        <f>IF(N528="snížená",J528,0)</f>
        <v>0</v>
      </c>
      <c r="BG528" s="211">
        <f>IF(N528="zákl. přenesená",J528,0)</f>
        <v>0</v>
      </c>
      <c r="BH528" s="211">
        <f>IF(N528="sníž. přenesená",J528,0)</f>
        <v>0</v>
      </c>
      <c r="BI528" s="211">
        <f>IF(N528="nulová",J528,0)</f>
        <v>0</v>
      </c>
      <c r="BJ528" s="19" t="s">
        <v>87</v>
      </c>
      <c r="BK528" s="211">
        <f>ROUND(I528*H528,2)</f>
        <v>0</v>
      </c>
      <c r="BL528" s="19" t="s">
        <v>292</v>
      </c>
      <c r="BM528" s="210" t="s">
        <v>1061</v>
      </c>
    </row>
    <row r="529" s="2" customFormat="1">
      <c r="A529" s="41"/>
      <c r="B529" s="42"/>
      <c r="C529" s="43"/>
      <c r="D529" s="212" t="s">
        <v>152</v>
      </c>
      <c r="E529" s="43"/>
      <c r="F529" s="213" t="s">
        <v>1062</v>
      </c>
      <c r="G529" s="43"/>
      <c r="H529" s="43"/>
      <c r="I529" s="214"/>
      <c r="J529" s="43"/>
      <c r="K529" s="43"/>
      <c r="L529" s="47"/>
      <c r="M529" s="215"/>
      <c r="N529" s="216"/>
      <c r="O529" s="87"/>
      <c r="P529" s="87"/>
      <c r="Q529" s="87"/>
      <c r="R529" s="87"/>
      <c r="S529" s="87"/>
      <c r="T529" s="88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T529" s="19" t="s">
        <v>152</v>
      </c>
      <c r="AU529" s="19" t="s">
        <v>89</v>
      </c>
    </row>
    <row r="530" s="2" customFormat="1">
      <c r="A530" s="41"/>
      <c r="B530" s="42"/>
      <c r="C530" s="43"/>
      <c r="D530" s="252" t="s">
        <v>528</v>
      </c>
      <c r="E530" s="43"/>
      <c r="F530" s="253" t="s">
        <v>1063</v>
      </c>
      <c r="G530" s="43"/>
      <c r="H530" s="43"/>
      <c r="I530" s="214"/>
      <c r="J530" s="43"/>
      <c r="K530" s="43"/>
      <c r="L530" s="47"/>
      <c r="M530" s="215"/>
      <c r="N530" s="216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19" t="s">
        <v>528</v>
      </c>
      <c r="AU530" s="19" t="s">
        <v>89</v>
      </c>
    </row>
    <row r="531" s="12" customFormat="1">
      <c r="A531" s="12"/>
      <c r="B531" s="217"/>
      <c r="C531" s="218"/>
      <c r="D531" s="212" t="s">
        <v>153</v>
      </c>
      <c r="E531" s="219" t="s">
        <v>39</v>
      </c>
      <c r="F531" s="220" t="s">
        <v>1051</v>
      </c>
      <c r="G531" s="218"/>
      <c r="H531" s="221">
        <v>90</v>
      </c>
      <c r="I531" s="222"/>
      <c r="J531" s="218"/>
      <c r="K531" s="218"/>
      <c r="L531" s="223"/>
      <c r="M531" s="224"/>
      <c r="N531" s="225"/>
      <c r="O531" s="225"/>
      <c r="P531" s="225"/>
      <c r="Q531" s="225"/>
      <c r="R531" s="225"/>
      <c r="S531" s="225"/>
      <c r="T531" s="226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T531" s="227" t="s">
        <v>153</v>
      </c>
      <c r="AU531" s="227" t="s">
        <v>89</v>
      </c>
      <c r="AV531" s="12" t="s">
        <v>89</v>
      </c>
      <c r="AW531" s="12" t="s">
        <v>41</v>
      </c>
      <c r="AX531" s="12" t="s">
        <v>79</v>
      </c>
      <c r="AY531" s="227" t="s">
        <v>145</v>
      </c>
    </row>
    <row r="532" s="12" customFormat="1">
      <c r="A532" s="12"/>
      <c r="B532" s="217"/>
      <c r="C532" s="218"/>
      <c r="D532" s="212" t="s">
        <v>153</v>
      </c>
      <c r="E532" s="219" t="s">
        <v>39</v>
      </c>
      <c r="F532" s="220" t="s">
        <v>1052</v>
      </c>
      <c r="G532" s="218"/>
      <c r="H532" s="221">
        <v>36</v>
      </c>
      <c r="I532" s="222"/>
      <c r="J532" s="218"/>
      <c r="K532" s="218"/>
      <c r="L532" s="223"/>
      <c r="M532" s="224"/>
      <c r="N532" s="225"/>
      <c r="O532" s="225"/>
      <c r="P532" s="225"/>
      <c r="Q532" s="225"/>
      <c r="R532" s="225"/>
      <c r="S532" s="225"/>
      <c r="T532" s="226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T532" s="227" t="s">
        <v>153</v>
      </c>
      <c r="AU532" s="227" t="s">
        <v>89</v>
      </c>
      <c r="AV532" s="12" t="s">
        <v>89</v>
      </c>
      <c r="AW532" s="12" t="s">
        <v>41</v>
      </c>
      <c r="AX532" s="12" t="s">
        <v>79</v>
      </c>
      <c r="AY532" s="227" t="s">
        <v>145</v>
      </c>
    </row>
    <row r="533" s="12" customFormat="1">
      <c r="A533" s="12"/>
      <c r="B533" s="217"/>
      <c r="C533" s="218"/>
      <c r="D533" s="212" t="s">
        <v>153</v>
      </c>
      <c r="E533" s="219" t="s">
        <v>39</v>
      </c>
      <c r="F533" s="220" t="s">
        <v>852</v>
      </c>
      <c r="G533" s="218"/>
      <c r="H533" s="221">
        <v>37.5</v>
      </c>
      <c r="I533" s="222"/>
      <c r="J533" s="218"/>
      <c r="K533" s="218"/>
      <c r="L533" s="223"/>
      <c r="M533" s="224"/>
      <c r="N533" s="225"/>
      <c r="O533" s="225"/>
      <c r="P533" s="225"/>
      <c r="Q533" s="225"/>
      <c r="R533" s="225"/>
      <c r="S533" s="225"/>
      <c r="T533" s="226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T533" s="227" t="s">
        <v>153</v>
      </c>
      <c r="AU533" s="227" t="s">
        <v>89</v>
      </c>
      <c r="AV533" s="12" t="s">
        <v>89</v>
      </c>
      <c r="AW533" s="12" t="s">
        <v>41</v>
      </c>
      <c r="AX533" s="12" t="s">
        <v>79</v>
      </c>
      <c r="AY533" s="227" t="s">
        <v>145</v>
      </c>
    </row>
    <row r="534" s="13" customFormat="1">
      <c r="A534" s="13"/>
      <c r="B534" s="228"/>
      <c r="C534" s="229"/>
      <c r="D534" s="212" t="s">
        <v>153</v>
      </c>
      <c r="E534" s="230" t="s">
        <v>39</v>
      </c>
      <c r="F534" s="231" t="s">
        <v>155</v>
      </c>
      <c r="G534" s="229"/>
      <c r="H534" s="232">
        <v>163.5</v>
      </c>
      <c r="I534" s="233"/>
      <c r="J534" s="229"/>
      <c r="K534" s="229"/>
      <c r="L534" s="234"/>
      <c r="M534" s="235"/>
      <c r="N534" s="236"/>
      <c r="O534" s="236"/>
      <c r="P534" s="236"/>
      <c r="Q534" s="236"/>
      <c r="R534" s="236"/>
      <c r="S534" s="236"/>
      <c r="T534" s="237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38" t="s">
        <v>153</v>
      </c>
      <c r="AU534" s="238" t="s">
        <v>89</v>
      </c>
      <c r="AV534" s="13" t="s">
        <v>151</v>
      </c>
      <c r="AW534" s="13" t="s">
        <v>41</v>
      </c>
      <c r="AX534" s="13" t="s">
        <v>87</v>
      </c>
      <c r="AY534" s="238" t="s">
        <v>145</v>
      </c>
    </row>
    <row r="535" s="2" customFormat="1" ht="16.5" customHeight="1">
      <c r="A535" s="41"/>
      <c r="B535" s="42"/>
      <c r="C535" s="254" t="s">
        <v>1064</v>
      </c>
      <c r="D535" s="254" t="s">
        <v>478</v>
      </c>
      <c r="E535" s="255" t="s">
        <v>1065</v>
      </c>
      <c r="F535" s="256" t="s">
        <v>1066</v>
      </c>
      <c r="G535" s="257" t="s">
        <v>280</v>
      </c>
      <c r="H535" s="258">
        <v>35.316000000000003</v>
      </c>
      <c r="I535" s="259"/>
      <c r="J535" s="260">
        <f>ROUND(I535*H535,2)</f>
        <v>0</v>
      </c>
      <c r="K535" s="256" t="s">
        <v>525</v>
      </c>
      <c r="L535" s="261"/>
      <c r="M535" s="262" t="s">
        <v>39</v>
      </c>
      <c r="N535" s="263" t="s">
        <v>50</v>
      </c>
      <c r="O535" s="87"/>
      <c r="P535" s="208">
        <f>O535*H535</f>
        <v>0</v>
      </c>
      <c r="Q535" s="208">
        <v>1</v>
      </c>
      <c r="R535" s="208">
        <f>Q535*H535</f>
        <v>35.316000000000003</v>
      </c>
      <c r="S535" s="208">
        <v>0</v>
      </c>
      <c r="T535" s="209">
        <f>S535*H535</f>
        <v>0</v>
      </c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R535" s="210" t="s">
        <v>830</v>
      </c>
      <c r="AT535" s="210" t="s">
        <v>478</v>
      </c>
      <c r="AU535" s="210" t="s">
        <v>89</v>
      </c>
      <c r="AY535" s="19" t="s">
        <v>145</v>
      </c>
      <c r="BE535" s="211">
        <f>IF(N535="základní",J535,0)</f>
        <v>0</v>
      </c>
      <c r="BF535" s="211">
        <f>IF(N535="snížená",J535,0)</f>
        <v>0</v>
      </c>
      <c r="BG535" s="211">
        <f>IF(N535="zákl. přenesená",J535,0)</f>
        <v>0</v>
      </c>
      <c r="BH535" s="211">
        <f>IF(N535="sníž. přenesená",J535,0)</f>
        <v>0</v>
      </c>
      <c r="BI535" s="211">
        <f>IF(N535="nulová",J535,0)</f>
        <v>0</v>
      </c>
      <c r="BJ535" s="19" t="s">
        <v>87</v>
      </c>
      <c r="BK535" s="211">
        <f>ROUND(I535*H535,2)</f>
        <v>0</v>
      </c>
      <c r="BL535" s="19" t="s">
        <v>292</v>
      </c>
      <c r="BM535" s="210" t="s">
        <v>1067</v>
      </c>
    </row>
    <row r="536" s="2" customFormat="1">
      <c r="A536" s="41"/>
      <c r="B536" s="42"/>
      <c r="C536" s="43"/>
      <c r="D536" s="212" t="s">
        <v>152</v>
      </c>
      <c r="E536" s="43"/>
      <c r="F536" s="213" t="s">
        <v>1066</v>
      </c>
      <c r="G536" s="43"/>
      <c r="H536" s="43"/>
      <c r="I536" s="214"/>
      <c r="J536" s="43"/>
      <c r="K536" s="43"/>
      <c r="L536" s="47"/>
      <c r="M536" s="215"/>
      <c r="N536" s="216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19" t="s">
        <v>152</v>
      </c>
      <c r="AU536" s="19" t="s">
        <v>89</v>
      </c>
    </row>
    <row r="537" s="12" customFormat="1">
      <c r="A537" s="12"/>
      <c r="B537" s="217"/>
      <c r="C537" s="218"/>
      <c r="D537" s="212" t="s">
        <v>153</v>
      </c>
      <c r="E537" s="219" t="s">
        <v>39</v>
      </c>
      <c r="F537" s="220" t="s">
        <v>1068</v>
      </c>
      <c r="G537" s="218"/>
      <c r="H537" s="221">
        <v>29.43</v>
      </c>
      <c r="I537" s="222"/>
      <c r="J537" s="218"/>
      <c r="K537" s="218"/>
      <c r="L537" s="223"/>
      <c r="M537" s="224"/>
      <c r="N537" s="225"/>
      <c r="O537" s="225"/>
      <c r="P537" s="225"/>
      <c r="Q537" s="225"/>
      <c r="R537" s="225"/>
      <c r="S537" s="225"/>
      <c r="T537" s="226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T537" s="227" t="s">
        <v>153</v>
      </c>
      <c r="AU537" s="227" t="s">
        <v>89</v>
      </c>
      <c r="AV537" s="12" t="s">
        <v>89</v>
      </c>
      <c r="AW537" s="12" t="s">
        <v>41</v>
      </c>
      <c r="AX537" s="12" t="s">
        <v>79</v>
      </c>
      <c r="AY537" s="227" t="s">
        <v>145</v>
      </c>
    </row>
    <row r="538" s="13" customFormat="1">
      <c r="A538" s="13"/>
      <c r="B538" s="228"/>
      <c r="C538" s="229"/>
      <c r="D538" s="212" t="s">
        <v>153</v>
      </c>
      <c r="E538" s="230" t="s">
        <v>39</v>
      </c>
      <c r="F538" s="231" t="s">
        <v>155</v>
      </c>
      <c r="G538" s="229"/>
      <c r="H538" s="232">
        <v>29.43</v>
      </c>
      <c r="I538" s="233"/>
      <c r="J538" s="229"/>
      <c r="K538" s="229"/>
      <c r="L538" s="234"/>
      <c r="M538" s="235"/>
      <c r="N538" s="236"/>
      <c r="O538" s="236"/>
      <c r="P538" s="236"/>
      <c r="Q538" s="236"/>
      <c r="R538" s="236"/>
      <c r="S538" s="236"/>
      <c r="T538" s="237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8" t="s">
        <v>153</v>
      </c>
      <c r="AU538" s="238" t="s">
        <v>89</v>
      </c>
      <c r="AV538" s="13" t="s">
        <v>151</v>
      </c>
      <c r="AW538" s="13" t="s">
        <v>41</v>
      </c>
      <c r="AX538" s="13" t="s">
        <v>87</v>
      </c>
      <c r="AY538" s="238" t="s">
        <v>145</v>
      </c>
    </row>
    <row r="539" s="12" customFormat="1">
      <c r="A539" s="12"/>
      <c r="B539" s="217"/>
      <c r="C539" s="218"/>
      <c r="D539" s="212" t="s">
        <v>153</v>
      </c>
      <c r="E539" s="218"/>
      <c r="F539" s="220" t="s">
        <v>1069</v>
      </c>
      <c r="G539" s="218"/>
      <c r="H539" s="221">
        <v>35.316000000000003</v>
      </c>
      <c r="I539" s="222"/>
      <c r="J539" s="218"/>
      <c r="K539" s="218"/>
      <c r="L539" s="223"/>
      <c r="M539" s="224"/>
      <c r="N539" s="225"/>
      <c r="O539" s="225"/>
      <c r="P539" s="225"/>
      <c r="Q539" s="225"/>
      <c r="R539" s="225"/>
      <c r="S539" s="225"/>
      <c r="T539" s="226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T539" s="227" t="s">
        <v>153</v>
      </c>
      <c r="AU539" s="227" t="s">
        <v>89</v>
      </c>
      <c r="AV539" s="12" t="s">
        <v>89</v>
      </c>
      <c r="AW539" s="12" t="s">
        <v>4</v>
      </c>
      <c r="AX539" s="12" t="s">
        <v>87</v>
      </c>
      <c r="AY539" s="227" t="s">
        <v>145</v>
      </c>
    </row>
    <row r="540" s="2" customFormat="1" ht="24.15" customHeight="1">
      <c r="A540" s="41"/>
      <c r="B540" s="42"/>
      <c r="C540" s="199" t="s">
        <v>382</v>
      </c>
      <c r="D540" s="199" t="s">
        <v>146</v>
      </c>
      <c r="E540" s="200" t="s">
        <v>1070</v>
      </c>
      <c r="F540" s="201" t="s">
        <v>1071</v>
      </c>
      <c r="G540" s="202" t="s">
        <v>158</v>
      </c>
      <c r="H540" s="203">
        <v>90</v>
      </c>
      <c r="I540" s="204"/>
      <c r="J540" s="205">
        <f>ROUND(I540*H540,2)</f>
        <v>0</v>
      </c>
      <c r="K540" s="201" t="s">
        <v>525</v>
      </c>
      <c r="L540" s="47"/>
      <c r="M540" s="206" t="s">
        <v>39</v>
      </c>
      <c r="N540" s="207" t="s">
        <v>50</v>
      </c>
      <c r="O540" s="87"/>
      <c r="P540" s="208">
        <f>O540*H540</f>
        <v>0</v>
      </c>
      <c r="Q540" s="208">
        <v>0.1837</v>
      </c>
      <c r="R540" s="208">
        <f>Q540*H540</f>
        <v>16.533000000000001</v>
      </c>
      <c r="S540" s="208">
        <v>0</v>
      </c>
      <c r="T540" s="209">
        <f>S540*H540</f>
        <v>0</v>
      </c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R540" s="210" t="s">
        <v>292</v>
      </c>
      <c r="AT540" s="210" t="s">
        <v>146</v>
      </c>
      <c r="AU540" s="210" t="s">
        <v>89</v>
      </c>
      <c r="AY540" s="19" t="s">
        <v>145</v>
      </c>
      <c r="BE540" s="211">
        <f>IF(N540="základní",J540,0)</f>
        <v>0</v>
      </c>
      <c r="BF540" s="211">
        <f>IF(N540="snížená",J540,0)</f>
        <v>0</v>
      </c>
      <c r="BG540" s="211">
        <f>IF(N540="zákl. přenesená",J540,0)</f>
        <v>0</v>
      </c>
      <c r="BH540" s="211">
        <f>IF(N540="sníž. přenesená",J540,0)</f>
        <v>0</v>
      </c>
      <c r="BI540" s="211">
        <f>IF(N540="nulová",J540,0)</f>
        <v>0</v>
      </c>
      <c r="BJ540" s="19" t="s">
        <v>87</v>
      </c>
      <c r="BK540" s="211">
        <f>ROUND(I540*H540,2)</f>
        <v>0</v>
      </c>
      <c r="BL540" s="19" t="s">
        <v>292</v>
      </c>
      <c r="BM540" s="210" t="s">
        <v>1072</v>
      </c>
    </row>
    <row r="541" s="2" customFormat="1">
      <c r="A541" s="41"/>
      <c r="B541" s="42"/>
      <c r="C541" s="43"/>
      <c r="D541" s="212" t="s">
        <v>152</v>
      </c>
      <c r="E541" s="43"/>
      <c r="F541" s="213" t="s">
        <v>1073</v>
      </c>
      <c r="G541" s="43"/>
      <c r="H541" s="43"/>
      <c r="I541" s="214"/>
      <c r="J541" s="43"/>
      <c r="K541" s="43"/>
      <c r="L541" s="47"/>
      <c r="M541" s="215"/>
      <c r="N541" s="216"/>
      <c r="O541" s="87"/>
      <c r="P541" s="87"/>
      <c r="Q541" s="87"/>
      <c r="R541" s="87"/>
      <c r="S541" s="87"/>
      <c r="T541" s="88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T541" s="19" t="s">
        <v>152</v>
      </c>
      <c r="AU541" s="19" t="s">
        <v>89</v>
      </c>
    </row>
    <row r="542" s="2" customFormat="1">
      <c r="A542" s="41"/>
      <c r="B542" s="42"/>
      <c r="C542" s="43"/>
      <c r="D542" s="252" t="s">
        <v>528</v>
      </c>
      <c r="E542" s="43"/>
      <c r="F542" s="253" t="s">
        <v>1074</v>
      </c>
      <c r="G542" s="43"/>
      <c r="H542" s="43"/>
      <c r="I542" s="214"/>
      <c r="J542" s="43"/>
      <c r="K542" s="43"/>
      <c r="L542" s="47"/>
      <c r="M542" s="215"/>
      <c r="N542" s="216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19" t="s">
        <v>528</v>
      </c>
      <c r="AU542" s="19" t="s">
        <v>89</v>
      </c>
    </row>
    <row r="543" s="12" customFormat="1">
      <c r="A543" s="12"/>
      <c r="B543" s="217"/>
      <c r="C543" s="218"/>
      <c r="D543" s="212" t="s">
        <v>153</v>
      </c>
      <c r="E543" s="219" t="s">
        <v>39</v>
      </c>
      <c r="F543" s="220" t="s">
        <v>1051</v>
      </c>
      <c r="G543" s="218"/>
      <c r="H543" s="221">
        <v>90</v>
      </c>
      <c r="I543" s="222"/>
      <c r="J543" s="218"/>
      <c r="K543" s="218"/>
      <c r="L543" s="223"/>
      <c r="M543" s="224"/>
      <c r="N543" s="225"/>
      <c r="O543" s="225"/>
      <c r="P543" s="225"/>
      <c r="Q543" s="225"/>
      <c r="R543" s="225"/>
      <c r="S543" s="225"/>
      <c r="T543" s="226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T543" s="227" t="s">
        <v>153</v>
      </c>
      <c r="AU543" s="227" t="s">
        <v>89</v>
      </c>
      <c r="AV543" s="12" t="s">
        <v>89</v>
      </c>
      <c r="AW543" s="12" t="s">
        <v>41</v>
      </c>
      <c r="AX543" s="12" t="s">
        <v>79</v>
      </c>
      <c r="AY543" s="227" t="s">
        <v>145</v>
      </c>
    </row>
    <row r="544" s="13" customFormat="1">
      <c r="A544" s="13"/>
      <c r="B544" s="228"/>
      <c r="C544" s="229"/>
      <c r="D544" s="212" t="s">
        <v>153</v>
      </c>
      <c r="E544" s="230" t="s">
        <v>39</v>
      </c>
      <c r="F544" s="231" t="s">
        <v>155</v>
      </c>
      <c r="G544" s="229"/>
      <c r="H544" s="232">
        <v>90</v>
      </c>
      <c r="I544" s="233"/>
      <c r="J544" s="229"/>
      <c r="K544" s="229"/>
      <c r="L544" s="234"/>
      <c r="M544" s="235"/>
      <c r="N544" s="236"/>
      <c r="O544" s="236"/>
      <c r="P544" s="236"/>
      <c r="Q544" s="236"/>
      <c r="R544" s="236"/>
      <c r="S544" s="236"/>
      <c r="T544" s="237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8" t="s">
        <v>153</v>
      </c>
      <c r="AU544" s="238" t="s">
        <v>89</v>
      </c>
      <c r="AV544" s="13" t="s">
        <v>151</v>
      </c>
      <c r="AW544" s="13" t="s">
        <v>41</v>
      </c>
      <c r="AX544" s="13" t="s">
        <v>87</v>
      </c>
      <c r="AY544" s="238" t="s">
        <v>145</v>
      </c>
    </row>
    <row r="545" s="2" customFormat="1" ht="16.5" customHeight="1">
      <c r="A545" s="41"/>
      <c r="B545" s="42"/>
      <c r="C545" s="254" t="s">
        <v>1075</v>
      </c>
      <c r="D545" s="254" t="s">
        <v>478</v>
      </c>
      <c r="E545" s="255" t="s">
        <v>1076</v>
      </c>
      <c r="F545" s="256" t="s">
        <v>1077</v>
      </c>
      <c r="G545" s="257" t="s">
        <v>158</v>
      </c>
      <c r="H545" s="258">
        <v>22.725000000000001</v>
      </c>
      <c r="I545" s="259"/>
      <c r="J545" s="260">
        <f>ROUND(I545*H545,2)</f>
        <v>0</v>
      </c>
      <c r="K545" s="256" t="s">
        <v>525</v>
      </c>
      <c r="L545" s="261"/>
      <c r="M545" s="262" t="s">
        <v>39</v>
      </c>
      <c r="N545" s="263" t="s">
        <v>50</v>
      </c>
      <c r="O545" s="87"/>
      <c r="P545" s="208">
        <f>O545*H545</f>
        <v>0</v>
      </c>
      <c r="Q545" s="208">
        <v>0.22800000000000001</v>
      </c>
      <c r="R545" s="208">
        <f>Q545*H545</f>
        <v>5.1813000000000002</v>
      </c>
      <c r="S545" s="208">
        <v>0</v>
      </c>
      <c r="T545" s="209">
        <f>S545*H545</f>
        <v>0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10" t="s">
        <v>436</v>
      </c>
      <c r="AT545" s="210" t="s">
        <v>478</v>
      </c>
      <c r="AU545" s="210" t="s">
        <v>89</v>
      </c>
      <c r="AY545" s="19" t="s">
        <v>145</v>
      </c>
      <c r="BE545" s="211">
        <f>IF(N545="základní",J545,0)</f>
        <v>0</v>
      </c>
      <c r="BF545" s="211">
        <f>IF(N545="snížená",J545,0)</f>
        <v>0</v>
      </c>
      <c r="BG545" s="211">
        <f>IF(N545="zákl. přenesená",J545,0)</f>
        <v>0</v>
      </c>
      <c r="BH545" s="211">
        <f>IF(N545="sníž. přenesená",J545,0)</f>
        <v>0</v>
      </c>
      <c r="BI545" s="211">
        <f>IF(N545="nulová",J545,0)</f>
        <v>0</v>
      </c>
      <c r="BJ545" s="19" t="s">
        <v>87</v>
      </c>
      <c r="BK545" s="211">
        <f>ROUND(I545*H545,2)</f>
        <v>0</v>
      </c>
      <c r="BL545" s="19" t="s">
        <v>436</v>
      </c>
      <c r="BM545" s="210" t="s">
        <v>1078</v>
      </c>
    </row>
    <row r="546" s="2" customFormat="1">
      <c r="A546" s="41"/>
      <c r="B546" s="42"/>
      <c r="C546" s="43"/>
      <c r="D546" s="212" t="s">
        <v>152</v>
      </c>
      <c r="E546" s="43"/>
      <c r="F546" s="213" t="s">
        <v>1077</v>
      </c>
      <c r="G546" s="43"/>
      <c r="H546" s="43"/>
      <c r="I546" s="214"/>
      <c r="J546" s="43"/>
      <c r="K546" s="43"/>
      <c r="L546" s="47"/>
      <c r="M546" s="215"/>
      <c r="N546" s="216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19" t="s">
        <v>152</v>
      </c>
      <c r="AU546" s="19" t="s">
        <v>89</v>
      </c>
    </row>
    <row r="547" s="12" customFormat="1">
      <c r="A547" s="12"/>
      <c r="B547" s="217"/>
      <c r="C547" s="218"/>
      <c r="D547" s="212" t="s">
        <v>153</v>
      </c>
      <c r="E547" s="219" t="s">
        <v>39</v>
      </c>
      <c r="F547" s="220" t="s">
        <v>1079</v>
      </c>
      <c r="G547" s="218"/>
      <c r="H547" s="221">
        <v>22.5</v>
      </c>
      <c r="I547" s="222"/>
      <c r="J547" s="218"/>
      <c r="K547" s="218"/>
      <c r="L547" s="223"/>
      <c r="M547" s="224"/>
      <c r="N547" s="225"/>
      <c r="O547" s="225"/>
      <c r="P547" s="225"/>
      <c r="Q547" s="225"/>
      <c r="R547" s="225"/>
      <c r="S547" s="225"/>
      <c r="T547" s="226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T547" s="227" t="s">
        <v>153</v>
      </c>
      <c r="AU547" s="227" t="s">
        <v>89</v>
      </c>
      <c r="AV547" s="12" t="s">
        <v>89</v>
      </c>
      <c r="AW547" s="12" t="s">
        <v>41</v>
      </c>
      <c r="AX547" s="12" t="s">
        <v>79</v>
      </c>
      <c r="AY547" s="227" t="s">
        <v>145</v>
      </c>
    </row>
    <row r="548" s="13" customFormat="1">
      <c r="A548" s="13"/>
      <c r="B548" s="228"/>
      <c r="C548" s="229"/>
      <c r="D548" s="212" t="s">
        <v>153</v>
      </c>
      <c r="E548" s="230" t="s">
        <v>39</v>
      </c>
      <c r="F548" s="231" t="s">
        <v>155</v>
      </c>
      <c r="G548" s="229"/>
      <c r="H548" s="232">
        <v>22.5</v>
      </c>
      <c r="I548" s="233"/>
      <c r="J548" s="229"/>
      <c r="K548" s="229"/>
      <c r="L548" s="234"/>
      <c r="M548" s="235"/>
      <c r="N548" s="236"/>
      <c r="O548" s="236"/>
      <c r="P548" s="236"/>
      <c r="Q548" s="236"/>
      <c r="R548" s="236"/>
      <c r="S548" s="236"/>
      <c r="T548" s="237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38" t="s">
        <v>153</v>
      </c>
      <c r="AU548" s="238" t="s">
        <v>89</v>
      </c>
      <c r="AV548" s="13" t="s">
        <v>151</v>
      </c>
      <c r="AW548" s="13" t="s">
        <v>41</v>
      </c>
      <c r="AX548" s="13" t="s">
        <v>87</v>
      </c>
      <c r="AY548" s="238" t="s">
        <v>145</v>
      </c>
    </row>
    <row r="549" s="12" customFormat="1">
      <c r="A549" s="12"/>
      <c r="B549" s="217"/>
      <c r="C549" s="218"/>
      <c r="D549" s="212" t="s">
        <v>153</v>
      </c>
      <c r="E549" s="218"/>
      <c r="F549" s="220" t="s">
        <v>1080</v>
      </c>
      <c r="G549" s="218"/>
      <c r="H549" s="221">
        <v>22.725000000000001</v>
      </c>
      <c r="I549" s="222"/>
      <c r="J549" s="218"/>
      <c r="K549" s="218"/>
      <c r="L549" s="223"/>
      <c r="M549" s="224"/>
      <c r="N549" s="225"/>
      <c r="O549" s="225"/>
      <c r="P549" s="225"/>
      <c r="Q549" s="225"/>
      <c r="R549" s="225"/>
      <c r="S549" s="225"/>
      <c r="T549" s="226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T549" s="227" t="s">
        <v>153</v>
      </c>
      <c r="AU549" s="227" t="s">
        <v>89</v>
      </c>
      <c r="AV549" s="12" t="s">
        <v>89</v>
      </c>
      <c r="AW549" s="12" t="s">
        <v>4</v>
      </c>
      <c r="AX549" s="12" t="s">
        <v>87</v>
      </c>
      <c r="AY549" s="227" t="s">
        <v>145</v>
      </c>
    </row>
    <row r="550" s="2" customFormat="1" ht="33" customHeight="1">
      <c r="A550" s="41"/>
      <c r="B550" s="42"/>
      <c r="C550" s="199" t="s">
        <v>386</v>
      </c>
      <c r="D550" s="199" t="s">
        <v>146</v>
      </c>
      <c r="E550" s="200" t="s">
        <v>1081</v>
      </c>
      <c r="F550" s="201" t="s">
        <v>1082</v>
      </c>
      <c r="G550" s="202" t="s">
        <v>158</v>
      </c>
      <c r="H550" s="203">
        <v>36</v>
      </c>
      <c r="I550" s="204"/>
      <c r="J550" s="205">
        <f>ROUND(I550*H550,2)</f>
        <v>0</v>
      </c>
      <c r="K550" s="201" t="s">
        <v>525</v>
      </c>
      <c r="L550" s="47"/>
      <c r="M550" s="206" t="s">
        <v>39</v>
      </c>
      <c r="N550" s="207" t="s">
        <v>50</v>
      </c>
      <c r="O550" s="87"/>
      <c r="P550" s="208">
        <f>O550*H550</f>
        <v>0</v>
      </c>
      <c r="Q550" s="208">
        <v>0.10100000000000001</v>
      </c>
      <c r="R550" s="208">
        <f>Q550*H550</f>
        <v>3.6360000000000001</v>
      </c>
      <c r="S550" s="208">
        <v>0</v>
      </c>
      <c r="T550" s="209">
        <f>S550*H550</f>
        <v>0</v>
      </c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R550" s="210" t="s">
        <v>292</v>
      </c>
      <c r="AT550" s="210" t="s">
        <v>146</v>
      </c>
      <c r="AU550" s="210" t="s">
        <v>89</v>
      </c>
      <c r="AY550" s="19" t="s">
        <v>145</v>
      </c>
      <c r="BE550" s="211">
        <f>IF(N550="základní",J550,0)</f>
        <v>0</v>
      </c>
      <c r="BF550" s="211">
        <f>IF(N550="snížená",J550,0)</f>
        <v>0</v>
      </c>
      <c r="BG550" s="211">
        <f>IF(N550="zákl. přenesená",J550,0)</f>
        <v>0</v>
      </c>
      <c r="BH550" s="211">
        <f>IF(N550="sníž. přenesená",J550,0)</f>
        <v>0</v>
      </c>
      <c r="BI550" s="211">
        <f>IF(N550="nulová",J550,0)</f>
        <v>0</v>
      </c>
      <c r="BJ550" s="19" t="s">
        <v>87</v>
      </c>
      <c r="BK550" s="211">
        <f>ROUND(I550*H550,2)</f>
        <v>0</v>
      </c>
      <c r="BL550" s="19" t="s">
        <v>292</v>
      </c>
      <c r="BM550" s="210" t="s">
        <v>1083</v>
      </c>
    </row>
    <row r="551" s="2" customFormat="1">
      <c r="A551" s="41"/>
      <c r="B551" s="42"/>
      <c r="C551" s="43"/>
      <c r="D551" s="212" t="s">
        <v>152</v>
      </c>
      <c r="E551" s="43"/>
      <c r="F551" s="213" t="s">
        <v>1084</v>
      </c>
      <c r="G551" s="43"/>
      <c r="H551" s="43"/>
      <c r="I551" s="214"/>
      <c r="J551" s="43"/>
      <c r="K551" s="43"/>
      <c r="L551" s="47"/>
      <c r="M551" s="215"/>
      <c r="N551" s="216"/>
      <c r="O551" s="87"/>
      <c r="P551" s="87"/>
      <c r="Q551" s="87"/>
      <c r="R551" s="87"/>
      <c r="S551" s="87"/>
      <c r="T551" s="88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T551" s="19" t="s">
        <v>152</v>
      </c>
      <c r="AU551" s="19" t="s">
        <v>89</v>
      </c>
    </row>
    <row r="552" s="2" customFormat="1">
      <c r="A552" s="41"/>
      <c r="B552" s="42"/>
      <c r="C552" s="43"/>
      <c r="D552" s="252" t="s">
        <v>528</v>
      </c>
      <c r="E552" s="43"/>
      <c r="F552" s="253" t="s">
        <v>1085</v>
      </c>
      <c r="G552" s="43"/>
      <c r="H552" s="43"/>
      <c r="I552" s="214"/>
      <c r="J552" s="43"/>
      <c r="K552" s="43"/>
      <c r="L552" s="47"/>
      <c r="M552" s="215"/>
      <c r="N552" s="216"/>
      <c r="O552" s="87"/>
      <c r="P552" s="87"/>
      <c r="Q552" s="87"/>
      <c r="R552" s="87"/>
      <c r="S552" s="87"/>
      <c r="T552" s="88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T552" s="19" t="s">
        <v>528</v>
      </c>
      <c r="AU552" s="19" t="s">
        <v>89</v>
      </c>
    </row>
    <row r="553" s="12" customFormat="1">
      <c r="A553" s="12"/>
      <c r="B553" s="217"/>
      <c r="C553" s="218"/>
      <c r="D553" s="212" t="s">
        <v>153</v>
      </c>
      <c r="E553" s="219" t="s">
        <v>39</v>
      </c>
      <c r="F553" s="220" t="s">
        <v>1052</v>
      </c>
      <c r="G553" s="218"/>
      <c r="H553" s="221">
        <v>36</v>
      </c>
      <c r="I553" s="222"/>
      <c r="J553" s="218"/>
      <c r="K553" s="218"/>
      <c r="L553" s="223"/>
      <c r="M553" s="224"/>
      <c r="N553" s="225"/>
      <c r="O553" s="225"/>
      <c r="P553" s="225"/>
      <c r="Q553" s="225"/>
      <c r="R553" s="225"/>
      <c r="S553" s="225"/>
      <c r="T553" s="226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T553" s="227" t="s">
        <v>153</v>
      </c>
      <c r="AU553" s="227" t="s">
        <v>89</v>
      </c>
      <c r="AV553" s="12" t="s">
        <v>89</v>
      </c>
      <c r="AW553" s="12" t="s">
        <v>41</v>
      </c>
      <c r="AX553" s="12" t="s">
        <v>87</v>
      </c>
      <c r="AY553" s="227" t="s">
        <v>145</v>
      </c>
    </row>
    <row r="554" s="2" customFormat="1" ht="24.15" customHeight="1">
      <c r="A554" s="41"/>
      <c r="B554" s="42"/>
      <c r="C554" s="254" t="s">
        <v>1086</v>
      </c>
      <c r="D554" s="254" t="s">
        <v>478</v>
      </c>
      <c r="E554" s="255" t="s">
        <v>1087</v>
      </c>
      <c r="F554" s="256" t="s">
        <v>1088</v>
      </c>
      <c r="G554" s="257" t="s">
        <v>158</v>
      </c>
      <c r="H554" s="258">
        <v>16.32</v>
      </c>
      <c r="I554" s="259"/>
      <c r="J554" s="260">
        <f>ROUND(I554*H554,2)</f>
        <v>0</v>
      </c>
      <c r="K554" s="256" t="s">
        <v>525</v>
      </c>
      <c r="L554" s="261"/>
      <c r="M554" s="262" t="s">
        <v>39</v>
      </c>
      <c r="N554" s="263" t="s">
        <v>50</v>
      </c>
      <c r="O554" s="87"/>
      <c r="P554" s="208">
        <f>O554*H554</f>
        <v>0</v>
      </c>
      <c r="Q554" s="208">
        <v>0.13200000000000001</v>
      </c>
      <c r="R554" s="208">
        <f>Q554*H554</f>
        <v>2.1542400000000002</v>
      </c>
      <c r="S554" s="208">
        <v>0</v>
      </c>
      <c r="T554" s="209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10" t="s">
        <v>436</v>
      </c>
      <c r="AT554" s="210" t="s">
        <v>478</v>
      </c>
      <c r="AU554" s="210" t="s">
        <v>89</v>
      </c>
      <c r="AY554" s="19" t="s">
        <v>145</v>
      </c>
      <c r="BE554" s="211">
        <f>IF(N554="základní",J554,0)</f>
        <v>0</v>
      </c>
      <c r="BF554" s="211">
        <f>IF(N554="snížená",J554,0)</f>
        <v>0</v>
      </c>
      <c r="BG554" s="211">
        <f>IF(N554="zákl. přenesená",J554,0)</f>
        <v>0</v>
      </c>
      <c r="BH554" s="211">
        <f>IF(N554="sníž. přenesená",J554,0)</f>
        <v>0</v>
      </c>
      <c r="BI554" s="211">
        <f>IF(N554="nulová",J554,0)</f>
        <v>0</v>
      </c>
      <c r="BJ554" s="19" t="s">
        <v>87</v>
      </c>
      <c r="BK554" s="211">
        <f>ROUND(I554*H554,2)</f>
        <v>0</v>
      </c>
      <c r="BL554" s="19" t="s">
        <v>436</v>
      </c>
      <c r="BM554" s="210" t="s">
        <v>1089</v>
      </c>
    </row>
    <row r="555" s="2" customFormat="1">
      <c r="A555" s="41"/>
      <c r="B555" s="42"/>
      <c r="C555" s="43"/>
      <c r="D555" s="212" t="s">
        <v>152</v>
      </c>
      <c r="E555" s="43"/>
      <c r="F555" s="213" t="s">
        <v>1088</v>
      </c>
      <c r="G555" s="43"/>
      <c r="H555" s="43"/>
      <c r="I555" s="214"/>
      <c r="J555" s="43"/>
      <c r="K555" s="43"/>
      <c r="L555" s="47"/>
      <c r="M555" s="215"/>
      <c r="N555" s="216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19" t="s">
        <v>152</v>
      </c>
      <c r="AU555" s="19" t="s">
        <v>89</v>
      </c>
    </row>
    <row r="556" s="12" customFormat="1">
      <c r="A556" s="12"/>
      <c r="B556" s="217"/>
      <c r="C556" s="218"/>
      <c r="D556" s="212" t="s">
        <v>153</v>
      </c>
      <c r="E556" s="219" t="s">
        <v>39</v>
      </c>
      <c r="F556" s="220" t="s">
        <v>1090</v>
      </c>
      <c r="G556" s="218"/>
      <c r="H556" s="221">
        <v>16</v>
      </c>
      <c r="I556" s="222"/>
      <c r="J556" s="218"/>
      <c r="K556" s="218"/>
      <c r="L556" s="223"/>
      <c r="M556" s="224"/>
      <c r="N556" s="225"/>
      <c r="O556" s="225"/>
      <c r="P556" s="225"/>
      <c r="Q556" s="225"/>
      <c r="R556" s="225"/>
      <c r="S556" s="225"/>
      <c r="T556" s="226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T556" s="227" t="s">
        <v>153</v>
      </c>
      <c r="AU556" s="227" t="s">
        <v>89</v>
      </c>
      <c r="AV556" s="12" t="s">
        <v>89</v>
      </c>
      <c r="AW556" s="12" t="s">
        <v>41</v>
      </c>
      <c r="AX556" s="12" t="s">
        <v>79</v>
      </c>
      <c r="AY556" s="227" t="s">
        <v>145</v>
      </c>
    </row>
    <row r="557" s="13" customFormat="1">
      <c r="A557" s="13"/>
      <c r="B557" s="228"/>
      <c r="C557" s="229"/>
      <c r="D557" s="212" t="s">
        <v>153</v>
      </c>
      <c r="E557" s="230" t="s">
        <v>39</v>
      </c>
      <c r="F557" s="231" t="s">
        <v>155</v>
      </c>
      <c r="G557" s="229"/>
      <c r="H557" s="232">
        <v>16</v>
      </c>
      <c r="I557" s="233"/>
      <c r="J557" s="229"/>
      <c r="K557" s="229"/>
      <c r="L557" s="234"/>
      <c r="M557" s="235"/>
      <c r="N557" s="236"/>
      <c r="O557" s="236"/>
      <c r="P557" s="236"/>
      <c r="Q557" s="236"/>
      <c r="R557" s="236"/>
      <c r="S557" s="236"/>
      <c r="T557" s="237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8" t="s">
        <v>153</v>
      </c>
      <c r="AU557" s="238" t="s">
        <v>89</v>
      </c>
      <c r="AV557" s="13" t="s">
        <v>151</v>
      </c>
      <c r="AW557" s="13" t="s">
        <v>41</v>
      </c>
      <c r="AX557" s="13" t="s">
        <v>87</v>
      </c>
      <c r="AY557" s="238" t="s">
        <v>145</v>
      </c>
    </row>
    <row r="558" s="12" customFormat="1">
      <c r="A558" s="12"/>
      <c r="B558" s="217"/>
      <c r="C558" s="218"/>
      <c r="D558" s="212" t="s">
        <v>153</v>
      </c>
      <c r="E558" s="218"/>
      <c r="F558" s="220" t="s">
        <v>1091</v>
      </c>
      <c r="G558" s="218"/>
      <c r="H558" s="221">
        <v>16.32</v>
      </c>
      <c r="I558" s="222"/>
      <c r="J558" s="218"/>
      <c r="K558" s="218"/>
      <c r="L558" s="223"/>
      <c r="M558" s="224"/>
      <c r="N558" s="225"/>
      <c r="O558" s="225"/>
      <c r="P558" s="225"/>
      <c r="Q558" s="225"/>
      <c r="R558" s="225"/>
      <c r="S558" s="225"/>
      <c r="T558" s="226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T558" s="227" t="s">
        <v>153</v>
      </c>
      <c r="AU558" s="227" t="s">
        <v>89</v>
      </c>
      <c r="AV558" s="12" t="s">
        <v>89</v>
      </c>
      <c r="AW558" s="12" t="s">
        <v>4</v>
      </c>
      <c r="AX558" s="12" t="s">
        <v>87</v>
      </c>
      <c r="AY558" s="227" t="s">
        <v>145</v>
      </c>
    </row>
    <row r="559" s="2" customFormat="1" ht="37.8" customHeight="1">
      <c r="A559" s="41"/>
      <c r="B559" s="42"/>
      <c r="C559" s="199" t="s">
        <v>302</v>
      </c>
      <c r="D559" s="199" t="s">
        <v>146</v>
      </c>
      <c r="E559" s="200" t="s">
        <v>1092</v>
      </c>
      <c r="F559" s="201" t="s">
        <v>1093</v>
      </c>
      <c r="G559" s="202" t="s">
        <v>158</v>
      </c>
      <c r="H559" s="203">
        <v>15</v>
      </c>
      <c r="I559" s="204"/>
      <c r="J559" s="205">
        <f>ROUND(I559*H559,2)</f>
        <v>0</v>
      </c>
      <c r="K559" s="201" t="s">
        <v>525</v>
      </c>
      <c r="L559" s="47"/>
      <c r="M559" s="206" t="s">
        <v>39</v>
      </c>
      <c r="N559" s="207" t="s">
        <v>50</v>
      </c>
      <c r="O559" s="87"/>
      <c r="P559" s="208">
        <f>O559*H559</f>
        <v>0</v>
      </c>
      <c r="Q559" s="208">
        <v>0.084250000000000005</v>
      </c>
      <c r="R559" s="208">
        <f>Q559*H559</f>
        <v>1.2637500000000002</v>
      </c>
      <c r="S559" s="208">
        <v>0</v>
      </c>
      <c r="T559" s="209">
        <f>S559*H559</f>
        <v>0</v>
      </c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R559" s="210" t="s">
        <v>292</v>
      </c>
      <c r="AT559" s="210" t="s">
        <v>146</v>
      </c>
      <c r="AU559" s="210" t="s">
        <v>89</v>
      </c>
      <c r="AY559" s="19" t="s">
        <v>145</v>
      </c>
      <c r="BE559" s="211">
        <f>IF(N559="základní",J559,0)</f>
        <v>0</v>
      </c>
      <c r="BF559" s="211">
        <f>IF(N559="snížená",J559,0)</f>
        <v>0</v>
      </c>
      <c r="BG559" s="211">
        <f>IF(N559="zákl. přenesená",J559,0)</f>
        <v>0</v>
      </c>
      <c r="BH559" s="211">
        <f>IF(N559="sníž. přenesená",J559,0)</f>
        <v>0</v>
      </c>
      <c r="BI559" s="211">
        <f>IF(N559="nulová",J559,0)</f>
        <v>0</v>
      </c>
      <c r="BJ559" s="19" t="s">
        <v>87</v>
      </c>
      <c r="BK559" s="211">
        <f>ROUND(I559*H559,2)</f>
        <v>0</v>
      </c>
      <c r="BL559" s="19" t="s">
        <v>292</v>
      </c>
      <c r="BM559" s="210" t="s">
        <v>1094</v>
      </c>
    </row>
    <row r="560" s="2" customFormat="1">
      <c r="A560" s="41"/>
      <c r="B560" s="42"/>
      <c r="C560" s="43"/>
      <c r="D560" s="212" t="s">
        <v>152</v>
      </c>
      <c r="E560" s="43"/>
      <c r="F560" s="213" t="s">
        <v>1095</v>
      </c>
      <c r="G560" s="43"/>
      <c r="H560" s="43"/>
      <c r="I560" s="214"/>
      <c r="J560" s="43"/>
      <c r="K560" s="43"/>
      <c r="L560" s="47"/>
      <c r="M560" s="215"/>
      <c r="N560" s="216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19" t="s">
        <v>152</v>
      </c>
      <c r="AU560" s="19" t="s">
        <v>89</v>
      </c>
    </row>
    <row r="561" s="2" customFormat="1">
      <c r="A561" s="41"/>
      <c r="B561" s="42"/>
      <c r="C561" s="43"/>
      <c r="D561" s="252" t="s">
        <v>528</v>
      </c>
      <c r="E561" s="43"/>
      <c r="F561" s="253" t="s">
        <v>1096</v>
      </c>
      <c r="G561" s="43"/>
      <c r="H561" s="43"/>
      <c r="I561" s="214"/>
      <c r="J561" s="43"/>
      <c r="K561" s="43"/>
      <c r="L561" s="47"/>
      <c r="M561" s="215"/>
      <c r="N561" s="216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19" t="s">
        <v>528</v>
      </c>
      <c r="AU561" s="19" t="s">
        <v>89</v>
      </c>
    </row>
    <row r="562" s="12" customFormat="1">
      <c r="A562" s="12"/>
      <c r="B562" s="217"/>
      <c r="C562" s="218"/>
      <c r="D562" s="212" t="s">
        <v>153</v>
      </c>
      <c r="E562" s="219" t="s">
        <v>39</v>
      </c>
      <c r="F562" s="220" t="s">
        <v>1097</v>
      </c>
      <c r="G562" s="218"/>
      <c r="H562" s="221">
        <v>15</v>
      </c>
      <c r="I562" s="222"/>
      <c r="J562" s="218"/>
      <c r="K562" s="218"/>
      <c r="L562" s="223"/>
      <c r="M562" s="224"/>
      <c r="N562" s="225"/>
      <c r="O562" s="225"/>
      <c r="P562" s="225"/>
      <c r="Q562" s="225"/>
      <c r="R562" s="225"/>
      <c r="S562" s="225"/>
      <c r="T562" s="226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T562" s="227" t="s">
        <v>153</v>
      </c>
      <c r="AU562" s="227" t="s">
        <v>89</v>
      </c>
      <c r="AV562" s="12" t="s">
        <v>89</v>
      </c>
      <c r="AW562" s="12" t="s">
        <v>41</v>
      </c>
      <c r="AX562" s="12" t="s">
        <v>79</v>
      </c>
      <c r="AY562" s="227" t="s">
        <v>145</v>
      </c>
    </row>
    <row r="563" s="13" customFormat="1">
      <c r="A563" s="13"/>
      <c r="B563" s="228"/>
      <c r="C563" s="229"/>
      <c r="D563" s="212" t="s">
        <v>153</v>
      </c>
      <c r="E563" s="230" t="s">
        <v>39</v>
      </c>
      <c r="F563" s="231" t="s">
        <v>155</v>
      </c>
      <c r="G563" s="229"/>
      <c r="H563" s="232">
        <v>15</v>
      </c>
      <c r="I563" s="233"/>
      <c r="J563" s="229"/>
      <c r="K563" s="229"/>
      <c r="L563" s="234"/>
      <c r="M563" s="235"/>
      <c r="N563" s="236"/>
      <c r="O563" s="236"/>
      <c r="P563" s="236"/>
      <c r="Q563" s="236"/>
      <c r="R563" s="236"/>
      <c r="S563" s="236"/>
      <c r="T563" s="237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8" t="s">
        <v>153</v>
      </c>
      <c r="AU563" s="238" t="s">
        <v>89</v>
      </c>
      <c r="AV563" s="13" t="s">
        <v>151</v>
      </c>
      <c r="AW563" s="13" t="s">
        <v>41</v>
      </c>
      <c r="AX563" s="13" t="s">
        <v>87</v>
      </c>
      <c r="AY563" s="238" t="s">
        <v>145</v>
      </c>
    </row>
    <row r="564" s="2" customFormat="1" ht="24.15" customHeight="1">
      <c r="A564" s="41"/>
      <c r="B564" s="42"/>
      <c r="C564" s="254" t="s">
        <v>1098</v>
      </c>
      <c r="D564" s="254" t="s">
        <v>478</v>
      </c>
      <c r="E564" s="255" t="s">
        <v>1099</v>
      </c>
      <c r="F564" s="256" t="s">
        <v>1100</v>
      </c>
      <c r="G564" s="257" t="s">
        <v>158</v>
      </c>
      <c r="H564" s="258">
        <v>6.1200000000000001</v>
      </c>
      <c r="I564" s="259"/>
      <c r="J564" s="260">
        <f>ROUND(I564*H564,2)</f>
        <v>0</v>
      </c>
      <c r="K564" s="256" t="s">
        <v>525</v>
      </c>
      <c r="L564" s="261"/>
      <c r="M564" s="262" t="s">
        <v>39</v>
      </c>
      <c r="N564" s="263" t="s">
        <v>50</v>
      </c>
      <c r="O564" s="87"/>
      <c r="P564" s="208">
        <f>O564*H564</f>
        <v>0</v>
      </c>
      <c r="Q564" s="208">
        <v>0.13100000000000001</v>
      </c>
      <c r="R564" s="208">
        <f>Q564*H564</f>
        <v>0.8017200000000001</v>
      </c>
      <c r="S564" s="208">
        <v>0</v>
      </c>
      <c r="T564" s="209">
        <f>S564*H564</f>
        <v>0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10" t="s">
        <v>436</v>
      </c>
      <c r="AT564" s="210" t="s">
        <v>478</v>
      </c>
      <c r="AU564" s="210" t="s">
        <v>89</v>
      </c>
      <c r="AY564" s="19" t="s">
        <v>145</v>
      </c>
      <c r="BE564" s="211">
        <f>IF(N564="základní",J564,0)</f>
        <v>0</v>
      </c>
      <c r="BF564" s="211">
        <f>IF(N564="snížená",J564,0)</f>
        <v>0</v>
      </c>
      <c r="BG564" s="211">
        <f>IF(N564="zákl. přenesená",J564,0)</f>
        <v>0</v>
      </c>
      <c r="BH564" s="211">
        <f>IF(N564="sníž. přenesená",J564,0)</f>
        <v>0</v>
      </c>
      <c r="BI564" s="211">
        <f>IF(N564="nulová",J564,0)</f>
        <v>0</v>
      </c>
      <c r="BJ564" s="19" t="s">
        <v>87</v>
      </c>
      <c r="BK564" s="211">
        <f>ROUND(I564*H564,2)</f>
        <v>0</v>
      </c>
      <c r="BL564" s="19" t="s">
        <v>436</v>
      </c>
      <c r="BM564" s="210" t="s">
        <v>1101</v>
      </c>
    </row>
    <row r="565" s="2" customFormat="1">
      <c r="A565" s="41"/>
      <c r="B565" s="42"/>
      <c r="C565" s="43"/>
      <c r="D565" s="212" t="s">
        <v>152</v>
      </c>
      <c r="E565" s="43"/>
      <c r="F565" s="213" t="s">
        <v>1100</v>
      </c>
      <c r="G565" s="43"/>
      <c r="H565" s="43"/>
      <c r="I565" s="214"/>
      <c r="J565" s="43"/>
      <c r="K565" s="43"/>
      <c r="L565" s="47"/>
      <c r="M565" s="215"/>
      <c r="N565" s="216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19" t="s">
        <v>152</v>
      </c>
      <c r="AU565" s="19" t="s">
        <v>89</v>
      </c>
    </row>
    <row r="566" s="12" customFormat="1">
      <c r="A566" s="12"/>
      <c r="B566" s="217"/>
      <c r="C566" s="218"/>
      <c r="D566" s="212" t="s">
        <v>153</v>
      </c>
      <c r="E566" s="219" t="s">
        <v>39</v>
      </c>
      <c r="F566" s="220" t="s">
        <v>1102</v>
      </c>
      <c r="G566" s="218"/>
      <c r="H566" s="221">
        <v>6</v>
      </c>
      <c r="I566" s="222"/>
      <c r="J566" s="218"/>
      <c r="K566" s="218"/>
      <c r="L566" s="223"/>
      <c r="M566" s="224"/>
      <c r="N566" s="225"/>
      <c r="O566" s="225"/>
      <c r="P566" s="225"/>
      <c r="Q566" s="225"/>
      <c r="R566" s="225"/>
      <c r="S566" s="225"/>
      <c r="T566" s="226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T566" s="227" t="s">
        <v>153</v>
      </c>
      <c r="AU566" s="227" t="s">
        <v>89</v>
      </c>
      <c r="AV566" s="12" t="s">
        <v>89</v>
      </c>
      <c r="AW566" s="12" t="s">
        <v>41</v>
      </c>
      <c r="AX566" s="12" t="s">
        <v>79</v>
      </c>
      <c r="AY566" s="227" t="s">
        <v>145</v>
      </c>
    </row>
    <row r="567" s="13" customFormat="1">
      <c r="A567" s="13"/>
      <c r="B567" s="228"/>
      <c r="C567" s="229"/>
      <c r="D567" s="212" t="s">
        <v>153</v>
      </c>
      <c r="E567" s="230" t="s">
        <v>39</v>
      </c>
      <c r="F567" s="231" t="s">
        <v>155</v>
      </c>
      <c r="G567" s="229"/>
      <c r="H567" s="232">
        <v>6</v>
      </c>
      <c r="I567" s="233"/>
      <c r="J567" s="229"/>
      <c r="K567" s="229"/>
      <c r="L567" s="234"/>
      <c r="M567" s="235"/>
      <c r="N567" s="236"/>
      <c r="O567" s="236"/>
      <c r="P567" s="236"/>
      <c r="Q567" s="236"/>
      <c r="R567" s="236"/>
      <c r="S567" s="236"/>
      <c r="T567" s="237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38" t="s">
        <v>153</v>
      </c>
      <c r="AU567" s="238" t="s">
        <v>89</v>
      </c>
      <c r="AV567" s="13" t="s">
        <v>151</v>
      </c>
      <c r="AW567" s="13" t="s">
        <v>41</v>
      </c>
      <c r="AX567" s="13" t="s">
        <v>87</v>
      </c>
      <c r="AY567" s="238" t="s">
        <v>145</v>
      </c>
    </row>
    <row r="568" s="12" customFormat="1">
      <c r="A568" s="12"/>
      <c r="B568" s="217"/>
      <c r="C568" s="218"/>
      <c r="D568" s="212" t="s">
        <v>153</v>
      </c>
      <c r="E568" s="218"/>
      <c r="F568" s="220" t="s">
        <v>1103</v>
      </c>
      <c r="G568" s="218"/>
      <c r="H568" s="221">
        <v>6.1200000000000001</v>
      </c>
      <c r="I568" s="222"/>
      <c r="J568" s="218"/>
      <c r="K568" s="218"/>
      <c r="L568" s="223"/>
      <c r="M568" s="224"/>
      <c r="N568" s="225"/>
      <c r="O568" s="225"/>
      <c r="P568" s="225"/>
      <c r="Q568" s="225"/>
      <c r="R568" s="225"/>
      <c r="S568" s="225"/>
      <c r="T568" s="226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T568" s="227" t="s">
        <v>153</v>
      </c>
      <c r="AU568" s="227" t="s">
        <v>89</v>
      </c>
      <c r="AV568" s="12" t="s">
        <v>89</v>
      </c>
      <c r="AW568" s="12" t="s">
        <v>4</v>
      </c>
      <c r="AX568" s="12" t="s">
        <v>87</v>
      </c>
      <c r="AY568" s="227" t="s">
        <v>145</v>
      </c>
    </row>
    <row r="569" s="2" customFormat="1" ht="24.15" customHeight="1">
      <c r="A569" s="41"/>
      <c r="B569" s="42"/>
      <c r="C569" s="199" t="s">
        <v>394</v>
      </c>
      <c r="D569" s="199" t="s">
        <v>146</v>
      </c>
      <c r="E569" s="200" t="s">
        <v>1104</v>
      </c>
      <c r="F569" s="201" t="s">
        <v>1105</v>
      </c>
      <c r="G569" s="202" t="s">
        <v>149</v>
      </c>
      <c r="H569" s="203">
        <v>29</v>
      </c>
      <c r="I569" s="204"/>
      <c r="J569" s="205">
        <f>ROUND(I569*H569,2)</f>
        <v>0</v>
      </c>
      <c r="K569" s="201" t="s">
        <v>525</v>
      </c>
      <c r="L569" s="47"/>
      <c r="M569" s="206" t="s">
        <v>39</v>
      </c>
      <c r="N569" s="207" t="s">
        <v>50</v>
      </c>
      <c r="O569" s="87"/>
      <c r="P569" s="208">
        <f>O569*H569</f>
        <v>0</v>
      </c>
      <c r="Q569" s="208">
        <v>0.095990000000000006</v>
      </c>
      <c r="R569" s="208">
        <f>Q569*H569</f>
        <v>2.7837100000000001</v>
      </c>
      <c r="S569" s="208">
        <v>0</v>
      </c>
      <c r="T569" s="209">
        <f>S569*H569</f>
        <v>0</v>
      </c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R569" s="210" t="s">
        <v>292</v>
      </c>
      <c r="AT569" s="210" t="s">
        <v>146</v>
      </c>
      <c r="AU569" s="210" t="s">
        <v>89</v>
      </c>
      <c r="AY569" s="19" t="s">
        <v>145</v>
      </c>
      <c r="BE569" s="211">
        <f>IF(N569="základní",J569,0)</f>
        <v>0</v>
      </c>
      <c r="BF569" s="211">
        <f>IF(N569="snížená",J569,0)</f>
        <v>0</v>
      </c>
      <c r="BG569" s="211">
        <f>IF(N569="zákl. přenesená",J569,0)</f>
        <v>0</v>
      </c>
      <c r="BH569" s="211">
        <f>IF(N569="sníž. přenesená",J569,0)</f>
        <v>0</v>
      </c>
      <c r="BI569" s="211">
        <f>IF(N569="nulová",J569,0)</f>
        <v>0</v>
      </c>
      <c r="BJ569" s="19" t="s">
        <v>87</v>
      </c>
      <c r="BK569" s="211">
        <f>ROUND(I569*H569,2)</f>
        <v>0</v>
      </c>
      <c r="BL569" s="19" t="s">
        <v>292</v>
      </c>
      <c r="BM569" s="210" t="s">
        <v>1106</v>
      </c>
    </row>
    <row r="570" s="2" customFormat="1">
      <c r="A570" s="41"/>
      <c r="B570" s="42"/>
      <c r="C570" s="43"/>
      <c r="D570" s="212" t="s">
        <v>152</v>
      </c>
      <c r="E570" s="43"/>
      <c r="F570" s="213" t="s">
        <v>1107</v>
      </c>
      <c r="G570" s="43"/>
      <c r="H570" s="43"/>
      <c r="I570" s="214"/>
      <c r="J570" s="43"/>
      <c r="K570" s="43"/>
      <c r="L570" s="47"/>
      <c r="M570" s="215"/>
      <c r="N570" s="216"/>
      <c r="O570" s="87"/>
      <c r="P570" s="87"/>
      <c r="Q570" s="87"/>
      <c r="R570" s="87"/>
      <c r="S570" s="87"/>
      <c r="T570" s="88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T570" s="19" t="s">
        <v>152</v>
      </c>
      <c r="AU570" s="19" t="s">
        <v>89</v>
      </c>
    </row>
    <row r="571" s="2" customFormat="1">
      <c r="A571" s="41"/>
      <c r="B571" s="42"/>
      <c r="C571" s="43"/>
      <c r="D571" s="252" t="s">
        <v>528</v>
      </c>
      <c r="E571" s="43"/>
      <c r="F571" s="253" t="s">
        <v>1108</v>
      </c>
      <c r="G571" s="43"/>
      <c r="H571" s="43"/>
      <c r="I571" s="214"/>
      <c r="J571" s="43"/>
      <c r="K571" s="43"/>
      <c r="L571" s="47"/>
      <c r="M571" s="215"/>
      <c r="N571" s="216"/>
      <c r="O571" s="87"/>
      <c r="P571" s="87"/>
      <c r="Q571" s="87"/>
      <c r="R571" s="87"/>
      <c r="S571" s="87"/>
      <c r="T571" s="88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T571" s="19" t="s">
        <v>528</v>
      </c>
      <c r="AU571" s="19" t="s">
        <v>89</v>
      </c>
    </row>
    <row r="572" s="12" customFormat="1">
      <c r="A572" s="12"/>
      <c r="B572" s="217"/>
      <c r="C572" s="218"/>
      <c r="D572" s="212" t="s">
        <v>153</v>
      </c>
      <c r="E572" s="219" t="s">
        <v>39</v>
      </c>
      <c r="F572" s="220" t="s">
        <v>1109</v>
      </c>
      <c r="G572" s="218"/>
      <c r="H572" s="221">
        <v>16</v>
      </c>
      <c r="I572" s="222"/>
      <c r="J572" s="218"/>
      <c r="K572" s="218"/>
      <c r="L572" s="223"/>
      <c r="M572" s="224"/>
      <c r="N572" s="225"/>
      <c r="O572" s="225"/>
      <c r="P572" s="225"/>
      <c r="Q572" s="225"/>
      <c r="R572" s="225"/>
      <c r="S572" s="225"/>
      <c r="T572" s="226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T572" s="227" t="s">
        <v>153</v>
      </c>
      <c r="AU572" s="227" t="s">
        <v>89</v>
      </c>
      <c r="AV572" s="12" t="s">
        <v>89</v>
      </c>
      <c r="AW572" s="12" t="s">
        <v>41</v>
      </c>
      <c r="AX572" s="12" t="s">
        <v>79</v>
      </c>
      <c r="AY572" s="227" t="s">
        <v>145</v>
      </c>
    </row>
    <row r="573" s="12" customFormat="1">
      <c r="A573" s="12"/>
      <c r="B573" s="217"/>
      <c r="C573" s="218"/>
      <c r="D573" s="212" t="s">
        <v>153</v>
      </c>
      <c r="E573" s="219" t="s">
        <v>39</v>
      </c>
      <c r="F573" s="220" t="s">
        <v>1110</v>
      </c>
      <c r="G573" s="218"/>
      <c r="H573" s="221">
        <v>4</v>
      </c>
      <c r="I573" s="222"/>
      <c r="J573" s="218"/>
      <c r="K573" s="218"/>
      <c r="L573" s="223"/>
      <c r="M573" s="224"/>
      <c r="N573" s="225"/>
      <c r="O573" s="225"/>
      <c r="P573" s="225"/>
      <c r="Q573" s="225"/>
      <c r="R573" s="225"/>
      <c r="S573" s="225"/>
      <c r="T573" s="226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T573" s="227" t="s">
        <v>153</v>
      </c>
      <c r="AU573" s="227" t="s">
        <v>89</v>
      </c>
      <c r="AV573" s="12" t="s">
        <v>89</v>
      </c>
      <c r="AW573" s="12" t="s">
        <v>41</v>
      </c>
      <c r="AX573" s="12" t="s">
        <v>79</v>
      </c>
      <c r="AY573" s="227" t="s">
        <v>145</v>
      </c>
    </row>
    <row r="574" s="12" customFormat="1">
      <c r="A574" s="12"/>
      <c r="B574" s="217"/>
      <c r="C574" s="218"/>
      <c r="D574" s="212" t="s">
        <v>153</v>
      </c>
      <c r="E574" s="219" t="s">
        <v>39</v>
      </c>
      <c r="F574" s="220" t="s">
        <v>1111</v>
      </c>
      <c r="G574" s="218"/>
      <c r="H574" s="221">
        <v>9</v>
      </c>
      <c r="I574" s="222"/>
      <c r="J574" s="218"/>
      <c r="K574" s="218"/>
      <c r="L574" s="223"/>
      <c r="M574" s="224"/>
      <c r="N574" s="225"/>
      <c r="O574" s="225"/>
      <c r="P574" s="225"/>
      <c r="Q574" s="225"/>
      <c r="R574" s="225"/>
      <c r="S574" s="225"/>
      <c r="T574" s="226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T574" s="227" t="s">
        <v>153</v>
      </c>
      <c r="AU574" s="227" t="s">
        <v>89</v>
      </c>
      <c r="AV574" s="12" t="s">
        <v>89</v>
      </c>
      <c r="AW574" s="12" t="s">
        <v>41</v>
      </c>
      <c r="AX574" s="12" t="s">
        <v>79</v>
      </c>
      <c r="AY574" s="227" t="s">
        <v>145</v>
      </c>
    </row>
    <row r="575" s="13" customFormat="1">
      <c r="A575" s="13"/>
      <c r="B575" s="228"/>
      <c r="C575" s="229"/>
      <c r="D575" s="212" t="s">
        <v>153</v>
      </c>
      <c r="E575" s="230" t="s">
        <v>39</v>
      </c>
      <c r="F575" s="231" t="s">
        <v>155</v>
      </c>
      <c r="G575" s="229"/>
      <c r="H575" s="232">
        <v>29</v>
      </c>
      <c r="I575" s="233"/>
      <c r="J575" s="229"/>
      <c r="K575" s="229"/>
      <c r="L575" s="234"/>
      <c r="M575" s="235"/>
      <c r="N575" s="236"/>
      <c r="O575" s="236"/>
      <c r="P575" s="236"/>
      <c r="Q575" s="236"/>
      <c r="R575" s="236"/>
      <c r="S575" s="236"/>
      <c r="T575" s="237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38" t="s">
        <v>153</v>
      </c>
      <c r="AU575" s="238" t="s">
        <v>89</v>
      </c>
      <c r="AV575" s="13" t="s">
        <v>151</v>
      </c>
      <c r="AW575" s="13" t="s">
        <v>41</v>
      </c>
      <c r="AX575" s="13" t="s">
        <v>87</v>
      </c>
      <c r="AY575" s="238" t="s">
        <v>145</v>
      </c>
    </row>
    <row r="576" s="2" customFormat="1" ht="16.5" customHeight="1">
      <c r="A576" s="41"/>
      <c r="B576" s="42"/>
      <c r="C576" s="254" t="s">
        <v>1112</v>
      </c>
      <c r="D576" s="254" t="s">
        <v>478</v>
      </c>
      <c r="E576" s="255" t="s">
        <v>1113</v>
      </c>
      <c r="F576" s="256" t="s">
        <v>1114</v>
      </c>
      <c r="G576" s="257" t="s">
        <v>149</v>
      </c>
      <c r="H576" s="258">
        <v>29.579999999999998</v>
      </c>
      <c r="I576" s="259"/>
      <c r="J576" s="260">
        <f>ROUND(I576*H576,2)</f>
        <v>0</v>
      </c>
      <c r="K576" s="256" t="s">
        <v>525</v>
      </c>
      <c r="L576" s="261"/>
      <c r="M576" s="262" t="s">
        <v>39</v>
      </c>
      <c r="N576" s="263" t="s">
        <v>50</v>
      </c>
      <c r="O576" s="87"/>
      <c r="P576" s="208">
        <f>O576*H576</f>
        <v>0</v>
      </c>
      <c r="Q576" s="208">
        <v>0.056120000000000003</v>
      </c>
      <c r="R576" s="208">
        <f>Q576*H576</f>
        <v>1.6600296000000001</v>
      </c>
      <c r="S576" s="208">
        <v>0</v>
      </c>
      <c r="T576" s="209">
        <f>S576*H576</f>
        <v>0</v>
      </c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R576" s="210" t="s">
        <v>436</v>
      </c>
      <c r="AT576" s="210" t="s">
        <v>478</v>
      </c>
      <c r="AU576" s="210" t="s">
        <v>89</v>
      </c>
      <c r="AY576" s="19" t="s">
        <v>145</v>
      </c>
      <c r="BE576" s="211">
        <f>IF(N576="základní",J576,0)</f>
        <v>0</v>
      </c>
      <c r="BF576" s="211">
        <f>IF(N576="snížená",J576,0)</f>
        <v>0</v>
      </c>
      <c r="BG576" s="211">
        <f>IF(N576="zákl. přenesená",J576,0)</f>
        <v>0</v>
      </c>
      <c r="BH576" s="211">
        <f>IF(N576="sníž. přenesená",J576,0)</f>
        <v>0</v>
      </c>
      <c r="BI576" s="211">
        <f>IF(N576="nulová",J576,0)</f>
        <v>0</v>
      </c>
      <c r="BJ576" s="19" t="s">
        <v>87</v>
      </c>
      <c r="BK576" s="211">
        <f>ROUND(I576*H576,2)</f>
        <v>0</v>
      </c>
      <c r="BL576" s="19" t="s">
        <v>436</v>
      </c>
      <c r="BM576" s="210" t="s">
        <v>1115</v>
      </c>
    </row>
    <row r="577" s="2" customFormat="1">
      <c r="A577" s="41"/>
      <c r="B577" s="42"/>
      <c r="C577" s="43"/>
      <c r="D577" s="212" t="s">
        <v>152</v>
      </c>
      <c r="E577" s="43"/>
      <c r="F577" s="213" t="s">
        <v>1114</v>
      </c>
      <c r="G577" s="43"/>
      <c r="H577" s="43"/>
      <c r="I577" s="214"/>
      <c r="J577" s="43"/>
      <c r="K577" s="43"/>
      <c r="L577" s="47"/>
      <c r="M577" s="215"/>
      <c r="N577" s="216"/>
      <c r="O577" s="87"/>
      <c r="P577" s="87"/>
      <c r="Q577" s="87"/>
      <c r="R577" s="87"/>
      <c r="S577" s="87"/>
      <c r="T577" s="88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T577" s="19" t="s">
        <v>152</v>
      </c>
      <c r="AU577" s="19" t="s">
        <v>89</v>
      </c>
    </row>
    <row r="578" s="12" customFormat="1">
      <c r="A578" s="12"/>
      <c r="B578" s="217"/>
      <c r="C578" s="218"/>
      <c r="D578" s="212" t="s">
        <v>153</v>
      </c>
      <c r="E578" s="218"/>
      <c r="F578" s="220" t="s">
        <v>1116</v>
      </c>
      <c r="G578" s="218"/>
      <c r="H578" s="221">
        <v>29.579999999999998</v>
      </c>
      <c r="I578" s="222"/>
      <c r="J578" s="218"/>
      <c r="K578" s="218"/>
      <c r="L578" s="223"/>
      <c r="M578" s="224"/>
      <c r="N578" s="225"/>
      <c r="O578" s="225"/>
      <c r="P578" s="225"/>
      <c r="Q578" s="225"/>
      <c r="R578" s="225"/>
      <c r="S578" s="225"/>
      <c r="T578" s="226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T578" s="227" t="s">
        <v>153</v>
      </c>
      <c r="AU578" s="227" t="s">
        <v>89</v>
      </c>
      <c r="AV578" s="12" t="s">
        <v>89</v>
      </c>
      <c r="AW578" s="12" t="s">
        <v>4</v>
      </c>
      <c r="AX578" s="12" t="s">
        <v>87</v>
      </c>
      <c r="AY578" s="227" t="s">
        <v>145</v>
      </c>
    </row>
    <row r="579" s="2" customFormat="1" ht="24.15" customHeight="1">
      <c r="A579" s="41"/>
      <c r="B579" s="42"/>
      <c r="C579" s="199" t="s">
        <v>399</v>
      </c>
      <c r="D579" s="199" t="s">
        <v>146</v>
      </c>
      <c r="E579" s="200" t="s">
        <v>1117</v>
      </c>
      <c r="F579" s="201" t="s">
        <v>1118</v>
      </c>
      <c r="G579" s="202" t="s">
        <v>158</v>
      </c>
      <c r="H579" s="203">
        <v>195</v>
      </c>
      <c r="I579" s="204"/>
      <c r="J579" s="205">
        <f>ROUND(I579*H579,2)</f>
        <v>0</v>
      </c>
      <c r="K579" s="201" t="s">
        <v>525</v>
      </c>
      <c r="L579" s="47"/>
      <c r="M579" s="206" t="s">
        <v>39</v>
      </c>
      <c r="N579" s="207" t="s">
        <v>50</v>
      </c>
      <c r="O579" s="87"/>
      <c r="P579" s="208">
        <f>O579*H579</f>
        <v>0</v>
      </c>
      <c r="Q579" s="208">
        <v>0</v>
      </c>
      <c r="R579" s="208">
        <f>Q579*H579</f>
        <v>0</v>
      </c>
      <c r="S579" s="208">
        <v>0.41699999999999998</v>
      </c>
      <c r="T579" s="209">
        <f>S579*H579</f>
        <v>81.314999999999998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10" t="s">
        <v>292</v>
      </c>
      <c r="AT579" s="210" t="s">
        <v>146</v>
      </c>
      <c r="AU579" s="210" t="s">
        <v>89</v>
      </c>
      <c r="AY579" s="19" t="s">
        <v>145</v>
      </c>
      <c r="BE579" s="211">
        <f>IF(N579="základní",J579,0)</f>
        <v>0</v>
      </c>
      <c r="BF579" s="211">
        <f>IF(N579="snížená",J579,0)</f>
        <v>0</v>
      </c>
      <c r="BG579" s="211">
        <f>IF(N579="zákl. přenesená",J579,0)</f>
        <v>0</v>
      </c>
      <c r="BH579" s="211">
        <f>IF(N579="sníž. přenesená",J579,0)</f>
        <v>0</v>
      </c>
      <c r="BI579" s="211">
        <f>IF(N579="nulová",J579,0)</f>
        <v>0</v>
      </c>
      <c r="BJ579" s="19" t="s">
        <v>87</v>
      </c>
      <c r="BK579" s="211">
        <f>ROUND(I579*H579,2)</f>
        <v>0</v>
      </c>
      <c r="BL579" s="19" t="s">
        <v>292</v>
      </c>
      <c r="BM579" s="210" t="s">
        <v>1119</v>
      </c>
    </row>
    <row r="580" s="2" customFormat="1">
      <c r="A580" s="41"/>
      <c r="B580" s="42"/>
      <c r="C580" s="43"/>
      <c r="D580" s="212" t="s">
        <v>152</v>
      </c>
      <c r="E580" s="43"/>
      <c r="F580" s="213" t="s">
        <v>1120</v>
      </c>
      <c r="G580" s="43"/>
      <c r="H580" s="43"/>
      <c r="I580" s="214"/>
      <c r="J580" s="43"/>
      <c r="K580" s="43"/>
      <c r="L580" s="47"/>
      <c r="M580" s="215"/>
      <c r="N580" s="216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19" t="s">
        <v>152</v>
      </c>
      <c r="AU580" s="19" t="s">
        <v>89</v>
      </c>
    </row>
    <row r="581" s="2" customFormat="1">
      <c r="A581" s="41"/>
      <c r="B581" s="42"/>
      <c r="C581" s="43"/>
      <c r="D581" s="252" t="s">
        <v>528</v>
      </c>
      <c r="E581" s="43"/>
      <c r="F581" s="253" t="s">
        <v>1121</v>
      </c>
      <c r="G581" s="43"/>
      <c r="H581" s="43"/>
      <c r="I581" s="214"/>
      <c r="J581" s="43"/>
      <c r="K581" s="43"/>
      <c r="L581" s="47"/>
      <c r="M581" s="215"/>
      <c r="N581" s="216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19" t="s">
        <v>528</v>
      </c>
      <c r="AU581" s="19" t="s">
        <v>89</v>
      </c>
    </row>
    <row r="582" s="12" customFormat="1">
      <c r="A582" s="12"/>
      <c r="B582" s="217"/>
      <c r="C582" s="218"/>
      <c r="D582" s="212" t="s">
        <v>153</v>
      </c>
      <c r="E582" s="219" t="s">
        <v>39</v>
      </c>
      <c r="F582" s="220" t="s">
        <v>1122</v>
      </c>
      <c r="G582" s="218"/>
      <c r="H582" s="221">
        <v>195</v>
      </c>
      <c r="I582" s="222"/>
      <c r="J582" s="218"/>
      <c r="K582" s="218"/>
      <c r="L582" s="223"/>
      <c r="M582" s="224"/>
      <c r="N582" s="225"/>
      <c r="O582" s="225"/>
      <c r="P582" s="225"/>
      <c r="Q582" s="225"/>
      <c r="R582" s="225"/>
      <c r="S582" s="225"/>
      <c r="T582" s="226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T582" s="227" t="s">
        <v>153</v>
      </c>
      <c r="AU582" s="227" t="s">
        <v>89</v>
      </c>
      <c r="AV582" s="12" t="s">
        <v>89</v>
      </c>
      <c r="AW582" s="12" t="s">
        <v>41</v>
      </c>
      <c r="AX582" s="12" t="s">
        <v>79</v>
      </c>
      <c r="AY582" s="227" t="s">
        <v>145</v>
      </c>
    </row>
    <row r="583" s="13" customFormat="1">
      <c r="A583" s="13"/>
      <c r="B583" s="228"/>
      <c r="C583" s="229"/>
      <c r="D583" s="212" t="s">
        <v>153</v>
      </c>
      <c r="E583" s="230" t="s">
        <v>39</v>
      </c>
      <c r="F583" s="231" t="s">
        <v>155</v>
      </c>
      <c r="G583" s="229"/>
      <c r="H583" s="232">
        <v>195</v>
      </c>
      <c r="I583" s="233"/>
      <c r="J583" s="229"/>
      <c r="K583" s="229"/>
      <c r="L583" s="234"/>
      <c r="M583" s="235"/>
      <c r="N583" s="236"/>
      <c r="O583" s="236"/>
      <c r="P583" s="236"/>
      <c r="Q583" s="236"/>
      <c r="R583" s="236"/>
      <c r="S583" s="236"/>
      <c r="T583" s="237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8" t="s">
        <v>153</v>
      </c>
      <c r="AU583" s="238" t="s">
        <v>89</v>
      </c>
      <c r="AV583" s="13" t="s">
        <v>151</v>
      </c>
      <c r="AW583" s="13" t="s">
        <v>41</v>
      </c>
      <c r="AX583" s="13" t="s">
        <v>87</v>
      </c>
      <c r="AY583" s="238" t="s">
        <v>145</v>
      </c>
    </row>
    <row r="584" s="2" customFormat="1" ht="24.15" customHeight="1">
      <c r="A584" s="41"/>
      <c r="B584" s="42"/>
      <c r="C584" s="199" t="s">
        <v>1123</v>
      </c>
      <c r="D584" s="199" t="s">
        <v>146</v>
      </c>
      <c r="E584" s="200" t="s">
        <v>1124</v>
      </c>
      <c r="F584" s="201" t="s">
        <v>1125</v>
      </c>
      <c r="G584" s="202" t="s">
        <v>158</v>
      </c>
      <c r="H584" s="203">
        <v>36</v>
      </c>
      <c r="I584" s="204"/>
      <c r="J584" s="205">
        <f>ROUND(I584*H584,2)</f>
        <v>0</v>
      </c>
      <c r="K584" s="201" t="s">
        <v>525</v>
      </c>
      <c r="L584" s="47"/>
      <c r="M584" s="206" t="s">
        <v>39</v>
      </c>
      <c r="N584" s="207" t="s">
        <v>50</v>
      </c>
      <c r="O584" s="87"/>
      <c r="P584" s="208">
        <f>O584*H584</f>
        <v>0</v>
      </c>
      <c r="Q584" s="208">
        <v>0</v>
      </c>
      <c r="R584" s="208">
        <f>Q584*H584</f>
        <v>0</v>
      </c>
      <c r="S584" s="208">
        <v>0.29499999999999998</v>
      </c>
      <c r="T584" s="209">
        <f>S584*H584</f>
        <v>10.619999999999999</v>
      </c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R584" s="210" t="s">
        <v>292</v>
      </c>
      <c r="AT584" s="210" t="s">
        <v>146</v>
      </c>
      <c r="AU584" s="210" t="s">
        <v>89</v>
      </c>
      <c r="AY584" s="19" t="s">
        <v>145</v>
      </c>
      <c r="BE584" s="211">
        <f>IF(N584="základní",J584,0)</f>
        <v>0</v>
      </c>
      <c r="BF584" s="211">
        <f>IF(N584="snížená",J584,0)</f>
        <v>0</v>
      </c>
      <c r="BG584" s="211">
        <f>IF(N584="zákl. přenesená",J584,0)</f>
        <v>0</v>
      </c>
      <c r="BH584" s="211">
        <f>IF(N584="sníž. přenesená",J584,0)</f>
        <v>0</v>
      </c>
      <c r="BI584" s="211">
        <f>IF(N584="nulová",J584,0)</f>
        <v>0</v>
      </c>
      <c r="BJ584" s="19" t="s">
        <v>87</v>
      </c>
      <c r="BK584" s="211">
        <f>ROUND(I584*H584,2)</f>
        <v>0</v>
      </c>
      <c r="BL584" s="19" t="s">
        <v>292</v>
      </c>
      <c r="BM584" s="210" t="s">
        <v>1126</v>
      </c>
    </row>
    <row r="585" s="2" customFormat="1">
      <c r="A585" s="41"/>
      <c r="B585" s="42"/>
      <c r="C585" s="43"/>
      <c r="D585" s="212" t="s">
        <v>152</v>
      </c>
      <c r="E585" s="43"/>
      <c r="F585" s="213" t="s">
        <v>1127</v>
      </c>
      <c r="G585" s="43"/>
      <c r="H585" s="43"/>
      <c r="I585" s="214"/>
      <c r="J585" s="43"/>
      <c r="K585" s="43"/>
      <c r="L585" s="47"/>
      <c r="M585" s="215"/>
      <c r="N585" s="216"/>
      <c r="O585" s="87"/>
      <c r="P585" s="87"/>
      <c r="Q585" s="87"/>
      <c r="R585" s="87"/>
      <c r="S585" s="87"/>
      <c r="T585" s="88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T585" s="19" t="s">
        <v>152</v>
      </c>
      <c r="AU585" s="19" t="s">
        <v>89</v>
      </c>
    </row>
    <row r="586" s="2" customFormat="1">
      <c r="A586" s="41"/>
      <c r="B586" s="42"/>
      <c r="C586" s="43"/>
      <c r="D586" s="252" t="s">
        <v>528</v>
      </c>
      <c r="E586" s="43"/>
      <c r="F586" s="253" t="s">
        <v>1128</v>
      </c>
      <c r="G586" s="43"/>
      <c r="H586" s="43"/>
      <c r="I586" s="214"/>
      <c r="J586" s="43"/>
      <c r="K586" s="43"/>
      <c r="L586" s="47"/>
      <c r="M586" s="215"/>
      <c r="N586" s="216"/>
      <c r="O586" s="87"/>
      <c r="P586" s="87"/>
      <c r="Q586" s="87"/>
      <c r="R586" s="87"/>
      <c r="S586" s="87"/>
      <c r="T586" s="88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T586" s="19" t="s">
        <v>528</v>
      </c>
      <c r="AU586" s="19" t="s">
        <v>89</v>
      </c>
    </row>
    <row r="587" s="12" customFormat="1">
      <c r="A587" s="12"/>
      <c r="B587" s="217"/>
      <c r="C587" s="218"/>
      <c r="D587" s="212" t="s">
        <v>153</v>
      </c>
      <c r="E587" s="219" t="s">
        <v>39</v>
      </c>
      <c r="F587" s="220" t="s">
        <v>1052</v>
      </c>
      <c r="G587" s="218"/>
      <c r="H587" s="221">
        <v>36</v>
      </c>
      <c r="I587" s="222"/>
      <c r="J587" s="218"/>
      <c r="K587" s="218"/>
      <c r="L587" s="223"/>
      <c r="M587" s="224"/>
      <c r="N587" s="225"/>
      <c r="O587" s="225"/>
      <c r="P587" s="225"/>
      <c r="Q587" s="225"/>
      <c r="R587" s="225"/>
      <c r="S587" s="225"/>
      <c r="T587" s="226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T587" s="227" t="s">
        <v>153</v>
      </c>
      <c r="AU587" s="227" t="s">
        <v>89</v>
      </c>
      <c r="AV587" s="12" t="s">
        <v>89</v>
      </c>
      <c r="AW587" s="12" t="s">
        <v>41</v>
      </c>
      <c r="AX587" s="12" t="s">
        <v>87</v>
      </c>
      <c r="AY587" s="227" t="s">
        <v>145</v>
      </c>
    </row>
    <row r="588" s="2" customFormat="1" ht="37.8" customHeight="1">
      <c r="A588" s="41"/>
      <c r="B588" s="42"/>
      <c r="C588" s="199" t="s">
        <v>404</v>
      </c>
      <c r="D588" s="199" t="s">
        <v>146</v>
      </c>
      <c r="E588" s="200" t="s">
        <v>1129</v>
      </c>
      <c r="F588" s="201" t="s">
        <v>1130</v>
      </c>
      <c r="G588" s="202" t="s">
        <v>149</v>
      </c>
      <c r="H588" s="203">
        <v>29</v>
      </c>
      <c r="I588" s="204"/>
      <c r="J588" s="205">
        <f>ROUND(I588*H588,2)</f>
        <v>0</v>
      </c>
      <c r="K588" s="201" t="s">
        <v>525</v>
      </c>
      <c r="L588" s="47"/>
      <c r="M588" s="206" t="s">
        <v>39</v>
      </c>
      <c r="N588" s="207" t="s">
        <v>50</v>
      </c>
      <c r="O588" s="87"/>
      <c r="P588" s="208">
        <f>O588*H588</f>
        <v>0</v>
      </c>
      <c r="Q588" s="208">
        <v>0</v>
      </c>
      <c r="R588" s="208">
        <f>Q588*H588</f>
        <v>0</v>
      </c>
      <c r="S588" s="208">
        <v>0.23000000000000001</v>
      </c>
      <c r="T588" s="209">
        <f>S588*H588</f>
        <v>6.6699999999999999</v>
      </c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R588" s="210" t="s">
        <v>292</v>
      </c>
      <c r="AT588" s="210" t="s">
        <v>146</v>
      </c>
      <c r="AU588" s="210" t="s">
        <v>89</v>
      </c>
      <c r="AY588" s="19" t="s">
        <v>145</v>
      </c>
      <c r="BE588" s="211">
        <f>IF(N588="základní",J588,0)</f>
        <v>0</v>
      </c>
      <c r="BF588" s="211">
        <f>IF(N588="snížená",J588,0)</f>
        <v>0</v>
      </c>
      <c r="BG588" s="211">
        <f>IF(N588="zákl. přenesená",J588,0)</f>
        <v>0</v>
      </c>
      <c r="BH588" s="211">
        <f>IF(N588="sníž. přenesená",J588,0)</f>
        <v>0</v>
      </c>
      <c r="BI588" s="211">
        <f>IF(N588="nulová",J588,0)</f>
        <v>0</v>
      </c>
      <c r="BJ588" s="19" t="s">
        <v>87</v>
      </c>
      <c r="BK588" s="211">
        <f>ROUND(I588*H588,2)</f>
        <v>0</v>
      </c>
      <c r="BL588" s="19" t="s">
        <v>292</v>
      </c>
      <c r="BM588" s="210" t="s">
        <v>1131</v>
      </c>
    </row>
    <row r="589" s="2" customFormat="1">
      <c r="A589" s="41"/>
      <c r="B589" s="42"/>
      <c r="C589" s="43"/>
      <c r="D589" s="212" t="s">
        <v>152</v>
      </c>
      <c r="E589" s="43"/>
      <c r="F589" s="213" t="s">
        <v>1132</v>
      </c>
      <c r="G589" s="43"/>
      <c r="H589" s="43"/>
      <c r="I589" s="214"/>
      <c r="J589" s="43"/>
      <c r="K589" s="43"/>
      <c r="L589" s="47"/>
      <c r="M589" s="215"/>
      <c r="N589" s="216"/>
      <c r="O589" s="87"/>
      <c r="P589" s="87"/>
      <c r="Q589" s="87"/>
      <c r="R589" s="87"/>
      <c r="S589" s="87"/>
      <c r="T589" s="88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T589" s="19" t="s">
        <v>152</v>
      </c>
      <c r="AU589" s="19" t="s">
        <v>89</v>
      </c>
    </row>
    <row r="590" s="2" customFormat="1">
      <c r="A590" s="41"/>
      <c r="B590" s="42"/>
      <c r="C590" s="43"/>
      <c r="D590" s="252" t="s">
        <v>528</v>
      </c>
      <c r="E590" s="43"/>
      <c r="F590" s="253" t="s">
        <v>1133</v>
      </c>
      <c r="G590" s="43"/>
      <c r="H590" s="43"/>
      <c r="I590" s="214"/>
      <c r="J590" s="43"/>
      <c r="K590" s="43"/>
      <c r="L590" s="47"/>
      <c r="M590" s="215"/>
      <c r="N590" s="216"/>
      <c r="O590" s="87"/>
      <c r="P590" s="87"/>
      <c r="Q590" s="87"/>
      <c r="R590" s="87"/>
      <c r="S590" s="87"/>
      <c r="T590" s="88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T590" s="19" t="s">
        <v>528</v>
      </c>
      <c r="AU590" s="19" t="s">
        <v>89</v>
      </c>
    </row>
    <row r="591" s="12" customFormat="1">
      <c r="A591" s="12"/>
      <c r="B591" s="217"/>
      <c r="C591" s="218"/>
      <c r="D591" s="212" t="s">
        <v>153</v>
      </c>
      <c r="E591" s="219" t="s">
        <v>39</v>
      </c>
      <c r="F591" s="220" t="s">
        <v>1109</v>
      </c>
      <c r="G591" s="218"/>
      <c r="H591" s="221">
        <v>16</v>
      </c>
      <c r="I591" s="222"/>
      <c r="J591" s="218"/>
      <c r="K591" s="218"/>
      <c r="L591" s="223"/>
      <c r="M591" s="224"/>
      <c r="N591" s="225"/>
      <c r="O591" s="225"/>
      <c r="P591" s="225"/>
      <c r="Q591" s="225"/>
      <c r="R591" s="225"/>
      <c r="S591" s="225"/>
      <c r="T591" s="226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T591" s="227" t="s">
        <v>153</v>
      </c>
      <c r="AU591" s="227" t="s">
        <v>89</v>
      </c>
      <c r="AV591" s="12" t="s">
        <v>89</v>
      </c>
      <c r="AW591" s="12" t="s">
        <v>41</v>
      </c>
      <c r="AX591" s="12" t="s">
        <v>79</v>
      </c>
      <c r="AY591" s="227" t="s">
        <v>145</v>
      </c>
    </row>
    <row r="592" s="12" customFormat="1">
      <c r="A592" s="12"/>
      <c r="B592" s="217"/>
      <c r="C592" s="218"/>
      <c r="D592" s="212" t="s">
        <v>153</v>
      </c>
      <c r="E592" s="219" t="s">
        <v>39</v>
      </c>
      <c r="F592" s="220" t="s">
        <v>1110</v>
      </c>
      <c r="G592" s="218"/>
      <c r="H592" s="221">
        <v>4</v>
      </c>
      <c r="I592" s="222"/>
      <c r="J592" s="218"/>
      <c r="K592" s="218"/>
      <c r="L592" s="223"/>
      <c r="M592" s="224"/>
      <c r="N592" s="225"/>
      <c r="O592" s="225"/>
      <c r="P592" s="225"/>
      <c r="Q592" s="225"/>
      <c r="R592" s="225"/>
      <c r="S592" s="225"/>
      <c r="T592" s="226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T592" s="227" t="s">
        <v>153</v>
      </c>
      <c r="AU592" s="227" t="s">
        <v>89</v>
      </c>
      <c r="AV592" s="12" t="s">
        <v>89</v>
      </c>
      <c r="AW592" s="12" t="s">
        <v>41</v>
      </c>
      <c r="AX592" s="12" t="s">
        <v>79</v>
      </c>
      <c r="AY592" s="227" t="s">
        <v>145</v>
      </c>
    </row>
    <row r="593" s="12" customFormat="1">
      <c r="A593" s="12"/>
      <c r="B593" s="217"/>
      <c r="C593" s="218"/>
      <c r="D593" s="212" t="s">
        <v>153</v>
      </c>
      <c r="E593" s="219" t="s">
        <v>39</v>
      </c>
      <c r="F593" s="220" t="s">
        <v>1111</v>
      </c>
      <c r="G593" s="218"/>
      <c r="H593" s="221">
        <v>9</v>
      </c>
      <c r="I593" s="222"/>
      <c r="J593" s="218"/>
      <c r="K593" s="218"/>
      <c r="L593" s="223"/>
      <c r="M593" s="224"/>
      <c r="N593" s="225"/>
      <c r="O593" s="225"/>
      <c r="P593" s="225"/>
      <c r="Q593" s="225"/>
      <c r="R593" s="225"/>
      <c r="S593" s="225"/>
      <c r="T593" s="226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T593" s="227" t="s">
        <v>153</v>
      </c>
      <c r="AU593" s="227" t="s">
        <v>89</v>
      </c>
      <c r="AV593" s="12" t="s">
        <v>89</v>
      </c>
      <c r="AW593" s="12" t="s">
        <v>41</v>
      </c>
      <c r="AX593" s="12" t="s">
        <v>79</v>
      </c>
      <c r="AY593" s="227" t="s">
        <v>145</v>
      </c>
    </row>
    <row r="594" s="13" customFormat="1">
      <c r="A594" s="13"/>
      <c r="B594" s="228"/>
      <c r="C594" s="229"/>
      <c r="D594" s="212" t="s">
        <v>153</v>
      </c>
      <c r="E594" s="230" t="s">
        <v>39</v>
      </c>
      <c r="F594" s="231" t="s">
        <v>155</v>
      </c>
      <c r="G594" s="229"/>
      <c r="H594" s="232">
        <v>29</v>
      </c>
      <c r="I594" s="233"/>
      <c r="J594" s="229"/>
      <c r="K594" s="229"/>
      <c r="L594" s="234"/>
      <c r="M594" s="235"/>
      <c r="N594" s="236"/>
      <c r="O594" s="236"/>
      <c r="P594" s="236"/>
      <c r="Q594" s="236"/>
      <c r="R594" s="236"/>
      <c r="S594" s="236"/>
      <c r="T594" s="237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8" t="s">
        <v>153</v>
      </c>
      <c r="AU594" s="238" t="s">
        <v>89</v>
      </c>
      <c r="AV594" s="13" t="s">
        <v>151</v>
      </c>
      <c r="AW594" s="13" t="s">
        <v>41</v>
      </c>
      <c r="AX594" s="13" t="s">
        <v>87</v>
      </c>
      <c r="AY594" s="238" t="s">
        <v>145</v>
      </c>
    </row>
    <row r="595" s="2" customFormat="1" ht="24.15" customHeight="1">
      <c r="A595" s="41"/>
      <c r="B595" s="42"/>
      <c r="C595" s="199" t="s">
        <v>1134</v>
      </c>
      <c r="D595" s="199" t="s">
        <v>146</v>
      </c>
      <c r="E595" s="200" t="s">
        <v>1135</v>
      </c>
      <c r="F595" s="201" t="s">
        <v>1136</v>
      </c>
      <c r="G595" s="202" t="s">
        <v>149</v>
      </c>
      <c r="H595" s="203">
        <v>26</v>
      </c>
      <c r="I595" s="204"/>
      <c r="J595" s="205">
        <f>ROUND(I595*H595,2)</f>
        <v>0</v>
      </c>
      <c r="K595" s="201" t="s">
        <v>525</v>
      </c>
      <c r="L595" s="47"/>
      <c r="M595" s="206" t="s">
        <v>39</v>
      </c>
      <c r="N595" s="207" t="s">
        <v>50</v>
      </c>
      <c r="O595" s="87"/>
      <c r="P595" s="208">
        <f>O595*H595</f>
        <v>0</v>
      </c>
      <c r="Q595" s="208">
        <v>0</v>
      </c>
      <c r="R595" s="208">
        <f>Q595*H595</f>
        <v>0</v>
      </c>
      <c r="S595" s="208">
        <v>0</v>
      </c>
      <c r="T595" s="209">
        <f>S595*H595</f>
        <v>0</v>
      </c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R595" s="210" t="s">
        <v>292</v>
      </c>
      <c r="AT595" s="210" t="s">
        <v>146</v>
      </c>
      <c r="AU595" s="210" t="s">
        <v>89</v>
      </c>
      <c r="AY595" s="19" t="s">
        <v>145</v>
      </c>
      <c r="BE595" s="211">
        <f>IF(N595="základní",J595,0)</f>
        <v>0</v>
      </c>
      <c r="BF595" s="211">
        <f>IF(N595="snížená",J595,0)</f>
        <v>0</v>
      </c>
      <c r="BG595" s="211">
        <f>IF(N595="zákl. přenesená",J595,0)</f>
        <v>0</v>
      </c>
      <c r="BH595" s="211">
        <f>IF(N595="sníž. přenesená",J595,0)</f>
        <v>0</v>
      </c>
      <c r="BI595" s="211">
        <f>IF(N595="nulová",J595,0)</f>
        <v>0</v>
      </c>
      <c r="BJ595" s="19" t="s">
        <v>87</v>
      </c>
      <c r="BK595" s="211">
        <f>ROUND(I595*H595,2)</f>
        <v>0</v>
      </c>
      <c r="BL595" s="19" t="s">
        <v>292</v>
      </c>
      <c r="BM595" s="210" t="s">
        <v>1137</v>
      </c>
    </row>
    <row r="596" s="2" customFormat="1">
      <c r="A596" s="41"/>
      <c r="B596" s="42"/>
      <c r="C596" s="43"/>
      <c r="D596" s="212" t="s">
        <v>152</v>
      </c>
      <c r="E596" s="43"/>
      <c r="F596" s="213" t="s">
        <v>1138</v>
      </c>
      <c r="G596" s="43"/>
      <c r="H596" s="43"/>
      <c r="I596" s="214"/>
      <c r="J596" s="43"/>
      <c r="K596" s="43"/>
      <c r="L596" s="47"/>
      <c r="M596" s="215"/>
      <c r="N596" s="216"/>
      <c r="O596" s="87"/>
      <c r="P596" s="87"/>
      <c r="Q596" s="87"/>
      <c r="R596" s="87"/>
      <c r="S596" s="87"/>
      <c r="T596" s="88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T596" s="19" t="s">
        <v>152</v>
      </c>
      <c r="AU596" s="19" t="s">
        <v>89</v>
      </c>
    </row>
    <row r="597" s="2" customFormat="1">
      <c r="A597" s="41"/>
      <c r="B597" s="42"/>
      <c r="C597" s="43"/>
      <c r="D597" s="252" t="s">
        <v>528</v>
      </c>
      <c r="E597" s="43"/>
      <c r="F597" s="253" t="s">
        <v>1139</v>
      </c>
      <c r="G597" s="43"/>
      <c r="H597" s="43"/>
      <c r="I597" s="214"/>
      <c r="J597" s="43"/>
      <c r="K597" s="43"/>
      <c r="L597" s="47"/>
      <c r="M597" s="215"/>
      <c r="N597" s="216"/>
      <c r="O597" s="87"/>
      <c r="P597" s="87"/>
      <c r="Q597" s="87"/>
      <c r="R597" s="87"/>
      <c r="S597" s="87"/>
      <c r="T597" s="88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T597" s="19" t="s">
        <v>528</v>
      </c>
      <c r="AU597" s="19" t="s">
        <v>89</v>
      </c>
    </row>
    <row r="598" s="12" customFormat="1">
      <c r="A598" s="12"/>
      <c r="B598" s="217"/>
      <c r="C598" s="218"/>
      <c r="D598" s="212" t="s">
        <v>153</v>
      </c>
      <c r="E598" s="219" t="s">
        <v>39</v>
      </c>
      <c r="F598" s="220" t="s">
        <v>1140</v>
      </c>
      <c r="G598" s="218"/>
      <c r="H598" s="221">
        <v>26</v>
      </c>
      <c r="I598" s="222"/>
      <c r="J598" s="218"/>
      <c r="K598" s="218"/>
      <c r="L598" s="223"/>
      <c r="M598" s="224"/>
      <c r="N598" s="225"/>
      <c r="O598" s="225"/>
      <c r="P598" s="225"/>
      <c r="Q598" s="225"/>
      <c r="R598" s="225"/>
      <c r="S598" s="225"/>
      <c r="T598" s="226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T598" s="227" t="s">
        <v>153</v>
      </c>
      <c r="AU598" s="227" t="s">
        <v>89</v>
      </c>
      <c r="AV598" s="12" t="s">
        <v>89</v>
      </c>
      <c r="AW598" s="12" t="s">
        <v>41</v>
      </c>
      <c r="AX598" s="12" t="s">
        <v>79</v>
      </c>
      <c r="AY598" s="227" t="s">
        <v>145</v>
      </c>
    </row>
    <row r="599" s="13" customFormat="1">
      <c r="A599" s="13"/>
      <c r="B599" s="228"/>
      <c r="C599" s="229"/>
      <c r="D599" s="212" t="s">
        <v>153</v>
      </c>
      <c r="E599" s="230" t="s">
        <v>39</v>
      </c>
      <c r="F599" s="231" t="s">
        <v>155</v>
      </c>
      <c r="G599" s="229"/>
      <c r="H599" s="232">
        <v>26</v>
      </c>
      <c r="I599" s="233"/>
      <c r="J599" s="229"/>
      <c r="K599" s="229"/>
      <c r="L599" s="234"/>
      <c r="M599" s="235"/>
      <c r="N599" s="236"/>
      <c r="O599" s="236"/>
      <c r="P599" s="236"/>
      <c r="Q599" s="236"/>
      <c r="R599" s="236"/>
      <c r="S599" s="236"/>
      <c r="T599" s="237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38" t="s">
        <v>153</v>
      </c>
      <c r="AU599" s="238" t="s">
        <v>89</v>
      </c>
      <c r="AV599" s="13" t="s">
        <v>151</v>
      </c>
      <c r="AW599" s="13" t="s">
        <v>41</v>
      </c>
      <c r="AX599" s="13" t="s">
        <v>87</v>
      </c>
      <c r="AY599" s="238" t="s">
        <v>145</v>
      </c>
    </row>
    <row r="600" s="2" customFormat="1" ht="33" customHeight="1">
      <c r="A600" s="41"/>
      <c r="B600" s="42"/>
      <c r="C600" s="199" t="s">
        <v>408</v>
      </c>
      <c r="D600" s="199" t="s">
        <v>146</v>
      </c>
      <c r="E600" s="200" t="s">
        <v>1141</v>
      </c>
      <c r="F600" s="201" t="s">
        <v>1142</v>
      </c>
      <c r="G600" s="202" t="s">
        <v>280</v>
      </c>
      <c r="H600" s="203">
        <v>0.87</v>
      </c>
      <c r="I600" s="204"/>
      <c r="J600" s="205">
        <f>ROUND(I600*H600,2)</f>
        <v>0</v>
      </c>
      <c r="K600" s="201" t="s">
        <v>525</v>
      </c>
      <c r="L600" s="47"/>
      <c r="M600" s="206" t="s">
        <v>39</v>
      </c>
      <c r="N600" s="207" t="s">
        <v>50</v>
      </c>
      <c r="O600" s="87"/>
      <c r="P600" s="208">
        <f>O600*H600</f>
        <v>0</v>
      </c>
      <c r="Q600" s="208">
        <v>0</v>
      </c>
      <c r="R600" s="208">
        <f>Q600*H600</f>
        <v>0</v>
      </c>
      <c r="S600" s="208">
        <v>0</v>
      </c>
      <c r="T600" s="209">
        <f>S600*H600</f>
        <v>0</v>
      </c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R600" s="210" t="s">
        <v>292</v>
      </c>
      <c r="AT600" s="210" t="s">
        <v>146</v>
      </c>
      <c r="AU600" s="210" t="s">
        <v>89</v>
      </c>
      <c r="AY600" s="19" t="s">
        <v>145</v>
      </c>
      <c r="BE600" s="211">
        <f>IF(N600="základní",J600,0)</f>
        <v>0</v>
      </c>
      <c r="BF600" s="211">
        <f>IF(N600="snížená",J600,0)</f>
        <v>0</v>
      </c>
      <c r="BG600" s="211">
        <f>IF(N600="zákl. přenesená",J600,0)</f>
        <v>0</v>
      </c>
      <c r="BH600" s="211">
        <f>IF(N600="sníž. přenesená",J600,0)</f>
        <v>0</v>
      </c>
      <c r="BI600" s="211">
        <f>IF(N600="nulová",J600,0)</f>
        <v>0</v>
      </c>
      <c r="BJ600" s="19" t="s">
        <v>87</v>
      </c>
      <c r="BK600" s="211">
        <f>ROUND(I600*H600,2)</f>
        <v>0</v>
      </c>
      <c r="BL600" s="19" t="s">
        <v>292</v>
      </c>
      <c r="BM600" s="210" t="s">
        <v>1143</v>
      </c>
    </row>
    <row r="601" s="2" customFormat="1">
      <c r="A601" s="41"/>
      <c r="B601" s="42"/>
      <c r="C601" s="43"/>
      <c r="D601" s="212" t="s">
        <v>152</v>
      </c>
      <c r="E601" s="43"/>
      <c r="F601" s="213" t="s">
        <v>1144</v>
      </c>
      <c r="G601" s="43"/>
      <c r="H601" s="43"/>
      <c r="I601" s="214"/>
      <c r="J601" s="43"/>
      <c r="K601" s="43"/>
      <c r="L601" s="47"/>
      <c r="M601" s="215"/>
      <c r="N601" s="216"/>
      <c r="O601" s="87"/>
      <c r="P601" s="87"/>
      <c r="Q601" s="87"/>
      <c r="R601" s="87"/>
      <c r="S601" s="87"/>
      <c r="T601" s="88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T601" s="19" t="s">
        <v>152</v>
      </c>
      <c r="AU601" s="19" t="s">
        <v>89</v>
      </c>
    </row>
    <row r="602" s="2" customFormat="1">
      <c r="A602" s="41"/>
      <c r="B602" s="42"/>
      <c r="C602" s="43"/>
      <c r="D602" s="252" t="s">
        <v>528</v>
      </c>
      <c r="E602" s="43"/>
      <c r="F602" s="253" t="s">
        <v>1145</v>
      </c>
      <c r="G602" s="43"/>
      <c r="H602" s="43"/>
      <c r="I602" s="214"/>
      <c r="J602" s="43"/>
      <c r="K602" s="43"/>
      <c r="L602" s="47"/>
      <c r="M602" s="215"/>
      <c r="N602" s="216"/>
      <c r="O602" s="87"/>
      <c r="P602" s="87"/>
      <c r="Q602" s="87"/>
      <c r="R602" s="87"/>
      <c r="S602" s="87"/>
      <c r="T602" s="88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T602" s="19" t="s">
        <v>528</v>
      </c>
      <c r="AU602" s="19" t="s">
        <v>89</v>
      </c>
    </row>
    <row r="603" s="12" customFormat="1">
      <c r="A603" s="12"/>
      <c r="B603" s="217"/>
      <c r="C603" s="218"/>
      <c r="D603" s="212" t="s">
        <v>153</v>
      </c>
      <c r="E603" s="219" t="s">
        <v>39</v>
      </c>
      <c r="F603" s="220" t="s">
        <v>1146</v>
      </c>
      <c r="G603" s="218"/>
      <c r="H603" s="221">
        <v>0.47999999999999998</v>
      </c>
      <c r="I603" s="222"/>
      <c r="J603" s="218"/>
      <c r="K603" s="218"/>
      <c r="L603" s="223"/>
      <c r="M603" s="224"/>
      <c r="N603" s="225"/>
      <c r="O603" s="225"/>
      <c r="P603" s="225"/>
      <c r="Q603" s="225"/>
      <c r="R603" s="225"/>
      <c r="S603" s="225"/>
      <c r="T603" s="226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T603" s="227" t="s">
        <v>153</v>
      </c>
      <c r="AU603" s="227" t="s">
        <v>89</v>
      </c>
      <c r="AV603" s="12" t="s">
        <v>89</v>
      </c>
      <c r="AW603" s="12" t="s">
        <v>41</v>
      </c>
      <c r="AX603" s="12" t="s">
        <v>79</v>
      </c>
      <c r="AY603" s="227" t="s">
        <v>145</v>
      </c>
    </row>
    <row r="604" s="12" customFormat="1">
      <c r="A604" s="12"/>
      <c r="B604" s="217"/>
      <c r="C604" s="218"/>
      <c r="D604" s="212" t="s">
        <v>153</v>
      </c>
      <c r="E604" s="219" t="s">
        <v>39</v>
      </c>
      <c r="F604" s="220" t="s">
        <v>1147</v>
      </c>
      <c r="G604" s="218"/>
      <c r="H604" s="221">
        <v>0.12</v>
      </c>
      <c r="I604" s="222"/>
      <c r="J604" s="218"/>
      <c r="K604" s="218"/>
      <c r="L604" s="223"/>
      <c r="M604" s="224"/>
      <c r="N604" s="225"/>
      <c r="O604" s="225"/>
      <c r="P604" s="225"/>
      <c r="Q604" s="225"/>
      <c r="R604" s="225"/>
      <c r="S604" s="225"/>
      <c r="T604" s="226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T604" s="227" t="s">
        <v>153</v>
      </c>
      <c r="AU604" s="227" t="s">
        <v>89</v>
      </c>
      <c r="AV604" s="12" t="s">
        <v>89</v>
      </c>
      <c r="AW604" s="12" t="s">
        <v>41</v>
      </c>
      <c r="AX604" s="12" t="s">
        <v>79</v>
      </c>
      <c r="AY604" s="227" t="s">
        <v>145</v>
      </c>
    </row>
    <row r="605" s="12" customFormat="1">
      <c r="A605" s="12"/>
      <c r="B605" s="217"/>
      <c r="C605" s="218"/>
      <c r="D605" s="212" t="s">
        <v>153</v>
      </c>
      <c r="E605" s="219" t="s">
        <v>39</v>
      </c>
      <c r="F605" s="220" t="s">
        <v>1148</v>
      </c>
      <c r="G605" s="218"/>
      <c r="H605" s="221">
        <v>0.27000000000000002</v>
      </c>
      <c r="I605" s="222"/>
      <c r="J605" s="218"/>
      <c r="K605" s="218"/>
      <c r="L605" s="223"/>
      <c r="M605" s="224"/>
      <c r="N605" s="225"/>
      <c r="O605" s="225"/>
      <c r="P605" s="225"/>
      <c r="Q605" s="225"/>
      <c r="R605" s="225"/>
      <c r="S605" s="225"/>
      <c r="T605" s="226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T605" s="227" t="s">
        <v>153</v>
      </c>
      <c r="AU605" s="227" t="s">
        <v>89</v>
      </c>
      <c r="AV605" s="12" t="s">
        <v>89</v>
      </c>
      <c r="AW605" s="12" t="s">
        <v>41</v>
      </c>
      <c r="AX605" s="12" t="s">
        <v>79</v>
      </c>
      <c r="AY605" s="227" t="s">
        <v>145</v>
      </c>
    </row>
    <row r="606" s="13" customFormat="1">
      <c r="A606" s="13"/>
      <c r="B606" s="228"/>
      <c r="C606" s="229"/>
      <c r="D606" s="212" t="s">
        <v>153</v>
      </c>
      <c r="E606" s="230" t="s">
        <v>39</v>
      </c>
      <c r="F606" s="231" t="s">
        <v>155</v>
      </c>
      <c r="G606" s="229"/>
      <c r="H606" s="232">
        <v>0.87</v>
      </c>
      <c r="I606" s="233"/>
      <c r="J606" s="229"/>
      <c r="K606" s="229"/>
      <c r="L606" s="234"/>
      <c r="M606" s="235"/>
      <c r="N606" s="236"/>
      <c r="O606" s="236"/>
      <c r="P606" s="236"/>
      <c r="Q606" s="236"/>
      <c r="R606" s="236"/>
      <c r="S606" s="236"/>
      <c r="T606" s="237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8" t="s">
        <v>153</v>
      </c>
      <c r="AU606" s="238" t="s">
        <v>89</v>
      </c>
      <c r="AV606" s="13" t="s">
        <v>151</v>
      </c>
      <c r="AW606" s="13" t="s">
        <v>41</v>
      </c>
      <c r="AX606" s="13" t="s">
        <v>87</v>
      </c>
      <c r="AY606" s="238" t="s">
        <v>145</v>
      </c>
    </row>
    <row r="607" s="11" customFormat="1" ht="20.88" customHeight="1">
      <c r="A607" s="11"/>
      <c r="B607" s="185"/>
      <c r="C607" s="186"/>
      <c r="D607" s="187" t="s">
        <v>78</v>
      </c>
      <c r="E607" s="250" t="s">
        <v>187</v>
      </c>
      <c r="F607" s="250" t="s">
        <v>1149</v>
      </c>
      <c r="G607" s="186"/>
      <c r="H607" s="186"/>
      <c r="I607" s="189"/>
      <c r="J607" s="251">
        <f>BK607</f>
        <v>0</v>
      </c>
      <c r="K607" s="186"/>
      <c r="L607" s="191"/>
      <c r="M607" s="192"/>
      <c r="N607" s="193"/>
      <c r="O607" s="193"/>
      <c r="P607" s="194">
        <f>SUM(P608:P619)</f>
        <v>0</v>
      </c>
      <c r="Q607" s="193"/>
      <c r="R607" s="194">
        <f>SUM(R608:R619)</f>
        <v>0</v>
      </c>
      <c r="S607" s="193"/>
      <c r="T607" s="195">
        <f>SUM(T608:T619)</f>
        <v>0</v>
      </c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R607" s="196" t="s">
        <v>87</v>
      </c>
      <c r="AT607" s="197" t="s">
        <v>78</v>
      </c>
      <c r="AU607" s="197" t="s">
        <v>89</v>
      </c>
      <c r="AY607" s="196" t="s">
        <v>145</v>
      </c>
      <c r="BK607" s="198">
        <f>SUM(BK608:BK619)</f>
        <v>0</v>
      </c>
    </row>
    <row r="608" s="2" customFormat="1" ht="24.15" customHeight="1">
      <c r="A608" s="41"/>
      <c r="B608" s="42"/>
      <c r="C608" s="199" t="s">
        <v>1150</v>
      </c>
      <c r="D608" s="199" t="s">
        <v>146</v>
      </c>
      <c r="E608" s="200" t="s">
        <v>1151</v>
      </c>
      <c r="F608" s="201" t="s">
        <v>1152</v>
      </c>
      <c r="G608" s="202" t="s">
        <v>1153</v>
      </c>
      <c r="H608" s="203">
        <v>3</v>
      </c>
      <c r="I608" s="204"/>
      <c r="J608" s="205">
        <f>ROUND(I608*H608,2)</f>
        <v>0</v>
      </c>
      <c r="K608" s="201" t="s">
        <v>525</v>
      </c>
      <c r="L608" s="47"/>
      <c r="M608" s="206" t="s">
        <v>39</v>
      </c>
      <c r="N608" s="207" t="s">
        <v>50</v>
      </c>
      <c r="O608" s="87"/>
      <c r="P608" s="208">
        <f>O608*H608</f>
        <v>0</v>
      </c>
      <c r="Q608" s="208">
        <v>0</v>
      </c>
      <c r="R608" s="208">
        <f>Q608*H608</f>
        <v>0</v>
      </c>
      <c r="S608" s="208">
        <v>0</v>
      </c>
      <c r="T608" s="209">
        <f>S608*H608</f>
        <v>0</v>
      </c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R608" s="210" t="s">
        <v>151</v>
      </c>
      <c r="AT608" s="210" t="s">
        <v>146</v>
      </c>
      <c r="AU608" s="210" t="s">
        <v>161</v>
      </c>
      <c r="AY608" s="19" t="s">
        <v>145</v>
      </c>
      <c r="BE608" s="211">
        <f>IF(N608="základní",J608,0)</f>
        <v>0</v>
      </c>
      <c r="BF608" s="211">
        <f>IF(N608="snížená",J608,0)</f>
        <v>0</v>
      </c>
      <c r="BG608" s="211">
        <f>IF(N608="zákl. přenesená",J608,0)</f>
        <v>0</v>
      </c>
      <c r="BH608" s="211">
        <f>IF(N608="sníž. přenesená",J608,0)</f>
        <v>0</v>
      </c>
      <c r="BI608" s="211">
        <f>IF(N608="nulová",J608,0)</f>
        <v>0</v>
      </c>
      <c r="BJ608" s="19" t="s">
        <v>87</v>
      </c>
      <c r="BK608" s="211">
        <f>ROUND(I608*H608,2)</f>
        <v>0</v>
      </c>
      <c r="BL608" s="19" t="s">
        <v>151</v>
      </c>
      <c r="BM608" s="210" t="s">
        <v>1154</v>
      </c>
    </row>
    <row r="609" s="2" customFormat="1">
      <c r="A609" s="41"/>
      <c r="B609" s="42"/>
      <c r="C609" s="43"/>
      <c r="D609" s="212" t="s">
        <v>152</v>
      </c>
      <c r="E609" s="43"/>
      <c r="F609" s="213" t="s">
        <v>1155</v>
      </c>
      <c r="G609" s="43"/>
      <c r="H609" s="43"/>
      <c r="I609" s="214"/>
      <c r="J609" s="43"/>
      <c r="K609" s="43"/>
      <c r="L609" s="47"/>
      <c r="M609" s="215"/>
      <c r="N609" s="216"/>
      <c r="O609" s="87"/>
      <c r="P609" s="87"/>
      <c r="Q609" s="87"/>
      <c r="R609" s="87"/>
      <c r="S609" s="87"/>
      <c r="T609" s="88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T609" s="19" t="s">
        <v>152</v>
      </c>
      <c r="AU609" s="19" t="s">
        <v>161</v>
      </c>
    </row>
    <row r="610" s="2" customFormat="1">
      <c r="A610" s="41"/>
      <c r="B610" s="42"/>
      <c r="C610" s="43"/>
      <c r="D610" s="252" t="s">
        <v>528</v>
      </c>
      <c r="E610" s="43"/>
      <c r="F610" s="253" t="s">
        <v>1156</v>
      </c>
      <c r="G610" s="43"/>
      <c r="H610" s="43"/>
      <c r="I610" s="214"/>
      <c r="J610" s="43"/>
      <c r="K610" s="43"/>
      <c r="L610" s="47"/>
      <c r="M610" s="215"/>
      <c r="N610" s="216"/>
      <c r="O610" s="87"/>
      <c r="P610" s="87"/>
      <c r="Q610" s="87"/>
      <c r="R610" s="87"/>
      <c r="S610" s="87"/>
      <c r="T610" s="88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T610" s="19" t="s">
        <v>528</v>
      </c>
      <c r="AU610" s="19" t="s">
        <v>161</v>
      </c>
    </row>
    <row r="611" s="12" customFormat="1">
      <c r="A611" s="12"/>
      <c r="B611" s="217"/>
      <c r="C611" s="218"/>
      <c r="D611" s="212" t="s">
        <v>153</v>
      </c>
      <c r="E611" s="219" t="s">
        <v>39</v>
      </c>
      <c r="F611" s="220" t="s">
        <v>1157</v>
      </c>
      <c r="G611" s="218"/>
      <c r="H611" s="221">
        <v>1</v>
      </c>
      <c r="I611" s="222"/>
      <c r="J611" s="218"/>
      <c r="K611" s="218"/>
      <c r="L611" s="223"/>
      <c r="M611" s="224"/>
      <c r="N611" s="225"/>
      <c r="O611" s="225"/>
      <c r="P611" s="225"/>
      <c r="Q611" s="225"/>
      <c r="R611" s="225"/>
      <c r="S611" s="225"/>
      <c r="T611" s="226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T611" s="227" t="s">
        <v>153</v>
      </c>
      <c r="AU611" s="227" t="s">
        <v>161</v>
      </c>
      <c r="AV611" s="12" t="s">
        <v>89</v>
      </c>
      <c r="AW611" s="12" t="s">
        <v>41</v>
      </c>
      <c r="AX611" s="12" t="s">
        <v>79</v>
      </c>
      <c r="AY611" s="227" t="s">
        <v>145</v>
      </c>
    </row>
    <row r="612" s="12" customFormat="1">
      <c r="A612" s="12"/>
      <c r="B612" s="217"/>
      <c r="C612" s="218"/>
      <c r="D612" s="212" t="s">
        <v>153</v>
      </c>
      <c r="E612" s="219" t="s">
        <v>39</v>
      </c>
      <c r="F612" s="220" t="s">
        <v>1158</v>
      </c>
      <c r="G612" s="218"/>
      <c r="H612" s="221">
        <v>2</v>
      </c>
      <c r="I612" s="222"/>
      <c r="J612" s="218"/>
      <c r="K612" s="218"/>
      <c r="L612" s="223"/>
      <c r="M612" s="224"/>
      <c r="N612" s="225"/>
      <c r="O612" s="225"/>
      <c r="P612" s="225"/>
      <c r="Q612" s="225"/>
      <c r="R612" s="225"/>
      <c r="S612" s="225"/>
      <c r="T612" s="226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T612" s="227" t="s">
        <v>153</v>
      </c>
      <c r="AU612" s="227" t="s">
        <v>161</v>
      </c>
      <c r="AV612" s="12" t="s">
        <v>89</v>
      </c>
      <c r="AW612" s="12" t="s">
        <v>41</v>
      </c>
      <c r="AX612" s="12" t="s">
        <v>79</v>
      </c>
      <c r="AY612" s="227" t="s">
        <v>145</v>
      </c>
    </row>
    <row r="613" s="13" customFormat="1">
      <c r="A613" s="13"/>
      <c r="B613" s="228"/>
      <c r="C613" s="229"/>
      <c r="D613" s="212" t="s">
        <v>153</v>
      </c>
      <c r="E613" s="230" t="s">
        <v>39</v>
      </c>
      <c r="F613" s="231" t="s">
        <v>155</v>
      </c>
      <c r="G613" s="229"/>
      <c r="H613" s="232">
        <v>3</v>
      </c>
      <c r="I613" s="233"/>
      <c r="J613" s="229"/>
      <c r="K613" s="229"/>
      <c r="L613" s="234"/>
      <c r="M613" s="235"/>
      <c r="N613" s="236"/>
      <c r="O613" s="236"/>
      <c r="P613" s="236"/>
      <c r="Q613" s="236"/>
      <c r="R613" s="236"/>
      <c r="S613" s="236"/>
      <c r="T613" s="237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8" t="s">
        <v>153</v>
      </c>
      <c r="AU613" s="238" t="s">
        <v>161</v>
      </c>
      <c r="AV613" s="13" t="s">
        <v>151</v>
      </c>
      <c r="AW613" s="13" t="s">
        <v>41</v>
      </c>
      <c r="AX613" s="13" t="s">
        <v>87</v>
      </c>
      <c r="AY613" s="238" t="s">
        <v>145</v>
      </c>
    </row>
    <row r="614" s="2" customFormat="1" ht="16.5" customHeight="1">
      <c r="A614" s="41"/>
      <c r="B614" s="42"/>
      <c r="C614" s="199" t="s">
        <v>411</v>
      </c>
      <c r="D614" s="199" t="s">
        <v>146</v>
      </c>
      <c r="E614" s="200" t="s">
        <v>1159</v>
      </c>
      <c r="F614" s="201" t="s">
        <v>1160</v>
      </c>
      <c r="G614" s="202" t="s">
        <v>1153</v>
      </c>
      <c r="H614" s="203">
        <v>2</v>
      </c>
      <c r="I614" s="204"/>
      <c r="J614" s="205">
        <f>ROUND(I614*H614,2)</f>
        <v>0</v>
      </c>
      <c r="K614" s="201" t="s">
        <v>525</v>
      </c>
      <c r="L614" s="47"/>
      <c r="M614" s="206" t="s">
        <v>39</v>
      </c>
      <c r="N614" s="207" t="s">
        <v>50</v>
      </c>
      <c r="O614" s="87"/>
      <c r="P614" s="208">
        <f>O614*H614</f>
        <v>0</v>
      </c>
      <c r="Q614" s="208">
        <v>0</v>
      </c>
      <c r="R614" s="208">
        <f>Q614*H614</f>
        <v>0</v>
      </c>
      <c r="S614" s="208">
        <v>0</v>
      </c>
      <c r="T614" s="209">
        <f>S614*H614</f>
        <v>0</v>
      </c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R614" s="210" t="s">
        <v>151</v>
      </c>
      <c r="AT614" s="210" t="s">
        <v>146</v>
      </c>
      <c r="AU614" s="210" t="s">
        <v>161</v>
      </c>
      <c r="AY614" s="19" t="s">
        <v>145</v>
      </c>
      <c r="BE614" s="211">
        <f>IF(N614="základní",J614,0)</f>
        <v>0</v>
      </c>
      <c r="BF614" s="211">
        <f>IF(N614="snížená",J614,0)</f>
        <v>0</v>
      </c>
      <c r="BG614" s="211">
        <f>IF(N614="zákl. přenesená",J614,0)</f>
        <v>0</v>
      </c>
      <c r="BH614" s="211">
        <f>IF(N614="sníž. přenesená",J614,0)</f>
        <v>0</v>
      </c>
      <c r="BI614" s="211">
        <f>IF(N614="nulová",J614,0)</f>
        <v>0</v>
      </c>
      <c r="BJ614" s="19" t="s">
        <v>87</v>
      </c>
      <c r="BK614" s="211">
        <f>ROUND(I614*H614,2)</f>
        <v>0</v>
      </c>
      <c r="BL614" s="19" t="s">
        <v>151</v>
      </c>
      <c r="BM614" s="210" t="s">
        <v>1161</v>
      </c>
    </row>
    <row r="615" s="2" customFormat="1">
      <c r="A615" s="41"/>
      <c r="B615" s="42"/>
      <c r="C615" s="43"/>
      <c r="D615" s="212" t="s">
        <v>152</v>
      </c>
      <c r="E615" s="43"/>
      <c r="F615" s="213" t="s">
        <v>1160</v>
      </c>
      <c r="G615" s="43"/>
      <c r="H615" s="43"/>
      <c r="I615" s="214"/>
      <c r="J615" s="43"/>
      <c r="K615" s="43"/>
      <c r="L615" s="47"/>
      <c r="M615" s="215"/>
      <c r="N615" s="216"/>
      <c r="O615" s="87"/>
      <c r="P615" s="87"/>
      <c r="Q615" s="87"/>
      <c r="R615" s="87"/>
      <c r="S615" s="87"/>
      <c r="T615" s="88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T615" s="19" t="s">
        <v>152</v>
      </c>
      <c r="AU615" s="19" t="s">
        <v>161</v>
      </c>
    </row>
    <row r="616" s="2" customFormat="1">
      <c r="A616" s="41"/>
      <c r="B616" s="42"/>
      <c r="C616" s="43"/>
      <c r="D616" s="252" t="s">
        <v>528</v>
      </c>
      <c r="E616" s="43"/>
      <c r="F616" s="253" t="s">
        <v>1162</v>
      </c>
      <c r="G616" s="43"/>
      <c r="H616" s="43"/>
      <c r="I616" s="214"/>
      <c r="J616" s="43"/>
      <c r="K616" s="43"/>
      <c r="L616" s="47"/>
      <c r="M616" s="215"/>
      <c r="N616" s="216"/>
      <c r="O616" s="87"/>
      <c r="P616" s="87"/>
      <c r="Q616" s="87"/>
      <c r="R616" s="87"/>
      <c r="S616" s="87"/>
      <c r="T616" s="88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T616" s="19" t="s">
        <v>528</v>
      </c>
      <c r="AU616" s="19" t="s">
        <v>161</v>
      </c>
    </row>
    <row r="617" s="12" customFormat="1">
      <c r="A617" s="12"/>
      <c r="B617" s="217"/>
      <c r="C617" s="218"/>
      <c r="D617" s="212" t="s">
        <v>153</v>
      </c>
      <c r="E617" s="219" t="s">
        <v>39</v>
      </c>
      <c r="F617" s="220" t="s">
        <v>1163</v>
      </c>
      <c r="G617" s="218"/>
      <c r="H617" s="221">
        <v>1</v>
      </c>
      <c r="I617" s="222"/>
      <c r="J617" s="218"/>
      <c r="K617" s="218"/>
      <c r="L617" s="223"/>
      <c r="M617" s="224"/>
      <c r="N617" s="225"/>
      <c r="O617" s="225"/>
      <c r="P617" s="225"/>
      <c r="Q617" s="225"/>
      <c r="R617" s="225"/>
      <c r="S617" s="225"/>
      <c r="T617" s="226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T617" s="227" t="s">
        <v>153</v>
      </c>
      <c r="AU617" s="227" t="s">
        <v>161</v>
      </c>
      <c r="AV617" s="12" t="s">
        <v>89</v>
      </c>
      <c r="AW617" s="12" t="s">
        <v>41</v>
      </c>
      <c r="AX617" s="12" t="s">
        <v>79</v>
      </c>
      <c r="AY617" s="227" t="s">
        <v>145</v>
      </c>
    </row>
    <row r="618" s="12" customFormat="1">
      <c r="A618" s="12"/>
      <c r="B618" s="217"/>
      <c r="C618" s="218"/>
      <c r="D618" s="212" t="s">
        <v>153</v>
      </c>
      <c r="E618" s="219" t="s">
        <v>39</v>
      </c>
      <c r="F618" s="220" t="s">
        <v>1164</v>
      </c>
      <c r="G618" s="218"/>
      <c r="H618" s="221">
        <v>1</v>
      </c>
      <c r="I618" s="222"/>
      <c r="J618" s="218"/>
      <c r="K618" s="218"/>
      <c r="L618" s="223"/>
      <c r="M618" s="224"/>
      <c r="N618" s="225"/>
      <c r="O618" s="225"/>
      <c r="P618" s="225"/>
      <c r="Q618" s="225"/>
      <c r="R618" s="225"/>
      <c r="S618" s="225"/>
      <c r="T618" s="226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T618" s="227" t="s">
        <v>153</v>
      </c>
      <c r="AU618" s="227" t="s">
        <v>161</v>
      </c>
      <c r="AV618" s="12" t="s">
        <v>89</v>
      </c>
      <c r="AW618" s="12" t="s">
        <v>41</v>
      </c>
      <c r="AX618" s="12" t="s">
        <v>79</v>
      </c>
      <c r="AY618" s="227" t="s">
        <v>145</v>
      </c>
    </row>
    <row r="619" s="13" customFormat="1">
      <c r="A619" s="13"/>
      <c r="B619" s="228"/>
      <c r="C619" s="229"/>
      <c r="D619" s="212" t="s">
        <v>153</v>
      </c>
      <c r="E619" s="230" t="s">
        <v>39</v>
      </c>
      <c r="F619" s="231" t="s">
        <v>155</v>
      </c>
      <c r="G619" s="229"/>
      <c r="H619" s="232">
        <v>2</v>
      </c>
      <c r="I619" s="233"/>
      <c r="J619" s="229"/>
      <c r="K619" s="229"/>
      <c r="L619" s="234"/>
      <c r="M619" s="235"/>
      <c r="N619" s="236"/>
      <c r="O619" s="236"/>
      <c r="P619" s="236"/>
      <c r="Q619" s="236"/>
      <c r="R619" s="236"/>
      <c r="S619" s="236"/>
      <c r="T619" s="237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8" t="s">
        <v>153</v>
      </c>
      <c r="AU619" s="238" t="s">
        <v>161</v>
      </c>
      <c r="AV619" s="13" t="s">
        <v>151</v>
      </c>
      <c r="AW619" s="13" t="s">
        <v>41</v>
      </c>
      <c r="AX619" s="13" t="s">
        <v>87</v>
      </c>
      <c r="AY619" s="238" t="s">
        <v>145</v>
      </c>
    </row>
    <row r="620" s="11" customFormat="1" ht="25.92" customHeight="1">
      <c r="A620" s="11"/>
      <c r="B620" s="185"/>
      <c r="C620" s="186"/>
      <c r="D620" s="187" t="s">
        <v>78</v>
      </c>
      <c r="E620" s="188" t="s">
        <v>1165</v>
      </c>
      <c r="F620" s="188" t="s">
        <v>1166</v>
      </c>
      <c r="G620" s="186"/>
      <c r="H620" s="186"/>
      <c r="I620" s="189"/>
      <c r="J620" s="190">
        <f>BK620</f>
        <v>0</v>
      </c>
      <c r="K620" s="186"/>
      <c r="L620" s="191"/>
      <c r="M620" s="192"/>
      <c r="N620" s="193"/>
      <c r="O620" s="193"/>
      <c r="P620" s="194">
        <f>SUM(P621:P643)</f>
        <v>0</v>
      </c>
      <c r="Q620" s="193"/>
      <c r="R620" s="194">
        <f>SUM(R621:R643)</f>
        <v>0</v>
      </c>
      <c r="S620" s="193"/>
      <c r="T620" s="195">
        <f>SUM(T621:T643)</f>
        <v>0</v>
      </c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R620" s="196" t="s">
        <v>151</v>
      </c>
      <c r="AT620" s="197" t="s">
        <v>78</v>
      </c>
      <c r="AU620" s="197" t="s">
        <v>79</v>
      </c>
      <c r="AY620" s="196" t="s">
        <v>145</v>
      </c>
      <c r="BK620" s="198">
        <f>SUM(BK621:BK643)</f>
        <v>0</v>
      </c>
    </row>
    <row r="621" s="2" customFormat="1" ht="16.5" customHeight="1">
      <c r="A621" s="41"/>
      <c r="B621" s="42"/>
      <c r="C621" s="199" t="s">
        <v>1167</v>
      </c>
      <c r="D621" s="199" t="s">
        <v>146</v>
      </c>
      <c r="E621" s="200" t="s">
        <v>1168</v>
      </c>
      <c r="F621" s="201" t="s">
        <v>1169</v>
      </c>
      <c r="G621" s="202" t="s">
        <v>1170</v>
      </c>
      <c r="H621" s="203">
        <v>40</v>
      </c>
      <c r="I621" s="204"/>
      <c r="J621" s="205">
        <f>ROUND(I621*H621,2)</f>
        <v>0</v>
      </c>
      <c r="K621" s="201" t="s">
        <v>525</v>
      </c>
      <c r="L621" s="47"/>
      <c r="M621" s="206" t="s">
        <v>39</v>
      </c>
      <c r="N621" s="207" t="s">
        <v>50</v>
      </c>
      <c r="O621" s="87"/>
      <c r="P621" s="208">
        <f>O621*H621</f>
        <v>0</v>
      </c>
      <c r="Q621" s="208">
        <v>0</v>
      </c>
      <c r="R621" s="208">
        <f>Q621*H621</f>
        <v>0</v>
      </c>
      <c r="S621" s="208">
        <v>0</v>
      </c>
      <c r="T621" s="209">
        <f>S621*H621</f>
        <v>0</v>
      </c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R621" s="210" t="s">
        <v>1171</v>
      </c>
      <c r="AT621" s="210" t="s">
        <v>146</v>
      </c>
      <c r="AU621" s="210" t="s">
        <v>87</v>
      </c>
      <c r="AY621" s="19" t="s">
        <v>145</v>
      </c>
      <c r="BE621" s="211">
        <f>IF(N621="základní",J621,0)</f>
        <v>0</v>
      </c>
      <c r="BF621" s="211">
        <f>IF(N621="snížená",J621,0)</f>
        <v>0</v>
      </c>
      <c r="BG621" s="211">
        <f>IF(N621="zákl. přenesená",J621,0)</f>
        <v>0</v>
      </c>
      <c r="BH621" s="211">
        <f>IF(N621="sníž. přenesená",J621,0)</f>
        <v>0</v>
      </c>
      <c r="BI621" s="211">
        <f>IF(N621="nulová",J621,0)</f>
        <v>0</v>
      </c>
      <c r="BJ621" s="19" t="s">
        <v>87</v>
      </c>
      <c r="BK621" s="211">
        <f>ROUND(I621*H621,2)</f>
        <v>0</v>
      </c>
      <c r="BL621" s="19" t="s">
        <v>1171</v>
      </c>
      <c r="BM621" s="210" t="s">
        <v>1172</v>
      </c>
    </row>
    <row r="622" s="2" customFormat="1">
      <c r="A622" s="41"/>
      <c r="B622" s="42"/>
      <c r="C622" s="43"/>
      <c r="D622" s="212" t="s">
        <v>152</v>
      </c>
      <c r="E622" s="43"/>
      <c r="F622" s="213" t="s">
        <v>1173</v>
      </c>
      <c r="G622" s="43"/>
      <c r="H622" s="43"/>
      <c r="I622" s="214"/>
      <c r="J622" s="43"/>
      <c r="K622" s="43"/>
      <c r="L622" s="47"/>
      <c r="M622" s="215"/>
      <c r="N622" s="216"/>
      <c r="O622" s="87"/>
      <c r="P622" s="87"/>
      <c r="Q622" s="87"/>
      <c r="R622" s="87"/>
      <c r="S622" s="87"/>
      <c r="T622" s="88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T622" s="19" t="s">
        <v>152</v>
      </c>
      <c r="AU622" s="19" t="s">
        <v>87</v>
      </c>
    </row>
    <row r="623" s="2" customFormat="1">
      <c r="A623" s="41"/>
      <c r="B623" s="42"/>
      <c r="C623" s="43"/>
      <c r="D623" s="252" t="s">
        <v>528</v>
      </c>
      <c r="E623" s="43"/>
      <c r="F623" s="253" t="s">
        <v>1174</v>
      </c>
      <c r="G623" s="43"/>
      <c r="H623" s="43"/>
      <c r="I623" s="214"/>
      <c r="J623" s="43"/>
      <c r="K623" s="43"/>
      <c r="L623" s="47"/>
      <c r="M623" s="215"/>
      <c r="N623" s="216"/>
      <c r="O623" s="87"/>
      <c r="P623" s="87"/>
      <c r="Q623" s="87"/>
      <c r="R623" s="87"/>
      <c r="S623" s="87"/>
      <c r="T623" s="88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T623" s="19" t="s">
        <v>528</v>
      </c>
      <c r="AU623" s="19" t="s">
        <v>87</v>
      </c>
    </row>
    <row r="624" s="2" customFormat="1">
      <c r="A624" s="41"/>
      <c r="B624" s="42"/>
      <c r="C624" s="43"/>
      <c r="D624" s="212" t="s">
        <v>1175</v>
      </c>
      <c r="E624" s="43"/>
      <c r="F624" s="279" t="s">
        <v>1176</v>
      </c>
      <c r="G624" s="43"/>
      <c r="H624" s="43"/>
      <c r="I624" s="214"/>
      <c r="J624" s="43"/>
      <c r="K624" s="43"/>
      <c r="L624" s="47"/>
      <c r="M624" s="215"/>
      <c r="N624" s="216"/>
      <c r="O624" s="87"/>
      <c r="P624" s="87"/>
      <c r="Q624" s="87"/>
      <c r="R624" s="87"/>
      <c r="S624" s="87"/>
      <c r="T624" s="88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T624" s="19" t="s">
        <v>1175</v>
      </c>
      <c r="AU624" s="19" t="s">
        <v>87</v>
      </c>
    </row>
    <row r="625" s="12" customFormat="1">
      <c r="A625" s="12"/>
      <c r="B625" s="217"/>
      <c r="C625" s="218"/>
      <c r="D625" s="212" t="s">
        <v>153</v>
      </c>
      <c r="E625" s="219" t="s">
        <v>39</v>
      </c>
      <c r="F625" s="220" t="s">
        <v>1177</v>
      </c>
      <c r="G625" s="218"/>
      <c r="H625" s="221">
        <v>40</v>
      </c>
      <c r="I625" s="222"/>
      <c r="J625" s="218"/>
      <c r="K625" s="218"/>
      <c r="L625" s="223"/>
      <c r="M625" s="224"/>
      <c r="N625" s="225"/>
      <c r="O625" s="225"/>
      <c r="P625" s="225"/>
      <c r="Q625" s="225"/>
      <c r="R625" s="225"/>
      <c r="S625" s="225"/>
      <c r="T625" s="226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T625" s="227" t="s">
        <v>153</v>
      </c>
      <c r="AU625" s="227" t="s">
        <v>87</v>
      </c>
      <c r="AV625" s="12" t="s">
        <v>89</v>
      </c>
      <c r="AW625" s="12" t="s">
        <v>41</v>
      </c>
      <c r="AX625" s="12" t="s">
        <v>79</v>
      </c>
      <c r="AY625" s="227" t="s">
        <v>145</v>
      </c>
    </row>
    <row r="626" s="13" customFormat="1">
      <c r="A626" s="13"/>
      <c r="B626" s="228"/>
      <c r="C626" s="229"/>
      <c r="D626" s="212" t="s">
        <v>153</v>
      </c>
      <c r="E626" s="230" t="s">
        <v>39</v>
      </c>
      <c r="F626" s="231" t="s">
        <v>155</v>
      </c>
      <c r="G626" s="229"/>
      <c r="H626" s="232">
        <v>40</v>
      </c>
      <c r="I626" s="233"/>
      <c r="J626" s="229"/>
      <c r="K626" s="229"/>
      <c r="L626" s="234"/>
      <c r="M626" s="235"/>
      <c r="N626" s="236"/>
      <c r="O626" s="236"/>
      <c r="P626" s="236"/>
      <c r="Q626" s="236"/>
      <c r="R626" s="236"/>
      <c r="S626" s="236"/>
      <c r="T626" s="237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38" t="s">
        <v>153</v>
      </c>
      <c r="AU626" s="238" t="s">
        <v>87</v>
      </c>
      <c r="AV626" s="13" t="s">
        <v>151</v>
      </c>
      <c r="AW626" s="13" t="s">
        <v>41</v>
      </c>
      <c r="AX626" s="13" t="s">
        <v>87</v>
      </c>
      <c r="AY626" s="238" t="s">
        <v>145</v>
      </c>
    </row>
    <row r="627" s="2" customFormat="1" ht="16.5" customHeight="1">
      <c r="A627" s="41"/>
      <c r="B627" s="42"/>
      <c r="C627" s="199" t="s">
        <v>415</v>
      </c>
      <c r="D627" s="199" t="s">
        <v>146</v>
      </c>
      <c r="E627" s="200" t="s">
        <v>1178</v>
      </c>
      <c r="F627" s="201" t="s">
        <v>1179</v>
      </c>
      <c r="G627" s="202" t="s">
        <v>1170</v>
      </c>
      <c r="H627" s="203">
        <v>216</v>
      </c>
      <c r="I627" s="204"/>
      <c r="J627" s="205">
        <f>ROUND(I627*H627,2)</f>
        <v>0</v>
      </c>
      <c r="K627" s="201" t="s">
        <v>525</v>
      </c>
      <c r="L627" s="47"/>
      <c r="M627" s="206" t="s">
        <v>39</v>
      </c>
      <c r="N627" s="207" t="s">
        <v>50</v>
      </c>
      <c r="O627" s="87"/>
      <c r="P627" s="208">
        <f>O627*H627</f>
        <v>0</v>
      </c>
      <c r="Q627" s="208">
        <v>0</v>
      </c>
      <c r="R627" s="208">
        <f>Q627*H627</f>
        <v>0</v>
      </c>
      <c r="S627" s="208">
        <v>0</v>
      </c>
      <c r="T627" s="209">
        <f>S627*H627</f>
        <v>0</v>
      </c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R627" s="210" t="s">
        <v>1171</v>
      </c>
      <c r="AT627" s="210" t="s">
        <v>146</v>
      </c>
      <c r="AU627" s="210" t="s">
        <v>87</v>
      </c>
      <c r="AY627" s="19" t="s">
        <v>145</v>
      </c>
      <c r="BE627" s="211">
        <f>IF(N627="základní",J627,0)</f>
        <v>0</v>
      </c>
      <c r="BF627" s="211">
        <f>IF(N627="snížená",J627,0)</f>
        <v>0</v>
      </c>
      <c r="BG627" s="211">
        <f>IF(N627="zákl. přenesená",J627,0)</f>
        <v>0</v>
      </c>
      <c r="BH627" s="211">
        <f>IF(N627="sníž. přenesená",J627,0)</f>
        <v>0</v>
      </c>
      <c r="BI627" s="211">
        <f>IF(N627="nulová",J627,0)</f>
        <v>0</v>
      </c>
      <c r="BJ627" s="19" t="s">
        <v>87</v>
      </c>
      <c r="BK627" s="211">
        <f>ROUND(I627*H627,2)</f>
        <v>0</v>
      </c>
      <c r="BL627" s="19" t="s">
        <v>1171</v>
      </c>
      <c r="BM627" s="210" t="s">
        <v>1180</v>
      </c>
    </row>
    <row r="628" s="2" customFormat="1">
      <c r="A628" s="41"/>
      <c r="B628" s="42"/>
      <c r="C628" s="43"/>
      <c r="D628" s="212" t="s">
        <v>152</v>
      </c>
      <c r="E628" s="43"/>
      <c r="F628" s="213" t="s">
        <v>1181</v>
      </c>
      <c r="G628" s="43"/>
      <c r="H628" s="43"/>
      <c r="I628" s="214"/>
      <c r="J628" s="43"/>
      <c r="K628" s="43"/>
      <c r="L628" s="47"/>
      <c r="M628" s="215"/>
      <c r="N628" s="216"/>
      <c r="O628" s="87"/>
      <c r="P628" s="87"/>
      <c r="Q628" s="87"/>
      <c r="R628" s="87"/>
      <c r="S628" s="87"/>
      <c r="T628" s="88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T628" s="19" t="s">
        <v>152</v>
      </c>
      <c r="AU628" s="19" t="s">
        <v>87</v>
      </c>
    </row>
    <row r="629" s="2" customFormat="1">
      <c r="A629" s="41"/>
      <c r="B629" s="42"/>
      <c r="C629" s="43"/>
      <c r="D629" s="252" t="s">
        <v>528</v>
      </c>
      <c r="E629" s="43"/>
      <c r="F629" s="253" t="s">
        <v>1182</v>
      </c>
      <c r="G629" s="43"/>
      <c r="H629" s="43"/>
      <c r="I629" s="214"/>
      <c r="J629" s="43"/>
      <c r="K629" s="43"/>
      <c r="L629" s="47"/>
      <c r="M629" s="215"/>
      <c r="N629" s="216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19" t="s">
        <v>528</v>
      </c>
      <c r="AU629" s="19" t="s">
        <v>87</v>
      </c>
    </row>
    <row r="630" s="2" customFormat="1">
      <c r="A630" s="41"/>
      <c r="B630" s="42"/>
      <c r="C630" s="43"/>
      <c r="D630" s="212" t="s">
        <v>1175</v>
      </c>
      <c r="E630" s="43"/>
      <c r="F630" s="279" t="s">
        <v>1176</v>
      </c>
      <c r="G630" s="43"/>
      <c r="H630" s="43"/>
      <c r="I630" s="214"/>
      <c r="J630" s="43"/>
      <c r="K630" s="43"/>
      <c r="L630" s="47"/>
      <c r="M630" s="215"/>
      <c r="N630" s="216"/>
      <c r="O630" s="87"/>
      <c r="P630" s="87"/>
      <c r="Q630" s="87"/>
      <c r="R630" s="87"/>
      <c r="S630" s="87"/>
      <c r="T630" s="88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T630" s="19" t="s">
        <v>1175</v>
      </c>
      <c r="AU630" s="19" t="s">
        <v>87</v>
      </c>
    </row>
    <row r="631" s="12" customFormat="1">
      <c r="A631" s="12"/>
      <c r="B631" s="217"/>
      <c r="C631" s="218"/>
      <c r="D631" s="212" t="s">
        <v>153</v>
      </c>
      <c r="E631" s="219" t="s">
        <v>39</v>
      </c>
      <c r="F631" s="220" t="s">
        <v>1183</v>
      </c>
      <c r="G631" s="218"/>
      <c r="H631" s="221">
        <v>32</v>
      </c>
      <c r="I631" s="222"/>
      <c r="J631" s="218"/>
      <c r="K631" s="218"/>
      <c r="L631" s="223"/>
      <c r="M631" s="224"/>
      <c r="N631" s="225"/>
      <c r="O631" s="225"/>
      <c r="P631" s="225"/>
      <c r="Q631" s="225"/>
      <c r="R631" s="225"/>
      <c r="S631" s="225"/>
      <c r="T631" s="226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T631" s="227" t="s">
        <v>153</v>
      </c>
      <c r="AU631" s="227" t="s">
        <v>87</v>
      </c>
      <c r="AV631" s="12" t="s">
        <v>89</v>
      </c>
      <c r="AW631" s="12" t="s">
        <v>41</v>
      </c>
      <c r="AX631" s="12" t="s">
        <v>79</v>
      </c>
      <c r="AY631" s="227" t="s">
        <v>145</v>
      </c>
    </row>
    <row r="632" s="12" customFormat="1">
      <c r="A632" s="12"/>
      <c r="B632" s="217"/>
      <c r="C632" s="218"/>
      <c r="D632" s="212" t="s">
        <v>153</v>
      </c>
      <c r="E632" s="219" t="s">
        <v>39</v>
      </c>
      <c r="F632" s="220" t="s">
        <v>1184</v>
      </c>
      <c r="G632" s="218"/>
      <c r="H632" s="221">
        <v>32</v>
      </c>
      <c r="I632" s="222"/>
      <c r="J632" s="218"/>
      <c r="K632" s="218"/>
      <c r="L632" s="223"/>
      <c r="M632" s="224"/>
      <c r="N632" s="225"/>
      <c r="O632" s="225"/>
      <c r="P632" s="225"/>
      <c r="Q632" s="225"/>
      <c r="R632" s="225"/>
      <c r="S632" s="225"/>
      <c r="T632" s="226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T632" s="227" t="s">
        <v>153</v>
      </c>
      <c r="AU632" s="227" t="s">
        <v>87</v>
      </c>
      <c r="AV632" s="12" t="s">
        <v>89</v>
      </c>
      <c r="AW632" s="12" t="s">
        <v>41</v>
      </c>
      <c r="AX632" s="12" t="s">
        <v>79</v>
      </c>
      <c r="AY632" s="227" t="s">
        <v>145</v>
      </c>
    </row>
    <row r="633" s="12" customFormat="1">
      <c r="A633" s="12"/>
      <c r="B633" s="217"/>
      <c r="C633" s="218"/>
      <c r="D633" s="212" t="s">
        <v>153</v>
      </c>
      <c r="E633" s="219" t="s">
        <v>39</v>
      </c>
      <c r="F633" s="220" t="s">
        <v>1185</v>
      </c>
      <c r="G633" s="218"/>
      <c r="H633" s="221">
        <v>32</v>
      </c>
      <c r="I633" s="222"/>
      <c r="J633" s="218"/>
      <c r="K633" s="218"/>
      <c r="L633" s="223"/>
      <c r="M633" s="224"/>
      <c r="N633" s="225"/>
      <c r="O633" s="225"/>
      <c r="P633" s="225"/>
      <c r="Q633" s="225"/>
      <c r="R633" s="225"/>
      <c r="S633" s="225"/>
      <c r="T633" s="226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T633" s="227" t="s">
        <v>153</v>
      </c>
      <c r="AU633" s="227" t="s">
        <v>87</v>
      </c>
      <c r="AV633" s="12" t="s">
        <v>89</v>
      </c>
      <c r="AW633" s="12" t="s">
        <v>41</v>
      </c>
      <c r="AX633" s="12" t="s">
        <v>79</v>
      </c>
      <c r="AY633" s="227" t="s">
        <v>145</v>
      </c>
    </row>
    <row r="634" s="12" customFormat="1">
      <c r="A634" s="12"/>
      <c r="B634" s="217"/>
      <c r="C634" s="218"/>
      <c r="D634" s="212" t="s">
        <v>153</v>
      </c>
      <c r="E634" s="219" t="s">
        <v>39</v>
      </c>
      <c r="F634" s="220" t="s">
        <v>1186</v>
      </c>
      <c r="G634" s="218"/>
      <c r="H634" s="221">
        <v>120</v>
      </c>
      <c r="I634" s="222"/>
      <c r="J634" s="218"/>
      <c r="K634" s="218"/>
      <c r="L634" s="223"/>
      <c r="M634" s="224"/>
      <c r="N634" s="225"/>
      <c r="O634" s="225"/>
      <c r="P634" s="225"/>
      <c r="Q634" s="225"/>
      <c r="R634" s="225"/>
      <c r="S634" s="225"/>
      <c r="T634" s="226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T634" s="227" t="s">
        <v>153</v>
      </c>
      <c r="AU634" s="227" t="s">
        <v>87</v>
      </c>
      <c r="AV634" s="12" t="s">
        <v>89</v>
      </c>
      <c r="AW634" s="12" t="s">
        <v>41</v>
      </c>
      <c r="AX634" s="12" t="s">
        <v>79</v>
      </c>
      <c r="AY634" s="227" t="s">
        <v>145</v>
      </c>
    </row>
    <row r="635" s="13" customFormat="1">
      <c r="A635" s="13"/>
      <c r="B635" s="228"/>
      <c r="C635" s="229"/>
      <c r="D635" s="212" t="s">
        <v>153</v>
      </c>
      <c r="E635" s="230" t="s">
        <v>39</v>
      </c>
      <c r="F635" s="231" t="s">
        <v>155</v>
      </c>
      <c r="G635" s="229"/>
      <c r="H635" s="232">
        <v>216</v>
      </c>
      <c r="I635" s="233"/>
      <c r="J635" s="229"/>
      <c r="K635" s="229"/>
      <c r="L635" s="234"/>
      <c r="M635" s="235"/>
      <c r="N635" s="236"/>
      <c r="O635" s="236"/>
      <c r="P635" s="236"/>
      <c r="Q635" s="236"/>
      <c r="R635" s="236"/>
      <c r="S635" s="236"/>
      <c r="T635" s="237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8" t="s">
        <v>153</v>
      </c>
      <c r="AU635" s="238" t="s">
        <v>87</v>
      </c>
      <c r="AV635" s="13" t="s">
        <v>151</v>
      </c>
      <c r="AW635" s="13" t="s">
        <v>41</v>
      </c>
      <c r="AX635" s="13" t="s">
        <v>87</v>
      </c>
      <c r="AY635" s="238" t="s">
        <v>145</v>
      </c>
    </row>
    <row r="636" s="2" customFormat="1" ht="16.5" customHeight="1">
      <c r="A636" s="41"/>
      <c r="B636" s="42"/>
      <c r="C636" s="199" t="s">
        <v>1187</v>
      </c>
      <c r="D636" s="199" t="s">
        <v>146</v>
      </c>
      <c r="E636" s="200" t="s">
        <v>1188</v>
      </c>
      <c r="F636" s="201" t="s">
        <v>1189</v>
      </c>
      <c r="G636" s="202" t="s">
        <v>1170</v>
      </c>
      <c r="H636" s="203">
        <v>16</v>
      </c>
      <c r="I636" s="204"/>
      <c r="J636" s="205">
        <f>ROUND(I636*H636,2)</f>
        <v>0</v>
      </c>
      <c r="K636" s="201" t="s">
        <v>525</v>
      </c>
      <c r="L636" s="47"/>
      <c r="M636" s="206" t="s">
        <v>39</v>
      </c>
      <c r="N636" s="207" t="s">
        <v>50</v>
      </c>
      <c r="O636" s="87"/>
      <c r="P636" s="208">
        <f>O636*H636</f>
        <v>0</v>
      </c>
      <c r="Q636" s="208">
        <v>0</v>
      </c>
      <c r="R636" s="208">
        <f>Q636*H636</f>
        <v>0</v>
      </c>
      <c r="S636" s="208">
        <v>0</v>
      </c>
      <c r="T636" s="209">
        <f>S636*H636</f>
        <v>0</v>
      </c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R636" s="210" t="s">
        <v>1190</v>
      </c>
      <c r="AT636" s="210" t="s">
        <v>146</v>
      </c>
      <c r="AU636" s="210" t="s">
        <v>87</v>
      </c>
      <c r="AY636" s="19" t="s">
        <v>145</v>
      </c>
      <c r="BE636" s="211">
        <f>IF(N636="základní",J636,0)</f>
        <v>0</v>
      </c>
      <c r="BF636" s="211">
        <f>IF(N636="snížená",J636,0)</f>
        <v>0</v>
      </c>
      <c r="BG636" s="211">
        <f>IF(N636="zákl. přenesená",J636,0)</f>
        <v>0</v>
      </c>
      <c r="BH636" s="211">
        <f>IF(N636="sníž. přenesená",J636,0)</f>
        <v>0</v>
      </c>
      <c r="BI636" s="211">
        <f>IF(N636="nulová",J636,0)</f>
        <v>0</v>
      </c>
      <c r="BJ636" s="19" t="s">
        <v>87</v>
      </c>
      <c r="BK636" s="211">
        <f>ROUND(I636*H636,2)</f>
        <v>0</v>
      </c>
      <c r="BL636" s="19" t="s">
        <v>1190</v>
      </c>
      <c r="BM636" s="210" t="s">
        <v>1191</v>
      </c>
    </row>
    <row r="637" s="2" customFormat="1">
      <c r="A637" s="41"/>
      <c r="B637" s="42"/>
      <c r="C637" s="43"/>
      <c r="D637" s="212" t="s">
        <v>152</v>
      </c>
      <c r="E637" s="43"/>
      <c r="F637" s="213" t="s">
        <v>1192</v>
      </c>
      <c r="G637" s="43"/>
      <c r="H637" s="43"/>
      <c r="I637" s="214"/>
      <c r="J637" s="43"/>
      <c r="K637" s="43"/>
      <c r="L637" s="47"/>
      <c r="M637" s="215"/>
      <c r="N637" s="216"/>
      <c r="O637" s="87"/>
      <c r="P637" s="87"/>
      <c r="Q637" s="87"/>
      <c r="R637" s="87"/>
      <c r="S637" s="87"/>
      <c r="T637" s="88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T637" s="19" t="s">
        <v>152</v>
      </c>
      <c r="AU637" s="19" t="s">
        <v>87</v>
      </c>
    </row>
    <row r="638" s="2" customFormat="1">
      <c r="A638" s="41"/>
      <c r="B638" s="42"/>
      <c r="C638" s="43"/>
      <c r="D638" s="252" t="s">
        <v>528</v>
      </c>
      <c r="E638" s="43"/>
      <c r="F638" s="253" t="s">
        <v>1193</v>
      </c>
      <c r="G638" s="43"/>
      <c r="H638" s="43"/>
      <c r="I638" s="214"/>
      <c r="J638" s="43"/>
      <c r="K638" s="43"/>
      <c r="L638" s="47"/>
      <c r="M638" s="215"/>
      <c r="N638" s="216"/>
      <c r="O638" s="87"/>
      <c r="P638" s="87"/>
      <c r="Q638" s="87"/>
      <c r="R638" s="87"/>
      <c r="S638" s="87"/>
      <c r="T638" s="88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T638" s="19" t="s">
        <v>528</v>
      </c>
      <c r="AU638" s="19" t="s">
        <v>87</v>
      </c>
    </row>
    <row r="639" s="12" customFormat="1">
      <c r="A639" s="12"/>
      <c r="B639" s="217"/>
      <c r="C639" s="218"/>
      <c r="D639" s="212" t="s">
        <v>153</v>
      </c>
      <c r="E639" s="219" t="s">
        <v>39</v>
      </c>
      <c r="F639" s="220" t="s">
        <v>1194</v>
      </c>
      <c r="G639" s="218"/>
      <c r="H639" s="221">
        <v>16</v>
      </c>
      <c r="I639" s="222"/>
      <c r="J639" s="218"/>
      <c r="K639" s="218"/>
      <c r="L639" s="223"/>
      <c r="M639" s="224"/>
      <c r="N639" s="225"/>
      <c r="O639" s="225"/>
      <c r="P639" s="225"/>
      <c r="Q639" s="225"/>
      <c r="R639" s="225"/>
      <c r="S639" s="225"/>
      <c r="T639" s="226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T639" s="227" t="s">
        <v>153</v>
      </c>
      <c r="AU639" s="227" t="s">
        <v>87</v>
      </c>
      <c r="AV639" s="12" t="s">
        <v>89</v>
      </c>
      <c r="AW639" s="12" t="s">
        <v>41</v>
      </c>
      <c r="AX639" s="12" t="s">
        <v>87</v>
      </c>
      <c r="AY639" s="227" t="s">
        <v>145</v>
      </c>
    </row>
    <row r="640" s="2" customFormat="1" ht="21.75" customHeight="1">
      <c r="A640" s="41"/>
      <c r="B640" s="42"/>
      <c r="C640" s="199" t="s">
        <v>418</v>
      </c>
      <c r="D640" s="199" t="s">
        <v>146</v>
      </c>
      <c r="E640" s="200" t="s">
        <v>1195</v>
      </c>
      <c r="F640" s="201" t="s">
        <v>1196</v>
      </c>
      <c r="G640" s="202" t="s">
        <v>1170</v>
      </c>
      <c r="H640" s="203">
        <v>8</v>
      </c>
      <c r="I640" s="204"/>
      <c r="J640" s="205">
        <f>ROUND(I640*H640,2)</f>
        <v>0</v>
      </c>
      <c r="K640" s="201" t="s">
        <v>525</v>
      </c>
      <c r="L640" s="47"/>
      <c r="M640" s="206" t="s">
        <v>39</v>
      </c>
      <c r="N640" s="207" t="s">
        <v>50</v>
      </c>
      <c r="O640" s="87"/>
      <c r="P640" s="208">
        <f>O640*H640</f>
        <v>0</v>
      </c>
      <c r="Q640" s="208">
        <v>0</v>
      </c>
      <c r="R640" s="208">
        <f>Q640*H640</f>
        <v>0</v>
      </c>
      <c r="S640" s="208">
        <v>0</v>
      </c>
      <c r="T640" s="209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10" t="s">
        <v>1190</v>
      </c>
      <c r="AT640" s="210" t="s">
        <v>146</v>
      </c>
      <c r="AU640" s="210" t="s">
        <v>87</v>
      </c>
      <c r="AY640" s="19" t="s">
        <v>145</v>
      </c>
      <c r="BE640" s="211">
        <f>IF(N640="základní",J640,0)</f>
        <v>0</v>
      </c>
      <c r="BF640" s="211">
        <f>IF(N640="snížená",J640,0)</f>
        <v>0</v>
      </c>
      <c r="BG640" s="211">
        <f>IF(N640="zákl. přenesená",J640,0)</f>
        <v>0</v>
      </c>
      <c r="BH640" s="211">
        <f>IF(N640="sníž. přenesená",J640,0)</f>
        <v>0</v>
      </c>
      <c r="BI640" s="211">
        <f>IF(N640="nulová",J640,0)</f>
        <v>0</v>
      </c>
      <c r="BJ640" s="19" t="s">
        <v>87</v>
      </c>
      <c r="BK640" s="211">
        <f>ROUND(I640*H640,2)</f>
        <v>0</v>
      </c>
      <c r="BL640" s="19" t="s">
        <v>1190</v>
      </c>
      <c r="BM640" s="210" t="s">
        <v>1197</v>
      </c>
    </row>
    <row r="641" s="2" customFormat="1">
      <c r="A641" s="41"/>
      <c r="B641" s="42"/>
      <c r="C641" s="43"/>
      <c r="D641" s="212" t="s">
        <v>152</v>
      </c>
      <c r="E641" s="43"/>
      <c r="F641" s="213" t="s">
        <v>1198</v>
      </c>
      <c r="G641" s="43"/>
      <c r="H641" s="43"/>
      <c r="I641" s="214"/>
      <c r="J641" s="43"/>
      <c r="K641" s="43"/>
      <c r="L641" s="47"/>
      <c r="M641" s="215"/>
      <c r="N641" s="216"/>
      <c r="O641" s="87"/>
      <c r="P641" s="87"/>
      <c r="Q641" s="87"/>
      <c r="R641" s="87"/>
      <c r="S641" s="87"/>
      <c r="T641" s="88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T641" s="19" t="s">
        <v>152</v>
      </c>
      <c r="AU641" s="19" t="s">
        <v>87</v>
      </c>
    </row>
    <row r="642" s="2" customFormat="1">
      <c r="A642" s="41"/>
      <c r="B642" s="42"/>
      <c r="C642" s="43"/>
      <c r="D642" s="252" t="s">
        <v>528</v>
      </c>
      <c r="E642" s="43"/>
      <c r="F642" s="253" t="s">
        <v>1199</v>
      </c>
      <c r="G642" s="43"/>
      <c r="H642" s="43"/>
      <c r="I642" s="214"/>
      <c r="J642" s="43"/>
      <c r="K642" s="43"/>
      <c r="L642" s="47"/>
      <c r="M642" s="215"/>
      <c r="N642" s="216"/>
      <c r="O642" s="87"/>
      <c r="P642" s="87"/>
      <c r="Q642" s="87"/>
      <c r="R642" s="87"/>
      <c r="S642" s="87"/>
      <c r="T642" s="88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T642" s="19" t="s">
        <v>528</v>
      </c>
      <c r="AU642" s="19" t="s">
        <v>87</v>
      </c>
    </row>
    <row r="643" s="12" customFormat="1">
      <c r="A643" s="12"/>
      <c r="B643" s="217"/>
      <c r="C643" s="218"/>
      <c r="D643" s="212" t="s">
        <v>153</v>
      </c>
      <c r="E643" s="219" t="s">
        <v>39</v>
      </c>
      <c r="F643" s="220" t="s">
        <v>1200</v>
      </c>
      <c r="G643" s="218"/>
      <c r="H643" s="221">
        <v>8</v>
      </c>
      <c r="I643" s="222"/>
      <c r="J643" s="218"/>
      <c r="K643" s="218"/>
      <c r="L643" s="223"/>
      <c r="M643" s="280"/>
      <c r="N643" s="281"/>
      <c r="O643" s="281"/>
      <c r="P643" s="281"/>
      <c r="Q643" s="281"/>
      <c r="R643" s="281"/>
      <c r="S643" s="281"/>
      <c r="T643" s="28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T643" s="227" t="s">
        <v>153</v>
      </c>
      <c r="AU643" s="227" t="s">
        <v>87</v>
      </c>
      <c r="AV643" s="12" t="s">
        <v>89</v>
      </c>
      <c r="AW643" s="12" t="s">
        <v>41</v>
      </c>
      <c r="AX643" s="12" t="s">
        <v>87</v>
      </c>
      <c r="AY643" s="227" t="s">
        <v>145</v>
      </c>
    </row>
    <row r="644" s="2" customFormat="1" ht="6.96" customHeight="1">
      <c r="A644" s="41"/>
      <c r="B644" s="62"/>
      <c r="C644" s="63"/>
      <c r="D644" s="63"/>
      <c r="E644" s="63"/>
      <c r="F644" s="63"/>
      <c r="G644" s="63"/>
      <c r="H644" s="63"/>
      <c r="I644" s="63"/>
      <c r="J644" s="63"/>
      <c r="K644" s="63"/>
      <c r="L644" s="47"/>
      <c r="M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</row>
  </sheetData>
  <sheetProtection sheet="1" autoFilter="0" formatColumns="0" formatRows="0" objects="1" scenarios="1" spinCount="100000" saltValue="bIRIxjC9bmQbodi9OdX7Xb1CAfOGS1qEsF+uh2mfTQPF/L8P9hJYsxgUoSI3VFRQZDGNUPFP0uG8opKu6Dw6Uw==" hashValue="u+6ATx6NPCl96n0Vn+Au3erWI12xWQn0F8XEjpaMxSZnS+kYxnr/qji1dAZ/Kr5iH1QJkQJQubAKV7wMa0iaRQ==" algorithmName="SHA-512" password="CC35"/>
  <autoFilter ref="C90:K643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5_01/741110501"/>
    <hyperlink ref="F104" r:id="rId2" display="https://podminky.urs.cz/item/CS_URS_2025_01/741320105"/>
    <hyperlink ref="F120" r:id="rId3" display="https://podminky.urs.cz/item/CS_URS_2025_01/741320175"/>
    <hyperlink ref="F127" r:id="rId4" display="https://podminky.urs.cz/item/CS_URS_2025_01/741322815"/>
    <hyperlink ref="F133" r:id="rId5" display="https://podminky.urs.cz/item/CS_URS_2025_01/741322865"/>
    <hyperlink ref="F138" r:id="rId6" display="https://podminky.urs.cz/item/CS_URS_2025_01/741420913"/>
    <hyperlink ref="F143" r:id="rId7" display="https://podminky.urs.cz/item/CS_URS_2025_01/741811021"/>
    <hyperlink ref="F147" r:id="rId8" display="https://podminky.urs.cz/item/CS_URS_2025_01/741812011"/>
    <hyperlink ref="F151" r:id="rId9" display="https://podminky.urs.cz/item/CS_URS_2025_01/741820001"/>
    <hyperlink ref="F159" r:id="rId10" display="https://podminky.urs.cz/item/CS_URS_2025_01/741820013"/>
    <hyperlink ref="F163" r:id="rId11" display="https://podminky.urs.cz/item/CS_URS_2025_01/742330031"/>
    <hyperlink ref="F173" r:id="rId12" display="https://podminky.urs.cz/item/CS_URS_2025_01/210280003"/>
    <hyperlink ref="F176" r:id="rId13" display="https://podminky.urs.cz/item/CS_URS_2025_01/741810011"/>
    <hyperlink ref="F179" r:id="rId14" display="https://podminky.urs.cz/item/CS_URS_2025_01/210100001"/>
    <hyperlink ref="F183" r:id="rId15" display="https://podminky.urs.cz/item/CS_URS_2025_01/210812061"/>
    <hyperlink ref="F193" r:id="rId16" display="https://podminky.urs.cz/item/CS_URS_2025_01/210100003"/>
    <hyperlink ref="F197" r:id="rId17" display="https://podminky.urs.cz/item/CS_URS_2025_01/210813035"/>
    <hyperlink ref="F205" r:id="rId18" display="https://podminky.urs.cz/item/CS_URS_2025_01/210202013"/>
    <hyperlink ref="F217" r:id="rId19" display="https://podminky.urs.cz/item/CS_URS_2025_01/210202016"/>
    <hyperlink ref="F224" r:id="rId20" display="https://podminky.urs.cz/item/CS_URS_2025_01/210204011"/>
    <hyperlink ref="F234" r:id="rId21" display="https://podminky.urs.cz/item/CS_URS_2025_01/210204103"/>
    <hyperlink ref="F241" r:id="rId22" display="https://podminky.urs.cz/item/CS_URS_2025_01/210204105"/>
    <hyperlink ref="F247" r:id="rId23" display="https://podminky.urs.cz/item/CS_URS_2025_01/210204201"/>
    <hyperlink ref="F254" r:id="rId24" display="https://podminky.urs.cz/item/CS_URS_2025_01/210204202"/>
    <hyperlink ref="F260" r:id="rId25" display="https://podminky.urs.cz/item/CS_URS_2025_01/210220001"/>
    <hyperlink ref="F271" r:id="rId26" display="https://podminky.urs.cz/item/CS_URS_2025_01/210220002"/>
    <hyperlink ref="F286" r:id="rId27" display="https://podminky.urs.cz/item/CS_URS_2025_01/218100108"/>
    <hyperlink ref="F293" r:id="rId28" display="https://podminky.urs.cz/item/CS_URS_2025_01/218902012"/>
    <hyperlink ref="F299" r:id="rId29" display="https://podminky.urs.cz/item/CS_URS_2025_01/218202013"/>
    <hyperlink ref="F305" r:id="rId30" display="https://podminky.urs.cz/item/CS_URS_2025_01/218202016"/>
    <hyperlink ref="F310" r:id="rId31" display="https://podminky.urs.cz/item/CS_URS_2025_01/218204002"/>
    <hyperlink ref="F315" r:id="rId32" display="https://podminky.urs.cz/item/CS_URS_2025_01/218204011"/>
    <hyperlink ref="F320" r:id="rId33" display="https://podminky.urs.cz/item/CS_URS_2025_01/218204103"/>
    <hyperlink ref="F326" r:id="rId34" display="https://podminky.urs.cz/item/CS_URS_2025_01/218220020"/>
    <hyperlink ref="F329" r:id="rId35" display="https://podminky.urs.cz/item/CS_URS_2025_01/218220022"/>
    <hyperlink ref="F341" r:id="rId36" display="https://podminky.urs.cz/item/CS_URS_2025_01/220110346"/>
    <hyperlink ref="F351" r:id="rId37" display="https://podminky.urs.cz/item/CS_URS_2025_01/577143111"/>
    <hyperlink ref="F361" r:id="rId38" display="https://podminky.urs.cz/item/CS_URS_2025_01/162751116"/>
    <hyperlink ref="F368" r:id="rId39" display="https://podminky.urs.cz/item/CS_URS_2025_01/171152501"/>
    <hyperlink ref="F373" r:id="rId40" display="https://podminky.urs.cz/item/CS_URS_2025_01/171251201"/>
    <hyperlink ref="F380" r:id="rId41" display="https://podminky.urs.cz/item/CS_URS_2025_01/171201231"/>
    <hyperlink ref="F387" r:id="rId42" display="https://podminky.urs.cz/item/CS_URS_2025_01/171201221"/>
    <hyperlink ref="F393" r:id="rId43" display="https://podminky.urs.cz/item/CS_URS_2025_01/181351007"/>
    <hyperlink ref="F399" r:id="rId44" display="https://podminky.urs.cz/item/CS_URS_2025_01/119002121"/>
    <hyperlink ref="F402" r:id="rId45" display="https://podminky.urs.cz/item/CS_URS_2025_01/119002122"/>
    <hyperlink ref="F407" r:id="rId46" display="https://podminky.urs.cz/item/CS_URS_2025_01/119003227"/>
    <hyperlink ref="F410" r:id="rId47" display="https://podminky.urs.cz/item/CS_URS_2025_01/119003228"/>
    <hyperlink ref="F414" r:id="rId48" display="https://podminky.urs.cz/item/CS_URS_2025_01/460010023"/>
    <hyperlink ref="F417" r:id="rId49" display="https://podminky.urs.cz/item/CS_URS_2025_01/460030122"/>
    <hyperlink ref="F420" r:id="rId50" display="https://podminky.urs.cz/item/CS_URS_2025_01/460050003"/>
    <hyperlink ref="F426" r:id="rId51" display="https://podminky.urs.cz/item/CS_URS_2025_01/460242111"/>
    <hyperlink ref="F431" r:id="rId52" display="https://podminky.urs.cz/item/CS_URS_2025_01/460242211"/>
    <hyperlink ref="F436" r:id="rId53" display="https://podminky.urs.cz/item/CS_URS_2025_01/460242221"/>
    <hyperlink ref="F442" r:id="rId54" display="https://podminky.urs.cz/item/CS_URS_2025_01/460641113"/>
    <hyperlink ref="F460" r:id="rId55" display="https://podminky.urs.cz/item/CS_URS_2025_01/460641211"/>
    <hyperlink ref="F471" r:id="rId56" display="https://podminky.urs.cz/item/CS_URS_2025_01/460171172"/>
    <hyperlink ref="F477" r:id="rId57" display="https://podminky.urs.cz/item/CS_URS_2025_01/460451182"/>
    <hyperlink ref="F483" r:id="rId58" display="https://podminky.urs.cz/item/CS_URS_2025_01/460161172"/>
    <hyperlink ref="F488" r:id="rId59" display="https://podminky.urs.cz/item/CS_URS_2025_01/460431182"/>
    <hyperlink ref="F493" r:id="rId60" display="https://podminky.urs.cz/item/CS_URS_2025_01/460241111"/>
    <hyperlink ref="F498" r:id="rId61" display="https://podminky.urs.cz/item/CS_URS_2025_01/460661512"/>
    <hyperlink ref="F512" r:id="rId62" display="https://podminky.urs.cz/item/CS_URS_2025_01/460791213"/>
    <hyperlink ref="F519" r:id="rId63" display="https://podminky.urs.cz/item/CS_URS_2025_01/460871143"/>
    <hyperlink ref="F530" r:id="rId64" display="https://podminky.urs.cz/item/CS_URS_2025_01/460871151"/>
    <hyperlink ref="F542" r:id="rId65" display="https://podminky.urs.cz/item/CS_URS_2025_01/460881511"/>
    <hyperlink ref="F552" r:id="rId66" display="https://podminky.urs.cz/item/CS_URS_2025_01/460881611"/>
    <hyperlink ref="F561" r:id="rId67" display="https://podminky.urs.cz/item/CS_URS_2025_01/460881612"/>
    <hyperlink ref="F571" r:id="rId68" display="https://podminky.urs.cz/item/CS_URS_2025_01/460892221"/>
    <hyperlink ref="F581" r:id="rId69" display="https://podminky.urs.cz/item/CS_URS_2025_01/468021111"/>
    <hyperlink ref="F586" r:id="rId70" display="https://podminky.urs.cz/item/CS_URS_2025_01/468021221"/>
    <hyperlink ref="F590" r:id="rId71" display="https://podminky.urs.cz/item/CS_URS_2025_01/468031111"/>
    <hyperlink ref="F597" r:id="rId72" display="https://podminky.urs.cz/item/CS_URS_2025_01/468041122"/>
    <hyperlink ref="F602" r:id="rId73" display="https://podminky.urs.cz/item/CS_URS_2025_01/469973111"/>
    <hyperlink ref="F610" r:id="rId74" display="https://podminky.urs.cz/item/CS_URS_2025_01/945412112"/>
    <hyperlink ref="F616" r:id="rId75" display="https://podminky.urs.cz/item/CS_URS_2025_01/945412114"/>
    <hyperlink ref="F623" r:id="rId76" display="https://podminky.urs.cz/item/CS_URS_2025_01/HZS1212"/>
    <hyperlink ref="F629" r:id="rId77" display="https://podminky.urs.cz/item/CS_URS_2025_01/HZS1292"/>
    <hyperlink ref="F638" r:id="rId78" display="https://podminky.urs.cz/item/CS_URS_2025_01/HZS2232"/>
    <hyperlink ref="F642" r:id="rId79" display="https://podminky.urs.cz/item/CS_URS_2025_01/HZS42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89</v>
      </c>
    </row>
    <row r="4" s="1" customFormat="1" ht="24.96" customHeight="1">
      <c r="B4" s="22"/>
      <c r="D4" s="133" t="s">
        <v>96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ÚPRAVA VEŘEJNÉHO PROSTRANSTVÍ MASARYKOVO NÁM. – VO</v>
      </c>
      <c r="F7" s="135"/>
      <c r="G7" s="135"/>
      <c r="H7" s="135"/>
      <c r="L7" s="22"/>
    </row>
    <row r="8" s="2" customFormat="1" ht="12" customHeight="1">
      <c r="A8" s="41"/>
      <c r="B8" s="47"/>
      <c r="C8" s="41"/>
      <c r="D8" s="135" t="s">
        <v>97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1201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39</v>
      </c>
      <c r="G11" s="41"/>
      <c r="H11" s="41"/>
      <c r="I11" s="135" t="s">
        <v>20</v>
      </c>
      <c r="J11" s="139" t="s">
        <v>39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22</v>
      </c>
      <c r="E12" s="41"/>
      <c r="F12" s="139" t="s">
        <v>23</v>
      </c>
      <c r="G12" s="41"/>
      <c r="H12" s="41"/>
      <c r="I12" s="135" t="s">
        <v>24</v>
      </c>
      <c r="J12" s="140" t="str">
        <f>'Rekapitulace stavby'!AN8</f>
        <v>28. 2. 2025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30</v>
      </c>
      <c r="E14" s="41"/>
      <c r="F14" s="41"/>
      <c r="G14" s="41"/>
      <c r="H14" s="41"/>
      <c r="I14" s="135" t="s">
        <v>31</v>
      </c>
      <c r="J14" s="139" t="s">
        <v>32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33</v>
      </c>
      <c r="F15" s="41"/>
      <c r="G15" s="41"/>
      <c r="H15" s="41"/>
      <c r="I15" s="135" t="s">
        <v>34</v>
      </c>
      <c r="J15" s="139" t="s">
        <v>35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36</v>
      </c>
      <c r="E17" s="41"/>
      <c r="F17" s="41"/>
      <c r="G17" s="41"/>
      <c r="H17" s="41"/>
      <c r="I17" s="135" t="s">
        <v>31</v>
      </c>
      <c r="J17" s="35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39"/>
      <c r="G18" s="139"/>
      <c r="H18" s="139"/>
      <c r="I18" s="135" t="s">
        <v>34</v>
      </c>
      <c r="J18" s="35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38</v>
      </c>
      <c r="E20" s="41"/>
      <c r="F20" s="41"/>
      <c r="G20" s="41"/>
      <c r="H20" s="41"/>
      <c r="I20" s="135" t="s">
        <v>31</v>
      </c>
      <c r="J20" s="139" t="s">
        <v>39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40</v>
      </c>
      <c r="F21" s="41"/>
      <c r="G21" s="41"/>
      <c r="H21" s="41"/>
      <c r="I21" s="135" t="s">
        <v>34</v>
      </c>
      <c r="J21" s="139" t="s">
        <v>39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42</v>
      </c>
      <c r="E23" s="41"/>
      <c r="F23" s="41"/>
      <c r="G23" s="41"/>
      <c r="H23" s="41"/>
      <c r="I23" s="135" t="s">
        <v>31</v>
      </c>
      <c r="J23" s="139" t="s">
        <v>39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40</v>
      </c>
      <c r="F24" s="41"/>
      <c r="G24" s="41"/>
      <c r="H24" s="41"/>
      <c r="I24" s="135" t="s">
        <v>34</v>
      </c>
      <c r="J24" s="139" t="s">
        <v>39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43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71.25" customHeight="1">
      <c r="A27" s="141"/>
      <c r="B27" s="142"/>
      <c r="C27" s="141"/>
      <c r="D27" s="141"/>
      <c r="E27" s="143" t="s">
        <v>44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45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47</v>
      </c>
      <c r="G32" s="41"/>
      <c r="H32" s="41"/>
      <c r="I32" s="148" t="s">
        <v>46</v>
      </c>
      <c r="J32" s="148" t="s">
        <v>48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49</v>
      </c>
      <c r="E33" s="135" t="s">
        <v>50</v>
      </c>
      <c r="F33" s="150">
        <f>ROUND((SUM(BE84:BE153)),  2)</f>
        <v>0</v>
      </c>
      <c r="G33" s="41"/>
      <c r="H33" s="41"/>
      <c r="I33" s="151">
        <v>0.20999999999999999</v>
      </c>
      <c r="J33" s="150">
        <f>ROUND(((SUM(BE84:BE153))*I33),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51</v>
      </c>
      <c r="F34" s="150">
        <f>ROUND((SUM(BF84:BF153)),  2)</f>
        <v>0</v>
      </c>
      <c r="G34" s="41"/>
      <c r="H34" s="41"/>
      <c r="I34" s="151">
        <v>0.12</v>
      </c>
      <c r="J34" s="150">
        <f>ROUND(((SUM(BF84:BF153))*I34),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52</v>
      </c>
      <c r="F35" s="150">
        <f>ROUND((SUM(BG84:BG153)),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53</v>
      </c>
      <c r="F36" s="150">
        <f>ROUND((SUM(BH84:BH153)),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54</v>
      </c>
      <c r="F37" s="150">
        <f>ROUND((SUM(BI84:BI153)),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55</v>
      </c>
      <c r="E39" s="154"/>
      <c r="F39" s="154"/>
      <c r="G39" s="155" t="s">
        <v>56</v>
      </c>
      <c r="H39" s="156" t="s">
        <v>57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103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3" t="str">
        <f>E7</f>
        <v>ÚPRAVA VEŘEJNÉHO PROSTRANSTVÍ MASARYKOVO NÁM. – VO</v>
      </c>
      <c r="F48" s="34"/>
      <c r="G48" s="34"/>
      <c r="H48" s="34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97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VRN - Vedlejší rozpočtové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Třebíč, Masarykovo nám.</v>
      </c>
      <c r="G52" s="43"/>
      <c r="H52" s="43"/>
      <c r="I52" s="34" t="s">
        <v>24</v>
      </c>
      <c r="J52" s="75" t="str">
        <f>IF(J12="","",J12)</f>
        <v>28. 2. 2025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Třebíč, Karlovo nám. 104/55, 674 01 Třebíč</v>
      </c>
      <c r="G54" s="43"/>
      <c r="H54" s="43"/>
      <c r="I54" s="34" t="s">
        <v>38</v>
      </c>
      <c r="J54" s="39" t="str">
        <f>E21</f>
        <v>Ing. Josef Klíma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42</v>
      </c>
      <c r="J55" s="39" t="str">
        <f>E24</f>
        <v>Ing. Josef Klíma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104</v>
      </c>
      <c r="D57" s="165"/>
      <c r="E57" s="165"/>
      <c r="F57" s="165"/>
      <c r="G57" s="165"/>
      <c r="H57" s="165"/>
      <c r="I57" s="165"/>
      <c r="J57" s="166" t="s">
        <v>105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77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106</v>
      </c>
    </row>
    <row r="60" s="9" customFormat="1" ht="24.96" customHeight="1">
      <c r="A60" s="9"/>
      <c r="B60" s="168"/>
      <c r="C60" s="169"/>
      <c r="D60" s="170" t="s">
        <v>1201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4" customFormat="1" ht="19.92" customHeight="1">
      <c r="A61" s="14"/>
      <c r="B61" s="244"/>
      <c r="C61" s="245"/>
      <c r="D61" s="246" t="s">
        <v>1202</v>
      </c>
      <c r="E61" s="247"/>
      <c r="F61" s="247"/>
      <c r="G61" s="247"/>
      <c r="H61" s="247"/>
      <c r="I61" s="247"/>
      <c r="J61" s="248">
        <f>J86</f>
        <v>0</v>
      </c>
      <c r="K61" s="245"/>
      <c r="L61" s="249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="14" customFormat="1" ht="19.92" customHeight="1">
      <c r="A62" s="14"/>
      <c r="B62" s="244"/>
      <c r="C62" s="245"/>
      <c r="D62" s="246" t="s">
        <v>1203</v>
      </c>
      <c r="E62" s="247"/>
      <c r="F62" s="247"/>
      <c r="G62" s="247"/>
      <c r="H62" s="247"/>
      <c r="I62" s="247"/>
      <c r="J62" s="248">
        <f>J117</f>
        <v>0</v>
      </c>
      <c r="K62" s="245"/>
      <c r="L62" s="249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="14" customFormat="1" ht="19.92" customHeight="1">
      <c r="A63" s="14"/>
      <c r="B63" s="244"/>
      <c r="C63" s="245"/>
      <c r="D63" s="246" t="s">
        <v>1204</v>
      </c>
      <c r="E63" s="247"/>
      <c r="F63" s="247"/>
      <c r="G63" s="247"/>
      <c r="H63" s="247"/>
      <c r="I63" s="247"/>
      <c r="J63" s="248">
        <f>J135</f>
        <v>0</v>
      </c>
      <c r="K63" s="245"/>
      <c r="L63" s="249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="14" customFormat="1" ht="19.92" customHeight="1">
      <c r="A64" s="14"/>
      <c r="B64" s="244"/>
      <c r="C64" s="245"/>
      <c r="D64" s="246" t="s">
        <v>1205</v>
      </c>
      <c r="E64" s="247"/>
      <c r="F64" s="247"/>
      <c r="G64" s="247"/>
      <c r="H64" s="247"/>
      <c r="I64" s="247"/>
      <c r="J64" s="248">
        <f>J144</f>
        <v>0</v>
      </c>
      <c r="K64" s="245"/>
      <c r="L64" s="249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5" t="s">
        <v>130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4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6.25" customHeight="1">
      <c r="A74" s="41"/>
      <c r="B74" s="42"/>
      <c r="C74" s="43"/>
      <c r="D74" s="43"/>
      <c r="E74" s="163" t="str">
        <f>E7</f>
        <v>ÚPRAVA VEŘEJNÉHO PROSTRANSTVÍ MASARYKOVO NÁM. – VO</v>
      </c>
      <c r="F74" s="34"/>
      <c r="G74" s="34"/>
      <c r="H74" s="34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4" t="s">
        <v>97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VRN - Vedlejší rozpočtové náklady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4" t="s">
        <v>22</v>
      </c>
      <c r="D78" s="43"/>
      <c r="E78" s="43"/>
      <c r="F78" s="29" t="str">
        <f>F12</f>
        <v>Třebíč, Masarykovo nám.</v>
      </c>
      <c r="G78" s="43"/>
      <c r="H78" s="43"/>
      <c r="I78" s="34" t="s">
        <v>24</v>
      </c>
      <c r="J78" s="75" t="str">
        <f>IF(J12="","",J12)</f>
        <v>28. 2. 2025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4" t="s">
        <v>30</v>
      </c>
      <c r="D80" s="43"/>
      <c r="E80" s="43"/>
      <c r="F80" s="29" t="str">
        <f>E15</f>
        <v>Město Třebíč, Karlovo nám. 104/55, 674 01 Třebíč</v>
      </c>
      <c r="G80" s="43"/>
      <c r="H80" s="43"/>
      <c r="I80" s="34" t="s">
        <v>38</v>
      </c>
      <c r="J80" s="39" t="str">
        <f>E21</f>
        <v>Ing. Josef Klíma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4" t="s">
        <v>36</v>
      </c>
      <c r="D81" s="43"/>
      <c r="E81" s="43"/>
      <c r="F81" s="29" t="str">
        <f>IF(E18="","",E18)</f>
        <v>Vyplň údaj</v>
      </c>
      <c r="G81" s="43"/>
      <c r="H81" s="43"/>
      <c r="I81" s="34" t="s">
        <v>42</v>
      </c>
      <c r="J81" s="39" t="str">
        <f>E24</f>
        <v>Ing. Josef Klíma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0" customFormat="1" ht="29.28" customHeight="1">
      <c r="A83" s="174"/>
      <c r="B83" s="175"/>
      <c r="C83" s="176" t="s">
        <v>131</v>
      </c>
      <c r="D83" s="177" t="s">
        <v>64</v>
      </c>
      <c r="E83" s="177" t="s">
        <v>60</v>
      </c>
      <c r="F83" s="177" t="s">
        <v>61</v>
      </c>
      <c r="G83" s="177" t="s">
        <v>132</v>
      </c>
      <c r="H83" s="177" t="s">
        <v>133</v>
      </c>
      <c r="I83" s="177" t="s">
        <v>134</v>
      </c>
      <c r="J83" s="177" t="s">
        <v>105</v>
      </c>
      <c r="K83" s="178" t="s">
        <v>135</v>
      </c>
      <c r="L83" s="179"/>
      <c r="M83" s="95" t="s">
        <v>39</v>
      </c>
      <c r="N83" s="96" t="s">
        <v>49</v>
      </c>
      <c r="O83" s="96" t="s">
        <v>136</v>
      </c>
      <c r="P83" s="96" t="s">
        <v>137</v>
      </c>
      <c r="Q83" s="96" t="s">
        <v>138</v>
      </c>
      <c r="R83" s="96" t="s">
        <v>139</v>
      </c>
      <c r="S83" s="96" t="s">
        <v>140</v>
      </c>
      <c r="T83" s="97" t="s">
        <v>141</v>
      </c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</row>
    <row r="84" s="2" customFormat="1" ht="22.8" customHeight="1">
      <c r="A84" s="41"/>
      <c r="B84" s="42"/>
      <c r="C84" s="102" t="s">
        <v>142</v>
      </c>
      <c r="D84" s="43"/>
      <c r="E84" s="43"/>
      <c r="F84" s="43"/>
      <c r="G84" s="43"/>
      <c r="H84" s="43"/>
      <c r="I84" s="43"/>
      <c r="J84" s="180">
        <f>BK84</f>
        <v>0</v>
      </c>
      <c r="K84" s="43"/>
      <c r="L84" s="47"/>
      <c r="M84" s="98"/>
      <c r="N84" s="181"/>
      <c r="O84" s="99"/>
      <c r="P84" s="182">
        <f>P85</f>
        <v>0</v>
      </c>
      <c r="Q84" s="99"/>
      <c r="R84" s="182">
        <f>R85</f>
        <v>0</v>
      </c>
      <c r="S84" s="99"/>
      <c r="T84" s="183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19" t="s">
        <v>78</v>
      </c>
      <c r="AU84" s="19" t="s">
        <v>106</v>
      </c>
      <c r="BK84" s="184">
        <f>BK85</f>
        <v>0</v>
      </c>
    </row>
    <row r="85" s="11" customFormat="1" ht="25.92" customHeight="1">
      <c r="A85" s="11"/>
      <c r="B85" s="185"/>
      <c r="C85" s="186"/>
      <c r="D85" s="187" t="s">
        <v>78</v>
      </c>
      <c r="E85" s="188" t="s">
        <v>93</v>
      </c>
      <c r="F85" s="188" t="s">
        <v>94</v>
      </c>
      <c r="G85" s="186"/>
      <c r="H85" s="186"/>
      <c r="I85" s="189"/>
      <c r="J85" s="190">
        <f>BK85</f>
        <v>0</v>
      </c>
      <c r="K85" s="186"/>
      <c r="L85" s="191"/>
      <c r="M85" s="192"/>
      <c r="N85" s="193"/>
      <c r="O85" s="193"/>
      <c r="P85" s="194">
        <f>P86+P117+P135+P144</f>
        <v>0</v>
      </c>
      <c r="Q85" s="193"/>
      <c r="R85" s="194">
        <f>R86+R117+R135+R144</f>
        <v>0</v>
      </c>
      <c r="S85" s="193"/>
      <c r="T85" s="195">
        <f>T86+T117+T135+T144</f>
        <v>0</v>
      </c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R85" s="196" t="s">
        <v>170</v>
      </c>
      <c r="AT85" s="197" t="s">
        <v>78</v>
      </c>
      <c r="AU85" s="197" t="s">
        <v>79</v>
      </c>
      <c r="AY85" s="196" t="s">
        <v>145</v>
      </c>
      <c r="BK85" s="198">
        <f>BK86+BK117+BK135+BK144</f>
        <v>0</v>
      </c>
    </row>
    <row r="86" s="11" customFormat="1" ht="22.8" customHeight="1">
      <c r="A86" s="11"/>
      <c r="B86" s="185"/>
      <c r="C86" s="186"/>
      <c r="D86" s="187" t="s">
        <v>78</v>
      </c>
      <c r="E86" s="250" t="s">
        <v>1206</v>
      </c>
      <c r="F86" s="250" t="s">
        <v>1207</v>
      </c>
      <c r="G86" s="186"/>
      <c r="H86" s="186"/>
      <c r="I86" s="189"/>
      <c r="J86" s="251">
        <f>BK86</f>
        <v>0</v>
      </c>
      <c r="K86" s="186"/>
      <c r="L86" s="191"/>
      <c r="M86" s="192"/>
      <c r="N86" s="193"/>
      <c r="O86" s="193"/>
      <c r="P86" s="194">
        <f>SUM(P87:P116)</f>
        <v>0</v>
      </c>
      <c r="Q86" s="193"/>
      <c r="R86" s="194">
        <f>SUM(R87:R116)</f>
        <v>0</v>
      </c>
      <c r="S86" s="193"/>
      <c r="T86" s="195">
        <f>SUM(T87:T116)</f>
        <v>0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R86" s="196" t="s">
        <v>170</v>
      </c>
      <c r="AT86" s="197" t="s">
        <v>78</v>
      </c>
      <c r="AU86" s="197" t="s">
        <v>87</v>
      </c>
      <c r="AY86" s="196" t="s">
        <v>145</v>
      </c>
      <c r="BK86" s="198">
        <f>SUM(BK87:BK116)</f>
        <v>0</v>
      </c>
    </row>
    <row r="87" s="2" customFormat="1" ht="16.5" customHeight="1">
      <c r="A87" s="41"/>
      <c r="B87" s="42"/>
      <c r="C87" s="199" t="s">
        <v>87</v>
      </c>
      <c r="D87" s="199" t="s">
        <v>146</v>
      </c>
      <c r="E87" s="200" t="s">
        <v>1208</v>
      </c>
      <c r="F87" s="201" t="s">
        <v>1209</v>
      </c>
      <c r="G87" s="202" t="s">
        <v>368</v>
      </c>
      <c r="H87" s="203">
        <v>1</v>
      </c>
      <c r="I87" s="204"/>
      <c r="J87" s="205">
        <f>ROUND(I87*H87,2)</f>
        <v>0</v>
      </c>
      <c r="K87" s="201" t="s">
        <v>525</v>
      </c>
      <c r="L87" s="47"/>
      <c r="M87" s="206" t="s">
        <v>39</v>
      </c>
      <c r="N87" s="207" t="s">
        <v>50</v>
      </c>
      <c r="O87" s="87"/>
      <c r="P87" s="208">
        <f>O87*H87</f>
        <v>0</v>
      </c>
      <c r="Q87" s="208">
        <v>0</v>
      </c>
      <c r="R87" s="208">
        <f>Q87*H87</f>
        <v>0</v>
      </c>
      <c r="S87" s="208">
        <v>0</v>
      </c>
      <c r="T87" s="209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0" t="s">
        <v>151</v>
      </c>
      <c r="AT87" s="210" t="s">
        <v>146</v>
      </c>
      <c r="AU87" s="210" t="s">
        <v>89</v>
      </c>
      <c r="AY87" s="19" t="s">
        <v>145</v>
      </c>
      <c r="BE87" s="211">
        <f>IF(N87="základní",J87,0)</f>
        <v>0</v>
      </c>
      <c r="BF87" s="211">
        <f>IF(N87="snížená",J87,0)</f>
        <v>0</v>
      </c>
      <c r="BG87" s="211">
        <f>IF(N87="zákl. přenesená",J87,0)</f>
        <v>0</v>
      </c>
      <c r="BH87" s="211">
        <f>IF(N87="sníž. přenesená",J87,0)</f>
        <v>0</v>
      </c>
      <c r="BI87" s="211">
        <f>IF(N87="nulová",J87,0)</f>
        <v>0</v>
      </c>
      <c r="BJ87" s="19" t="s">
        <v>87</v>
      </c>
      <c r="BK87" s="211">
        <f>ROUND(I87*H87,2)</f>
        <v>0</v>
      </c>
      <c r="BL87" s="19" t="s">
        <v>151</v>
      </c>
      <c r="BM87" s="210" t="s">
        <v>89</v>
      </c>
    </row>
    <row r="88" s="2" customFormat="1">
      <c r="A88" s="41"/>
      <c r="B88" s="42"/>
      <c r="C88" s="43"/>
      <c r="D88" s="212" t="s">
        <v>152</v>
      </c>
      <c r="E88" s="43"/>
      <c r="F88" s="213" t="s">
        <v>1209</v>
      </c>
      <c r="G88" s="43"/>
      <c r="H88" s="43"/>
      <c r="I88" s="214"/>
      <c r="J88" s="43"/>
      <c r="K88" s="43"/>
      <c r="L88" s="47"/>
      <c r="M88" s="215"/>
      <c r="N88" s="216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19" t="s">
        <v>152</v>
      </c>
      <c r="AU88" s="19" t="s">
        <v>89</v>
      </c>
    </row>
    <row r="89" s="2" customFormat="1">
      <c r="A89" s="41"/>
      <c r="B89" s="42"/>
      <c r="C89" s="43"/>
      <c r="D89" s="252" t="s">
        <v>528</v>
      </c>
      <c r="E89" s="43"/>
      <c r="F89" s="253" t="s">
        <v>1210</v>
      </c>
      <c r="G89" s="43"/>
      <c r="H89" s="43"/>
      <c r="I89" s="214"/>
      <c r="J89" s="43"/>
      <c r="K89" s="43"/>
      <c r="L89" s="47"/>
      <c r="M89" s="215"/>
      <c r="N89" s="216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19" t="s">
        <v>528</v>
      </c>
      <c r="AU89" s="19" t="s">
        <v>89</v>
      </c>
    </row>
    <row r="90" s="12" customFormat="1">
      <c r="A90" s="12"/>
      <c r="B90" s="217"/>
      <c r="C90" s="218"/>
      <c r="D90" s="212" t="s">
        <v>153</v>
      </c>
      <c r="E90" s="219" t="s">
        <v>39</v>
      </c>
      <c r="F90" s="220" t="s">
        <v>1211</v>
      </c>
      <c r="G90" s="218"/>
      <c r="H90" s="221">
        <v>1</v>
      </c>
      <c r="I90" s="222"/>
      <c r="J90" s="218"/>
      <c r="K90" s="218"/>
      <c r="L90" s="223"/>
      <c r="M90" s="224"/>
      <c r="N90" s="225"/>
      <c r="O90" s="225"/>
      <c r="P90" s="225"/>
      <c r="Q90" s="225"/>
      <c r="R90" s="225"/>
      <c r="S90" s="225"/>
      <c r="T90" s="226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T90" s="227" t="s">
        <v>153</v>
      </c>
      <c r="AU90" s="227" t="s">
        <v>89</v>
      </c>
      <c r="AV90" s="12" t="s">
        <v>89</v>
      </c>
      <c r="AW90" s="12" t="s">
        <v>41</v>
      </c>
      <c r="AX90" s="12" t="s">
        <v>79</v>
      </c>
      <c r="AY90" s="227" t="s">
        <v>145</v>
      </c>
    </row>
    <row r="91" s="13" customFormat="1">
      <c r="A91" s="13"/>
      <c r="B91" s="228"/>
      <c r="C91" s="229"/>
      <c r="D91" s="212" t="s">
        <v>153</v>
      </c>
      <c r="E91" s="230" t="s">
        <v>39</v>
      </c>
      <c r="F91" s="231" t="s">
        <v>155</v>
      </c>
      <c r="G91" s="229"/>
      <c r="H91" s="232">
        <v>1</v>
      </c>
      <c r="I91" s="233"/>
      <c r="J91" s="229"/>
      <c r="K91" s="229"/>
      <c r="L91" s="234"/>
      <c r="M91" s="235"/>
      <c r="N91" s="236"/>
      <c r="O91" s="236"/>
      <c r="P91" s="236"/>
      <c r="Q91" s="236"/>
      <c r="R91" s="236"/>
      <c r="S91" s="236"/>
      <c r="T91" s="237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8" t="s">
        <v>153</v>
      </c>
      <c r="AU91" s="238" t="s">
        <v>89</v>
      </c>
      <c r="AV91" s="13" t="s">
        <v>151</v>
      </c>
      <c r="AW91" s="13" t="s">
        <v>41</v>
      </c>
      <c r="AX91" s="13" t="s">
        <v>87</v>
      </c>
      <c r="AY91" s="238" t="s">
        <v>145</v>
      </c>
    </row>
    <row r="92" s="2" customFormat="1" ht="16.5" customHeight="1">
      <c r="A92" s="41"/>
      <c r="B92" s="42"/>
      <c r="C92" s="199" t="s">
        <v>89</v>
      </c>
      <c r="D92" s="199" t="s">
        <v>146</v>
      </c>
      <c r="E92" s="200" t="s">
        <v>1212</v>
      </c>
      <c r="F92" s="201" t="s">
        <v>1213</v>
      </c>
      <c r="G92" s="202" t="s">
        <v>368</v>
      </c>
      <c r="H92" s="203">
        <v>1</v>
      </c>
      <c r="I92" s="204"/>
      <c r="J92" s="205">
        <f>ROUND(I92*H92,2)</f>
        <v>0</v>
      </c>
      <c r="K92" s="201" t="s">
        <v>525</v>
      </c>
      <c r="L92" s="47"/>
      <c r="M92" s="206" t="s">
        <v>39</v>
      </c>
      <c r="N92" s="207" t="s">
        <v>50</v>
      </c>
      <c r="O92" s="87"/>
      <c r="P92" s="208">
        <f>O92*H92</f>
        <v>0</v>
      </c>
      <c r="Q92" s="208">
        <v>0</v>
      </c>
      <c r="R92" s="208">
        <f>Q92*H92</f>
        <v>0</v>
      </c>
      <c r="S92" s="208">
        <v>0</v>
      </c>
      <c r="T92" s="209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0" t="s">
        <v>151</v>
      </c>
      <c r="AT92" s="210" t="s">
        <v>146</v>
      </c>
      <c r="AU92" s="210" t="s">
        <v>89</v>
      </c>
      <c r="AY92" s="19" t="s">
        <v>145</v>
      </c>
      <c r="BE92" s="211">
        <f>IF(N92="základní",J92,0)</f>
        <v>0</v>
      </c>
      <c r="BF92" s="211">
        <f>IF(N92="snížená",J92,0)</f>
        <v>0</v>
      </c>
      <c r="BG92" s="211">
        <f>IF(N92="zákl. přenesená",J92,0)</f>
        <v>0</v>
      </c>
      <c r="BH92" s="211">
        <f>IF(N92="sníž. přenesená",J92,0)</f>
        <v>0</v>
      </c>
      <c r="BI92" s="211">
        <f>IF(N92="nulová",J92,0)</f>
        <v>0</v>
      </c>
      <c r="BJ92" s="19" t="s">
        <v>87</v>
      </c>
      <c r="BK92" s="211">
        <f>ROUND(I92*H92,2)</f>
        <v>0</v>
      </c>
      <c r="BL92" s="19" t="s">
        <v>151</v>
      </c>
      <c r="BM92" s="210" t="s">
        <v>151</v>
      </c>
    </row>
    <row r="93" s="2" customFormat="1">
      <c r="A93" s="41"/>
      <c r="B93" s="42"/>
      <c r="C93" s="43"/>
      <c r="D93" s="212" t="s">
        <v>152</v>
      </c>
      <c r="E93" s="43"/>
      <c r="F93" s="213" t="s">
        <v>1213</v>
      </c>
      <c r="G93" s="43"/>
      <c r="H93" s="43"/>
      <c r="I93" s="214"/>
      <c r="J93" s="43"/>
      <c r="K93" s="43"/>
      <c r="L93" s="47"/>
      <c r="M93" s="215"/>
      <c r="N93" s="216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19" t="s">
        <v>152</v>
      </c>
      <c r="AU93" s="19" t="s">
        <v>89</v>
      </c>
    </row>
    <row r="94" s="2" customFormat="1">
      <c r="A94" s="41"/>
      <c r="B94" s="42"/>
      <c r="C94" s="43"/>
      <c r="D94" s="252" t="s">
        <v>528</v>
      </c>
      <c r="E94" s="43"/>
      <c r="F94" s="253" t="s">
        <v>1214</v>
      </c>
      <c r="G94" s="43"/>
      <c r="H94" s="43"/>
      <c r="I94" s="214"/>
      <c r="J94" s="43"/>
      <c r="K94" s="43"/>
      <c r="L94" s="47"/>
      <c r="M94" s="215"/>
      <c r="N94" s="216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19" t="s">
        <v>528</v>
      </c>
      <c r="AU94" s="19" t="s">
        <v>89</v>
      </c>
    </row>
    <row r="95" s="2" customFormat="1" ht="33" customHeight="1">
      <c r="A95" s="41"/>
      <c r="B95" s="42"/>
      <c r="C95" s="199" t="s">
        <v>161</v>
      </c>
      <c r="D95" s="199" t="s">
        <v>146</v>
      </c>
      <c r="E95" s="200" t="s">
        <v>1215</v>
      </c>
      <c r="F95" s="201" t="s">
        <v>1216</v>
      </c>
      <c r="G95" s="202" t="s">
        <v>368</v>
      </c>
      <c r="H95" s="203">
        <v>1</v>
      </c>
      <c r="I95" s="204"/>
      <c r="J95" s="205">
        <f>ROUND(I95*H95,2)</f>
        <v>0</v>
      </c>
      <c r="K95" s="201" t="s">
        <v>525</v>
      </c>
      <c r="L95" s="47"/>
      <c r="M95" s="206" t="s">
        <v>39</v>
      </c>
      <c r="N95" s="207" t="s">
        <v>50</v>
      </c>
      <c r="O95" s="87"/>
      <c r="P95" s="208">
        <f>O95*H95</f>
        <v>0</v>
      </c>
      <c r="Q95" s="208">
        <v>0</v>
      </c>
      <c r="R95" s="208">
        <f>Q95*H95</f>
        <v>0</v>
      </c>
      <c r="S95" s="208">
        <v>0</v>
      </c>
      <c r="T95" s="209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0" t="s">
        <v>151</v>
      </c>
      <c r="AT95" s="210" t="s">
        <v>146</v>
      </c>
      <c r="AU95" s="210" t="s">
        <v>89</v>
      </c>
      <c r="AY95" s="19" t="s">
        <v>145</v>
      </c>
      <c r="BE95" s="211">
        <f>IF(N95="základní",J95,0)</f>
        <v>0</v>
      </c>
      <c r="BF95" s="211">
        <f>IF(N95="snížená",J95,0)</f>
        <v>0</v>
      </c>
      <c r="BG95" s="211">
        <f>IF(N95="zákl. přenesená",J95,0)</f>
        <v>0</v>
      </c>
      <c r="BH95" s="211">
        <f>IF(N95="sníž. přenesená",J95,0)</f>
        <v>0</v>
      </c>
      <c r="BI95" s="211">
        <f>IF(N95="nulová",J95,0)</f>
        <v>0</v>
      </c>
      <c r="BJ95" s="19" t="s">
        <v>87</v>
      </c>
      <c r="BK95" s="211">
        <f>ROUND(I95*H95,2)</f>
        <v>0</v>
      </c>
      <c r="BL95" s="19" t="s">
        <v>151</v>
      </c>
      <c r="BM95" s="210" t="s">
        <v>164</v>
      </c>
    </row>
    <row r="96" s="2" customFormat="1">
      <c r="A96" s="41"/>
      <c r="B96" s="42"/>
      <c r="C96" s="43"/>
      <c r="D96" s="212" t="s">
        <v>152</v>
      </c>
      <c r="E96" s="43"/>
      <c r="F96" s="213" t="s">
        <v>1216</v>
      </c>
      <c r="G96" s="43"/>
      <c r="H96" s="43"/>
      <c r="I96" s="214"/>
      <c r="J96" s="43"/>
      <c r="K96" s="43"/>
      <c r="L96" s="47"/>
      <c r="M96" s="215"/>
      <c r="N96" s="216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19" t="s">
        <v>152</v>
      </c>
      <c r="AU96" s="19" t="s">
        <v>89</v>
      </c>
    </row>
    <row r="97" s="2" customFormat="1">
      <c r="A97" s="41"/>
      <c r="B97" s="42"/>
      <c r="C97" s="43"/>
      <c r="D97" s="252" t="s">
        <v>528</v>
      </c>
      <c r="E97" s="43"/>
      <c r="F97" s="253" t="s">
        <v>1217</v>
      </c>
      <c r="G97" s="43"/>
      <c r="H97" s="43"/>
      <c r="I97" s="214"/>
      <c r="J97" s="43"/>
      <c r="K97" s="43"/>
      <c r="L97" s="47"/>
      <c r="M97" s="215"/>
      <c r="N97" s="216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19" t="s">
        <v>528</v>
      </c>
      <c r="AU97" s="19" t="s">
        <v>89</v>
      </c>
    </row>
    <row r="98" s="12" customFormat="1">
      <c r="A98" s="12"/>
      <c r="B98" s="217"/>
      <c r="C98" s="218"/>
      <c r="D98" s="212" t="s">
        <v>153</v>
      </c>
      <c r="E98" s="219" t="s">
        <v>39</v>
      </c>
      <c r="F98" s="220" t="s">
        <v>1218</v>
      </c>
      <c r="G98" s="218"/>
      <c r="H98" s="221">
        <v>1</v>
      </c>
      <c r="I98" s="222"/>
      <c r="J98" s="218"/>
      <c r="K98" s="218"/>
      <c r="L98" s="223"/>
      <c r="M98" s="224"/>
      <c r="N98" s="225"/>
      <c r="O98" s="225"/>
      <c r="P98" s="225"/>
      <c r="Q98" s="225"/>
      <c r="R98" s="225"/>
      <c r="S98" s="225"/>
      <c r="T98" s="22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T98" s="227" t="s">
        <v>153</v>
      </c>
      <c r="AU98" s="227" t="s">
        <v>89</v>
      </c>
      <c r="AV98" s="12" t="s">
        <v>89</v>
      </c>
      <c r="AW98" s="12" t="s">
        <v>41</v>
      </c>
      <c r="AX98" s="12" t="s">
        <v>79</v>
      </c>
      <c r="AY98" s="227" t="s">
        <v>145</v>
      </c>
    </row>
    <row r="99" s="13" customFormat="1">
      <c r="A99" s="13"/>
      <c r="B99" s="228"/>
      <c r="C99" s="229"/>
      <c r="D99" s="212" t="s">
        <v>153</v>
      </c>
      <c r="E99" s="230" t="s">
        <v>39</v>
      </c>
      <c r="F99" s="231" t="s">
        <v>155</v>
      </c>
      <c r="G99" s="229"/>
      <c r="H99" s="232">
        <v>1</v>
      </c>
      <c r="I99" s="233"/>
      <c r="J99" s="229"/>
      <c r="K99" s="229"/>
      <c r="L99" s="234"/>
      <c r="M99" s="235"/>
      <c r="N99" s="236"/>
      <c r="O99" s="236"/>
      <c r="P99" s="236"/>
      <c r="Q99" s="236"/>
      <c r="R99" s="236"/>
      <c r="S99" s="236"/>
      <c r="T99" s="237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8" t="s">
        <v>153</v>
      </c>
      <c r="AU99" s="238" t="s">
        <v>89</v>
      </c>
      <c r="AV99" s="13" t="s">
        <v>151</v>
      </c>
      <c r="AW99" s="13" t="s">
        <v>41</v>
      </c>
      <c r="AX99" s="13" t="s">
        <v>87</v>
      </c>
      <c r="AY99" s="238" t="s">
        <v>145</v>
      </c>
    </row>
    <row r="100" s="2" customFormat="1" ht="21.75" customHeight="1">
      <c r="A100" s="41"/>
      <c r="B100" s="42"/>
      <c r="C100" s="199" t="s">
        <v>151</v>
      </c>
      <c r="D100" s="199" t="s">
        <v>146</v>
      </c>
      <c r="E100" s="200" t="s">
        <v>1219</v>
      </c>
      <c r="F100" s="201" t="s">
        <v>1220</v>
      </c>
      <c r="G100" s="202" t="s">
        <v>423</v>
      </c>
      <c r="H100" s="203">
        <v>1</v>
      </c>
      <c r="I100" s="204"/>
      <c r="J100" s="205">
        <f>ROUND(I100*H100,2)</f>
        <v>0</v>
      </c>
      <c r="K100" s="201" t="s">
        <v>525</v>
      </c>
      <c r="L100" s="47"/>
      <c r="M100" s="206" t="s">
        <v>39</v>
      </c>
      <c r="N100" s="207" t="s">
        <v>50</v>
      </c>
      <c r="O100" s="87"/>
      <c r="P100" s="208">
        <f>O100*H100</f>
        <v>0</v>
      </c>
      <c r="Q100" s="208">
        <v>0</v>
      </c>
      <c r="R100" s="208">
        <f>Q100*H100</f>
        <v>0</v>
      </c>
      <c r="S100" s="208">
        <v>0</v>
      </c>
      <c r="T100" s="209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0" t="s">
        <v>1221</v>
      </c>
      <c r="AT100" s="210" t="s">
        <v>146</v>
      </c>
      <c r="AU100" s="210" t="s">
        <v>89</v>
      </c>
      <c r="AY100" s="19" t="s">
        <v>145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9" t="s">
        <v>87</v>
      </c>
      <c r="BK100" s="211">
        <f>ROUND(I100*H100,2)</f>
        <v>0</v>
      </c>
      <c r="BL100" s="19" t="s">
        <v>1221</v>
      </c>
      <c r="BM100" s="210" t="s">
        <v>1222</v>
      </c>
    </row>
    <row r="101" s="2" customFormat="1">
      <c r="A101" s="41"/>
      <c r="B101" s="42"/>
      <c r="C101" s="43"/>
      <c r="D101" s="212" t="s">
        <v>152</v>
      </c>
      <c r="E101" s="43"/>
      <c r="F101" s="213" t="s">
        <v>1220</v>
      </c>
      <c r="G101" s="43"/>
      <c r="H101" s="43"/>
      <c r="I101" s="214"/>
      <c r="J101" s="43"/>
      <c r="K101" s="43"/>
      <c r="L101" s="47"/>
      <c r="M101" s="215"/>
      <c r="N101" s="216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19" t="s">
        <v>152</v>
      </c>
      <c r="AU101" s="19" t="s">
        <v>89</v>
      </c>
    </row>
    <row r="102" s="2" customFormat="1">
      <c r="A102" s="41"/>
      <c r="B102" s="42"/>
      <c r="C102" s="43"/>
      <c r="D102" s="252" t="s">
        <v>528</v>
      </c>
      <c r="E102" s="43"/>
      <c r="F102" s="253" t="s">
        <v>1223</v>
      </c>
      <c r="G102" s="43"/>
      <c r="H102" s="43"/>
      <c r="I102" s="214"/>
      <c r="J102" s="43"/>
      <c r="K102" s="43"/>
      <c r="L102" s="47"/>
      <c r="M102" s="215"/>
      <c r="N102" s="216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19" t="s">
        <v>528</v>
      </c>
      <c r="AU102" s="19" t="s">
        <v>89</v>
      </c>
    </row>
    <row r="103" s="2" customFormat="1" ht="24.15" customHeight="1">
      <c r="A103" s="41"/>
      <c r="B103" s="42"/>
      <c r="C103" s="199" t="s">
        <v>170</v>
      </c>
      <c r="D103" s="199" t="s">
        <v>146</v>
      </c>
      <c r="E103" s="200" t="s">
        <v>1224</v>
      </c>
      <c r="F103" s="201" t="s">
        <v>1225</v>
      </c>
      <c r="G103" s="202" t="s">
        <v>368</v>
      </c>
      <c r="H103" s="203">
        <v>1</v>
      </c>
      <c r="I103" s="204"/>
      <c r="J103" s="205">
        <f>ROUND(I103*H103,2)</f>
        <v>0</v>
      </c>
      <c r="K103" s="201" t="s">
        <v>525</v>
      </c>
      <c r="L103" s="47"/>
      <c r="M103" s="206" t="s">
        <v>39</v>
      </c>
      <c r="N103" s="207" t="s">
        <v>50</v>
      </c>
      <c r="O103" s="87"/>
      <c r="P103" s="208">
        <f>O103*H103</f>
        <v>0</v>
      </c>
      <c r="Q103" s="208">
        <v>0</v>
      </c>
      <c r="R103" s="208">
        <f>Q103*H103</f>
        <v>0</v>
      </c>
      <c r="S103" s="208">
        <v>0</v>
      </c>
      <c r="T103" s="209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0" t="s">
        <v>151</v>
      </c>
      <c r="AT103" s="210" t="s">
        <v>146</v>
      </c>
      <c r="AU103" s="210" t="s">
        <v>89</v>
      </c>
      <c r="AY103" s="19" t="s">
        <v>145</v>
      </c>
      <c r="BE103" s="211">
        <f>IF(N103="základní",J103,0)</f>
        <v>0</v>
      </c>
      <c r="BF103" s="211">
        <f>IF(N103="snížená",J103,0)</f>
        <v>0</v>
      </c>
      <c r="BG103" s="211">
        <f>IF(N103="zákl. přenesená",J103,0)</f>
        <v>0</v>
      </c>
      <c r="BH103" s="211">
        <f>IF(N103="sníž. přenesená",J103,0)</f>
        <v>0</v>
      </c>
      <c r="BI103" s="211">
        <f>IF(N103="nulová",J103,0)</f>
        <v>0</v>
      </c>
      <c r="BJ103" s="19" t="s">
        <v>87</v>
      </c>
      <c r="BK103" s="211">
        <f>ROUND(I103*H103,2)</f>
        <v>0</v>
      </c>
      <c r="BL103" s="19" t="s">
        <v>151</v>
      </c>
      <c r="BM103" s="210" t="s">
        <v>168</v>
      </c>
    </row>
    <row r="104" s="2" customFormat="1">
      <c r="A104" s="41"/>
      <c r="B104" s="42"/>
      <c r="C104" s="43"/>
      <c r="D104" s="212" t="s">
        <v>152</v>
      </c>
      <c r="E104" s="43"/>
      <c r="F104" s="213" t="s">
        <v>1225</v>
      </c>
      <c r="G104" s="43"/>
      <c r="H104" s="43"/>
      <c r="I104" s="214"/>
      <c r="J104" s="43"/>
      <c r="K104" s="43"/>
      <c r="L104" s="47"/>
      <c r="M104" s="215"/>
      <c r="N104" s="216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19" t="s">
        <v>152</v>
      </c>
      <c r="AU104" s="19" t="s">
        <v>89</v>
      </c>
    </row>
    <row r="105" s="2" customFormat="1">
      <c r="A105" s="41"/>
      <c r="B105" s="42"/>
      <c r="C105" s="43"/>
      <c r="D105" s="252" t="s">
        <v>528</v>
      </c>
      <c r="E105" s="43"/>
      <c r="F105" s="253" t="s">
        <v>1226</v>
      </c>
      <c r="G105" s="43"/>
      <c r="H105" s="43"/>
      <c r="I105" s="214"/>
      <c r="J105" s="43"/>
      <c r="K105" s="43"/>
      <c r="L105" s="47"/>
      <c r="M105" s="215"/>
      <c r="N105" s="216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19" t="s">
        <v>528</v>
      </c>
      <c r="AU105" s="19" t="s">
        <v>89</v>
      </c>
    </row>
    <row r="106" s="12" customFormat="1">
      <c r="A106" s="12"/>
      <c r="B106" s="217"/>
      <c r="C106" s="218"/>
      <c r="D106" s="212" t="s">
        <v>153</v>
      </c>
      <c r="E106" s="219" t="s">
        <v>39</v>
      </c>
      <c r="F106" s="220" t="s">
        <v>1227</v>
      </c>
      <c r="G106" s="218"/>
      <c r="H106" s="221">
        <v>1</v>
      </c>
      <c r="I106" s="222"/>
      <c r="J106" s="218"/>
      <c r="K106" s="218"/>
      <c r="L106" s="223"/>
      <c r="M106" s="224"/>
      <c r="N106" s="225"/>
      <c r="O106" s="225"/>
      <c r="P106" s="225"/>
      <c r="Q106" s="225"/>
      <c r="R106" s="225"/>
      <c r="S106" s="225"/>
      <c r="T106" s="22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7" t="s">
        <v>153</v>
      </c>
      <c r="AU106" s="227" t="s">
        <v>89</v>
      </c>
      <c r="AV106" s="12" t="s">
        <v>89</v>
      </c>
      <c r="AW106" s="12" t="s">
        <v>41</v>
      </c>
      <c r="AX106" s="12" t="s">
        <v>79</v>
      </c>
      <c r="AY106" s="227" t="s">
        <v>145</v>
      </c>
    </row>
    <row r="107" s="13" customFormat="1">
      <c r="A107" s="13"/>
      <c r="B107" s="228"/>
      <c r="C107" s="229"/>
      <c r="D107" s="212" t="s">
        <v>153</v>
      </c>
      <c r="E107" s="230" t="s">
        <v>39</v>
      </c>
      <c r="F107" s="231" t="s">
        <v>155</v>
      </c>
      <c r="G107" s="229"/>
      <c r="H107" s="232">
        <v>1</v>
      </c>
      <c r="I107" s="233"/>
      <c r="J107" s="229"/>
      <c r="K107" s="229"/>
      <c r="L107" s="234"/>
      <c r="M107" s="235"/>
      <c r="N107" s="236"/>
      <c r="O107" s="236"/>
      <c r="P107" s="236"/>
      <c r="Q107" s="236"/>
      <c r="R107" s="236"/>
      <c r="S107" s="236"/>
      <c r="T107" s="23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8" t="s">
        <v>153</v>
      </c>
      <c r="AU107" s="238" t="s">
        <v>89</v>
      </c>
      <c r="AV107" s="13" t="s">
        <v>151</v>
      </c>
      <c r="AW107" s="13" t="s">
        <v>41</v>
      </c>
      <c r="AX107" s="13" t="s">
        <v>87</v>
      </c>
      <c r="AY107" s="238" t="s">
        <v>145</v>
      </c>
    </row>
    <row r="108" s="2" customFormat="1" ht="44.25" customHeight="1">
      <c r="A108" s="41"/>
      <c r="B108" s="42"/>
      <c r="C108" s="199" t="s">
        <v>164</v>
      </c>
      <c r="D108" s="199" t="s">
        <v>146</v>
      </c>
      <c r="E108" s="200" t="s">
        <v>1228</v>
      </c>
      <c r="F108" s="201" t="s">
        <v>1229</v>
      </c>
      <c r="G108" s="202" t="s">
        <v>368</v>
      </c>
      <c r="H108" s="203">
        <v>1</v>
      </c>
      <c r="I108" s="204"/>
      <c r="J108" s="205">
        <f>ROUND(I108*H108,2)</f>
        <v>0</v>
      </c>
      <c r="K108" s="201" t="s">
        <v>525</v>
      </c>
      <c r="L108" s="47"/>
      <c r="M108" s="206" t="s">
        <v>39</v>
      </c>
      <c r="N108" s="207" t="s">
        <v>50</v>
      </c>
      <c r="O108" s="87"/>
      <c r="P108" s="208">
        <f>O108*H108</f>
        <v>0</v>
      </c>
      <c r="Q108" s="208">
        <v>0</v>
      </c>
      <c r="R108" s="208">
        <f>Q108*H108</f>
        <v>0</v>
      </c>
      <c r="S108" s="208">
        <v>0</v>
      </c>
      <c r="T108" s="209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0" t="s">
        <v>151</v>
      </c>
      <c r="AT108" s="210" t="s">
        <v>146</v>
      </c>
      <c r="AU108" s="210" t="s">
        <v>89</v>
      </c>
      <c r="AY108" s="19" t="s">
        <v>145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9" t="s">
        <v>87</v>
      </c>
      <c r="BK108" s="211">
        <f>ROUND(I108*H108,2)</f>
        <v>0</v>
      </c>
      <c r="BL108" s="19" t="s">
        <v>151</v>
      </c>
      <c r="BM108" s="210" t="s">
        <v>173</v>
      </c>
    </row>
    <row r="109" s="2" customFormat="1">
      <c r="A109" s="41"/>
      <c r="B109" s="42"/>
      <c r="C109" s="43"/>
      <c r="D109" s="212" t="s">
        <v>152</v>
      </c>
      <c r="E109" s="43"/>
      <c r="F109" s="213" t="s">
        <v>1229</v>
      </c>
      <c r="G109" s="43"/>
      <c r="H109" s="43"/>
      <c r="I109" s="214"/>
      <c r="J109" s="43"/>
      <c r="K109" s="43"/>
      <c r="L109" s="47"/>
      <c r="M109" s="215"/>
      <c r="N109" s="216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19" t="s">
        <v>152</v>
      </c>
      <c r="AU109" s="19" t="s">
        <v>89</v>
      </c>
    </row>
    <row r="110" s="2" customFormat="1">
      <c r="A110" s="41"/>
      <c r="B110" s="42"/>
      <c r="C110" s="43"/>
      <c r="D110" s="252" t="s">
        <v>528</v>
      </c>
      <c r="E110" s="43"/>
      <c r="F110" s="253" t="s">
        <v>1230</v>
      </c>
      <c r="G110" s="43"/>
      <c r="H110" s="43"/>
      <c r="I110" s="214"/>
      <c r="J110" s="43"/>
      <c r="K110" s="43"/>
      <c r="L110" s="47"/>
      <c r="M110" s="215"/>
      <c r="N110" s="216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19" t="s">
        <v>528</v>
      </c>
      <c r="AU110" s="19" t="s">
        <v>89</v>
      </c>
    </row>
    <row r="111" s="12" customFormat="1">
      <c r="A111" s="12"/>
      <c r="B111" s="217"/>
      <c r="C111" s="218"/>
      <c r="D111" s="212" t="s">
        <v>153</v>
      </c>
      <c r="E111" s="219" t="s">
        <v>39</v>
      </c>
      <c r="F111" s="220" t="s">
        <v>1231</v>
      </c>
      <c r="G111" s="218"/>
      <c r="H111" s="221">
        <v>1</v>
      </c>
      <c r="I111" s="222"/>
      <c r="J111" s="218"/>
      <c r="K111" s="218"/>
      <c r="L111" s="223"/>
      <c r="M111" s="224"/>
      <c r="N111" s="225"/>
      <c r="O111" s="225"/>
      <c r="P111" s="225"/>
      <c r="Q111" s="225"/>
      <c r="R111" s="225"/>
      <c r="S111" s="225"/>
      <c r="T111" s="22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T111" s="227" t="s">
        <v>153</v>
      </c>
      <c r="AU111" s="227" t="s">
        <v>89</v>
      </c>
      <c r="AV111" s="12" t="s">
        <v>89</v>
      </c>
      <c r="AW111" s="12" t="s">
        <v>41</v>
      </c>
      <c r="AX111" s="12" t="s">
        <v>79</v>
      </c>
      <c r="AY111" s="227" t="s">
        <v>145</v>
      </c>
    </row>
    <row r="112" s="13" customFormat="1">
      <c r="A112" s="13"/>
      <c r="B112" s="228"/>
      <c r="C112" s="229"/>
      <c r="D112" s="212" t="s">
        <v>153</v>
      </c>
      <c r="E112" s="230" t="s">
        <v>39</v>
      </c>
      <c r="F112" s="231" t="s">
        <v>155</v>
      </c>
      <c r="G112" s="229"/>
      <c r="H112" s="232">
        <v>1</v>
      </c>
      <c r="I112" s="233"/>
      <c r="J112" s="229"/>
      <c r="K112" s="229"/>
      <c r="L112" s="234"/>
      <c r="M112" s="235"/>
      <c r="N112" s="236"/>
      <c r="O112" s="236"/>
      <c r="P112" s="236"/>
      <c r="Q112" s="236"/>
      <c r="R112" s="236"/>
      <c r="S112" s="236"/>
      <c r="T112" s="23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8" t="s">
        <v>153</v>
      </c>
      <c r="AU112" s="238" t="s">
        <v>89</v>
      </c>
      <c r="AV112" s="13" t="s">
        <v>151</v>
      </c>
      <c r="AW112" s="13" t="s">
        <v>41</v>
      </c>
      <c r="AX112" s="13" t="s">
        <v>87</v>
      </c>
      <c r="AY112" s="238" t="s">
        <v>145</v>
      </c>
    </row>
    <row r="113" s="2" customFormat="1" ht="16.5" customHeight="1">
      <c r="A113" s="41"/>
      <c r="B113" s="42"/>
      <c r="C113" s="199" t="s">
        <v>178</v>
      </c>
      <c r="D113" s="199" t="s">
        <v>146</v>
      </c>
      <c r="E113" s="200" t="s">
        <v>1232</v>
      </c>
      <c r="F113" s="201" t="s">
        <v>1233</v>
      </c>
      <c r="G113" s="202" t="s">
        <v>423</v>
      </c>
      <c r="H113" s="203">
        <v>1</v>
      </c>
      <c r="I113" s="204"/>
      <c r="J113" s="205">
        <f>ROUND(I113*H113,2)</f>
        <v>0</v>
      </c>
      <c r="K113" s="201" t="s">
        <v>525</v>
      </c>
      <c r="L113" s="47"/>
      <c r="M113" s="206" t="s">
        <v>39</v>
      </c>
      <c r="N113" s="207" t="s">
        <v>50</v>
      </c>
      <c r="O113" s="87"/>
      <c r="P113" s="208">
        <f>O113*H113</f>
        <v>0</v>
      </c>
      <c r="Q113" s="208">
        <v>0</v>
      </c>
      <c r="R113" s="208">
        <f>Q113*H113</f>
        <v>0</v>
      </c>
      <c r="S113" s="208">
        <v>0</v>
      </c>
      <c r="T113" s="209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0" t="s">
        <v>1221</v>
      </c>
      <c r="AT113" s="210" t="s">
        <v>146</v>
      </c>
      <c r="AU113" s="210" t="s">
        <v>89</v>
      </c>
      <c r="AY113" s="19" t="s">
        <v>145</v>
      </c>
      <c r="BE113" s="211">
        <f>IF(N113="základní",J113,0)</f>
        <v>0</v>
      </c>
      <c r="BF113" s="211">
        <f>IF(N113="snížená",J113,0)</f>
        <v>0</v>
      </c>
      <c r="BG113" s="211">
        <f>IF(N113="zákl. přenesená",J113,0)</f>
        <v>0</v>
      </c>
      <c r="BH113" s="211">
        <f>IF(N113="sníž. přenesená",J113,0)</f>
        <v>0</v>
      </c>
      <c r="BI113" s="211">
        <f>IF(N113="nulová",J113,0)</f>
        <v>0</v>
      </c>
      <c r="BJ113" s="19" t="s">
        <v>87</v>
      </c>
      <c r="BK113" s="211">
        <f>ROUND(I113*H113,2)</f>
        <v>0</v>
      </c>
      <c r="BL113" s="19" t="s">
        <v>1221</v>
      </c>
      <c r="BM113" s="210" t="s">
        <v>1234</v>
      </c>
    </row>
    <row r="114" s="2" customFormat="1">
      <c r="A114" s="41"/>
      <c r="B114" s="42"/>
      <c r="C114" s="43"/>
      <c r="D114" s="212" t="s">
        <v>152</v>
      </c>
      <c r="E114" s="43"/>
      <c r="F114" s="213" t="s">
        <v>1233</v>
      </c>
      <c r="G114" s="43"/>
      <c r="H114" s="43"/>
      <c r="I114" s="214"/>
      <c r="J114" s="43"/>
      <c r="K114" s="43"/>
      <c r="L114" s="47"/>
      <c r="M114" s="215"/>
      <c r="N114" s="216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19" t="s">
        <v>152</v>
      </c>
      <c r="AU114" s="19" t="s">
        <v>89</v>
      </c>
    </row>
    <row r="115" s="2" customFormat="1">
      <c r="A115" s="41"/>
      <c r="B115" s="42"/>
      <c r="C115" s="43"/>
      <c r="D115" s="252" t="s">
        <v>528</v>
      </c>
      <c r="E115" s="43"/>
      <c r="F115" s="253" t="s">
        <v>1235</v>
      </c>
      <c r="G115" s="43"/>
      <c r="H115" s="43"/>
      <c r="I115" s="214"/>
      <c r="J115" s="43"/>
      <c r="K115" s="43"/>
      <c r="L115" s="47"/>
      <c r="M115" s="215"/>
      <c r="N115" s="216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528</v>
      </c>
      <c r="AU115" s="19" t="s">
        <v>89</v>
      </c>
    </row>
    <row r="116" s="12" customFormat="1">
      <c r="A116" s="12"/>
      <c r="B116" s="217"/>
      <c r="C116" s="218"/>
      <c r="D116" s="212" t="s">
        <v>153</v>
      </c>
      <c r="E116" s="219" t="s">
        <v>39</v>
      </c>
      <c r="F116" s="220" t="s">
        <v>1236</v>
      </c>
      <c r="G116" s="218"/>
      <c r="H116" s="221">
        <v>1</v>
      </c>
      <c r="I116" s="222"/>
      <c r="J116" s="218"/>
      <c r="K116" s="218"/>
      <c r="L116" s="223"/>
      <c r="M116" s="224"/>
      <c r="N116" s="225"/>
      <c r="O116" s="225"/>
      <c r="P116" s="225"/>
      <c r="Q116" s="225"/>
      <c r="R116" s="225"/>
      <c r="S116" s="225"/>
      <c r="T116" s="22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27" t="s">
        <v>153</v>
      </c>
      <c r="AU116" s="227" t="s">
        <v>89</v>
      </c>
      <c r="AV116" s="12" t="s">
        <v>89</v>
      </c>
      <c r="AW116" s="12" t="s">
        <v>41</v>
      </c>
      <c r="AX116" s="12" t="s">
        <v>87</v>
      </c>
      <c r="AY116" s="227" t="s">
        <v>145</v>
      </c>
    </row>
    <row r="117" s="11" customFormat="1" ht="22.8" customHeight="1">
      <c r="A117" s="11"/>
      <c r="B117" s="185"/>
      <c r="C117" s="186"/>
      <c r="D117" s="187" t="s">
        <v>78</v>
      </c>
      <c r="E117" s="250" t="s">
        <v>1237</v>
      </c>
      <c r="F117" s="250" t="s">
        <v>1238</v>
      </c>
      <c r="G117" s="186"/>
      <c r="H117" s="186"/>
      <c r="I117" s="189"/>
      <c r="J117" s="251">
        <f>BK117</f>
        <v>0</v>
      </c>
      <c r="K117" s="186"/>
      <c r="L117" s="191"/>
      <c r="M117" s="192"/>
      <c r="N117" s="193"/>
      <c r="O117" s="193"/>
      <c r="P117" s="194">
        <f>SUM(P118:P134)</f>
        <v>0</v>
      </c>
      <c r="Q117" s="193"/>
      <c r="R117" s="194">
        <f>SUM(R118:R134)</f>
        <v>0</v>
      </c>
      <c r="S117" s="193"/>
      <c r="T117" s="195">
        <f>SUM(T118:T134)</f>
        <v>0</v>
      </c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R117" s="196" t="s">
        <v>170</v>
      </c>
      <c r="AT117" s="197" t="s">
        <v>78</v>
      </c>
      <c r="AU117" s="197" t="s">
        <v>87</v>
      </c>
      <c r="AY117" s="196" t="s">
        <v>145</v>
      </c>
      <c r="BK117" s="198">
        <f>SUM(BK118:BK134)</f>
        <v>0</v>
      </c>
    </row>
    <row r="118" s="2" customFormat="1" ht="16.5" customHeight="1">
      <c r="A118" s="41"/>
      <c r="B118" s="42"/>
      <c r="C118" s="199" t="s">
        <v>168</v>
      </c>
      <c r="D118" s="199" t="s">
        <v>146</v>
      </c>
      <c r="E118" s="200" t="s">
        <v>1239</v>
      </c>
      <c r="F118" s="201" t="s">
        <v>1238</v>
      </c>
      <c r="G118" s="202" t="s">
        <v>423</v>
      </c>
      <c r="H118" s="203">
        <v>1</v>
      </c>
      <c r="I118" s="204"/>
      <c r="J118" s="205">
        <f>ROUND(I118*H118,2)</f>
        <v>0</v>
      </c>
      <c r="K118" s="201" t="s">
        <v>525</v>
      </c>
      <c r="L118" s="47"/>
      <c r="M118" s="206" t="s">
        <v>39</v>
      </c>
      <c r="N118" s="207" t="s">
        <v>50</v>
      </c>
      <c r="O118" s="87"/>
      <c r="P118" s="208">
        <f>O118*H118</f>
        <v>0</v>
      </c>
      <c r="Q118" s="208">
        <v>0</v>
      </c>
      <c r="R118" s="208">
        <f>Q118*H118</f>
        <v>0</v>
      </c>
      <c r="S118" s="208">
        <v>0</v>
      </c>
      <c r="T118" s="209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0" t="s">
        <v>1221</v>
      </c>
      <c r="AT118" s="210" t="s">
        <v>146</v>
      </c>
      <c r="AU118" s="210" t="s">
        <v>89</v>
      </c>
      <c r="AY118" s="19" t="s">
        <v>145</v>
      </c>
      <c r="BE118" s="211">
        <f>IF(N118="základní",J118,0)</f>
        <v>0</v>
      </c>
      <c r="BF118" s="211">
        <f>IF(N118="snížená",J118,0)</f>
        <v>0</v>
      </c>
      <c r="BG118" s="211">
        <f>IF(N118="zákl. přenesená",J118,0)</f>
        <v>0</v>
      </c>
      <c r="BH118" s="211">
        <f>IF(N118="sníž. přenesená",J118,0)</f>
        <v>0</v>
      </c>
      <c r="BI118" s="211">
        <f>IF(N118="nulová",J118,0)</f>
        <v>0</v>
      </c>
      <c r="BJ118" s="19" t="s">
        <v>87</v>
      </c>
      <c r="BK118" s="211">
        <f>ROUND(I118*H118,2)</f>
        <v>0</v>
      </c>
      <c r="BL118" s="19" t="s">
        <v>1221</v>
      </c>
      <c r="BM118" s="210" t="s">
        <v>1240</v>
      </c>
    </row>
    <row r="119" s="2" customFormat="1">
      <c r="A119" s="41"/>
      <c r="B119" s="42"/>
      <c r="C119" s="43"/>
      <c r="D119" s="212" t="s">
        <v>152</v>
      </c>
      <c r="E119" s="43"/>
      <c r="F119" s="213" t="s">
        <v>1238</v>
      </c>
      <c r="G119" s="43"/>
      <c r="H119" s="43"/>
      <c r="I119" s="214"/>
      <c r="J119" s="43"/>
      <c r="K119" s="43"/>
      <c r="L119" s="47"/>
      <c r="M119" s="215"/>
      <c r="N119" s="216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19" t="s">
        <v>152</v>
      </c>
      <c r="AU119" s="19" t="s">
        <v>89</v>
      </c>
    </row>
    <row r="120" s="2" customFormat="1">
      <c r="A120" s="41"/>
      <c r="B120" s="42"/>
      <c r="C120" s="43"/>
      <c r="D120" s="252" t="s">
        <v>528</v>
      </c>
      <c r="E120" s="43"/>
      <c r="F120" s="253" t="s">
        <v>1241</v>
      </c>
      <c r="G120" s="43"/>
      <c r="H120" s="43"/>
      <c r="I120" s="214"/>
      <c r="J120" s="43"/>
      <c r="K120" s="43"/>
      <c r="L120" s="47"/>
      <c r="M120" s="215"/>
      <c r="N120" s="216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19" t="s">
        <v>528</v>
      </c>
      <c r="AU120" s="19" t="s">
        <v>89</v>
      </c>
    </row>
    <row r="121" s="2" customFormat="1" ht="16.5" customHeight="1">
      <c r="A121" s="41"/>
      <c r="B121" s="42"/>
      <c r="C121" s="199" t="s">
        <v>187</v>
      </c>
      <c r="D121" s="199" t="s">
        <v>146</v>
      </c>
      <c r="E121" s="200" t="s">
        <v>1242</v>
      </c>
      <c r="F121" s="201" t="s">
        <v>1243</v>
      </c>
      <c r="G121" s="202" t="s">
        <v>368</v>
      </c>
      <c r="H121" s="203">
        <v>1</v>
      </c>
      <c r="I121" s="204"/>
      <c r="J121" s="205">
        <f>ROUND(I121*H121,2)</f>
        <v>0</v>
      </c>
      <c r="K121" s="201" t="s">
        <v>525</v>
      </c>
      <c r="L121" s="47"/>
      <c r="M121" s="206" t="s">
        <v>39</v>
      </c>
      <c r="N121" s="207" t="s">
        <v>50</v>
      </c>
      <c r="O121" s="87"/>
      <c r="P121" s="208">
        <f>O121*H121</f>
        <v>0</v>
      </c>
      <c r="Q121" s="208">
        <v>0</v>
      </c>
      <c r="R121" s="208">
        <f>Q121*H121</f>
        <v>0</v>
      </c>
      <c r="S121" s="208">
        <v>0</v>
      </c>
      <c r="T121" s="209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0" t="s">
        <v>151</v>
      </c>
      <c r="AT121" s="210" t="s">
        <v>146</v>
      </c>
      <c r="AU121" s="210" t="s">
        <v>89</v>
      </c>
      <c r="AY121" s="19" t="s">
        <v>145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9" t="s">
        <v>87</v>
      </c>
      <c r="BK121" s="211">
        <f>ROUND(I121*H121,2)</f>
        <v>0</v>
      </c>
      <c r="BL121" s="19" t="s">
        <v>151</v>
      </c>
      <c r="BM121" s="210" t="s">
        <v>8</v>
      </c>
    </row>
    <row r="122" s="2" customFormat="1">
      <c r="A122" s="41"/>
      <c r="B122" s="42"/>
      <c r="C122" s="43"/>
      <c r="D122" s="212" t="s">
        <v>152</v>
      </c>
      <c r="E122" s="43"/>
      <c r="F122" s="213" t="s">
        <v>1243</v>
      </c>
      <c r="G122" s="43"/>
      <c r="H122" s="43"/>
      <c r="I122" s="214"/>
      <c r="J122" s="43"/>
      <c r="K122" s="43"/>
      <c r="L122" s="47"/>
      <c r="M122" s="215"/>
      <c r="N122" s="216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152</v>
      </c>
      <c r="AU122" s="19" t="s">
        <v>89</v>
      </c>
    </row>
    <row r="123" s="2" customFormat="1">
      <c r="A123" s="41"/>
      <c r="B123" s="42"/>
      <c r="C123" s="43"/>
      <c r="D123" s="252" t="s">
        <v>528</v>
      </c>
      <c r="E123" s="43"/>
      <c r="F123" s="253" t="s">
        <v>1244</v>
      </c>
      <c r="G123" s="43"/>
      <c r="H123" s="43"/>
      <c r="I123" s="214"/>
      <c r="J123" s="43"/>
      <c r="K123" s="43"/>
      <c r="L123" s="47"/>
      <c r="M123" s="215"/>
      <c r="N123" s="216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19" t="s">
        <v>528</v>
      </c>
      <c r="AU123" s="19" t="s">
        <v>89</v>
      </c>
    </row>
    <row r="124" s="12" customFormat="1">
      <c r="A124" s="12"/>
      <c r="B124" s="217"/>
      <c r="C124" s="218"/>
      <c r="D124" s="212" t="s">
        <v>153</v>
      </c>
      <c r="E124" s="219" t="s">
        <v>39</v>
      </c>
      <c r="F124" s="220" t="s">
        <v>1245</v>
      </c>
      <c r="G124" s="218"/>
      <c r="H124" s="221">
        <v>1</v>
      </c>
      <c r="I124" s="222"/>
      <c r="J124" s="218"/>
      <c r="K124" s="218"/>
      <c r="L124" s="223"/>
      <c r="M124" s="224"/>
      <c r="N124" s="225"/>
      <c r="O124" s="225"/>
      <c r="P124" s="225"/>
      <c r="Q124" s="225"/>
      <c r="R124" s="225"/>
      <c r="S124" s="225"/>
      <c r="T124" s="226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T124" s="227" t="s">
        <v>153</v>
      </c>
      <c r="AU124" s="227" t="s">
        <v>89</v>
      </c>
      <c r="AV124" s="12" t="s">
        <v>89</v>
      </c>
      <c r="AW124" s="12" t="s">
        <v>41</v>
      </c>
      <c r="AX124" s="12" t="s">
        <v>79</v>
      </c>
      <c r="AY124" s="227" t="s">
        <v>145</v>
      </c>
    </row>
    <row r="125" s="13" customFormat="1">
      <c r="A125" s="13"/>
      <c r="B125" s="228"/>
      <c r="C125" s="229"/>
      <c r="D125" s="212" t="s">
        <v>153</v>
      </c>
      <c r="E125" s="230" t="s">
        <v>39</v>
      </c>
      <c r="F125" s="231" t="s">
        <v>155</v>
      </c>
      <c r="G125" s="229"/>
      <c r="H125" s="232">
        <v>1</v>
      </c>
      <c r="I125" s="233"/>
      <c r="J125" s="229"/>
      <c r="K125" s="229"/>
      <c r="L125" s="234"/>
      <c r="M125" s="235"/>
      <c r="N125" s="236"/>
      <c r="O125" s="236"/>
      <c r="P125" s="236"/>
      <c r="Q125" s="236"/>
      <c r="R125" s="236"/>
      <c r="S125" s="236"/>
      <c r="T125" s="23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8" t="s">
        <v>153</v>
      </c>
      <c r="AU125" s="238" t="s">
        <v>89</v>
      </c>
      <c r="AV125" s="13" t="s">
        <v>151</v>
      </c>
      <c r="AW125" s="13" t="s">
        <v>41</v>
      </c>
      <c r="AX125" s="13" t="s">
        <v>87</v>
      </c>
      <c r="AY125" s="238" t="s">
        <v>145</v>
      </c>
    </row>
    <row r="126" s="2" customFormat="1" ht="24.15" customHeight="1">
      <c r="A126" s="41"/>
      <c r="B126" s="42"/>
      <c r="C126" s="199" t="s">
        <v>173</v>
      </c>
      <c r="D126" s="199" t="s">
        <v>146</v>
      </c>
      <c r="E126" s="200" t="s">
        <v>1246</v>
      </c>
      <c r="F126" s="201" t="s">
        <v>1247</v>
      </c>
      <c r="G126" s="202" t="s">
        <v>368</v>
      </c>
      <c r="H126" s="203">
        <v>1</v>
      </c>
      <c r="I126" s="204"/>
      <c r="J126" s="205">
        <f>ROUND(I126*H126,2)</f>
        <v>0</v>
      </c>
      <c r="K126" s="201" t="s">
        <v>525</v>
      </c>
      <c r="L126" s="47"/>
      <c r="M126" s="206" t="s">
        <v>39</v>
      </c>
      <c r="N126" s="207" t="s">
        <v>50</v>
      </c>
      <c r="O126" s="87"/>
      <c r="P126" s="208">
        <f>O126*H126</f>
        <v>0</v>
      </c>
      <c r="Q126" s="208">
        <v>0</v>
      </c>
      <c r="R126" s="208">
        <f>Q126*H126</f>
        <v>0</v>
      </c>
      <c r="S126" s="208">
        <v>0</v>
      </c>
      <c r="T126" s="209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0" t="s">
        <v>151</v>
      </c>
      <c r="AT126" s="210" t="s">
        <v>146</v>
      </c>
      <c r="AU126" s="210" t="s">
        <v>89</v>
      </c>
      <c r="AY126" s="19" t="s">
        <v>145</v>
      </c>
      <c r="BE126" s="211">
        <f>IF(N126="základní",J126,0)</f>
        <v>0</v>
      </c>
      <c r="BF126" s="211">
        <f>IF(N126="snížená",J126,0)</f>
        <v>0</v>
      </c>
      <c r="BG126" s="211">
        <f>IF(N126="zákl. přenesená",J126,0)</f>
        <v>0</v>
      </c>
      <c r="BH126" s="211">
        <f>IF(N126="sníž. přenesená",J126,0)</f>
        <v>0</v>
      </c>
      <c r="BI126" s="211">
        <f>IF(N126="nulová",J126,0)</f>
        <v>0</v>
      </c>
      <c r="BJ126" s="19" t="s">
        <v>87</v>
      </c>
      <c r="BK126" s="211">
        <f>ROUND(I126*H126,2)</f>
        <v>0</v>
      </c>
      <c r="BL126" s="19" t="s">
        <v>151</v>
      </c>
      <c r="BM126" s="210" t="s">
        <v>181</v>
      </c>
    </row>
    <row r="127" s="2" customFormat="1">
      <c r="A127" s="41"/>
      <c r="B127" s="42"/>
      <c r="C127" s="43"/>
      <c r="D127" s="212" t="s">
        <v>152</v>
      </c>
      <c r="E127" s="43"/>
      <c r="F127" s="213" t="s">
        <v>1247</v>
      </c>
      <c r="G127" s="43"/>
      <c r="H127" s="43"/>
      <c r="I127" s="214"/>
      <c r="J127" s="43"/>
      <c r="K127" s="43"/>
      <c r="L127" s="47"/>
      <c r="M127" s="215"/>
      <c r="N127" s="216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19" t="s">
        <v>152</v>
      </c>
      <c r="AU127" s="19" t="s">
        <v>89</v>
      </c>
    </row>
    <row r="128" s="2" customFormat="1">
      <c r="A128" s="41"/>
      <c r="B128" s="42"/>
      <c r="C128" s="43"/>
      <c r="D128" s="252" t="s">
        <v>528</v>
      </c>
      <c r="E128" s="43"/>
      <c r="F128" s="253" t="s">
        <v>1248</v>
      </c>
      <c r="G128" s="43"/>
      <c r="H128" s="43"/>
      <c r="I128" s="214"/>
      <c r="J128" s="43"/>
      <c r="K128" s="43"/>
      <c r="L128" s="47"/>
      <c r="M128" s="215"/>
      <c r="N128" s="216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19" t="s">
        <v>528</v>
      </c>
      <c r="AU128" s="19" t="s">
        <v>89</v>
      </c>
    </row>
    <row r="129" s="2" customFormat="1" ht="16.5" customHeight="1">
      <c r="A129" s="41"/>
      <c r="B129" s="42"/>
      <c r="C129" s="199" t="s">
        <v>143</v>
      </c>
      <c r="D129" s="199" t="s">
        <v>146</v>
      </c>
      <c r="E129" s="200" t="s">
        <v>1249</v>
      </c>
      <c r="F129" s="201" t="s">
        <v>1250</v>
      </c>
      <c r="G129" s="202" t="s">
        <v>368</v>
      </c>
      <c r="H129" s="203">
        <v>1</v>
      </c>
      <c r="I129" s="204"/>
      <c r="J129" s="205">
        <f>ROUND(I129*H129,2)</f>
        <v>0</v>
      </c>
      <c r="K129" s="201" t="s">
        <v>525</v>
      </c>
      <c r="L129" s="47"/>
      <c r="M129" s="206" t="s">
        <v>39</v>
      </c>
      <c r="N129" s="207" t="s">
        <v>50</v>
      </c>
      <c r="O129" s="87"/>
      <c r="P129" s="208">
        <f>O129*H129</f>
        <v>0</v>
      </c>
      <c r="Q129" s="208">
        <v>0</v>
      </c>
      <c r="R129" s="208">
        <f>Q129*H129</f>
        <v>0</v>
      </c>
      <c r="S129" s="208">
        <v>0</v>
      </c>
      <c r="T129" s="209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0" t="s">
        <v>151</v>
      </c>
      <c r="AT129" s="210" t="s">
        <v>146</v>
      </c>
      <c r="AU129" s="210" t="s">
        <v>89</v>
      </c>
      <c r="AY129" s="19" t="s">
        <v>145</v>
      </c>
      <c r="BE129" s="211">
        <f>IF(N129="základní",J129,0)</f>
        <v>0</v>
      </c>
      <c r="BF129" s="211">
        <f>IF(N129="snížená",J129,0)</f>
        <v>0</v>
      </c>
      <c r="BG129" s="211">
        <f>IF(N129="zákl. přenesená",J129,0)</f>
        <v>0</v>
      </c>
      <c r="BH129" s="211">
        <f>IF(N129="sníž. přenesená",J129,0)</f>
        <v>0</v>
      </c>
      <c r="BI129" s="211">
        <f>IF(N129="nulová",J129,0)</f>
        <v>0</v>
      </c>
      <c r="BJ129" s="19" t="s">
        <v>87</v>
      </c>
      <c r="BK129" s="211">
        <f>ROUND(I129*H129,2)</f>
        <v>0</v>
      </c>
      <c r="BL129" s="19" t="s">
        <v>151</v>
      </c>
      <c r="BM129" s="210" t="s">
        <v>184</v>
      </c>
    </row>
    <row r="130" s="2" customFormat="1">
      <c r="A130" s="41"/>
      <c r="B130" s="42"/>
      <c r="C130" s="43"/>
      <c r="D130" s="212" t="s">
        <v>152</v>
      </c>
      <c r="E130" s="43"/>
      <c r="F130" s="213" t="s">
        <v>1250</v>
      </c>
      <c r="G130" s="43"/>
      <c r="H130" s="43"/>
      <c r="I130" s="214"/>
      <c r="J130" s="43"/>
      <c r="K130" s="43"/>
      <c r="L130" s="47"/>
      <c r="M130" s="215"/>
      <c r="N130" s="216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19" t="s">
        <v>152</v>
      </c>
      <c r="AU130" s="19" t="s">
        <v>89</v>
      </c>
    </row>
    <row r="131" s="2" customFormat="1">
      <c r="A131" s="41"/>
      <c r="B131" s="42"/>
      <c r="C131" s="43"/>
      <c r="D131" s="252" t="s">
        <v>528</v>
      </c>
      <c r="E131" s="43"/>
      <c r="F131" s="253" t="s">
        <v>1251</v>
      </c>
      <c r="G131" s="43"/>
      <c r="H131" s="43"/>
      <c r="I131" s="214"/>
      <c r="J131" s="43"/>
      <c r="K131" s="43"/>
      <c r="L131" s="47"/>
      <c r="M131" s="215"/>
      <c r="N131" s="216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19" t="s">
        <v>528</v>
      </c>
      <c r="AU131" s="19" t="s">
        <v>89</v>
      </c>
    </row>
    <row r="132" s="2" customFormat="1" ht="33" customHeight="1">
      <c r="A132" s="41"/>
      <c r="B132" s="42"/>
      <c r="C132" s="199" t="s">
        <v>8</v>
      </c>
      <c r="D132" s="199" t="s">
        <v>146</v>
      </c>
      <c r="E132" s="200" t="s">
        <v>1252</v>
      </c>
      <c r="F132" s="201" t="s">
        <v>1253</v>
      </c>
      <c r="G132" s="202" t="s">
        <v>368</v>
      </c>
      <c r="H132" s="203">
        <v>1</v>
      </c>
      <c r="I132" s="204"/>
      <c r="J132" s="205">
        <f>ROUND(I132*H132,2)</f>
        <v>0</v>
      </c>
      <c r="K132" s="201" t="s">
        <v>525</v>
      </c>
      <c r="L132" s="47"/>
      <c r="M132" s="206" t="s">
        <v>39</v>
      </c>
      <c r="N132" s="207" t="s">
        <v>50</v>
      </c>
      <c r="O132" s="87"/>
      <c r="P132" s="208">
        <f>O132*H132</f>
        <v>0</v>
      </c>
      <c r="Q132" s="208">
        <v>0</v>
      </c>
      <c r="R132" s="208">
        <f>Q132*H132</f>
        <v>0</v>
      </c>
      <c r="S132" s="208">
        <v>0</v>
      </c>
      <c r="T132" s="209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0" t="s">
        <v>151</v>
      </c>
      <c r="AT132" s="210" t="s">
        <v>146</v>
      </c>
      <c r="AU132" s="210" t="s">
        <v>89</v>
      </c>
      <c r="AY132" s="19" t="s">
        <v>145</v>
      </c>
      <c r="BE132" s="211">
        <f>IF(N132="základní",J132,0)</f>
        <v>0</v>
      </c>
      <c r="BF132" s="211">
        <f>IF(N132="snížená",J132,0)</f>
        <v>0</v>
      </c>
      <c r="BG132" s="211">
        <f>IF(N132="zákl. přenesená",J132,0)</f>
        <v>0</v>
      </c>
      <c r="BH132" s="211">
        <f>IF(N132="sníž. přenesená",J132,0)</f>
        <v>0</v>
      </c>
      <c r="BI132" s="211">
        <f>IF(N132="nulová",J132,0)</f>
        <v>0</v>
      </c>
      <c r="BJ132" s="19" t="s">
        <v>87</v>
      </c>
      <c r="BK132" s="211">
        <f>ROUND(I132*H132,2)</f>
        <v>0</v>
      </c>
      <c r="BL132" s="19" t="s">
        <v>151</v>
      </c>
      <c r="BM132" s="210" t="s">
        <v>190</v>
      </c>
    </row>
    <row r="133" s="2" customFormat="1">
      <c r="A133" s="41"/>
      <c r="B133" s="42"/>
      <c r="C133" s="43"/>
      <c r="D133" s="212" t="s">
        <v>152</v>
      </c>
      <c r="E133" s="43"/>
      <c r="F133" s="213" t="s">
        <v>1253</v>
      </c>
      <c r="G133" s="43"/>
      <c r="H133" s="43"/>
      <c r="I133" s="214"/>
      <c r="J133" s="43"/>
      <c r="K133" s="43"/>
      <c r="L133" s="47"/>
      <c r="M133" s="215"/>
      <c r="N133" s="216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19" t="s">
        <v>152</v>
      </c>
      <c r="AU133" s="19" t="s">
        <v>89</v>
      </c>
    </row>
    <row r="134" s="2" customFormat="1">
      <c r="A134" s="41"/>
      <c r="B134" s="42"/>
      <c r="C134" s="43"/>
      <c r="D134" s="252" t="s">
        <v>528</v>
      </c>
      <c r="E134" s="43"/>
      <c r="F134" s="253" t="s">
        <v>1254</v>
      </c>
      <c r="G134" s="43"/>
      <c r="H134" s="43"/>
      <c r="I134" s="214"/>
      <c r="J134" s="43"/>
      <c r="K134" s="43"/>
      <c r="L134" s="47"/>
      <c r="M134" s="215"/>
      <c r="N134" s="216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19" t="s">
        <v>528</v>
      </c>
      <c r="AU134" s="19" t="s">
        <v>89</v>
      </c>
    </row>
    <row r="135" s="11" customFormat="1" ht="22.8" customHeight="1">
      <c r="A135" s="11"/>
      <c r="B135" s="185"/>
      <c r="C135" s="186"/>
      <c r="D135" s="187" t="s">
        <v>78</v>
      </c>
      <c r="E135" s="250" t="s">
        <v>1255</v>
      </c>
      <c r="F135" s="250" t="s">
        <v>1256</v>
      </c>
      <c r="G135" s="186"/>
      <c r="H135" s="186"/>
      <c r="I135" s="189"/>
      <c r="J135" s="251">
        <f>BK135</f>
        <v>0</v>
      </c>
      <c r="K135" s="186"/>
      <c r="L135" s="191"/>
      <c r="M135" s="192"/>
      <c r="N135" s="193"/>
      <c r="O135" s="193"/>
      <c r="P135" s="194">
        <f>SUM(P136:P143)</f>
        <v>0</v>
      </c>
      <c r="Q135" s="193"/>
      <c r="R135" s="194">
        <f>SUM(R136:R143)</f>
        <v>0</v>
      </c>
      <c r="S135" s="193"/>
      <c r="T135" s="195">
        <f>SUM(T136:T143)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196" t="s">
        <v>170</v>
      </c>
      <c r="AT135" s="197" t="s">
        <v>78</v>
      </c>
      <c r="AU135" s="197" t="s">
        <v>87</v>
      </c>
      <c r="AY135" s="196" t="s">
        <v>145</v>
      </c>
      <c r="BK135" s="198">
        <f>SUM(BK136:BK143)</f>
        <v>0</v>
      </c>
    </row>
    <row r="136" s="2" customFormat="1" ht="16.5" customHeight="1">
      <c r="A136" s="41"/>
      <c r="B136" s="42"/>
      <c r="C136" s="199" t="s">
        <v>199</v>
      </c>
      <c r="D136" s="199" t="s">
        <v>146</v>
      </c>
      <c r="E136" s="200" t="s">
        <v>1257</v>
      </c>
      <c r="F136" s="201" t="s">
        <v>1258</v>
      </c>
      <c r="G136" s="202" t="s">
        <v>368</v>
      </c>
      <c r="H136" s="203">
        <v>1</v>
      </c>
      <c r="I136" s="204"/>
      <c r="J136" s="205">
        <f>ROUND(I136*H136,2)</f>
        <v>0</v>
      </c>
      <c r="K136" s="201" t="s">
        <v>525</v>
      </c>
      <c r="L136" s="47"/>
      <c r="M136" s="206" t="s">
        <v>39</v>
      </c>
      <c r="N136" s="207" t="s">
        <v>50</v>
      </c>
      <c r="O136" s="87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0" t="s">
        <v>151</v>
      </c>
      <c r="AT136" s="210" t="s">
        <v>146</v>
      </c>
      <c r="AU136" s="210" t="s">
        <v>89</v>
      </c>
      <c r="AY136" s="19" t="s">
        <v>145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9" t="s">
        <v>87</v>
      </c>
      <c r="BK136" s="211">
        <f>ROUND(I136*H136,2)</f>
        <v>0</v>
      </c>
      <c r="BL136" s="19" t="s">
        <v>151</v>
      </c>
      <c r="BM136" s="210" t="s">
        <v>196</v>
      </c>
    </row>
    <row r="137" s="2" customFormat="1">
      <c r="A137" s="41"/>
      <c r="B137" s="42"/>
      <c r="C137" s="43"/>
      <c r="D137" s="212" t="s">
        <v>152</v>
      </c>
      <c r="E137" s="43"/>
      <c r="F137" s="213" t="s">
        <v>1258</v>
      </c>
      <c r="G137" s="43"/>
      <c r="H137" s="43"/>
      <c r="I137" s="214"/>
      <c r="J137" s="43"/>
      <c r="K137" s="43"/>
      <c r="L137" s="47"/>
      <c r="M137" s="215"/>
      <c r="N137" s="216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19" t="s">
        <v>152</v>
      </c>
      <c r="AU137" s="19" t="s">
        <v>89</v>
      </c>
    </row>
    <row r="138" s="2" customFormat="1">
      <c r="A138" s="41"/>
      <c r="B138" s="42"/>
      <c r="C138" s="43"/>
      <c r="D138" s="252" t="s">
        <v>528</v>
      </c>
      <c r="E138" s="43"/>
      <c r="F138" s="253" t="s">
        <v>1259</v>
      </c>
      <c r="G138" s="43"/>
      <c r="H138" s="43"/>
      <c r="I138" s="214"/>
      <c r="J138" s="43"/>
      <c r="K138" s="43"/>
      <c r="L138" s="47"/>
      <c r="M138" s="215"/>
      <c r="N138" s="216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19" t="s">
        <v>528</v>
      </c>
      <c r="AU138" s="19" t="s">
        <v>89</v>
      </c>
    </row>
    <row r="139" s="2" customFormat="1" ht="24.15" customHeight="1">
      <c r="A139" s="41"/>
      <c r="B139" s="42"/>
      <c r="C139" s="199" t="s">
        <v>181</v>
      </c>
      <c r="D139" s="199" t="s">
        <v>146</v>
      </c>
      <c r="E139" s="200" t="s">
        <v>1260</v>
      </c>
      <c r="F139" s="201" t="s">
        <v>1261</v>
      </c>
      <c r="G139" s="202" t="s">
        <v>368</v>
      </c>
      <c r="H139" s="203">
        <v>1</v>
      </c>
      <c r="I139" s="204"/>
      <c r="J139" s="205">
        <f>ROUND(I139*H139,2)</f>
        <v>0</v>
      </c>
      <c r="K139" s="201" t="s">
        <v>525</v>
      </c>
      <c r="L139" s="47"/>
      <c r="M139" s="206" t="s">
        <v>39</v>
      </c>
      <c r="N139" s="207" t="s">
        <v>50</v>
      </c>
      <c r="O139" s="87"/>
      <c r="P139" s="208">
        <f>O139*H139</f>
        <v>0</v>
      </c>
      <c r="Q139" s="208">
        <v>0</v>
      </c>
      <c r="R139" s="208">
        <f>Q139*H139</f>
        <v>0</v>
      </c>
      <c r="S139" s="208">
        <v>0</v>
      </c>
      <c r="T139" s="209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0" t="s">
        <v>151</v>
      </c>
      <c r="AT139" s="210" t="s">
        <v>146</v>
      </c>
      <c r="AU139" s="210" t="s">
        <v>89</v>
      </c>
      <c r="AY139" s="19" t="s">
        <v>145</v>
      </c>
      <c r="BE139" s="211">
        <f>IF(N139="základní",J139,0)</f>
        <v>0</v>
      </c>
      <c r="BF139" s="211">
        <f>IF(N139="snížená",J139,0)</f>
        <v>0</v>
      </c>
      <c r="BG139" s="211">
        <f>IF(N139="zákl. přenesená",J139,0)</f>
        <v>0</v>
      </c>
      <c r="BH139" s="211">
        <f>IF(N139="sníž. přenesená",J139,0)</f>
        <v>0</v>
      </c>
      <c r="BI139" s="211">
        <f>IF(N139="nulová",J139,0)</f>
        <v>0</v>
      </c>
      <c r="BJ139" s="19" t="s">
        <v>87</v>
      </c>
      <c r="BK139" s="211">
        <f>ROUND(I139*H139,2)</f>
        <v>0</v>
      </c>
      <c r="BL139" s="19" t="s">
        <v>151</v>
      </c>
      <c r="BM139" s="210" t="s">
        <v>197</v>
      </c>
    </row>
    <row r="140" s="2" customFormat="1">
      <c r="A140" s="41"/>
      <c r="B140" s="42"/>
      <c r="C140" s="43"/>
      <c r="D140" s="212" t="s">
        <v>152</v>
      </c>
      <c r="E140" s="43"/>
      <c r="F140" s="213" t="s">
        <v>1261</v>
      </c>
      <c r="G140" s="43"/>
      <c r="H140" s="43"/>
      <c r="I140" s="214"/>
      <c r="J140" s="43"/>
      <c r="K140" s="43"/>
      <c r="L140" s="47"/>
      <c r="M140" s="215"/>
      <c r="N140" s="216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19" t="s">
        <v>152</v>
      </c>
      <c r="AU140" s="19" t="s">
        <v>89</v>
      </c>
    </row>
    <row r="141" s="2" customFormat="1">
      <c r="A141" s="41"/>
      <c r="B141" s="42"/>
      <c r="C141" s="43"/>
      <c r="D141" s="252" t="s">
        <v>528</v>
      </c>
      <c r="E141" s="43"/>
      <c r="F141" s="253" t="s">
        <v>1262</v>
      </c>
      <c r="G141" s="43"/>
      <c r="H141" s="43"/>
      <c r="I141" s="214"/>
      <c r="J141" s="43"/>
      <c r="K141" s="43"/>
      <c r="L141" s="47"/>
      <c r="M141" s="215"/>
      <c r="N141" s="216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19" t="s">
        <v>528</v>
      </c>
      <c r="AU141" s="19" t="s">
        <v>89</v>
      </c>
    </row>
    <row r="142" s="2" customFormat="1">
      <c r="A142" s="41"/>
      <c r="B142" s="42"/>
      <c r="C142" s="43"/>
      <c r="D142" s="212" t="s">
        <v>1175</v>
      </c>
      <c r="E142" s="43"/>
      <c r="F142" s="279" t="s">
        <v>1263</v>
      </c>
      <c r="G142" s="43"/>
      <c r="H142" s="43"/>
      <c r="I142" s="214"/>
      <c r="J142" s="43"/>
      <c r="K142" s="43"/>
      <c r="L142" s="47"/>
      <c r="M142" s="215"/>
      <c r="N142" s="216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19" t="s">
        <v>1175</v>
      </c>
      <c r="AU142" s="19" t="s">
        <v>89</v>
      </c>
    </row>
    <row r="143" s="12" customFormat="1">
      <c r="A143" s="12"/>
      <c r="B143" s="217"/>
      <c r="C143" s="218"/>
      <c r="D143" s="212" t="s">
        <v>153</v>
      </c>
      <c r="E143" s="219" t="s">
        <v>39</v>
      </c>
      <c r="F143" s="220" t="s">
        <v>1264</v>
      </c>
      <c r="G143" s="218"/>
      <c r="H143" s="221">
        <v>1</v>
      </c>
      <c r="I143" s="222"/>
      <c r="J143" s="218"/>
      <c r="K143" s="218"/>
      <c r="L143" s="223"/>
      <c r="M143" s="224"/>
      <c r="N143" s="225"/>
      <c r="O143" s="225"/>
      <c r="P143" s="225"/>
      <c r="Q143" s="225"/>
      <c r="R143" s="225"/>
      <c r="S143" s="225"/>
      <c r="T143" s="226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T143" s="227" t="s">
        <v>153</v>
      </c>
      <c r="AU143" s="227" t="s">
        <v>89</v>
      </c>
      <c r="AV143" s="12" t="s">
        <v>89</v>
      </c>
      <c r="AW143" s="12" t="s">
        <v>41</v>
      </c>
      <c r="AX143" s="12" t="s">
        <v>87</v>
      </c>
      <c r="AY143" s="227" t="s">
        <v>145</v>
      </c>
    </row>
    <row r="144" s="11" customFormat="1" ht="22.8" customHeight="1">
      <c r="A144" s="11"/>
      <c r="B144" s="185"/>
      <c r="C144" s="186"/>
      <c r="D144" s="187" t="s">
        <v>78</v>
      </c>
      <c r="E144" s="250" t="s">
        <v>1265</v>
      </c>
      <c r="F144" s="250" t="s">
        <v>1266</v>
      </c>
      <c r="G144" s="186"/>
      <c r="H144" s="186"/>
      <c r="I144" s="189"/>
      <c r="J144" s="251">
        <f>BK144</f>
        <v>0</v>
      </c>
      <c r="K144" s="186"/>
      <c r="L144" s="191"/>
      <c r="M144" s="192"/>
      <c r="N144" s="193"/>
      <c r="O144" s="193"/>
      <c r="P144" s="194">
        <f>SUM(P145:P153)</f>
        <v>0</v>
      </c>
      <c r="Q144" s="193"/>
      <c r="R144" s="194">
        <f>SUM(R145:R153)</f>
        <v>0</v>
      </c>
      <c r="S144" s="193"/>
      <c r="T144" s="195">
        <f>SUM(T145:T153)</f>
        <v>0</v>
      </c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R144" s="196" t="s">
        <v>170</v>
      </c>
      <c r="AT144" s="197" t="s">
        <v>78</v>
      </c>
      <c r="AU144" s="197" t="s">
        <v>87</v>
      </c>
      <c r="AY144" s="196" t="s">
        <v>145</v>
      </c>
      <c r="BK144" s="198">
        <f>SUM(BK145:BK153)</f>
        <v>0</v>
      </c>
    </row>
    <row r="145" s="2" customFormat="1" ht="16.5" customHeight="1">
      <c r="A145" s="41"/>
      <c r="B145" s="42"/>
      <c r="C145" s="199" t="s">
        <v>209</v>
      </c>
      <c r="D145" s="199" t="s">
        <v>146</v>
      </c>
      <c r="E145" s="200" t="s">
        <v>1267</v>
      </c>
      <c r="F145" s="201" t="s">
        <v>1268</v>
      </c>
      <c r="G145" s="202" t="s">
        <v>368</v>
      </c>
      <c r="H145" s="203">
        <v>1</v>
      </c>
      <c r="I145" s="204"/>
      <c r="J145" s="205">
        <f>ROUND(I145*H145,2)</f>
        <v>0</v>
      </c>
      <c r="K145" s="201" t="s">
        <v>525</v>
      </c>
      <c r="L145" s="47"/>
      <c r="M145" s="206" t="s">
        <v>39</v>
      </c>
      <c r="N145" s="207" t="s">
        <v>50</v>
      </c>
      <c r="O145" s="87"/>
      <c r="P145" s="208">
        <f>O145*H145</f>
        <v>0</v>
      </c>
      <c r="Q145" s="208">
        <v>0</v>
      </c>
      <c r="R145" s="208">
        <f>Q145*H145</f>
        <v>0</v>
      </c>
      <c r="S145" s="208">
        <v>0</v>
      </c>
      <c r="T145" s="209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0" t="s">
        <v>151</v>
      </c>
      <c r="AT145" s="210" t="s">
        <v>146</v>
      </c>
      <c r="AU145" s="210" t="s">
        <v>89</v>
      </c>
      <c r="AY145" s="19" t="s">
        <v>145</v>
      </c>
      <c r="BE145" s="211">
        <f>IF(N145="základní",J145,0)</f>
        <v>0</v>
      </c>
      <c r="BF145" s="211">
        <f>IF(N145="snížená",J145,0)</f>
        <v>0</v>
      </c>
      <c r="BG145" s="211">
        <f>IF(N145="zákl. přenesená",J145,0)</f>
        <v>0</v>
      </c>
      <c r="BH145" s="211">
        <f>IF(N145="sníž. přenesená",J145,0)</f>
        <v>0</v>
      </c>
      <c r="BI145" s="211">
        <f>IF(N145="nulová",J145,0)</f>
        <v>0</v>
      </c>
      <c r="BJ145" s="19" t="s">
        <v>87</v>
      </c>
      <c r="BK145" s="211">
        <f>ROUND(I145*H145,2)</f>
        <v>0</v>
      </c>
      <c r="BL145" s="19" t="s">
        <v>151</v>
      </c>
      <c r="BM145" s="210" t="s">
        <v>203</v>
      </c>
    </row>
    <row r="146" s="2" customFormat="1">
      <c r="A146" s="41"/>
      <c r="B146" s="42"/>
      <c r="C146" s="43"/>
      <c r="D146" s="212" t="s">
        <v>152</v>
      </c>
      <c r="E146" s="43"/>
      <c r="F146" s="213" t="s">
        <v>1268</v>
      </c>
      <c r="G146" s="43"/>
      <c r="H146" s="43"/>
      <c r="I146" s="214"/>
      <c r="J146" s="43"/>
      <c r="K146" s="43"/>
      <c r="L146" s="47"/>
      <c r="M146" s="215"/>
      <c r="N146" s="216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9" t="s">
        <v>152</v>
      </c>
      <c r="AU146" s="19" t="s">
        <v>89</v>
      </c>
    </row>
    <row r="147" s="2" customFormat="1">
      <c r="A147" s="41"/>
      <c r="B147" s="42"/>
      <c r="C147" s="43"/>
      <c r="D147" s="252" t="s">
        <v>528</v>
      </c>
      <c r="E147" s="43"/>
      <c r="F147" s="253" t="s">
        <v>1269</v>
      </c>
      <c r="G147" s="43"/>
      <c r="H147" s="43"/>
      <c r="I147" s="214"/>
      <c r="J147" s="43"/>
      <c r="K147" s="43"/>
      <c r="L147" s="47"/>
      <c r="M147" s="215"/>
      <c r="N147" s="216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9" t="s">
        <v>528</v>
      </c>
      <c r="AU147" s="19" t="s">
        <v>89</v>
      </c>
    </row>
    <row r="148" s="2" customFormat="1" ht="24.15" customHeight="1">
      <c r="A148" s="41"/>
      <c r="B148" s="42"/>
      <c r="C148" s="199" t="s">
        <v>184</v>
      </c>
      <c r="D148" s="199" t="s">
        <v>146</v>
      </c>
      <c r="E148" s="200" t="s">
        <v>1270</v>
      </c>
      <c r="F148" s="201" t="s">
        <v>1271</v>
      </c>
      <c r="G148" s="202" t="s">
        <v>423</v>
      </c>
      <c r="H148" s="203">
        <v>1</v>
      </c>
      <c r="I148" s="204"/>
      <c r="J148" s="205">
        <f>ROUND(I148*H148,2)</f>
        <v>0</v>
      </c>
      <c r="K148" s="201" t="s">
        <v>525</v>
      </c>
      <c r="L148" s="47"/>
      <c r="M148" s="206" t="s">
        <v>39</v>
      </c>
      <c r="N148" s="207" t="s">
        <v>50</v>
      </c>
      <c r="O148" s="87"/>
      <c r="P148" s="208">
        <f>O148*H148</f>
        <v>0</v>
      </c>
      <c r="Q148" s="208">
        <v>0</v>
      </c>
      <c r="R148" s="208">
        <f>Q148*H148</f>
        <v>0</v>
      </c>
      <c r="S148" s="208">
        <v>0</v>
      </c>
      <c r="T148" s="209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0" t="s">
        <v>1221</v>
      </c>
      <c r="AT148" s="210" t="s">
        <v>146</v>
      </c>
      <c r="AU148" s="210" t="s">
        <v>89</v>
      </c>
      <c r="AY148" s="19" t="s">
        <v>145</v>
      </c>
      <c r="BE148" s="211">
        <f>IF(N148="základní",J148,0)</f>
        <v>0</v>
      </c>
      <c r="BF148" s="211">
        <f>IF(N148="snížená",J148,0)</f>
        <v>0</v>
      </c>
      <c r="BG148" s="211">
        <f>IF(N148="zákl. přenesená",J148,0)</f>
        <v>0</v>
      </c>
      <c r="BH148" s="211">
        <f>IF(N148="sníž. přenesená",J148,0)</f>
        <v>0</v>
      </c>
      <c r="BI148" s="211">
        <f>IF(N148="nulová",J148,0)</f>
        <v>0</v>
      </c>
      <c r="BJ148" s="19" t="s">
        <v>87</v>
      </c>
      <c r="BK148" s="211">
        <f>ROUND(I148*H148,2)</f>
        <v>0</v>
      </c>
      <c r="BL148" s="19" t="s">
        <v>1221</v>
      </c>
      <c r="BM148" s="210" t="s">
        <v>1272</v>
      </c>
    </row>
    <row r="149" s="2" customFormat="1">
      <c r="A149" s="41"/>
      <c r="B149" s="42"/>
      <c r="C149" s="43"/>
      <c r="D149" s="212" t="s">
        <v>152</v>
      </c>
      <c r="E149" s="43"/>
      <c r="F149" s="213" t="s">
        <v>1271</v>
      </c>
      <c r="G149" s="43"/>
      <c r="H149" s="43"/>
      <c r="I149" s="214"/>
      <c r="J149" s="43"/>
      <c r="K149" s="43"/>
      <c r="L149" s="47"/>
      <c r="M149" s="215"/>
      <c r="N149" s="216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19" t="s">
        <v>152</v>
      </c>
      <c r="AU149" s="19" t="s">
        <v>89</v>
      </c>
    </row>
    <row r="150" s="2" customFormat="1">
      <c r="A150" s="41"/>
      <c r="B150" s="42"/>
      <c r="C150" s="43"/>
      <c r="D150" s="252" t="s">
        <v>528</v>
      </c>
      <c r="E150" s="43"/>
      <c r="F150" s="253" t="s">
        <v>1273</v>
      </c>
      <c r="G150" s="43"/>
      <c r="H150" s="43"/>
      <c r="I150" s="214"/>
      <c r="J150" s="43"/>
      <c r="K150" s="43"/>
      <c r="L150" s="47"/>
      <c r="M150" s="215"/>
      <c r="N150" s="216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19" t="s">
        <v>528</v>
      </c>
      <c r="AU150" s="19" t="s">
        <v>89</v>
      </c>
    </row>
    <row r="151" s="2" customFormat="1" ht="37.8" customHeight="1">
      <c r="A151" s="41"/>
      <c r="B151" s="42"/>
      <c r="C151" s="199" t="s">
        <v>217</v>
      </c>
      <c r="D151" s="199" t="s">
        <v>146</v>
      </c>
      <c r="E151" s="200" t="s">
        <v>1274</v>
      </c>
      <c r="F151" s="201" t="s">
        <v>1275</v>
      </c>
      <c r="G151" s="202" t="s">
        <v>423</v>
      </c>
      <c r="H151" s="203">
        <v>1</v>
      </c>
      <c r="I151" s="204"/>
      <c r="J151" s="205">
        <f>ROUND(I151*H151,2)</f>
        <v>0</v>
      </c>
      <c r="K151" s="201" t="s">
        <v>525</v>
      </c>
      <c r="L151" s="47"/>
      <c r="M151" s="206" t="s">
        <v>39</v>
      </c>
      <c r="N151" s="207" t="s">
        <v>50</v>
      </c>
      <c r="O151" s="87"/>
      <c r="P151" s="208">
        <f>O151*H151</f>
        <v>0</v>
      </c>
      <c r="Q151" s="208">
        <v>0</v>
      </c>
      <c r="R151" s="208">
        <f>Q151*H151</f>
        <v>0</v>
      </c>
      <c r="S151" s="208">
        <v>0</v>
      </c>
      <c r="T151" s="209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0" t="s">
        <v>1221</v>
      </c>
      <c r="AT151" s="210" t="s">
        <v>146</v>
      </c>
      <c r="AU151" s="210" t="s">
        <v>89</v>
      </c>
      <c r="AY151" s="19" t="s">
        <v>145</v>
      </c>
      <c r="BE151" s="211">
        <f>IF(N151="základní",J151,0)</f>
        <v>0</v>
      </c>
      <c r="BF151" s="211">
        <f>IF(N151="snížená",J151,0)</f>
        <v>0</v>
      </c>
      <c r="BG151" s="211">
        <f>IF(N151="zákl. přenesená",J151,0)</f>
        <v>0</v>
      </c>
      <c r="BH151" s="211">
        <f>IF(N151="sníž. přenesená",J151,0)</f>
        <v>0</v>
      </c>
      <c r="BI151" s="211">
        <f>IF(N151="nulová",J151,0)</f>
        <v>0</v>
      </c>
      <c r="BJ151" s="19" t="s">
        <v>87</v>
      </c>
      <c r="BK151" s="211">
        <f>ROUND(I151*H151,2)</f>
        <v>0</v>
      </c>
      <c r="BL151" s="19" t="s">
        <v>1221</v>
      </c>
      <c r="BM151" s="210" t="s">
        <v>1276</v>
      </c>
    </row>
    <row r="152" s="2" customFormat="1">
      <c r="A152" s="41"/>
      <c r="B152" s="42"/>
      <c r="C152" s="43"/>
      <c r="D152" s="212" t="s">
        <v>152</v>
      </c>
      <c r="E152" s="43"/>
      <c r="F152" s="213" t="s">
        <v>1277</v>
      </c>
      <c r="G152" s="43"/>
      <c r="H152" s="43"/>
      <c r="I152" s="214"/>
      <c r="J152" s="43"/>
      <c r="K152" s="43"/>
      <c r="L152" s="47"/>
      <c r="M152" s="215"/>
      <c r="N152" s="216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9" t="s">
        <v>152</v>
      </c>
      <c r="AU152" s="19" t="s">
        <v>89</v>
      </c>
    </row>
    <row r="153" s="2" customFormat="1">
      <c r="A153" s="41"/>
      <c r="B153" s="42"/>
      <c r="C153" s="43"/>
      <c r="D153" s="252" t="s">
        <v>528</v>
      </c>
      <c r="E153" s="43"/>
      <c r="F153" s="253" t="s">
        <v>1278</v>
      </c>
      <c r="G153" s="43"/>
      <c r="H153" s="43"/>
      <c r="I153" s="214"/>
      <c r="J153" s="43"/>
      <c r="K153" s="43"/>
      <c r="L153" s="47"/>
      <c r="M153" s="283"/>
      <c r="N153" s="284"/>
      <c r="O153" s="285"/>
      <c r="P153" s="285"/>
      <c r="Q153" s="285"/>
      <c r="R153" s="285"/>
      <c r="S153" s="285"/>
      <c r="T153" s="286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19" t="s">
        <v>528</v>
      </c>
      <c r="AU153" s="19" t="s">
        <v>89</v>
      </c>
    </row>
    <row r="154" s="2" customFormat="1" ht="6.96" customHeight="1">
      <c r="A154" s="41"/>
      <c r="B154" s="62"/>
      <c r="C154" s="63"/>
      <c r="D154" s="63"/>
      <c r="E154" s="63"/>
      <c r="F154" s="63"/>
      <c r="G154" s="63"/>
      <c r="H154" s="63"/>
      <c r="I154" s="63"/>
      <c r="J154" s="63"/>
      <c r="K154" s="63"/>
      <c r="L154" s="47"/>
      <c r="M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</row>
  </sheetData>
  <sheetProtection sheet="1" autoFilter="0" formatColumns="0" formatRows="0" objects="1" scenarios="1" spinCount="100000" saltValue="4Kd3k53LBE8UY/nAZY7qLNV5eDZmh0VhmI2WcDhyLRLHS440/ixkagUYYT0sBwh+/sfJXluBS8gMuE44RGvu5A==" hashValue="pA+r28F6yAZ6SSSnulnfaqnAW4wu/GxHgeYilBySyG8L/gsOiLbOUhEWUuhIt++W0PgVgsaCWctaYr5lF8Hi1Q==" algorithmName="SHA-512" password="CC35"/>
  <autoFilter ref="C83:K15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5_01/012103000"/>
    <hyperlink ref="F94" r:id="rId2" display="https://podminky.urs.cz/item/CS_URS_2025_01/012203000"/>
    <hyperlink ref="F97" r:id="rId3" display="https://podminky.urs.cz/item/CS_URS_2025_01/012303000"/>
    <hyperlink ref="F102" r:id="rId4" display="https://podminky.urs.cz/item/CS_URS_2025_01/012414000"/>
    <hyperlink ref="F105" r:id="rId5" display="https://podminky.urs.cz/item/CS_URS_2025_01/013203000"/>
    <hyperlink ref="F110" r:id="rId6" display="https://podminky.urs.cz/item/CS_URS_2025_01/013254000"/>
    <hyperlink ref="F115" r:id="rId7" display="https://podminky.urs.cz/item/CS_URS_2025_01/013274000"/>
    <hyperlink ref="F120" r:id="rId8" display="https://podminky.urs.cz/item/CS_URS_2025_01/030001000"/>
    <hyperlink ref="F123" r:id="rId9" display="https://podminky.urs.cz/item/CS_URS_2025_01/032002000"/>
    <hyperlink ref="F128" r:id="rId10" display="https://podminky.urs.cz/item/CS_URS_2025_01/034203000"/>
    <hyperlink ref="F131" r:id="rId11" display="https://podminky.urs.cz/item/CS_URS_2025_01/034303000"/>
    <hyperlink ref="F134" r:id="rId12" display="https://podminky.urs.cz/item/CS_URS_2025_01/034503000"/>
    <hyperlink ref="F138" r:id="rId13" display="https://podminky.urs.cz/item/CS_URS_2025_01/044002000"/>
    <hyperlink ref="F141" r:id="rId14" display="https://podminky.urs.cz/item/CS_URS_2025_01/045303000"/>
    <hyperlink ref="F147" r:id="rId15" display="https://podminky.urs.cz/item/CS_URS_2025_01/072002000"/>
    <hyperlink ref="F150" r:id="rId16" display="https://podminky.urs.cz/item/CS_URS_2025_01/072203000"/>
    <hyperlink ref="F153" r:id="rId17" display="https://podminky.urs.cz/item/CS_URS_2025_01/072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6" customFormat="1" ht="45" customHeight="1">
      <c r="B3" s="291"/>
      <c r="C3" s="292" t="s">
        <v>1279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1280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1281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1282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1283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1284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1285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1286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1287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1288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1289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86</v>
      </c>
      <c r="F18" s="298" t="s">
        <v>1290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1291</v>
      </c>
      <c r="F19" s="298" t="s">
        <v>1292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1293</v>
      </c>
      <c r="F20" s="298" t="s">
        <v>1294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1295</v>
      </c>
      <c r="F21" s="298" t="s">
        <v>1296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1297</v>
      </c>
      <c r="F22" s="298" t="s">
        <v>1298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1299</v>
      </c>
      <c r="F23" s="298" t="s">
        <v>1300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1301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1302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1303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1304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1305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1306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1307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1308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1309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131</v>
      </c>
      <c r="F36" s="298"/>
      <c r="G36" s="298" t="s">
        <v>1310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1311</v>
      </c>
      <c r="F37" s="298"/>
      <c r="G37" s="298" t="s">
        <v>1312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60</v>
      </c>
      <c r="F38" s="298"/>
      <c r="G38" s="298" t="s">
        <v>1313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61</v>
      </c>
      <c r="F39" s="298"/>
      <c r="G39" s="298" t="s">
        <v>1314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132</v>
      </c>
      <c r="F40" s="298"/>
      <c r="G40" s="298" t="s">
        <v>1315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133</v>
      </c>
      <c r="F41" s="298"/>
      <c r="G41" s="298" t="s">
        <v>1316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1317</v>
      </c>
      <c r="F42" s="298"/>
      <c r="G42" s="298" t="s">
        <v>1318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1319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1320</v>
      </c>
      <c r="F44" s="298"/>
      <c r="G44" s="298" t="s">
        <v>1321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135</v>
      </c>
      <c r="F45" s="298"/>
      <c r="G45" s="298" t="s">
        <v>1322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1323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1324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1325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1326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1327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1328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1329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1330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1331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1332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1333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1334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1335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1336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1337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1338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1339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1340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1341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1342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1343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1344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1345</v>
      </c>
      <c r="D76" s="316"/>
      <c r="E76" s="316"/>
      <c r="F76" s="316" t="s">
        <v>1346</v>
      </c>
      <c r="G76" s="317"/>
      <c r="H76" s="316" t="s">
        <v>61</v>
      </c>
      <c r="I76" s="316" t="s">
        <v>64</v>
      </c>
      <c r="J76" s="316" t="s">
        <v>1347</v>
      </c>
      <c r="K76" s="315"/>
    </row>
    <row r="77" s="1" customFormat="1" ht="17.25" customHeight="1">
      <c r="B77" s="313"/>
      <c r="C77" s="318" t="s">
        <v>1348</v>
      </c>
      <c r="D77" s="318"/>
      <c r="E77" s="318"/>
      <c r="F77" s="319" t="s">
        <v>1349</v>
      </c>
      <c r="G77" s="320"/>
      <c r="H77" s="318"/>
      <c r="I77" s="318"/>
      <c r="J77" s="318" t="s">
        <v>1350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60</v>
      </c>
      <c r="D79" s="323"/>
      <c r="E79" s="323"/>
      <c r="F79" s="324" t="s">
        <v>1351</v>
      </c>
      <c r="G79" s="325"/>
      <c r="H79" s="301" t="s">
        <v>1352</v>
      </c>
      <c r="I79" s="301" t="s">
        <v>1353</v>
      </c>
      <c r="J79" s="301">
        <v>20</v>
      </c>
      <c r="K79" s="315"/>
    </row>
    <row r="80" s="1" customFormat="1" ht="15" customHeight="1">
      <c r="B80" s="313"/>
      <c r="C80" s="301" t="s">
        <v>1354</v>
      </c>
      <c r="D80" s="301"/>
      <c r="E80" s="301"/>
      <c r="F80" s="324" t="s">
        <v>1351</v>
      </c>
      <c r="G80" s="325"/>
      <c r="H80" s="301" t="s">
        <v>1355</v>
      </c>
      <c r="I80" s="301" t="s">
        <v>1353</v>
      </c>
      <c r="J80" s="301">
        <v>120</v>
      </c>
      <c r="K80" s="315"/>
    </row>
    <row r="81" s="1" customFormat="1" ht="15" customHeight="1">
      <c r="B81" s="326"/>
      <c r="C81" s="301" t="s">
        <v>1356</v>
      </c>
      <c r="D81" s="301"/>
      <c r="E81" s="301"/>
      <c r="F81" s="324" t="s">
        <v>1357</v>
      </c>
      <c r="G81" s="325"/>
      <c r="H81" s="301" t="s">
        <v>1358</v>
      </c>
      <c r="I81" s="301" t="s">
        <v>1353</v>
      </c>
      <c r="J81" s="301">
        <v>50</v>
      </c>
      <c r="K81" s="315"/>
    </row>
    <row r="82" s="1" customFormat="1" ht="15" customHeight="1">
      <c r="B82" s="326"/>
      <c r="C82" s="301" t="s">
        <v>1359</v>
      </c>
      <c r="D82" s="301"/>
      <c r="E82" s="301"/>
      <c r="F82" s="324" t="s">
        <v>1351</v>
      </c>
      <c r="G82" s="325"/>
      <c r="H82" s="301" t="s">
        <v>1360</v>
      </c>
      <c r="I82" s="301" t="s">
        <v>1361</v>
      </c>
      <c r="J82" s="301"/>
      <c r="K82" s="315"/>
    </row>
    <row r="83" s="1" customFormat="1" ht="15" customHeight="1">
      <c r="B83" s="326"/>
      <c r="C83" s="327" t="s">
        <v>1362</v>
      </c>
      <c r="D83" s="327"/>
      <c r="E83" s="327"/>
      <c r="F83" s="328" t="s">
        <v>1357</v>
      </c>
      <c r="G83" s="327"/>
      <c r="H83" s="327" t="s">
        <v>1363</v>
      </c>
      <c r="I83" s="327" t="s">
        <v>1353</v>
      </c>
      <c r="J83" s="327">
        <v>15</v>
      </c>
      <c r="K83" s="315"/>
    </row>
    <row r="84" s="1" customFormat="1" ht="15" customHeight="1">
      <c r="B84" s="326"/>
      <c r="C84" s="327" t="s">
        <v>1364</v>
      </c>
      <c r="D84" s="327"/>
      <c r="E84" s="327"/>
      <c r="F84" s="328" t="s">
        <v>1357</v>
      </c>
      <c r="G84" s="327"/>
      <c r="H84" s="327" t="s">
        <v>1365</v>
      </c>
      <c r="I84" s="327" t="s">
        <v>1353</v>
      </c>
      <c r="J84" s="327">
        <v>15</v>
      </c>
      <c r="K84" s="315"/>
    </row>
    <row r="85" s="1" customFormat="1" ht="15" customHeight="1">
      <c r="B85" s="326"/>
      <c r="C85" s="327" t="s">
        <v>1366</v>
      </c>
      <c r="D85" s="327"/>
      <c r="E85" s="327"/>
      <c r="F85" s="328" t="s">
        <v>1357</v>
      </c>
      <c r="G85" s="327"/>
      <c r="H85" s="327" t="s">
        <v>1367</v>
      </c>
      <c r="I85" s="327" t="s">
        <v>1353</v>
      </c>
      <c r="J85" s="327">
        <v>20</v>
      </c>
      <c r="K85" s="315"/>
    </row>
    <row r="86" s="1" customFormat="1" ht="15" customHeight="1">
      <c r="B86" s="326"/>
      <c r="C86" s="327" t="s">
        <v>1368</v>
      </c>
      <c r="D86" s="327"/>
      <c r="E86" s="327"/>
      <c r="F86" s="328" t="s">
        <v>1357</v>
      </c>
      <c r="G86" s="327"/>
      <c r="H86" s="327" t="s">
        <v>1369</v>
      </c>
      <c r="I86" s="327" t="s">
        <v>1353</v>
      </c>
      <c r="J86" s="327">
        <v>20</v>
      </c>
      <c r="K86" s="315"/>
    </row>
    <row r="87" s="1" customFormat="1" ht="15" customHeight="1">
      <c r="B87" s="326"/>
      <c r="C87" s="301" t="s">
        <v>1370</v>
      </c>
      <c r="D87" s="301"/>
      <c r="E87" s="301"/>
      <c r="F87" s="324" t="s">
        <v>1357</v>
      </c>
      <c r="G87" s="325"/>
      <c r="H87" s="301" t="s">
        <v>1371</v>
      </c>
      <c r="I87" s="301" t="s">
        <v>1353</v>
      </c>
      <c r="J87" s="301">
        <v>50</v>
      </c>
      <c r="K87" s="315"/>
    </row>
    <row r="88" s="1" customFormat="1" ht="15" customHeight="1">
      <c r="B88" s="326"/>
      <c r="C88" s="301" t="s">
        <v>1372</v>
      </c>
      <c r="D88" s="301"/>
      <c r="E88" s="301"/>
      <c r="F88" s="324" t="s">
        <v>1357</v>
      </c>
      <c r="G88" s="325"/>
      <c r="H88" s="301" t="s">
        <v>1373</v>
      </c>
      <c r="I88" s="301" t="s">
        <v>1353</v>
      </c>
      <c r="J88" s="301">
        <v>20</v>
      </c>
      <c r="K88" s="315"/>
    </row>
    <row r="89" s="1" customFormat="1" ht="15" customHeight="1">
      <c r="B89" s="326"/>
      <c r="C89" s="301" t="s">
        <v>1374</v>
      </c>
      <c r="D89" s="301"/>
      <c r="E89" s="301"/>
      <c r="F89" s="324" t="s">
        <v>1357</v>
      </c>
      <c r="G89" s="325"/>
      <c r="H89" s="301" t="s">
        <v>1375</v>
      </c>
      <c r="I89" s="301" t="s">
        <v>1353</v>
      </c>
      <c r="J89" s="301">
        <v>20</v>
      </c>
      <c r="K89" s="315"/>
    </row>
    <row r="90" s="1" customFormat="1" ht="15" customHeight="1">
      <c r="B90" s="326"/>
      <c r="C90" s="301" t="s">
        <v>1376</v>
      </c>
      <c r="D90" s="301"/>
      <c r="E90" s="301"/>
      <c r="F90" s="324" t="s">
        <v>1357</v>
      </c>
      <c r="G90" s="325"/>
      <c r="H90" s="301" t="s">
        <v>1377</v>
      </c>
      <c r="I90" s="301" t="s">
        <v>1353</v>
      </c>
      <c r="J90" s="301">
        <v>50</v>
      </c>
      <c r="K90" s="315"/>
    </row>
    <row r="91" s="1" customFormat="1" ht="15" customHeight="1">
      <c r="B91" s="326"/>
      <c r="C91" s="301" t="s">
        <v>1378</v>
      </c>
      <c r="D91" s="301"/>
      <c r="E91" s="301"/>
      <c r="F91" s="324" t="s">
        <v>1357</v>
      </c>
      <c r="G91" s="325"/>
      <c r="H91" s="301" t="s">
        <v>1378</v>
      </c>
      <c r="I91" s="301" t="s">
        <v>1353</v>
      </c>
      <c r="J91" s="301">
        <v>50</v>
      </c>
      <c r="K91" s="315"/>
    </row>
    <row r="92" s="1" customFormat="1" ht="15" customHeight="1">
      <c r="B92" s="326"/>
      <c r="C92" s="301" t="s">
        <v>1379</v>
      </c>
      <c r="D92" s="301"/>
      <c r="E92" s="301"/>
      <c r="F92" s="324" t="s">
        <v>1357</v>
      </c>
      <c r="G92" s="325"/>
      <c r="H92" s="301" t="s">
        <v>1380</v>
      </c>
      <c r="I92" s="301" t="s">
        <v>1353</v>
      </c>
      <c r="J92" s="301">
        <v>255</v>
      </c>
      <c r="K92" s="315"/>
    </row>
    <row r="93" s="1" customFormat="1" ht="15" customHeight="1">
      <c r="B93" s="326"/>
      <c r="C93" s="301" t="s">
        <v>1381</v>
      </c>
      <c r="D93" s="301"/>
      <c r="E93" s="301"/>
      <c r="F93" s="324" t="s">
        <v>1351</v>
      </c>
      <c r="G93" s="325"/>
      <c r="H93" s="301" t="s">
        <v>1382</v>
      </c>
      <c r="I93" s="301" t="s">
        <v>1383</v>
      </c>
      <c r="J93" s="301"/>
      <c r="K93" s="315"/>
    </row>
    <row r="94" s="1" customFormat="1" ht="15" customHeight="1">
      <c r="B94" s="326"/>
      <c r="C94" s="301" t="s">
        <v>1384</v>
      </c>
      <c r="D94" s="301"/>
      <c r="E94" s="301"/>
      <c r="F94" s="324" t="s">
        <v>1351</v>
      </c>
      <c r="G94" s="325"/>
      <c r="H94" s="301" t="s">
        <v>1385</v>
      </c>
      <c r="I94" s="301" t="s">
        <v>1386</v>
      </c>
      <c r="J94" s="301"/>
      <c r="K94" s="315"/>
    </row>
    <row r="95" s="1" customFormat="1" ht="15" customHeight="1">
      <c r="B95" s="326"/>
      <c r="C95" s="301" t="s">
        <v>1387</v>
      </c>
      <c r="D95" s="301"/>
      <c r="E95" s="301"/>
      <c r="F95" s="324" t="s">
        <v>1351</v>
      </c>
      <c r="G95" s="325"/>
      <c r="H95" s="301" t="s">
        <v>1387</v>
      </c>
      <c r="I95" s="301" t="s">
        <v>1386</v>
      </c>
      <c r="J95" s="301"/>
      <c r="K95" s="315"/>
    </row>
    <row r="96" s="1" customFormat="1" ht="15" customHeight="1">
      <c r="B96" s="326"/>
      <c r="C96" s="301" t="s">
        <v>45</v>
      </c>
      <c r="D96" s="301"/>
      <c r="E96" s="301"/>
      <c r="F96" s="324" t="s">
        <v>1351</v>
      </c>
      <c r="G96" s="325"/>
      <c r="H96" s="301" t="s">
        <v>1388</v>
      </c>
      <c r="I96" s="301" t="s">
        <v>1386</v>
      </c>
      <c r="J96" s="301"/>
      <c r="K96" s="315"/>
    </row>
    <row r="97" s="1" customFormat="1" ht="15" customHeight="1">
      <c r="B97" s="326"/>
      <c r="C97" s="301" t="s">
        <v>55</v>
      </c>
      <c r="D97" s="301"/>
      <c r="E97" s="301"/>
      <c r="F97" s="324" t="s">
        <v>1351</v>
      </c>
      <c r="G97" s="325"/>
      <c r="H97" s="301" t="s">
        <v>1389</v>
      </c>
      <c r="I97" s="301" t="s">
        <v>1386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1390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1345</v>
      </c>
      <c r="D103" s="316"/>
      <c r="E103" s="316"/>
      <c r="F103" s="316" t="s">
        <v>1346</v>
      </c>
      <c r="G103" s="317"/>
      <c r="H103" s="316" t="s">
        <v>61</v>
      </c>
      <c r="I103" s="316" t="s">
        <v>64</v>
      </c>
      <c r="J103" s="316" t="s">
        <v>1347</v>
      </c>
      <c r="K103" s="315"/>
    </row>
    <row r="104" s="1" customFormat="1" ht="17.25" customHeight="1">
      <c r="B104" s="313"/>
      <c r="C104" s="318" t="s">
        <v>1348</v>
      </c>
      <c r="D104" s="318"/>
      <c r="E104" s="318"/>
      <c r="F104" s="319" t="s">
        <v>1349</v>
      </c>
      <c r="G104" s="320"/>
      <c r="H104" s="318"/>
      <c r="I104" s="318"/>
      <c r="J104" s="318" t="s">
        <v>1350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60</v>
      </c>
      <c r="D106" s="323"/>
      <c r="E106" s="323"/>
      <c r="F106" s="324" t="s">
        <v>1351</v>
      </c>
      <c r="G106" s="301"/>
      <c r="H106" s="301" t="s">
        <v>1391</v>
      </c>
      <c r="I106" s="301" t="s">
        <v>1353</v>
      </c>
      <c r="J106" s="301">
        <v>20</v>
      </c>
      <c r="K106" s="315"/>
    </row>
    <row r="107" s="1" customFormat="1" ht="15" customHeight="1">
      <c r="B107" s="313"/>
      <c r="C107" s="301" t="s">
        <v>1354</v>
      </c>
      <c r="D107" s="301"/>
      <c r="E107" s="301"/>
      <c r="F107" s="324" t="s">
        <v>1351</v>
      </c>
      <c r="G107" s="301"/>
      <c r="H107" s="301" t="s">
        <v>1391</v>
      </c>
      <c r="I107" s="301" t="s">
        <v>1353</v>
      </c>
      <c r="J107" s="301">
        <v>120</v>
      </c>
      <c r="K107" s="315"/>
    </row>
    <row r="108" s="1" customFormat="1" ht="15" customHeight="1">
      <c r="B108" s="326"/>
      <c r="C108" s="301" t="s">
        <v>1356</v>
      </c>
      <c r="D108" s="301"/>
      <c r="E108" s="301"/>
      <c r="F108" s="324" t="s">
        <v>1357</v>
      </c>
      <c r="G108" s="301"/>
      <c r="H108" s="301" t="s">
        <v>1391</v>
      </c>
      <c r="I108" s="301" t="s">
        <v>1353</v>
      </c>
      <c r="J108" s="301">
        <v>50</v>
      </c>
      <c r="K108" s="315"/>
    </row>
    <row r="109" s="1" customFormat="1" ht="15" customHeight="1">
      <c r="B109" s="326"/>
      <c r="C109" s="301" t="s">
        <v>1359</v>
      </c>
      <c r="D109" s="301"/>
      <c r="E109" s="301"/>
      <c r="F109" s="324" t="s">
        <v>1351</v>
      </c>
      <c r="G109" s="301"/>
      <c r="H109" s="301" t="s">
        <v>1391</v>
      </c>
      <c r="I109" s="301" t="s">
        <v>1361</v>
      </c>
      <c r="J109" s="301"/>
      <c r="K109" s="315"/>
    </row>
    <row r="110" s="1" customFormat="1" ht="15" customHeight="1">
      <c r="B110" s="326"/>
      <c r="C110" s="301" t="s">
        <v>1370</v>
      </c>
      <c r="D110" s="301"/>
      <c r="E110" s="301"/>
      <c r="F110" s="324" t="s">
        <v>1357</v>
      </c>
      <c r="G110" s="301"/>
      <c r="H110" s="301" t="s">
        <v>1391</v>
      </c>
      <c r="I110" s="301" t="s">
        <v>1353</v>
      </c>
      <c r="J110" s="301">
        <v>50</v>
      </c>
      <c r="K110" s="315"/>
    </row>
    <row r="111" s="1" customFormat="1" ht="15" customHeight="1">
      <c r="B111" s="326"/>
      <c r="C111" s="301" t="s">
        <v>1378</v>
      </c>
      <c r="D111" s="301"/>
      <c r="E111" s="301"/>
      <c r="F111" s="324" t="s">
        <v>1357</v>
      </c>
      <c r="G111" s="301"/>
      <c r="H111" s="301" t="s">
        <v>1391</v>
      </c>
      <c r="I111" s="301" t="s">
        <v>1353</v>
      </c>
      <c r="J111" s="301">
        <v>50</v>
      </c>
      <c r="K111" s="315"/>
    </row>
    <row r="112" s="1" customFormat="1" ht="15" customHeight="1">
      <c r="B112" s="326"/>
      <c r="C112" s="301" t="s">
        <v>1376</v>
      </c>
      <c r="D112" s="301"/>
      <c r="E112" s="301"/>
      <c r="F112" s="324" t="s">
        <v>1357</v>
      </c>
      <c r="G112" s="301"/>
      <c r="H112" s="301" t="s">
        <v>1391</v>
      </c>
      <c r="I112" s="301" t="s">
        <v>1353</v>
      </c>
      <c r="J112" s="301">
        <v>50</v>
      </c>
      <c r="K112" s="315"/>
    </row>
    <row r="113" s="1" customFormat="1" ht="15" customHeight="1">
      <c r="B113" s="326"/>
      <c r="C113" s="301" t="s">
        <v>60</v>
      </c>
      <c r="D113" s="301"/>
      <c r="E113" s="301"/>
      <c r="F113" s="324" t="s">
        <v>1351</v>
      </c>
      <c r="G113" s="301"/>
      <c r="H113" s="301" t="s">
        <v>1392</v>
      </c>
      <c r="I113" s="301" t="s">
        <v>1353</v>
      </c>
      <c r="J113" s="301">
        <v>20</v>
      </c>
      <c r="K113" s="315"/>
    </row>
    <row r="114" s="1" customFormat="1" ht="15" customHeight="1">
      <c r="B114" s="326"/>
      <c r="C114" s="301" t="s">
        <v>1393</v>
      </c>
      <c r="D114" s="301"/>
      <c r="E114" s="301"/>
      <c r="F114" s="324" t="s">
        <v>1351</v>
      </c>
      <c r="G114" s="301"/>
      <c r="H114" s="301" t="s">
        <v>1394</v>
      </c>
      <c r="I114" s="301" t="s">
        <v>1353</v>
      </c>
      <c r="J114" s="301">
        <v>120</v>
      </c>
      <c r="K114" s="315"/>
    </row>
    <row r="115" s="1" customFormat="1" ht="15" customHeight="1">
      <c r="B115" s="326"/>
      <c r="C115" s="301" t="s">
        <v>45</v>
      </c>
      <c r="D115" s="301"/>
      <c r="E115" s="301"/>
      <c r="F115" s="324" t="s">
        <v>1351</v>
      </c>
      <c r="G115" s="301"/>
      <c r="H115" s="301" t="s">
        <v>1395</v>
      </c>
      <c r="I115" s="301" t="s">
        <v>1386</v>
      </c>
      <c r="J115" s="301"/>
      <c r="K115" s="315"/>
    </row>
    <row r="116" s="1" customFormat="1" ht="15" customHeight="1">
      <c r="B116" s="326"/>
      <c r="C116" s="301" t="s">
        <v>55</v>
      </c>
      <c r="D116" s="301"/>
      <c r="E116" s="301"/>
      <c r="F116" s="324" t="s">
        <v>1351</v>
      </c>
      <c r="G116" s="301"/>
      <c r="H116" s="301" t="s">
        <v>1396</v>
      </c>
      <c r="I116" s="301" t="s">
        <v>1386</v>
      </c>
      <c r="J116" s="301"/>
      <c r="K116" s="315"/>
    </row>
    <row r="117" s="1" customFormat="1" ht="15" customHeight="1">
      <c r="B117" s="326"/>
      <c r="C117" s="301" t="s">
        <v>64</v>
      </c>
      <c r="D117" s="301"/>
      <c r="E117" s="301"/>
      <c r="F117" s="324" t="s">
        <v>1351</v>
      </c>
      <c r="G117" s="301"/>
      <c r="H117" s="301" t="s">
        <v>1397</v>
      </c>
      <c r="I117" s="301" t="s">
        <v>1398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1399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1345</v>
      </c>
      <c r="D123" s="316"/>
      <c r="E123" s="316"/>
      <c r="F123" s="316" t="s">
        <v>1346</v>
      </c>
      <c r="G123" s="317"/>
      <c r="H123" s="316" t="s">
        <v>61</v>
      </c>
      <c r="I123" s="316" t="s">
        <v>64</v>
      </c>
      <c r="J123" s="316" t="s">
        <v>1347</v>
      </c>
      <c r="K123" s="345"/>
    </row>
    <row r="124" s="1" customFormat="1" ht="17.25" customHeight="1">
      <c r="B124" s="344"/>
      <c r="C124" s="318" t="s">
        <v>1348</v>
      </c>
      <c r="D124" s="318"/>
      <c r="E124" s="318"/>
      <c r="F124" s="319" t="s">
        <v>1349</v>
      </c>
      <c r="G124" s="320"/>
      <c r="H124" s="318"/>
      <c r="I124" s="318"/>
      <c r="J124" s="318" t="s">
        <v>1350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1354</v>
      </c>
      <c r="D126" s="323"/>
      <c r="E126" s="323"/>
      <c r="F126" s="324" t="s">
        <v>1351</v>
      </c>
      <c r="G126" s="301"/>
      <c r="H126" s="301" t="s">
        <v>1391</v>
      </c>
      <c r="I126" s="301" t="s">
        <v>1353</v>
      </c>
      <c r="J126" s="301">
        <v>120</v>
      </c>
      <c r="K126" s="349"/>
    </row>
    <row r="127" s="1" customFormat="1" ht="15" customHeight="1">
      <c r="B127" s="346"/>
      <c r="C127" s="301" t="s">
        <v>1400</v>
      </c>
      <c r="D127" s="301"/>
      <c r="E127" s="301"/>
      <c r="F127" s="324" t="s">
        <v>1351</v>
      </c>
      <c r="G127" s="301"/>
      <c r="H127" s="301" t="s">
        <v>1401</v>
      </c>
      <c r="I127" s="301" t="s">
        <v>1353</v>
      </c>
      <c r="J127" s="301" t="s">
        <v>1402</v>
      </c>
      <c r="K127" s="349"/>
    </row>
    <row r="128" s="1" customFormat="1" ht="15" customHeight="1">
      <c r="B128" s="346"/>
      <c r="C128" s="301" t="s">
        <v>1299</v>
      </c>
      <c r="D128" s="301"/>
      <c r="E128" s="301"/>
      <c r="F128" s="324" t="s">
        <v>1351</v>
      </c>
      <c r="G128" s="301"/>
      <c r="H128" s="301" t="s">
        <v>1403</v>
      </c>
      <c r="I128" s="301" t="s">
        <v>1353</v>
      </c>
      <c r="J128" s="301" t="s">
        <v>1402</v>
      </c>
      <c r="K128" s="349"/>
    </row>
    <row r="129" s="1" customFormat="1" ht="15" customHeight="1">
      <c r="B129" s="346"/>
      <c r="C129" s="301" t="s">
        <v>1362</v>
      </c>
      <c r="D129" s="301"/>
      <c r="E129" s="301"/>
      <c r="F129" s="324" t="s">
        <v>1357</v>
      </c>
      <c r="G129" s="301"/>
      <c r="H129" s="301" t="s">
        <v>1363</v>
      </c>
      <c r="I129" s="301" t="s">
        <v>1353</v>
      </c>
      <c r="J129" s="301">
        <v>15</v>
      </c>
      <c r="K129" s="349"/>
    </row>
    <row r="130" s="1" customFormat="1" ht="15" customHeight="1">
      <c r="B130" s="346"/>
      <c r="C130" s="327" t="s">
        <v>1364</v>
      </c>
      <c r="D130" s="327"/>
      <c r="E130" s="327"/>
      <c r="F130" s="328" t="s">
        <v>1357</v>
      </c>
      <c r="G130" s="327"/>
      <c r="H130" s="327" t="s">
        <v>1365</v>
      </c>
      <c r="I130" s="327" t="s">
        <v>1353</v>
      </c>
      <c r="J130" s="327">
        <v>15</v>
      </c>
      <c r="K130" s="349"/>
    </row>
    <row r="131" s="1" customFormat="1" ht="15" customHeight="1">
      <c r="B131" s="346"/>
      <c r="C131" s="327" t="s">
        <v>1366</v>
      </c>
      <c r="D131" s="327"/>
      <c r="E131" s="327"/>
      <c r="F131" s="328" t="s">
        <v>1357</v>
      </c>
      <c r="G131" s="327"/>
      <c r="H131" s="327" t="s">
        <v>1367</v>
      </c>
      <c r="I131" s="327" t="s">
        <v>1353</v>
      </c>
      <c r="J131" s="327">
        <v>20</v>
      </c>
      <c r="K131" s="349"/>
    </row>
    <row r="132" s="1" customFormat="1" ht="15" customHeight="1">
      <c r="B132" s="346"/>
      <c r="C132" s="327" t="s">
        <v>1368</v>
      </c>
      <c r="D132" s="327"/>
      <c r="E132" s="327"/>
      <c r="F132" s="328" t="s">
        <v>1357</v>
      </c>
      <c r="G132" s="327"/>
      <c r="H132" s="327" t="s">
        <v>1369</v>
      </c>
      <c r="I132" s="327" t="s">
        <v>1353</v>
      </c>
      <c r="J132" s="327">
        <v>20</v>
      </c>
      <c r="K132" s="349"/>
    </row>
    <row r="133" s="1" customFormat="1" ht="15" customHeight="1">
      <c r="B133" s="346"/>
      <c r="C133" s="301" t="s">
        <v>1356</v>
      </c>
      <c r="D133" s="301"/>
      <c r="E133" s="301"/>
      <c r="F133" s="324" t="s">
        <v>1357</v>
      </c>
      <c r="G133" s="301"/>
      <c r="H133" s="301" t="s">
        <v>1391</v>
      </c>
      <c r="I133" s="301" t="s">
        <v>1353</v>
      </c>
      <c r="J133" s="301">
        <v>50</v>
      </c>
      <c r="K133" s="349"/>
    </row>
    <row r="134" s="1" customFormat="1" ht="15" customHeight="1">
      <c r="B134" s="346"/>
      <c r="C134" s="301" t="s">
        <v>1370</v>
      </c>
      <c r="D134" s="301"/>
      <c r="E134" s="301"/>
      <c r="F134" s="324" t="s">
        <v>1357</v>
      </c>
      <c r="G134" s="301"/>
      <c r="H134" s="301" t="s">
        <v>1391</v>
      </c>
      <c r="I134" s="301" t="s">
        <v>1353</v>
      </c>
      <c r="J134" s="301">
        <v>50</v>
      </c>
      <c r="K134" s="349"/>
    </row>
    <row r="135" s="1" customFormat="1" ht="15" customHeight="1">
      <c r="B135" s="346"/>
      <c r="C135" s="301" t="s">
        <v>1376</v>
      </c>
      <c r="D135" s="301"/>
      <c r="E135" s="301"/>
      <c r="F135" s="324" t="s">
        <v>1357</v>
      </c>
      <c r="G135" s="301"/>
      <c r="H135" s="301" t="s">
        <v>1391</v>
      </c>
      <c r="I135" s="301" t="s">
        <v>1353</v>
      </c>
      <c r="J135" s="301">
        <v>50</v>
      </c>
      <c r="K135" s="349"/>
    </row>
    <row r="136" s="1" customFormat="1" ht="15" customHeight="1">
      <c r="B136" s="346"/>
      <c r="C136" s="301" t="s">
        <v>1378</v>
      </c>
      <c r="D136" s="301"/>
      <c r="E136" s="301"/>
      <c r="F136" s="324" t="s">
        <v>1357</v>
      </c>
      <c r="G136" s="301"/>
      <c r="H136" s="301" t="s">
        <v>1391</v>
      </c>
      <c r="I136" s="301" t="s">
        <v>1353</v>
      </c>
      <c r="J136" s="301">
        <v>50</v>
      </c>
      <c r="K136" s="349"/>
    </row>
    <row r="137" s="1" customFormat="1" ht="15" customHeight="1">
      <c r="B137" s="346"/>
      <c r="C137" s="301" t="s">
        <v>1379</v>
      </c>
      <c r="D137" s="301"/>
      <c r="E137" s="301"/>
      <c r="F137" s="324" t="s">
        <v>1357</v>
      </c>
      <c r="G137" s="301"/>
      <c r="H137" s="301" t="s">
        <v>1404</v>
      </c>
      <c r="I137" s="301" t="s">
        <v>1353</v>
      </c>
      <c r="J137" s="301">
        <v>255</v>
      </c>
      <c r="K137" s="349"/>
    </row>
    <row r="138" s="1" customFormat="1" ht="15" customHeight="1">
      <c r="B138" s="346"/>
      <c r="C138" s="301" t="s">
        <v>1381</v>
      </c>
      <c r="D138" s="301"/>
      <c r="E138" s="301"/>
      <c r="F138" s="324" t="s">
        <v>1351</v>
      </c>
      <c r="G138" s="301"/>
      <c r="H138" s="301" t="s">
        <v>1405</v>
      </c>
      <c r="I138" s="301" t="s">
        <v>1383</v>
      </c>
      <c r="J138" s="301"/>
      <c r="K138" s="349"/>
    </row>
    <row r="139" s="1" customFormat="1" ht="15" customHeight="1">
      <c r="B139" s="346"/>
      <c r="C139" s="301" t="s">
        <v>1384</v>
      </c>
      <c r="D139" s="301"/>
      <c r="E139" s="301"/>
      <c r="F139" s="324" t="s">
        <v>1351</v>
      </c>
      <c r="G139" s="301"/>
      <c r="H139" s="301" t="s">
        <v>1406</v>
      </c>
      <c r="I139" s="301" t="s">
        <v>1386</v>
      </c>
      <c r="J139" s="301"/>
      <c r="K139" s="349"/>
    </row>
    <row r="140" s="1" customFormat="1" ht="15" customHeight="1">
      <c r="B140" s="346"/>
      <c r="C140" s="301" t="s">
        <v>1387</v>
      </c>
      <c r="D140" s="301"/>
      <c r="E140" s="301"/>
      <c r="F140" s="324" t="s">
        <v>1351</v>
      </c>
      <c r="G140" s="301"/>
      <c r="H140" s="301" t="s">
        <v>1387</v>
      </c>
      <c r="I140" s="301" t="s">
        <v>1386</v>
      </c>
      <c r="J140" s="301"/>
      <c r="K140" s="349"/>
    </row>
    <row r="141" s="1" customFormat="1" ht="15" customHeight="1">
      <c r="B141" s="346"/>
      <c r="C141" s="301" t="s">
        <v>45</v>
      </c>
      <c r="D141" s="301"/>
      <c r="E141" s="301"/>
      <c r="F141" s="324" t="s">
        <v>1351</v>
      </c>
      <c r="G141" s="301"/>
      <c r="H141" s="301" t="s">
        <v>1407</v>
      </c>
      <c r="I141" s="301" t="s">
        <v>1386</v>
      </c>
      <c r="J141" s="301"/>
      <c r="K141" s="349"/>
    </row>
    <row r="142" s="1" customFormat="1" ht="15" customHeight="1">
      <c r="B142" s="346"/>
      <c r="C142" s="301" t="s">
        <v>1408</v>
      </c>
      <c r="D142" s="301"/>
      <c r="E142" s="301"/>
      <c r="F142" s="324" t="s">
        <v>1351</v>
      </c>
      <c r="G142" s="301"/>
      <c r="H142" s="301" t="s">
        <v>1409</v>
      </c>
      <c r="I142" s="301" t="s">
        <v>1386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1410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1345</v>
      </c>
      <c r="D148" s="316"/>
      <c r="E148" s="316"/>
      <c r="F148" s="316" t="s">
        <v>1346</v>
      </c>
      <c r="G148" s="317"/>
      <c r="H148" s="316" t="s">
        <v>61</v>
      </c>
      <c r="I148" s="316" t="s">
        <v>64</v>
      </c>
      <c r="J148" s="316" t="s">
        <v>1347</v>
      </c>
      <c r="K148" s="315"/>
    </row>
    <row r="149" s="1" customFormat="1" ht="17.25" customHeight="1">
      <c r="B149" s="313"/>
      <c r="C149" s="318" t="s">
        <v>1348</v>
      </c>
      <c r="D149" s="318"/>
      <c r="E149" s="318"/>
      <c r="F149" s="319" t="s">
        <v>1349</v>
      </c>
      <c r="G149" s="320"/>
      <c r="H149" s="318"/>
      <c r="I149" s="318"/>
      <c r="J149" s="318" t="s">
        <v>1350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1354</v>
      </c>
      <c r="D151" s="301"/>
      <c r="E151" s="301"/>
      <c r="F151" s="354" t="s">
        <v>1351</v>
      </c>
      <c r="G151" s="301"/>
      <c r="H151" s="353" t="s">
        <v>1391</v>
      </c>
      <c r="I151" s="353" t="s">
        <v>1353</v>
      </c>
      <c r="J151" s="353">
        <v>120</v>
      </c>
      <c r="K151" s="349"/>
    </row>
    <row r="152" s="1" customFormat="1" ht="15" customHeight="1">
      <c r="B152" s="326"/>
      <c r="C152" s="353" t="s">
        <v>1400</v>
      </c>
      <c r="D152" s="301"/>
      <c r="E152" s="301"/>
      <c r="F152" s="354" t="s">
        <v>1351</v>
      </c>
      <c r="G152" s="301"/>
      <c r="H152" s="353" t="s">
        <v>1411</v>
      </c>
      <c r="I152" s="353" t="s">
        <v>1353</v>
      </c>
      <c r="J152" s="353" t="s">
        <v>1402</v>
      </c>
      <c r="K152" s="349"/>
    </row>
    <row r="153" s="1" customFormat="1" ht="15" customHeight="1">
      <c r="B153" s="326"/>
      <c r="C153" s="353" t="s">
        <v>1299</v>
      </c>
      <c r="D153" s="301"/>
      <c r="E153" s="301"/>
      <c r="F153" s="354" t="s">
        <v>1351</v>
      </c>
      <c r="G153" s="301"/>
      <c r="H153" s="353" t="s">
        <v>1412</v>
      </c>
      <c r="I153" s="353" t="s">
        <v>1353</v>
      </c>
      <c r="J153" s="353" t="s">
        <v>1402</v>
      </c>
      <c r="K153" s="349"/>
    </row>
    <row r="154" s="1" customFormat="1" ht="15" customHeight="1">
      <c r="B154" s="326"/>
      <c r="C154" s="353" t="s">
        <v>1356</v>
      </c>
      <c r="D154" s="301"/>
      <c r="E154" s="301"/>
      <c r="F154" s="354" t="s">
        <v>1357</v>
      </c>
      <c r="G154" s="301"/>
      <c r="H154" s="353" t="s">
        <v>1391</v>
      </c>
      <c r="I154" s="353" t="s">
        <v>1353</v>
      </c>
      <c r="J154" s="353">
        <v>50</v>
      </c>
      <c r="K154" s="349"/>
    </row>
    <row r="155" s="1" customFormat="1" ht="15" customHeight="1">
      <c r="B155" s="326"/>
      <c r="C155" s="353" t="s">
        <v>1359</v>
      </c>
      <c r="D155" s="301"/>
      <c r="E155" s="301"/>
      <c r="F155" s="354" t="s">
        <v>1351</v>
      </c>
      <c r="G155" s="301"/>
      <c r="H155" s="353" t="s">
        <v>1391</v>
      </c>
      <c r="I155" s="353" t="s">
        <v>1361</v>
      </c>
      <c r="J155" s="353"/>
      <c r="K155" s="349"/>
    </row>
    <row r="156" s="1" customFormat="1" ht="15" customHeight="1">
      <c r="B156" s="326"/>
      <c r="C156" s="353" t="s">
        <v>1370</v>
      </c>
      <c r="D156" s="301"/>
      <c r="E156" s="301"/>
      <c r="F156" s="354" t="s">
        <v>1357</v>
      </c>
      <c r="G156" s="301"/>
      <c r="H156" s="353" t="s">
        <v>1391</v>
      </c>
      <c r="I156" s="353" t="s">
        <v>1353</v>
      </c>
      <c r="J156" s="353">
        <v>50</v>
      </c>
      <c r="K156" s="349"/>
    </row>
    <row r="157" s="1" customFormat="1" ht="15" customHeight="1">
      <c r="B157" s="326"/>
      <c r="C157" s="353" t="s">
        <v>1378</v>
      </c>
      <c r="D157" s="301"/>
      <c r="E157" s="301"/>
      <c r="F157" s="354" t="s">
        <v>1357</v>
      </c>
      <c r="G157" s="301"/>
      <c r="H157" s="353" t="s">
        <v>1391</v>
      </c>
      <c r="I157" s="353" t="s">
        <v>1353</v>
      </c>
      <c r="J157" s="353">
        <v>50</v>
      </c>
      <c r="K157" s="349"/>
    </row>
    <row r="158" s="1" customFormat="1" ht="15" customHeight="1">
      <c r="B158" s="326"/>
      <c r="C158" s="353" t="s">
        <v>1376</v>
      </c>
      <c r="D158" s="301"/>
      <c r="E158" s="301"/>
      <c r="F158" s="354" t="s">
        <v>1357</v>
      </c>
      <c r="G158" s="301"/>
      <c r="H158" s="353" t="s">
        <v>1391</v>
      </c>
      <c r="I158" s="353" t="s">
        <v>1353</v>
      </c>
      <c r="J158" s="353">
        <v>50</v>
      </c>
      <c r="K158" s="349"/>
    </row>
    <row r="159" s="1" customFormat="1" ht="15" customHeight="1">
      <c r="B159" s="326"/>
      <c r="C159" s="353" t="s">
        <v>104</v>
      </c>
      <c r="D159" s="301"/>
      <c r="E159" s="301"/>
      <c r="F159" s="354" t="s">
        <v>1351</v>
      </c>
      <c r="G159" s="301"/>
      <c r="H159" s="353" t="s">
        <v>1413</v>
      </c>
      <c r="I159" s="353" t="s">
        <v>1353</v>
      </c>
      <c r="J159" s="353" t="s">
        <v>1414</v>
      </c>
      <c r="K159" s="349"/>
    </row>
    <row r="160" s="1" customFormat="1" ht="15" customHeight="1">
      <c r="B160" s="326"/>
      <c r="C160" s="353" t="s">
        <v>1415</v>
      </c>
      <c r="D160" s="301"/>
      <c r="E160" s="301"/>
      <c r="F160" s="354" t="s">
        <v>1351</v>
      </c>
      <c r="G160" s="301"/>
      <c r="H160" s="353" t="s">
        <v>1416</v>
      </c>
      <c r="I160" s="353" t="s">
        <v>1386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1417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1345</v>
      </c>
      <c r="D166" s="316"/>
      <c r="E166" s="316"/>
      <c r="F166" s="316" t="s">
        <v>1346</v>
      </c>
      <c r="G166" s="358"/>
      <c r="H166" s="359" t="s">
        <v>61</v>
      </c>
      <c r="I166" s="359" t="s">
        <v>64</v>
      </c>
      <c r="J166" s="316" t="s">
        <v>1347</v>
      </c>
      <c r="K166" s="293"/>
    </row>
    <row r="167" s="1" customFormat="1" ht="17.25" customHeight="1">
      <c r="B167" s="294"/>
      <c r="C167" s="318" t="s">
        <v>1348</v>
      </c>
      <c r="D167" s="318"/>
      <c r="E167" s="318"/>
      <c r="F167" s="319" t="s">
        <v>1349</v>
      </c>
      <c r="G167" s="360"/>
      <c r="H167" s="361"/>
      <c r="I167" s="361"/>
      <c r="J167" s="318" t="s">
        <v>1350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1354</v>
      </c>
      <c r="D169" s="301"/>
      <c r="E169" s="301"/>
      <c r="F169" s="324" t="s">
        <v>1351</v>
      </c>
      <c r="G169" s="301"/>
      <c r="H169" s="301" t="s">
        <v>1391</v>
      </c>
      <c r="I169" s="301" t="s">
        <v>1353</v>
      </c>
      <c r="J169" s="301">
        <v>120</v>
      </c>
      <c r="K169" s="349"/>
    </row>
    <row r="170" s="1" customFormat="1" ht="15" customHeight="1">
      <c r="B170" s="326"/>
      <c r="C170" s="301" t="s">
        <v>1400</v>
      </c>
      <c r="D170" s="301"/>
      <c r="E170" s="301"/>
      <c r="F170" s="324" t="s">
        <v>1351</v>
      </c>
      <c r="G170" s="301"/>
      <c r="H170" s="301" t="s">
        <v>1401</v>
      </c>
      <c r="I170" s="301" t="s">
        <v>1353</v>
      </c>
      <c r="J170" s="301" t="s">
        <v>1402</v>
      </c>
      <c r="K170" s="349"/>
    </row>
    <row r="171" s="1" customFormat="1" ht="15" customHeight="1">
      <c r="B171" s="326"/>
      <c r="C171" s="301" t="s">
        <v>1299</v>
      </c>
      <c r="D171" s="301"/>
      <c r="E171" s="301"/>
      <c r="F171" s="324" t="s">
        <v>1351</v>
      </c>
      <c r="G171" s="301"/>
      <c r="H171" s="301" t="s">
        <v>1418</v>
      </c>
      <c r="I171" s="301" t="s">
        <v>1353</v>
      </c>
      <c r="J171" s="301" t="s">
        <v>1402</v>
      </c>
      <c r="K171" s="349"/>
    </row>
    <row r="172" s="1" customFormat="1" ht="15" customHeight="1">
      <c r="B172" s="326"/>
      <c r="C172" s="301" t="s">
        <v>1356</v>
      </c>
      <c r="D172" s="301"/>
      <c r="E172" s="301"/>
      <c r="F172" s="324" t="s">
        <v>1357</v>
      </c>
      <c r="G172" s="301"/>
      <c r="H172" s="301" t="s">
        <v>1418</v>
      </c>
      <c r="I172" s="301" t="s">
        <v>1353</v>
      </c>
      <c r="J172" s="301">
        <v>50</v>
      </c>
      <c r="K172" s="349"/>
    </row>
    <row r="173" s="1" customFormat="1" ht="15" customHeight="1">
      <c r="B173" s="326"/>
      <c r="C173" s="301" t="s">
        <v>1359</v>
      </c>
      <c r="D173" s="301"/>
      <c r="E173" s="301"/>
      <c r="F173" s="324" t="s">
        <v>1351</v>
      </c>
      <c r="G173" s="301"/>
      <c r="H173" s="301" t="s">
        <v>1418</v>
      </c>
      <c r="I173" s="301" t="s">
        <v>1361</v>
      </c>
      <c r="J173" s="301"/>
      <c r="K173" s="349"/>
    </row>
    <row r="174" s="1" customFormat="1" ht="15" customHeight="1">
      <c r="B174" s="326"/>
      <c r="C174" s="301" t="s">
        <v>1370</v>
      </c>
      <c r="D174" s="301"/>
      <c r="E174" s="301"/>
      <c r="F174" s="324" t="s">
        <v>1357</v>
      </c>
      <c r="G174" s="301"/>
      <c r="H174" s="301" t="s">
        <v>1418</v>
      </c>
      <c r="I174" s="301" t="s">
        <v>1353</v>
      </c>
      <c r="J174" s="301">
        <v>50</v>
      </c>
      <c r="K174" s="349"/>
    </row>
    <row r="175" s="1" customFormat="1" ht="15" customHeight="1">
      <c r="B175" s="326"/>
      <c r="C175" s="301" t="s">
        <v>1378</v>
      </c>
      <c r="D175" s="301"/>
      <c r="E175" s="301"/>
      <c r="F175" s="324" t="s">
        <v>1357</v>
      </c>
      <c r="G175" s="301"/>
      <c r="H175" s="301" t="s">
        <v>1418</v>
      </c>
      <c r="I175" s="301" t="s">
        <v>1353</v>
      </c>
      <c r="J175" s="301">
        <v>50</v>
      </c>
      <c r="K175" s="349"/>
    </row>
    <row r="176" s="1" customFormat="1" ht="15" customHeight="1">
      <c r="B176" s="326"/>
      <c r="C176" s="301" t="s">
        <v>1376</v>
      </c>
      <c r="D176" s="301"/>
      <c r="E176" s="301"/>
      <c r="F176" s="324" t="s">
        <v>1357</v>
      </c>
      <c r="G176" s="301"/>
      <c r="H176" s="301" t="s">
        <v>1418</v>
      </c>
      <c r="I176" s="301" t="s">
        <v>1353</v>
      </c>
      <c r="J176" s="301">
        <v>50</v>
      </c>
      <c r="K176" s="349"/>
    </row>
    <row r="177" s="1" customFormat="1" ht="15" customHeight="1">
      <c r="B177" s="326"/>
      <c r="C177" s="301" t="s">
        <v>131</v>
      </c>
      <c r="D177" s="301"/>
      <c r="E177" s="301"/>
      <c r="F177" s="324" t="s">
        <v>1351</v>
      </c>
      <c r="G177" s="301"/>
      <c r="H177" s="301" t="s">
        <v>1419</v>
      </c>
      <c r="I177" s="301" t="s">
        <v>1420</v>
      </c>
      <c r="J177" s="301"/>
      <c r="K177" s="349"/>
    </row>
    <row r="178" s="1" customFormat="1" ht="15" customHeight="1">
      <c r="B178" s="326"/>
      <c r="C178" s="301" t="s">
        <v>64</v>
      </c>
      <c r="D178" s="301"/>
      <c r="E178" s="301"/>
      <c r="F178" s="324" t="s">
        <v>1351</v>
      </c>
      <c r="G178" s="301"/>
      <c r="H178" s="301" t="s">
        <v>1421</v>
      </c>
      <c r="I178" s="301" t="s">
        <v>1422</v>
      </c>
      <c r="J178" s="301">
        <v>1</v>
      </c>
      <c r="K178" s="349"/>
    </row>
    <row r="179" s="1" customFormat="1" ht="15" customHeight="1">
      <c r="B179" s="326"/>
      <c r="C179" s="301" t="s">
        <v>60</v>
      </c>
      <c r="D179" s="301"/>
      <c r="E179" s="301"/>
      <c r="F179" s="324" t="s">
        <v>1351</v>
      </c>
      <c r="G179" s="301"/>
      <c r="H179" s="301" t="s">
        <v>1423</v>
      </c>
      <c r="I179" s="301" t="s">
        <v>1353</v>
      </c>
      <c r="J179" s="301">
        <v>20</v>
      </c>
      <c r="K179" s="349"/>
    </row>
    <row r="180" s="1" customFormat="1" ht="15" customHeight="1">
      <c r="B180" s="326"/>
      <c r="C180" s="301" t="s">
        <v>61</v>
      </c>
      <c r="D180" s="301"/>
      <c r="E180" s="301"/>
      <c r="F180" s="324" t="s">
        <v>1351</v>
      </c>
      <c r="G180" s="301"/>
      <c r="H180" s="301" t="s">
        <v>1424</v>
      </c>
      <c r="I180" s="301" t="s">
        <v>1353</v>
      </c>
      <c r="J180" s="301">
        <v>255</v>
      </c>
      <c r="K180" s="349"/>
    </row>
    <row r="181" s="1" customFormat="1" ht="15" customHeight="1">
      <c r="B181" s="326"/>
      <c r="C181" s="301" t="s">
        <v>132</v>
      </c>
      <c r="D181" s="301"/>
      <c r="E181" s="301"/>
      <c r="F181" s="324" t="s">
        <v>1351</v>
      </c>
      <c r="G181" s="301"/>
      <c r="H181" s="301" t="s">
        <v>1315</v>
      </c>
      <c r="I181" s="301" t="s">
        <v>1353</v>
      </c>
      <c r="J181" s="301">
        <v>10</v>
      </c>
      <c r="K181" s="349"/>
    </row>
    <row r="182" s="1" customFormat="1" ht="15" customHeight="1">
      <c r="B182" s="326"/>
      <c r="C182" s="301" t="s">
        <v>133</v>
      </c>
      <c r="D182" s="301"/>
      <c r="E182" s="301"/>
      <c r="F182" s="324" t="s">
        <v>1351</v>
      </c>
      <c r="G182" s="301"/>
      <c r="H182" s="301" t="s">
        <v>1425</v>
      </c>
      <c r="I182" s="301" t="s">
        <v>1386</v>
      </c>
      <c r="J182" s="301"/>
      <c r="K182" s="349"/>
    </row>
    <row r="183" s="1" customFormat="1" ht="15" customHeight="1">
      <c r="B183" s="326"/>
      <c r="C183" s="301" t="s">
        <v>1426</v>
      </c>
      <c r="D183" s="301"/>
      <c r="E183" s="301"/>
      <c r="F183" s="324" t="s">
        <v>1351</v>
      </c>
      <c r="G183" s="301"/>
      <c r="H183" s="301" t="s">
        <v>1427</v>
      </c>
      <c r="I183" s="301" t="s">
        <v>1386</v>
      </c>
      <c r="J183" s="301"/>
      <c r="K183" s="349"/>
    </row>
    <row r="184" s="1" customFormat="1" ht="15" customHeight="1">
      <c r="B184" s="326"/>
      <c r="C184" s="301" t="s">
        <v>1415</v>
      </c>
      <c r="D184" s="301"/>
      <c r="E184" s="301"/>
      <c r="F184" s="324" t="s">
        <v>1351</v>
      </c>
      <c r="G184" s="301"/>
      <c r="H184" s="301" t="s">
        <v>1428</v>
      </c>
      <c r="I184" s="301" t="s">
        <v>1386</v>
      </c>
      <c r="J184" s="301"/>
      <c r="K184" s="349"/>
    </row>
    <row r="185" s="1" customFormat="1" ht="15" customHeight="1">
      <c r="B185" s="326"/>
      <c r="C185" s="301" t="s">
        <v>135</v>
      </c>
      <c r="D185" s="301"/>
      <c r="E185" s="301"/>
      <c r="F185" s="324" t="s">
        <v>1357</v>
      </c>
      <c r="G185" s="301"/>
      <c r="H185" s="301" t="s">
        <v>1429</v>
      </c>
      <c r="I185" s="301" t="s">
        <v>1353</v>
      </c>
      <c r="J185" s="301">
        <v>50</v>
      </c>
      <c r="K185" s="349"/>
    </row>
    <row r="186" s="1" customFormat="1" ht="15" customHeight="1">
      <c r="B186" s="326"/>
      <c r="C186" s="301" t="s">
        <v>1430</v>
      </c>
      <c r="D186" s="301"/>
      <c r="E186" s="301"/>
      <c r="F186" s="324" t="s">
        <v>1357</v>
      </c>
      <c r="G186" s="301"/>
      <c r="H186" s="301" t="s">
        <v>1431</v>
      </c>
      <c r="I186" s="301" t="s">
        <v>1432</v>
      </c>
      <c r="J186" s="301"/>
      <c r="K186" s="349"/>
    </row>
    <row r="187" s="1" customFormat="1" ht="15" customHeight="1">
      <c r="B187" s="326"/>
      <c r="C187" s="301" t="s">
        <v>1433</v>
      </c>
      <c r="D187" s="301"/>
      <c r="E187" s="301"/>
      <c r="F187" s="324" t="s">
        <v>1357</v>
      </c>
      <c r="G187" s="301"/>
      <c r="H187" s="301" t="s">
        <v>1434</v>
      </c>
      <c r="I187" s="301" t="s">
        <v>1432</v>
      </c>
      <c r="J187" s="301"/>
      <c r="K187" s="349"/>
    </row>
    <row r="188" s="1" customFormat="1" ht="15" customHeight="1">
      <c r="B188" s="326"/>
      <c r="C188" s="301" t="s">
        <v>1435</v>
      </c>
      <c r="D188" s="301"/>
      <c r="E188" s="301"/>
      <c r="F188" s="324" t="s">
        <v>1357</v>
      </c>
      <c r="G188" s="301"/>
      <c r="H188" s="301" t="s">
        <v>1436</v>
      </c>
      <c r="I188" s="301" t="s">
        <v>1432</v>
      </c>
      <c r="J188" s="301"/>
      <c r="K188" s="349"/>
    </row>
    <row r="189" s="1" customFormat="1" ht="15" customHeight="1">
      <c r="B189" s="326"/>
      <c r="C189" s="362" t="s">
        <v>1437</v>
      </c>
      <c r="D189" s="301"/>
      <c r="E189" s="301"/>
      <c r="F189" s="324" t="s">
        <v>1357</v>
      </c>
      <c r="G189" s="301"/>
      <c r="H189" s="301" t="s">
        <v>1438</v>
      </c>
      <c r="I189" s="301" t="s">
        <v>1439</v>
      </c>
      <c r="J189" s="363" t="s">
        <v>1440</v>
      </c>
      <c r="K189" s="349"/>
    </row>
    <row r="190" s="17" customFormat="1" ht="15" customHeight="1">
      <c r="B190" s="364"/>
      <c r="C190" s="365" t="s">
        <v>1441</v>
      </c>
      <c r="D190" s="366"/>
      <c r="E190" s="366"/>
      <c r="F190" s="367" t="s">
        <v>1357</v>
      </c>
      <c r="G190" s="366"/>
      <c r="H190" s="366" t="s">
        <v>1442</v>
      </c>
      <c r="I190" s="366" t="s">
        <v>1439</v>
      </c>
      <c r="J190" s="368" t="s">
        <v>1440</v>
      </c>
      <c r="K190" s="369"/>
    </row>
    <row r="191" s="1" customFormat="1" ht="15" customHeight="1">
      <c r="B191" s="326"/>
      <c r="C191" s="362" t="s">
        <v>49</v>
      </c>
      <c r="D191" s="301"/>
      <c r="E191" s="301"/>
      <c r="F191" s="324" t="s">
        <v>1351</v>
      </c>
      <c r="G191" s="301"/>
      <c r="H191" s="298" t="s">
        <v>1443</v>
      </c>
      <c r="I191" s="301" t="s">
        <v>1444</v>
      </c>
      <c r="J191" s="301"/>
      <c r="K191" s="349"/>
    </row>
    <row r="192" s="1" customFormat="1" ht="15" customHeight="1">
      <c r="B192" s="326"/>
      <c r="C192" s="362" t="s">
        <v>1445</v>
      </c>
      <c r="D192" s="301"/>
      <c r="E192" s="301"/>
      <c r="F192" s="324" t="s">
        <v>1351</v>
      </c>
      <c r="G192" s="301"/>
      <c r="H192" s="301" t="s">
        <v>1446</v>
      </c>
      <c r="I192" s="301" t="s">
        <v>1386</v>
      </c>
      <c r="J192" s="301"/>
      <c r="K192" s="349"/>
    </row>
    <row r="193" s="1" customFormat="1" ht="15" customHeight="1">
      <c r="B193" s="326"/>
      <c r="C193" s="362" t="s">
        <v>1447</v>
      </c>
      <c r="D193" s="301"/>
      <c r="E193" s="301"/>
      <c r="F193" s="324" t="s">
        <v>1351</v>
      </c>
      <c r="G193" s="301"/>
      <c r="H193" s="301" t="s">
        <v>1448</v>
      </c>
      <c r="I193" s="301" t="s">
        <v>1386</v>
      </c>
      <c r="J193" s="301"/>
      <c r="K193" s="349"/>
    </row>
    <row r="194" s="1" customFormat="1" ht="15" customHeight="1">
      <c r="B194" s="326"/>
      <c r="C194" s="362" t="s">
        <v>1449</v>
      </c>
      <c r="D194" s="301"/>
      <c r="E194" s="301"/>
      <c r="F194" s="324" t="s">
        <v>1357</v>
      </c>
      <c r="G194" s="301"/>
      <c r="H194" s="301" t="s">
        <v>1450</v>
      </c>
      <c r="I194" s="301" t="s">
        <v>1386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1451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1452</v>
      </c>
      <c r="D201" s="371"/>
      <c r="E201" s="371"/>
      <c r="F201" s="371" t="s">
        <v>1453</v>
      </c>
      <c r="G201" s="372"/>
      <c r="H201" s="371" t="s">
        <v>1454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1444</v>
      </c>
      <c r="D203" s="301"/>
      <c r="E203" s="301"/>
      <c r="F203" s="324" t="s">
        <v>50</v>
      </c>
      <c r="G203" s="301"/>
      <c r="H203" s="301" t="s">
        <v>1455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51</v>
      </c>
      <c r="G204" s="301"/>
      <c r="H204" s="301" t="s">
        <v>1456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54</v>
      </c>
      <c r="G205" s="301"/>
      <c r="H205" s="301" t="s">
        <v>1457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52</v>
      </c>
      <c r="G206" s="301"/>
      <c r="H206" s="301" t="s">
        <v>1458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53</v>
      </c>
      <c r="G207" s="301"/>
      <c r="H207" s="301" t="s">
        <v>1459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1398</v>
      </c>
      <c r="D209" s="301"/>
      <c r="E209" s="301"/>
      <c r="F209" s="324" t="s">
        <v>86</v>
      </c>
      <c r="G209" s="301"/>
      <c r="H209" s="301" t="s">
        <v>1460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1293</v>
      </c>
      <c r="G210" s="301"/>
      <c r="H210" s="301" t="s">
        <v>1294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1291</v>
      </c>
      <c r="G211" s="301"/>
      <c r="H211" s="301" t="s">
        <v>1461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1295</v>
      </c>
      <c r="G212" s="362"/>
      <c r="H212" s="353" t="s">
        <v>1296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1297</v>
      </c>
      <c r="G213" s="362"/>
      <c r="H213" s="353" t="s">
        <v>1462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1422</v>
      </c>
      <c r="D215" s="301"/>
      <c r="E215" s="301"/>
      <c r="F215" s="324">
        <v>1</v>
      </c>
      <c r="G215" s="362"/>
      <c r="H215" s="353" t="s">
        <v>1463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1464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1465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1466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Josef\Josef Klíma</dc:creator>
  <cp:lastModifiedBy>Josef\Josef Klíma</cp:lastModifiedBy>
  <dcterms:created xsi:type="dcterms:W3CDTF">2025-04-23T14:58:38Z</dcterms:created>
  <dcterms:modified xsi:type="dcterms:W3CDTF">2025-04-23T14:58:42Z</dcterms:modified>
</cp:coreProperties>
</file>