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trebic.cz\omim\Investice\Investiční akce\akce 2016\Zámecký park\II.etapa 2025\Zadavací _rizení_2025_Druhá etapa\01 ZD\soupis prací_FINAL\"/>
    </mc:Choice>
  </mc:AlternateContent>
  <workbookProtection workbookAlgorithmName="SHA-512" workbookHashValue="WTA+Y+MMFrGsaQtyMmdhxfrkNNqfyjnMClypven41+TJ/KgrbUvmIq9tCuj/mN46/ZzP3kgzsyfCkI4g2N3PgQ==" workbookSaltValue="RGXPWW82hcUEAGFej8nC8w==" workbookSpinCount="100000" lockStructure="1"/>
  <bookViews>
    <workbookView xWindow="0" yWindow="0" windowWidth="25200" windowHeight="11550" firstSheet="6" activeTab="11"/>
  </bookViews>
  <sheets>
    <sheet name="Pokyny pro vyplnění" sheetId="11" r:id="rId1"/>
    <sheet name="Stavba" sheetId="1" r:id="rId2"/>
    <sheet name="VzorPolozky" sheetId="10" state="hidden" r:id="rId3"/>
    <sheet name="00 01-II.000 Naklady" sheetId="12" r:id="rId4"/>
    <sheet name="01-II 01-II.001 Pol" sheetId="13" r:id="rId5"/>
    <sheet name="02-II 02-II.2001 Pol" sheetId="14" r:id="rId6"/>
    <sheet name="03-II 03-II.2001 Pol" sheetId="15" r:id="rId7"/>
    <sheet name="04-II 04-II.2001 Pol" sheetId="16" r:id="rId8"/>
    <sheet name="08-II 08-II.2001 Pol" sheetId="17" r:id="rId9"/>
    <sheet name="18-II 18.1001 Pol" sheetId="18" r:id="rId10"/>
    <sheet name="18-II 18.1002 Pol" sheetId="19" r:id="rId11"/>
    <sheet name="18-II 18.1003 Pol" sheetId="20" r:id="rId12"/>
  </sheets>
  <externalReferences>
    <externalReference r:id="rId13"/>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01-II.000 Naklady'!$1:$7</definedName>
    <definedName name="_xlnm.Print_Titles" localSheetId="4">'01-II 01-II.001 Pol'!$1:$7</definedName>
    <definedName name="_xlnm.Print_Titles" localSheetId="5">'02-II 02-II.2001 Pol'!$1:$7</definedName>
    <definedName name="_xlnm.Print_Titles" localSheetId="6">'03-II 03-II.2001 Pol'!$1:$7</definedName>
    <definedName name="_xlnm.Print_Titles" localSheetId="7">'04-II 04-II.2001 Pol'!$1:$7</definedName>
    <definedName name="_xlnm.Print_Titles" localSheetId="8">'08-II 08-II.2001 Pol'!$1:$7</definedName>
    <definedName name="_xlnm.Print_Titles" localSheetId="9">'18-II 18.1001 Pol'!$1:$7</definedName>
    <definedName name="_xlnm.Print_Titles" localSheetId="10">'18-II 18.1002 Pol'!$1:$7</definedName>
    <definedName name="_xlnm.Print_Titles" localSheetId="11">'18-II 18.1003 Pol'!$1:$7</definedName>
    <definedName name="oadresa">Stavba!$D$6</definedName>
    <definedName name="Objednatel" localSheetId="1">Stavba!$D$5</definedName>
    <definedName name="Objekt" localSheetId="1">Stavba!$B$38</definedName>
    <definedName name="_xlnm.Print_Area" localSheetId="3">'00 01-II.000 Naklady'!$A$1:$Y$46</definedName>
    <definedName name="_xlnm.Print_Area" localSheetId="4">'01-II 01-II.001 Pol'!$A$1:$Y$237</definedName>
    <definedName name="_xlnm.Print_Area" localSheetId="5">'02-II 02-II.2001 Pol'!$A$1:$Y$107</definedName>
    <definedName name="_xlnm.Print_Area" localSheetId="6">'03-II 03-II.2001 Pol'!$A$1:$Y$201</definedName>
    <definedName name="_xlnm.Print_Area" localSheetId="7">'04-II 04-II.2001 Pol'!$A$1:$Y$63</definedName>
    <definedName name="_xlnm.Print_Area" localSheetId="8">'08-II 08-II.2001 Pol'!$A$1:$Y$45</definedName>
    <definedName name="_xlnm.Print_Area" localSheetId="9">'18-II 18.1001 Pol'!$A$1:$Y$116</definedName>
    <definedName name="_xlnm.Print_Area" localSheetId="10">'18-II 18.1002 Pol'!$A$1:$Y$278</definedName>
    <definedName name="_xlnm.Print_Area" localSheetId="11">'18-II 18.1003 Pol'!$A$1:$Y$144</definedName>
    <definedName name="_xlnm.Print_Area" localSheetId="1">Stavba!$A$1:$J$177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26" i="20" l="1"/>
  <c r="BA84" i="20"/>
  <c r="BA42" i="20"/>
  <c r="G9" i="20"/>
  <c r="M9" i="20" s="1"/>
  <c r="I9" i="20"/>
  <c r="K9" i="20"/>
  <c r="O9" i="20"/>
  <c r="Q9" i="20"/>
  <c r="Q8" i="20" s="1"/>
  <c r="V9" i="20"/>
  <c r="G13" i="20"/>
  <c r="M13" i="20" s="1"/>
  <c r="I13" i="20"/>
  <c r="K13" i="20"/>
  <c r="O13" i="20"/>
  <c r="Q13" i="20"/>
  <c r="V13" i="20"/>
  <c r="G17" i="20"/>
  <c r="I17" i="20"/>
  <c r="K17" i="20"/>
  <c r="M17" i="20"/>
  <c r="O17" i="20"/>
  <c r="Q17" i="20"/>
  <c r="V17" i="20"/>
  <c r="G21" i="20"/>
  <c r="M21" i="20" s="1"/>
  <c r="I21" i="20"/>
  <c r="K21" i="20"/>
  <c r="O21" i="20"/>
  <c r="Q21" i="20"/>
  <c r="V21" i="20"/>
  <c r="G25" i="20"/>
  <c r="M25" i="20" s="1"/>
  <c r="I25" i="20"/>
  <c r="K25" i="20"/>
  <c r="O25" i="20"/>
  <c r="Q25" i="20"/>
  <c r="V25" i="20"/>
  <c r="G31" i="20"/>
  <c r="M31" i="20" s="1"/>
  <c r="I31" i="20"/>
  <c r="K31" i="20"/>
  <c r="O31" i="20"/>
  <c r="Q31" i="20"/>
  <c r="V31" i="20"/>
  <c r="G33" i="20"/>
  <c r="M33" i="20" s="1"/>
  <c r="I33" i="20"/>
  <c r="K33" i="20"/>
  <c r="O33" i="20"/>
  <c r="Q33" i="20"/>
  <c r="V33" i="20"/>
  <c r="G35" i="20"/>
  <c r="M35" i="20" s="1"/>
  <c r="I35" i="20"/>
  <c r="K35" i="20"/>
  <c r="O35" i="20"/>
  <c r="Q35" i="20"/>
  <c r="V35" i="20"/>
  <c r="G37" i="20"/>
  <c r="I37" i="20"/>
  <c r="K37" i="20"/>
  <c r="M37" i="20"/>
  <c r="O37" i="20"/>
  <c r="Q37" i="20"/>
  <c r="V37" i="20"/>
  <c r="G41" i="20"/>
  <c r="M41" i="20" s="1"/>
  <c r="I41" i="20"/>
  <c r="K41" i="20"/>
  <c r="O41" i="20"/>
  <c r="Q41" i="20"/>
  <c r="V41" i="20"/>
  <c r="G46" i="20"/>
  <c r="I46" i="20"/>
  <c r="K46" i="20"/>
  <c r="M46" i="20"/>
  <c r="O46" i="20"/>
  <c r="Q46" i="20"/>
  <c r="V46" i="20"/>
  <c r="G51" i="20"/>
  <c r="M51" i="20" s="1"/>
  <c r="I51" i="20"/>
  <c r="K51" i="20"/>
  <c r="O51" i="20"/>
  <c r="Q51" i="20"/>
  <c r="V51" i="20"/>
  <c r="G55" i="20"/>
  <c r="M55" i="20" s="1"/>
  <c r="I55" i="20"/>
  <c r="K55" i="20"/>
  <c r="O55" i="20"/>
  <c r="Q55" i="20"/>
  <c r="V55" i="20"/>
  <c r="G59" i="20"/>
  <c r="M59" i="20" s="1"/>
  <c r="I59" i="20"/>
  <c r="K59" i="20"/>
  <c r="O59" i="20"/>
  <c r="Q59" i="20"/>
  <c r="V59" i="20"/>
  <c r="G63" i="20"/>
  <c r="M63" i="20" s="1"/>
  <c r="I63" i="20"/>
  <c r="K63" i="20"/>
  <c r="O63" i="20"/>
  <c r="Q63" i="20"/>
  <c r="V63" i="20"/>
  <c r="G67" i="20"/>
  <c r="M67" i="20" s="1"/>
  <c r="I67" i="20"/>
  <c r="K67" i="20"/>
  <c r="O67" i="20"/>
  <c r="Q67" i="20"/>
  <c r="V67" i="20"/>
  <c r="G73" i="20"/>
  <c r="I73" i="20"/>
  <c r="K73" i="20"/>
  <c r="M73" i="20"/>
  <c r="O73" i="20"/>
  <c r="Q73" i="20"/>
  <c r="V73" i="20"/>
  <c r="G75" i="20"/>
  <c r="M75" i="20" s="1"/>
  <c r="I75" i="20"/>
  <c r="K75" i="20"/>
  <c r="O75" i="20"/>
  <c r="Q75" i="20"/>
  <c r="V75" i="20"/>
  <c r="G77" i="20"/>
  <c r="M77" i="20" s="1"/>
  <c r="I77" i="20"/>
  <c r="K77" i="20"/>
  <c r="O77" i="20"/>
  <c r="Q77" i="20"/>
  <c r="V77" i="20"/>
  <c r="G79" i="20"/>
  <c r="M79" i="20" s="1"/>
  <c r="I79" i="20"/>
  <c r="K79" i="20"/>
  <c r="O79" i="20"/>
  <c r="Q79" i="20"/>
  <c r="V79" i="20"/>
  <c r="G83" i="20"/>
  <c r="M83" i="20" s="1"/>
  <c r="I83" i="20"/>
  <c r="K83" i="20"/>
  <c r="O83" i="20"/>
  <c r="Q83" i="20"/>
  <c r="V83" i="20"/>
  <c r="G88" i="20"/>
  <c r="M88" i="20" s="1"/>
  <c r="I88" i="20"/>
  <c r="K88" i="20"/>
  <c r="O88" i="20"/>
  <c r="Q88" i="20"/>
  <c r="V88" i="20"/>
  <c r="G93" i="20"/>
  <c r="I93" i="20"/>
  <c r="K93" i="20"/>
  <c r="M93" i="20"/>
  <c r="O93" i="20"/>
  <c r="Q93" i="20"/>
  <c r="V93" i="20"/>
  <c r="G97" i="20"/>
  <c r="M97" i="20" s="1"/>
  <c r="I97" i="20"/>
  <c r="K97" i="20"/>
  <c r="O97" i="20"/>
  <c r="Q97" i="20"/>
  <c r="V97" i="20"/>
  <c r="G101" i="20"/>
  <c r="I101" i="20"/>
  <c r="K101" i="20"/>
  <c r="M101" i="20"/>
  <c r="O101" i="20"/>
  <c r="Q101" i="20"/>
  <c r="V101" i="20"/>
  <c r="G105" i="20"/>
  <c r="M105" i="20" s="1"/>
  <c r="I105" i="20"/>
  <c r="K105" i="20"/>
  <c r="O105" i="20"/>
  <c r="Q105" i="20"/>
  <c r="V105" i="20"/>
  <c r="G109" i="20"/>
  <c r="M109" i="20" s="1"/>
  <c r="I109" i="20"/>
  <c r="K109" i="20"/>
  <c r="O109" i="20"/>
  <c r="Q109" i="20"/>
  <c r="V109" i="20"/>
  <c r="G115" i="20"/>
  <c r="M115" i="20" s="1"/>
  <c r="I115" i="20"/>
  <c r="K115" i="20"/>
  <c r="O115" i="20"/>
  <c r="Q115" i="20"/>
  <c r="V115" i="20"/>
  <c r="G117" i="20"/>
  <c r="M117" i="20" s="1"/>
  <c r="I117" i="20"/>
  <c r="K117" i="20"/>
  <c r="O117" i="20"/>
  <c r="Q117" i="20"/>
  <c r="V117" i="20"/>
  <c r="G119" i="20"/>
  <c r="M119" i="20" s="1"/>
  <c r="I119" i="20"/>
  <c r="K119" i="20"/>
  <c r="O119" i="20"/>
  <c r="Q119" i="20"/>
  <c r="V119" i="20"/>
  <c r="G121" i="20"/>
  <c r="M121" i="20" s="1"/>
  <c r="I121" i="20"/>
  <c r="K121" i="20"/>
  <c r="O121" i="20"/>
  <c r="Q121" i="20"/>
  <c r="V121" i="20"/>
  <c r="G125" i="20"/>
  <c r="I125" i="20"/>
  <c r="K125" i="20"/>
  <c r="M125" i="20"/>
  <c r="O125" i="20"/>
  <c r="Q125" i="20"/>
  <c r="V125" i="20"/>
  <c r="G130" i="20"/>
  <c r="M130" i="20" s="1"/>
  <c r="I130" i="20"/>
  <c r="K130" i="20"/>
  <c r="O130" i="20"/>
  <c r="Q130" i="20"/>
  <c r="V130" i="20"/>
  <c r="G134" i="20"/>
  <c r="M134" i="20" s="1"/>
  <c r="I134" i="20"/>
  <c r="K134" i="20"/>
  <c r="O134" i="20"/>
  <c r="Q134" i="20"/>
  <c r="V134" i="20"/>
  <c r="G138" i="20"/>
  <c r="M138" i="20" s="1"/>
  <c r="I138" i="20"/>
  <c r="K138" i="20"/>
  <c r="O138" i="20"/>
  <c r="Q138" i="20"/>
  <c r="V138" i="20"/>
  <c r="AE143" i="20"/>
  <c r="F56" i="1" s="1"/>
  <c r="BA89" i="19"/>
  <c r="BA81" i="19"/>
  <c r="BA28" i="19"/>
  <c r="BA24" i="19"/>
  <c r="BA20" i="19"/>
  <c r="G9" i="19"/>
  <c r="M9" i="19" s="1"/>
  <c r="I9" i="19"/>
  <c r="K9" i="19"/>
  <c r="O9" i="19"/>
  <c r="Q9" i="19"/>
  <c r="V9" i="19"/>
  <c r="G13" i="19"/>
  <c r="M13" i="19" s="1"/>
  <c r="I13" i="19"/>
  <c r="K13" i="19"/>
  <c r="O13" i="19"/>
  <c r="Q13" i="19"/>
  <c r="V13" i="19"/>
  <c r="G15" i="19"/>
  <c r="M15" i="19" s="1"/>
  <c r="I15" i="19"/>
  <c r="K15" i="19"/>
  <c r="O15" i="19"/>
  <c r="Q15" i="19"/>
  <c r="V15" i="19"/>
  <c r="G19" i="19"/>
  <c r="I19" i="19"/>
  <c r="K19" i="19"/>
  <c r="M19" i="19"/>
  <c r="O19" i="19"/>
  <c r="Q19" i="19"/>
  <c r="V19" i="19"/>
  <c r="G23" i="19"/>
  <c r="M23" i="19" s="1"/>
  <c r="I23" i="19"/>
  <c r="K23" i="19"/>
  <c r="O23" i="19"/>
  <c r="Q23" i="19"/>
  <c r="V23" i="19"/>
  <c r="G27" i="19"/>
  <c r="I27" i="19"/>
  <c r="K27" i="19"/>
  <c r="M27" i="19"/>
  <c r="O27" i="19"/>
  <c r="Q27" i="19"/>
  <c r="V27" i="19"/>
  <c r="G31" i="19"/>
  <c r="M31" i="19" s="1"/>
  <c r="I31" i="19"/>
  <c r="K31" i="19"/>
  <c r="O31" i="19"/>
  <c r="Q31" i="19"/>
  <c r="V31" i="19"/>
  <c r="G35" i="19"/>
  <c r="M35" i="19" s="1"/>
  <c r="I35" i="19"/>
  <c r="K35" i="19"/>
  <c r="O35" i="19"/>
  <c r="Q35" i="19"/>
  <c r="V35" i="19"/>
  <c r="G39" i="19"/>
  <c r="M39" i="19" s="1"/>
  <c r="I39" i="19"/>
  <c r="K39" i="19"/>
  <c r="O39" i="19"/>
  <c r="Q39" i="19"/>
  <c r="V39" i="19"/>
  <c r="G43" i="19"/>
  <c r="M43" i="19" s="1"/>
  <c r="I43" i="19"/>
  <c r="K43" i="19"/>
  <c r="O43" i="19"/>
  <c r="Q43" i="19"/>
  <c r="V43" i="19"/>
  <c r="G47" i="19"/>
  <c r="M47" i="19" s="1"/>
  <c r="I47" i="19"/>
  <c r="K47" i="19"/>
  <c r="O47" i="19"/>
  <c r="Q47" i="19"/>
  <c r="V47" i="19"/>
  <c r="G51" i="19"/>
  <c r="I51" i="19"/>
  <c r="K51" i="19"/>
  <c r="M51" i="19"/>
  <c r="O51" i="19"/>
  <c r="Q51" i="19"/>
  <c r="V51" i="19"/>
  <c r="G55" i="19"/>
  <c r="M55" i="19" s="1"/>
  <c r="I55" i="19"/>
  <c r="K55" i="19"/>
  <c r="O55" i="19"/>
  <c r="Q55" i="19"/>
  <c r="V55" i="19"/>
  <c r="G59" i="19"/>
  <c r="I59" i="19"/>
  <c r="K59" i="19"/>
  <c r="M59" i="19"/>
  <c r="O59" i="19"/>
  <c r="Q59" i="19"/>
  <c r="V59" i="19"/>
  <c r="G64" i="19"/>
  <c r="M64" i="19" s="1"/>
  <c r="I64" i="19"/>
  <c r="K64" i="19"/>
  <c r="O64" i="19"/>
  <c r="Q64" i="19"/>
  <c r="V64" i="19"/>
  <c r="G68" i="19"/>
  <c r="M68" i="19" s="1"/>
  <c r="I68" i="19"/>
  <c r="K68" i="19"/>
  <c r="O68" i="19"/>
  <c r="Q68" i="19"/>
  <c r="V68" i="19"/>
  <c r="G72" i="19"/>
  <c r="M72" i="19" s="1"/>
  <c r="I72" i="19"/>
  <c r="K72" i="19"/>
  <c r="O72" i="19"/>
  <c r="Q72" i="19"/>
  <c r="V72" i="19"/>
  <c r="G76" i="19"/>
  <c r="M76" i="19" s="1"/>
  <c r="I76" i="19"/>
  <c r="K76" i="19"/>
  <c r="O76" i="19"/>
  <c r="Q76" i="19"/>
  <c r="V76" i="19"/>
  <c r="G80" i="19"/>
  <c r="I80" i="19"/>
  <c r="K80" i="19"/>
  <c r="M80" i="19"/>
  <c r="O80" i="19"/>
  <c r="Q80" i="19"/>
  <c r="V80" i="19"/>
  <c r="G84" i="19"/>
  <c r="M84" i="19" s="1"/>
  <c r="I84" i="19"/>
  <c r="K84" i="19"/>
  <c r="O84" i="19"/>
  <c r="Q84" i="19"/>
  <c r="V84" i="19"/>
  <c r="G88" i="19"/>
  <c r="I88" i="19"/>
  <c r="K88" i="19"/>
  <c r="M88" i="19"/>
  <c r="O88" i="19"/>
  <c r="Q88" i="19"/>
  <c r="V88" i="19"/>
  <c r="G92" i="19"/>
  <c r="M92" i="19" s="1"/>
  <c r="I92" i="19"/>
  <c r="K92" i="19"/>
  <c r="O92" i="19"/>
  <c r="Q92" i="19"/>
  <c r="V92" i="19"/>
  <c r="G96" i="19"/>
  <c r="M96" i="19" s="1"/>
  <c r="I96" i="19"/>
  <c r="K96" i="19"/>
  <c r="O96" i="19"/>
  <c r="Q96" i="19"/>
  <c r="V96" i="19"/>
  <c r="G101" i="19"/>
  <c r="M101" i="19" s="1"/>
  <c r="I101" i="19"/>
  <c r="K101" i="19"/>
  <c r="O101" i="19"/>
  <c r="Q101" i="19"/>
  <c r="V101" i="19"/>
  <c r="G106" i="19"/>
  <c r="M106" i="19" s="1"/>
  <c r="I106" i="19"/>
  <c r="K106" i="19"/>
  <c r="O106" i="19"/>
  <c r="Q106" i="19"/>
  <c r="V106" i="19"/>
  <c r="G110" i="19"/>
  <c r="M110" i="19" s="1"/>
  <c r="I110" i="19"/>
  <c r="K110" i="19"/>
  <c r="O110" i="19"/>
  <c r="Q110" i="19"/>
  <c r="V110" i="19"/>
  <c r="G114" i="19"/>
  <c r="I114" i="19"/>
  <c r="K114" i="19"/>
  <c r="M114" i="19"/>
  <c r="O114" i="19"/>
  <c r="Q114" i="19"/>
  <c r="V114" i="19"/>
  <c r="G118" i="19"/>
  <c r="M118" i="19" s="1"/>
  <c r="I118" i="19"/>
  <c r="K118" i="19"/>
  <c r="O118" i="19"/>
  <c r="Q118" i="19"/>
  <c r="V118" i="19"/>
  <c r="G122" i="19"/>
  <c r="I122" i="19"/>
  <c r="K122" i="19"/>
  <c r="M122" i="19"/>
  <c r="O122" i="19"/>
  <c r="Q122" i="19"/>
  <c r="V122" i="19"/>
  <c r="G126" i="19"/>
  <c r="M126" i="19" s="1"/>
  <c r="I126" i="19"/>
  <c r="K126" i="19"/>
  <c r="O126" i="19"/>
  <c r="Q126" i="19"/>
  <c r="V126" i="19"/>
  <c r="G130" i="19"/>
  <c r="M130" i="19" s="1"/>
  <c r="I130" i="19"/>
  <c r="K130" i="19"/>
  <c r="O130" i="19"/>
  <c r="Q130" i="19"/>
  <c r="V130" i="19"/>
  <c r="G134" i="19"/>
  <c r="M134" i="19" s="1"/>
  <c r="I134" i="19"/>
  <c r="K134" i="19"/>
  <c r="O134" i="19"/>
  <c r="Q134" i="19"/>
  <c r="V134" i="19"/>
  <c r="G136" i="19"/>
  <c r="M136" i="19" s="1"/>
  <c r="I136" i="19"/>
  <c r="K136" i="19"/>
  <c r="O136" i="19"/>
  <c r="Q136" i="19"/>
  <c r="V136" i="19"/>
  <c r="G140" i="19"/>
  <c r="M140" i="19" s="1"/>
  <c r="I140" i="19"/>
  <c r="K140" i="19"/>
  <c r="O140" i="19"/>
  <c r="Q140" i="19"/>
  <c r="V140" i="19"/>
  <c r="G142" i="19"/>
  <c r="I142" i="19"/>
  <c r="K142" i="19"/>
  <c r="M142" i="19"/>
  <c r="O142" i="19"/>
  <c r="Q142" i="19"/>
  <c r="V142" i="19"/>
  <c r="G146" i="19"/>
  <c r="M146" i="19" s="1"/>
  <c r="I146" i="19"/>
  <c r="K146" i="19"/>
  <c r="O146" i="19"/>
  <c r="Q146" i="19"/>
  <c r="V146" i="19"/>
  <c r="G150" i="19"/>
  <c r="I150" i="19"/>
  <c r="K150" i="19"/>
  <c r="M150" i="19"/>
  <c r="O150" i="19"/>
  <c r="Q150" i="19"/>
  <c r="V150" i="19"/>
  <c r="G154" i="19"/>
  <c r="M154" i="19" s="1"/>
  <c r="I154" i="19"/>
  <c r="K154" i="19"/>
  <c r="O154" i="19"/>
  <c r="Q154" i="19"/>
  <c r="V154" i="19"/>
  <c r="G158" i="19"/>
  <c r="M158" i="19" s="1"/>
  <c r="I158" i="19"/>
  <c r="K158" i="19"/>
  <c r="O158" i="19"/>
  <c r="Q158" i="19"/>
  <c r="V158" i="19"/>
  <c r="G164" i="19"/>
  <c r="M164" i="19" s="1"/>
  <c r="I164" i="19"/>
  <c r="K164" i="19"/>
  <c r="O164" i="19"/>
  <c r="Q164" i="19"/>
  <c r="V164" i="19"/>
  <c r="G166" i="19"/>
  <c r="M166" i="19" s="1"/>
  <c r="I166" i="19"/>
  <c r="K166" i="19"/>
  <c r="O166" i="19"/>
  <c r="Q166" i="19"/>
  <c r="V166" i="19"/>
  <c r="G168" i="19"/>
  <c r="M168" i="19" s="1"/>
  <c r="I168" i="19"/>
  <c r="K168" i="19"/>
  <c r="O168" i="19"/>
  <c r="Q168" i="19"/>
  <c r="V168" i="19"/>
  <c r="G171" i="19"/>
  <c r="I171" i="19"/>
  <c r="K171" i="19"/>
  <c r="M171" i="19"/>
  <c r="O171" i="19"/>
  <c r="Q171" i="19"/>
  <c r="V171" i="19"/>
  <c r="G173" i="19"/>
  <c r="M173" i="19" s="1"/>
  <c r="I173" i="19"/>
  <c r="K173" i="19"/>
  <c r="O173" i="19"/>
  <c r="Q173" i="19"/>
  <c r="V173" i="19"/>
  <c r="G175" i="19"/>
  <c r="I175" i="19"/>
  <c r="K175" i="19"/>
  <c r="O175" i="19"/>
  <c r="Q175" i="19"/>
  <c r="V175" i="19"/>
  <c r="G177" i="19"/>
  <c r="M177" i="19" s="1"/>
  <c r="I177" i="19"/>
  <c r="K177" i="19"/>
  <c r="O177" i="19"/>
  <c r="Q177" i="19"/>
  <c r="V177" i="19"/>
  <c r="G179" i="19"/>
  <c r="M179" i="19" s="1"/>
  <c r="I179" i="19"/>
  <c r="K179" i="19"/>
  <c r="O179" i="19"/>
  <c r="Q179" i="19"/>
  <c r="V179" i="19"/>
  <c r="G181" i="19"/>
  <c r="M181" i="19" s="1"/>
  <c r="I181" i="19"/>
  <c r="K181" i="19"/>
  <c r="O181" i="19"/>
  <c r="Q181" i="19"/>
  <c r="V181" i="19"/>
  <c r="G183" i="19"/>
  <c r="I183" i="19"/>
  <c r="K183" i="19"/>
  <c r="M183" i="19"/>
  <c r="O183" i="19"/>
  <c r="Q183" i="19"/>
  <c r="V183" i="19"/>
  <c r="G185" i="19"/>
  <c r="M185" i="19" s="1"/>
  <c r="I185" i="19"/>
  <c r="K185" i="19"/>
  <c r="O185" i="19"/>
  <c r="Q185" i="19"/>
  <c r="V185" i="19"/>
  <c r="G187" i="19"/>
  <c r="I187" i="19"/>
  <c r="K187" i="19"/>
  <c r="M187" i="19"/>
  <c r="O187" i="19"/>
  <c r="Q187" i="19"/>
  <c r="V187" i="19"/>
  <c r="G189" i="19"/>
  <c r="M189" i="19" s="1"/>
  <c r="I189" i="19"/>
  <c r="K189" i="19"/>
  <c r="O189" i="19"/>
  <c r="Q189" i="19"/>
  <c r="V189" i="19"/>
  <c r="G192" i="19"/>
  <c r="M192" i="19" s="1"/>
  <c r="I192" i="19"/>
  <c r="K192" i="19"/>
  <c r="O192" i="19"/>
  <c r="Q192" i="19"/>
  <c r="V192" i="19"/>
  <c r="G194" i="19"/>
  <c r="M194" i="19" s="1"/>
  <c r="I194" i="19"/>
  <c r="K194" i="19"/>
  <c r="O194" i="19"/>
  <c r="Q194" i="19"/>
  <c r="V194" i="19"/>
  <c r="G196" i="19"/>
  <c r="M196" i="19" s="1"/>
  <c r="I196" i="19"/>
  <c r="K196" i="19"/>
  <c r="O196" i="19"/>
  <c r="Q196" i="19"/>
  <c r="V196" i="19"/>
  <c r="G198" i="19"/>
  <c r="I198" i="19"/>
  <c r="K198" i="19"/>
  <c r="M198" i="19"/>
  <c r="O198" i="19"/>
  <c r="Q198" i="19"/>
  <c r="V198" i="19"/>
  <c r="G200" i="19"/>
  <c r="M200" i="19" s="1"/>
  <c r="I200" i="19"/>
  <c r="K200" i="19"/>
  <c r="O200" i="19"/>
  <c r="Q200" i="19"/>
  <c r="V200" i="19"/>
  <c r="G202" i="19"/>
  <c r="I202" i="19"/>
  <c r="K202" i="19"/>
  <c r="M202" i="19"/>
  <c r="O202" i="19"/>
  <c r="Q202" i="19"/>
  <c r="V202" i="19"/>
  <c r="G204" i="19"/>
  <c r="M204" i="19" s="1"/>
  <c r="I204" i="19"/>
  <c r="K204" i="19"/>
  <c r="O204" i="19"/>
  <c r="Q204" i="19"/>
  <c r="V204" i="19"/>
  <c r="V191" i="19" s="1"/>
  <c r="G206" i="19"/>
  <c r="M206" i="19" s="1"/>
  <c r="I206" i="19"/>
  <c r="K206" i="19"/>
  <c r="O206" i="19"/>
  <c r="Q206" i="19"/>
  <c r="V206" i="19"/>
  <c r="G209" i="19"/>
  <c r="I209" i="19"/>
  <c r="K209" i="19"/>
  <c r="O209" i="19"/>
  <c r="Q209" i="19"/>
  <c r="V209" i="19"/>
  <c r="G213" i="19"/>
  <c r="M213" i="19" s="1"/>
  <c r="I213" i="19"/>
  <c r="K213" i="19"/>
  <c r="O213" i="19"/>
  <c r="Q213" i="19"/>
  <c r="V213" i="19"/>
  <c r="G218" i="19"/>
  <c r="M218" i="19" s="1"/>
  <c r="I218" i="19"/>
  <c r="K218" i="19"/>
  <c r="O218" i="19"/>
  <c r="Q218" i="19"/>
  <c r="V218" i="19"/>
  <c r="G222" i="19"/>
  <c r="I222" i="19"/>
  <c r="K222" i="19"/>
  <c r="M222" i="19"/>
  <c r="O222" i="19"/>
  <c r="Q222" i="19"/>
  <c r="V222" i="19"/>
  <c r="G226" i="19"/>
  <c r="M226" i="19" s="1"/>
  <c r="I226" i="19"/>
  <c r="K226" i="19"/>
  <c r="O226" i="19"/>
  <c r="Q226" i="19"/>
  <c r="V226" i="19"/>
  <c r="G230" i="19"/>
  <c r="I230" i="19"/>
  <c r="K230" i="19"/>
  <c r="M230" i="19"/>
  <c r="O230" i="19"/>
  <c r="Q230" i="19"/>
  <c r="V230" i="19"/>
  <c r="G232" i="19"/>
  <c r="M232" i="19" s="1"/>
  <c r="I232" i="19"/>
  <c r="K232" i="19"/>
  <c r="O232" i="19"/>
  <c r="Q232" i="19"/>
  <c r="V232" i="19"/>
  <c r="G234" i="19"/>
  <c r="M234" i="19" s="1"/>
  <c r="I234" i="19"/>
  <c r="K234" i="19"/>
  <c r="O234" i="19"/>
  <c r="Q234" i="19"/>
  <c r="V234" i="19"/>
  <c r="G236" i="19"/>
  <c r="M236" i="19" s="1"/>
  <c r="I236" i="19"/>
  <c r="K236" i="19"/>
  <c r="O236" i="19"/>
  <c r="Q236" i="19"/>
  <c r="V236" i="19"/>
  <c r="G238" i="19"/>
  <c r="M238" i="19" s="1"/>
  <c r="I238" i="19"/>
  <c r="K238" i="19"/>
  <c r="O238" i="19"/>
  <c r="Q238" i="19"/>
  <c r="V238" i="19"/>
  <c r="G242" i="19"/>
  <c r="M242" i="19" s="1"/>
  <c r="I242" i="19"/>
  <c r="K242" i="19"/>
  <c r="O242" i="19"/>
  <c r="Q242" i="19"/>
  <c r="V242" i="19"/>
  <c r="G246" i="19"/>
  <c r="I246" i="19"/>
  <c r="K246" i="19"/>
  <c r="M246" i="19"/>
  <c r="O246" i="19"/>
  <c r="Q246" i="19"/>
  <c r="V246" i="19"/>
  <c r="G250" i="19"/>
  <c r="M250" i="19" s="1"/>
  <c r="I250" i="19"/>
  <c r="K250" i="19"/>
  <c r="O250" i="19"/>
  <c r="Q250" i="19"/>
  <c r="V250" i="19"/>
  <c r="G254" i="19"/>
  <c r="I254" i="19"/>
  <c r="K254" i="19"/>
  <c r="M254" i="19"/>
  <c r="O254" i="19"/>
  <c r="Q254" i="19"/>
  <c r="V254" i="19"/>
  <c r="G258" i="19"/>
  <c r="M258" i="19" s="1"/>
  <c r="I258" i="19"/>
  <c r="K258" i="19"/>
  <c r="O258" i="19"/>
  <c r="Q258" i="19"/>
  <c r="V258" i="19"/>
  <c r="G262" i="19"/>
  <c r="M262" i="19" s="1"/>
  <c r="I262" i="19"/>
  <c r="K262" i="19"/>
  <c r="O262" i="19"/>
  <c r="Q262" i="19"/>
  <c r="V262" i="19"/>
  <c r="G266" i="19"/>
  <c r="I163" i="1" s="1"/>
  <c r="V266" i="19"/>
  <c r="G267" i="19"/>
  <c r="M267" i="19" s="1"/>
  <c r="I267" i="19"/>
  <c r="K267" i="19"/>
  <c r="O267" i="19"/>
  <c r="O266" i="19" s="1"/>
  <c r="Q267" i="19"/>
  <c r="V267" i="19"/>
  <c r="G272" i="19"/>
  <c r="I272" i="19"/>
  <c r="K272" i="19"/>
  <c r="M272" i="19"/>
  <c r="O272" i="19"/>
  <c r="Q272" i="19"/>
  <c r="V272" i="19"/>
  <c r="G274" i="19"/>
  <c r="M274" i="19" s="1"/>
  <c r="I274" i="19"/>
  <c r="K274" i="19"/>
  <c r="O274" i="19"/>
  <c r="Q274" i="19"/>
  <c r="V274" i="19"/>
  <c r="AE277" i="19"/>
  <c r="F55" i="1" s="1"/>
  <c r="BA110" i="18"/>
  <c r="BA91" i="18"/>
  <c r="BA84" i="18"/>
  <c r="BA72" i="18"/>
  <c r="BA67" i="18"/>
  <c r="BA55" i="18"/>
  <c r="BA50" i="18"/>
  <c r="BA46" i="18"/>
  <c r="G9" i="18"/>
  <c r="I9" i="18"/>
  <c r="K9" i="18"/>
  <c r="M9" i="18"/>
  <c r="O9" i="18"/>
  <c r="Q9" i="18"/>
  <c r="V9" i="18"/>
  <c r="G13" i="18"/>
  <c r="M13" i="18" s="1"/>
  <c r="I13" i="18"/>
  <c r="K13" i="18"/>
  <c r="O13" i="18"/>
  <c r="Q13" i="18"/>
  <c r="V13" i="18"/>
  <c r="G17" i="18"/>
  <c r="M17" i="18" s="1"/>
  <c r="I17" i="18"/>
  <c r="K17" i="18"/>
  <c r="O17" i="18"/>
  <c r="Q17" i="18"/>
  <c r="V17" i="18"/>
  <c r="G21" i="18"/>
  <c r="I21" i="18"/>
  <c r="K21" i="18"/>
  <c r="M21" i="18"/>
  <c r="O21" i="18"/>
  <c r="Q21" i="18"/>
  <c r="V21" i="18"/>
  <c r="G25" i="18"/>
  <c r="I25" i="18"/>
  <c r="K25" i="18"/>
  <c r="O25" i="18"/>
  <c r="Q25" i="18"/>
  <c r="V25" i="18"/>
  <c r="G29" i="18"/>
  <c r="M29" i="18" s="1"/>
  <c r="I29" i="18"/>
  <c r="K29" i="18"/>
  <c r="O29" i="18"/>
  <c r="Q29" i="18"/>
  <c r="V29" i="18"/>
  <c r="G33" i="18"/>
  <c r="M33" i="18" s="1"/>
  <c r="I33" i="18"/>
  <c r="K33" i="18"/>
  <c r="O33" i="18"/>
  <c r="Q33" i="18"/>
  <c r="V33" i="18"/>
  <c r="G37" i="18"/>
  <c r="M37" i="18" s="1"/>
  <c r="I37" i="18"/>
  <c r="K37" i="18"/>
  <c r="O37" i="18"/>
  <c r="Q37" i="18"/>
  <c r="V37" i="18"/>
  <c r="G41" i="18"/>
  <c r="M41" i="18" s="1"/>
  <c r="I41" i="18"/>
  <c r="K41" i="18"/>
  <c r="O41" i="18"/>
  <c r="Q41" i="18"/>
  <c r="V41" i="18"/>
  <c r="G45" i="18"/>
  <c r="M45" i="18" s="1"/>
  <c r="I45" i="18"/>
  <c r="K45" i="18"/>
  <c r="O45" i="18"/>
  <c r="Q45" i="18"/>
  <c r="V45" i="18"/>
  <c r="G49" i="18"/>
  <c r="I49" i="18"/>
  <c r="K49" i="18"/>
  <c r="M49" i="18"/>
  <c r="O49" i="18"/>
  <c r="Q49" i="18"/>
  <c r="V49" i="18"/>
  <c r="G54" i="18"/>
  <c r="M54" i="18" s="1"/>
  <c r="I54" i="18"/>
  <c r="K54" i="18"/>
  <c r="O54" i="18"/>
  <c r="Q54" i="18"/>
  <c r="V54" i="18"/>
  <c r="G58" i="18"/>
  <c r="M58" i="18" s="1"/>
  <c r="I58" i="18"/>
  <c r="K58" i="18"/>
  <c r="O58" i="18"/>
  <c r="Q58" i="18"/>
  <c r="V58" i="18"/>
  <c r="G62" i="18"/>
  <c r="M62" i="18" s="1"/>
  <c r="I62" i="18"/>
  <c r="K62" i="18"/>
  <c r="O62" i="18"/>
  <c r="Q62" i="18"/>
  <c r="V62" i="18"/>
  <c r="G66" i="18"/>
  <c r="M66" i="18" s="1"/>
  <c r="I66" i="18"/>
  <c r="K66" i="18"/>
  <c r="O66" i="18"/>
  <c r="Q66" i="18"/>
  <c r="V66" i="18"/>
  <c r="G71" i="18"/>
  <c r="M71" i="18" s="1"/>
  <c r="I71" i="18"/>
  <c r="K71" i="18"/>
  <c r="O71" i="18"/>
  <c r="Q71" i="18"/>
  <c r="V71" i="18"/>
  <c r="G75" i="18"/>
  <c r="I75" i="18"/>
  <c r="K75" i="18"/>
  <c r="M75" i="18"/>
  <c r="O75" i="18"/>
  <c r="Q75" i="18"/>
  <c r="V75" i="18"/>
  <c r="G79" i="18"/>
  <c r="M79" i="18" s="1"/>
  <c r="I79" i="18"/>
  <c r="K79" i="18"/>
  <c r="O79" i="18"/>
  <c r="Q79" i="18"/>
  <c r="V79" i="18"/>
  <c r="G83" i="18"/>
  <c r="M83" i="18" s="1"/>
  <c r="I83" i="18"/>
  <c r="K83" i="18"/>
  <c r="O83" i="18"/>
  <c r="Q83" i="18"/>
  <c r="V83" i="18"/>
  <c r="G87" i="18"/>
  <c r="I87" i="18"/>
  <c r="K87" i="18"/>
  <c r="M87" i="18"/>
  <c r="O87" i="18"/>
  <c r="Q87" i="18"/>
  <c r="V87" i="18"/>
  <c r="G90" i="18"/>
  <c r="I90" i="18"/>
  <c r="K90" i="18"/>
  <c r="O90" i="18"/>
  <c r="O89" i="18" s="1"/>
  <c r="Q90" i="18"/>
  <c r="Q89" i="18" s="1"/>
  <c r="V90" i="18"/>
  <c r="G93" i="18"/>
  <c r="M93" i="18" s="1"/>
  <c r="I93" i="18"/>
  <c r="K93" i="18"/>
  <c r="O93" i="18"/>
  <c r="Q93" i="18"/>
  <c r="V93" i="18"/>
  <c r="G97" i="18"/>
  <c r="I97" i="18"/>
  <c r="I96" i="18" s="1"/>
  <c r="K97" i="18"/>
  <c r="M97" i="18"/>
  <c r="O97" i="18"/>
  <c r="Q97" i="18"/>
  <c r="V97" i="18"/>
  <c r="G101" i="18"/>
  <c r="M101" i="18" s="1"/>
  <c r="M96" i="18" s="1"/>
  <c r="I101" i="18"/>
  <c r="K101" i="18"/>
  <c r="O101" i="18"/>
  <c r="Q101" i="18"/>
  <c r="Q96" i="18" s="1"/>
  <c r="V101" i="18"/>
  <c r="G105" i="18"/>
  <c r="M105" i="18" s="1"/>
  <c r="I105" i="18"/>
  <c r="K105" i="18"/>
  <c r="O105" i="18"/>
  <c r="Q105" i="18"/>
  <c r="V105" i="18"/>
  <c r="V96" i="18" s="1"/>
  <c r="G109" i="18"/>
  <c r="I109" i="18"/>
  <c r="K109" i="18"/>
  <c r="M109" i="18"/>
  <c r="O109" i="18"/>
  <c r="Q109" i="18"/>
  <c r="V109" i="18"/>
  <c r="AE115" i="18"/>
  <c r="G9" i="17"/>
  <c r="M9" i="17" s="1"/>
  <c r="I9" i="17"/>
  <c r="K9" i="17"/>
  <c r="O9" i="17"/>
  <c r="Q9" i="17"/>
  <c r="V9" i="17"/>
  <c r="G13" i="17"/>
  <c r="I13" i="17"/>
  <c r="K13" i="17"/>
  <c r="M13" i="17"/>
  <c r="O13" i="17"/>
  <c r="Q13" i="17"/>
  <c r="V13" i="17"/>
  <c r="G16" i="17"/>
  <c r="M16" i="17" s="1"/>
  <c r="I16" i="17"/>
  <c r="K16" i="17"/>
  <c r="O16" i="17"/>
  <c r="Q16" i="17"/>
  <c r="V16" i="17"/>
  <c r="G19" i="17"/>
  <c r="M19" i="17" s="1"/>
  <c r="I19" i="17"/>
  <c r="K19" i="17"/>
  <c r="O19" i="17"/>
  <c r="Q19" i="17"/>
  <c r="V19" i="17"/>
  <c r="G21" i="17"/>
  <c r="I21" i="17"/>
  <c r="K21" i="17"/>
  <c r="O21" i="17"/>
  <c r="Q21" i="17"/>
  <c r="V21" i="17"/>
  <c r="G24" i="17"/>
  <c r="I24" i="17"/>
  <c r="K24" i="17"/>
  <c r="O24" i="17"/>
  <c r="Q24" i="17"/>
  <c r="V24" i="17"/>
  <c r="G25" i="17"/>
  <c r="M25" i="17" s="1"/>
  <c r="I25" i="17"/>
  <c r="K25" i="17"/>
  <c r="O25" i="17"/>
  <c r="Q25" i="17"/>
  <c r="V25" i="17"/>
  <c r="G26" i="17"/>
  <c r="M26" i="17" s="1"/>
  <c r="I26" i="17"/>
  <c r="K26" i="17"/>
  <c r="O26" i="17"/>
  <c r="Q26" i="17"/>
  <c r="V26" i="17"/>
  <c r="G28" i="17"/>
  <c r="I28" i="17"/>
  <c r="K28" i="17"/>
  <c r="M28" i="17"/>
  <c r="O28" i="17"/>
  <c r="Q28" i="17"/>
  <c r="V28" i="17"/>
  <c r="G31" i="17"/>
  <c r="M31" i="17" s="1"/>
  <c r="I31" i="17"/>
  <c r="K31" i="17"/>
  <c r="O31" i="17"/>
  <c r="Q31" i="17"/>
  <c r="V31" i="17"/>
  <c r="G32" i="17"/>
  <c r="I32" i="17"/>
  <c r="K32" i="17"/>
  <c r="M32" i="17"/>
  <c r="O32" i="17"/>
  <c r="Q32" i="17"/>
  <c r="V32" i="17"/>
  <c r="G33" i="17"/>
  <c r="M33" i="17" s="1"/>
  <c r="I33" i="17"/>
  <c r="K33" i="17"/>
  <c r="O33" i="17"/>
  <c r="Q33" i="17"/>
  <c r="V33" i="17"/>
  <c r="G34" i="17"/>
  <c r="V34" i="17"/>
  <c r="G35" i="17"/>
  <c r="M35" i="17" s="1"/>
  <c r="M34" i="17" s="1"/>
  <c r="I35" i="17"/>
  <c r="I34" i="17" s="1"/>
  <c r="K35" i="17"/>
  <c r="K34" i="17" s="1"/>
  <c r="O35" i="17"/>
  <c r="O34" i="17" s="1"/>
  <c r="Q35" i="17"/>
  <c r="Q34" i="17" s="1"/>
  <c r="V35" i="17"/>
  <c r="G38" i="17"/>
  <c r="I38" i="17"/>
  <c r="I37" i="17" s="1"/>
  <c r="K38" i="17"/>
  <c r="K37" i="17" s="1"/>
  <c r="O38" i="17"/>
  <c r="O37" i="17" s="1"/>
  <c r="Q38" i="17"/>
  <c r="Q37" i="17" s="1"/>
  <c r="V38" i="17"/>
  <c r="V37" i="17" s="1"/>
  <c r="AE44" i="17"/>
  <c r="F51" i="1" s="1"/>
  <c r="BA58" i="16"/>
  <c r="BA28" i="16"/>
  <c r="BA15" i="16"/>
  <c r="BA10" i="16"/>
  <c r="G9" i="16"/>
  <c r="I9" i="16"/>
  <c r="K9" i="16"/>
  <c r="O9" i="16"/>
  <c r="Q9" i="16"/>
  <c r="V9" i="16"/>
  <c r="G14" i="16"/>
  <c r="M14" i="16" s="1"/>
  <c r="I14" i="16"/>
  <c r="K14" i="16"/>
  <c r="O14" i="16"/>
  <c r="Q14" i="16"/>
  <c r="V14" i="16"/>
  <c r="G18" i="16"/>
  <c r="M18" i="16" s="1"/>
  <c r="I18" i="16"/>
  <c r="K18" i="16"/>
  <c r="O18" i="16"/>
  <c r="Q18" i="16"/>
  <c r="V18" i="16"/>
  <c r="G22" i="16"/>
  <c r="I22" i="16"/>
  <c r="K22" i="16"/>
  <c r="M22" i="16"/>
  <c r="O22" i="16"/>
  <c r="Q22" i="16"/>
  <c r="V22" i="16"/>
  <c r="G26" i="16"/>
  <c r="M26" i="16" s="1"/>
  <c r="I26" i="16"/>
  <c r="K26" i="16"/>
  <c r="O26" i="16"/>
  <c r="Q26" i="16"/>
  <c r="V26" i="16"/>
  <c r="G27" i="16"/>
  <c r="I27" i="16"/>
  <c r="K27" i="16"/>
  <c r="M27" i="16"/>
  <c r="O27" i="16"/>
  <c r="Q27" i="16"/>
  <c r="V27" i="16"/>
  <c r="G31" i="16"/>
  <c r="M31" i="16" s="1"/>
  <c r="I31" i="16"/>
  <c r="K31" i="16"/>
  <c r="O31" i="16"/>
  <c r="Q31" i="16"/>
  <c r="V31" i="16"/>
  <c r="G37" i="16"/>
  <c r="G38" i="16"/>
  <c r="M38" i="16" s="1"/>
  <c r="I38" i="16"/>
  <c r="K38" i="16"/>
  <c r="O38" i="16"/>
  <c r="Q38" i="16"/>
  <c r="V38" i="16"/>
  <c r="G42" i="16"/>
  <c r="I42" i="16"/>
  <c r="K42" i="16"/>
  <c r="M42" i="16"/>
  <c r="O42" i="16"/>
  <c r="Q42" i="16"/>
  <c r="V42" i="16"/>
  <c r="G45" i="16"/>
  <c r="M45" i="16" s="1"/>
  <c r="I45" i="16"/>
  <c r="K45" i="16"/>
  <c r="O45" i="16"/>
  <c r="Q45" i="16"/>
  <c r="V45" i="16"/>
  <c r="G49" i="16"/>
  <c r="I49" i="16"/>
  <c r="K49" i="16"/>
  <c r="M49" i="16"/>
  <c r="O49" i="16"/>
  <c r="Q49" i="16"/>
  <c r="V49" i="16"/>
  <c r="G52" i="16"/>
  <c r="M52" i="16" s="1"/>
  <c r="I52" i="16"/>
  <c r="K52" i="16"/>
  <c r="O52" i="16"/>
  <c r="Q52" i="16"/>
  <c r="V52" i="16"/>
  <c r="V37" i="16" s="1"/>
  <c r="G56" i="16"/>
  <c r="M56" i="16" s="1"/>
  <c r="I56" i="16"/>
  <c r="I55" i="16" s="1"/>
  <c r="K56" i="16"/>
  <c r="O56" i="16"/>
  <c r="Q56" i="16"/>
  <c r="Q55" i="16" s="1"/>
  <c r="V56" i="16"/>
  <c r="V55" i="16" s="1"/>
  <c r="G57" i="16"/>
  <c r="M57" i="16" s="1"/>
  <c r="I57" i="16"/>
  <c r="K57" i="16"/>
  <c r="O57" i="16"/>
  <c r="O55" i="16" s="1"/>
  <c r="Q57" i="16"/>
  <c r="V57" i="16"/>
  <c r="AE62" i="16"/>
  <c r="BA185" i="15"/>
  <c r="BA149" i="15"/>
  <c r="BA144" i="15"/>
  <c r="BA89" i="15"/>
  <c r="BA85" i="15"/>
  <c r="BA23" i="15"/>
  <c r="BA15" i="15"/>
  <c r="G9" i="15"/>
  <c r="M9" i="15" s="1"/>
  <c r="I9" i="15"/>
  <c r="K9" i="15"/>
  <c r="O9" i="15"/>
  <c r="Q9" i="15"/>
  <c r="V9" i="15"/>
  <c r="G14" i="15"/>
  <c r="M14" i="15" s="1"/>
  <c r="I14" i="15"/>
  <c r="K14" i="15"/>
  <c r="O14" i="15"/>
  <c r="Q14" i="15"/>
  <c r="V14" i="15"/>
  <c r="G18" i="15"/>
  <c r="M18" i="15" s="1"/>
  <c r="I18" i="15"/>
  <c r="K18" i="15"/>
  <c r="O18" i="15"/>
  <c r="Q18" i="15"/>
  <c r="V18" i="15"/>
  <c r="G22" i="15"/>
  <c r="I22" i="15"/>
  <c r="K22" i="15"/>
  <c r="M22" i="15"/>
  <c r="O22" i="15"/>
  <c r="Q22" i="15"/>
  <c r="V22" i="15"/>
  <c r="G24" i="15"/>
  <c r="M24" i="15" s="1"/>
  <c r="I24" i="15"/>
  <c r="K24" i="15"/>
  <c r="O24" i="15"/>
  <c r="Q24" i="15"/>
  <c r="V24" i="15"/>
  <c r="G30" i="15"/>
  <c r="I30" i="15"/>
  <c r="K30" i="15"/>
  <c r="M30" i="15"/>
  <c r="O30" i="15"/>
  <c r="Q30" i="15"/>
  <c r="V30" i="15"/>
  <c r="G34" i="15"/>
  <c r="M34" i="15" s="1"/>
  <c r="I34" i="15"/>
  <c r="K34" i="15"/>
  <c r="O34" i="15"/>
  <c r="Q34" i="15"/>
  <c r="V34" i="15"/>
  <c r="G38" i="15"/>
  <c r="M38" i="15" s="1"/>
  <c r="I38" i="15"/>
  <c r="K38" i="15"/>
  <c r="O38" i="15"/>
  <c r="Q38" i="15"/>
  <c r="V38" i="15"/>
  <c r="G41" i="15"/>
  <c r="M41" i="15" s="1"/>
  <c r="I41" i="15"/>
  <c r="K41" i="15"/>
  <c r="O41" i="15"/>
  <c r="Q41" i="15"/>
  <c r="V41" i="15"/>
  <c r="G46" i="15"/>
  <c r="M46" i="15" s="1"/>
  <c r="I46" i="15"/>
  <c r="K46" i="15"/>
  <c r="O46" i="15"/>
  <c r="Q46" i="15"/>
  <c r="V46" i="15"/>
  <c r="G49" i="15"/>
  <c r="I49" i="15"/>
  <c r="K49" i="15"/>
  <c r="M49" i="15"/>
  <c r="O49" i="15"/>
  <c r="Q49" i="15"/>
  <c r="V49" i="15"/>
  <c r="G54" i="15"/>
  <c r="M54" i="15" s="1"/>
  <c r="I54" i="15"/>
  <c r="K54" i="15"/>
  <c r="O54" i="15"/>
  <c r="Q54" i="15"/>
  <c r="V54" i="15"/>
  <c r="G59" i="15"/>
  <c r="I59" i="15"/>
  <c r="K59" i="15"/>
  <c r="M59" i="15"/>
  <c r="O59" i="15"/>
  <c r="Q59" i="15"/>
  <c r="V59" i="15"/>
  <c r="G63" i="15"/>
  <c r="M63" i="15" s="1"/>
  <c r="I63" i="15"/>
  <c r="K63" i="15"/>
  <c r="O63" i="15"/>
  <c r="Q63" i="15"/>
  <c r="V63" i="15"/>
  <c r="G68" i="15"/>
  <c r="I68" i="15"/>
  <c r="K68" i="15"/>
  <c r="M68" i="15"/>
  <c r="O68" i="15"/>
  <c r="Q68" i="15"/>
  <c r="V68" i="15"/>
  <c r="G72" i="15"/>
  <c r="M72" i="15" s="1"/>
  <c r="I72" i="15"/>
  <c r="K72" i="15"/>
  <c r="O72" i="15"/>
  <c r="Q72" i="15"/>
  <c r="V72" i="15"/>
  <c r="G76" i="15"/>
  <c r="M76" i="15" s="1"/>
  <c r="I76" i="15"/>
  <c r="K76" i="15"/>
  <c r="O76" i="15"/>
  <c r="Q76" i="15"/>
  <c r="V76" i="15"/>
  <c r="G78" i="15"/>
  <c r="M78" i="15" s="1"/>
  <c r="I78" i="15"/>
  <c r="K78" i="15"/>
  <c r="O78" i="15"/>
  <c r="Q78" i="15"/>
  <c r="V78" i="15"/>
  <c r="G83" i="15"/>
  <c r="G84" i="15"/>
  <c r="M84" i="15" s="1"/>
  <c r="I84" i="15"/>
  <c r="K84" i="15"/>
  <c r="O84" i="15"/>
  <c r="O83" i="15" s="1"/>
  <c r="Q84" i="15"/>
  <c r="V84" i="15"/>
  <c r="G88" i="15"/>
  <c r="I88" i="15"/>
  <c r="K88" i="15"/>
  <c r="M88" i="15"/>
  <c r="O88" i="15"/>
  <c r="Q88" i="15"/>
  <c r="V88" i="15"/>
  <c r="Q93" i="15"/>
  <c r="G94" i="15"/>
  <c r="I94" i="15"/>
  <c r="I93" i="15" s="1"/>
  <c r="K94" i="15"/>
  <c r="K93" i="15" s="1"/>
  <c r="O94" i="15"/>
  <c r="O93" i="15" s="1"/>
  <c r="Q94" i="15"/>
  <c r="V94" i="15"/>
  <c r="V93" i="15" s="1"/>
  <c r="G99" i="15"/>
  <c r="I99" i="15"/>
  <c r="I98" i="15" s="1"/>
  <c r="K99" i="15"/>
  <c r="M99" i="15"/>
  <c r="O99" i="15"/>
  <c r="Q99" i="15"/>
  <c r="Q98" i="15" s="1"/>
  <c r="V99" i="15"/>
  <c r="G109" i="15"/>
  <c r="M109" i="15" s="1"/>
  <c r="I109" i="15"/>
  <c r="K109" i="15"/>
  <c r="K98" i="15" s="1"/>
  <c r="O109" i="15"/>
  <c r="Q109" i="15"/>
  <c r="V109" i="15"/>
  <c r="G112" i="15"/>
  <c r="M112" i="15" s="1"/>
  <c r="I112" i="15"/>
  <c r="K112" i="15"/>
  <c r="O112" i="15"/>
  <c r="Q112" i="15"/>
  <c r="V112" i="15"/>
  <c r="G113" i="15"/>
  <c r="I113" i="15"/>
  <c r="K113" i="15"/>
  <c r="M113" i="15"/>
  <c r="O113" i="15"/>
  <c r="Q113" i="15"/>
  <c r="V113" i="15"/>
  <c r="G117" i="15"/>
  <c r="I117" i="15"/>
  <c r="K117" i="15"/>
  <c r="M117" i="15"/>
  <c r="O117" i="15"/>
  <c r="Q117" i="15"/>
  <c r="Q116" i="15" s="1"/>
  <c r="V117" i="15"/>
  <c r="G121" i="15"/>
  <c r="M121" i="15" s="1"/>
  <c r="I121" i="15"/>
  <c r="K121" i="15"/>
  <c r="O121" i="15"/>
  <c r="O116" i="15" s="1"/>
  <c r="Q121" i="15"/>
  <c r="V121" i="15"/>
  <c r="G125" i="15"/>
  <c r="I125" i="15"/>
  <c r="K125" i="15"/>
  <c r="O125" i="15"/>
  <c r="Q125" i="15"/>
  <c r="V125" i="15"/>
  <c r="G128" i="15"/>
  <c r="I128" i="15"/>
  <c r="K128" i="15"/>
  <c r="M128" i="15"/>
  <c r="O128" i="15"/>
  <c r="Q128" i="15"/>
  <c r="V128" i="15"/>
  <c r="G131" i="15"/>
  <c r="M131" i="15" s="1"/>
  <c r="I131" i="15"/>
  <c r="K131" i="15"/>
  <c r="O131" i="15"/>
  <c r="Q131" i="15"/>
  <c r="V131" i="15"/>
  <c r="G133" i="15"/>
  <c r="M133" i="15" s="1"/>
  <c r="I133" i="15"/>
  <c r="K133" i="15"/>
  <c r="O133" i="15"/>
  <c r="Q133" i="15"/>
  <c r="V133" i="15"/>
  <c r="G135" i="15"/>
  <c r="I135" i="15"/>
  <c r="K135" i="15"/>
  <c r="O135" i="15"/>
  <c r="Q135" i="15"/>
  <c r="V135" i="15"/>
  <c r="G136" i="15"/>
  <c r="M136" i="15" s="1"/>
  <c r="I136" i="15"/>
  <c r="K136" i="15"/>
  <c r="O136" i="15"/>
  <c r="Q136" i="15"/>
  <c r="V136" i="15"/>
  <c r="G137" i="15"/>
  <c r="I137" i="15"/>
  <c r="K137" i="15"/>
  <c r="M137" i="15"/>
  <c r="O137" i="15"/>
  <c r="Q137" i="15"/>
  <c r="V137" i="15"/>
  <c r="G138" i="15"/>
  <c r="M138" i="15" s="1"/>
  <c r="I138" i="15"/>
  <c r="K138" i="15"/>
  <c r="O138" i="15"/>
  <c r="Q138" i="15"/>
  <c r="V138" i="15"/>
  <c r="G139" i="15"/>
  <c r="M139" i="15" s="1"/>
  <c r="I139" i="15"/>
  <c r="I134" i="15" s="1"/>
  <c r="K139" i="15"/>
  <c r="O139" i="15"/>
  <c r="Q139" i="15"/>
  <c r="V139" i="15"/>
  <c r="G141" i="15"/>
  <c r="I141" i="15"/>
  <c r="K141" i="15"/>
  <c r="K140" i="15" s="1"/>
  <c r="O141" i="15"/>
  <c r="Q141" i="15"/>
  <c r="V141" i="15"/>
  <c r="G143" i="15"/>
  <c r="M143" i="15" s="1"/>
  <c r="I143" i="15"/>
  <c r="K143" i="15"/>
  <c r="O143" i="15"/>
  <c r="Q143" i="15"/>
  <c r="V143" i="15"/>
  <c r="G148" i="15"/>
  <c r="M148" i="15" s="1"/>
  <c r="I148" i="15"/>
  <c r="K148" i="15"/>
  <c r="O148" i="15"/>
  <c r="Q148" i="15"/>
  <c r="V148" i="15"/>
  <c r="G155" i="15"/>
  <c r="M155" i="15" s="1"/>
  <c r="I155" i="15"/>
  <c r="K155" i="15"/>
  <c r="O155" i="15"/>
  <c r="Q155" i="15"/>
  <c r="V155" i="15"/>
  <c r="V154" i="15" s="1"/>
  <c r="G160" i="15"/>
  <c r="I160" i="15"/>
  <c r="K160" i="15"/>
  <c r="O160" i="15"/>
  <c r="Q160" i="15"/>
  <c r="V160" i="15"/>
  <c r="G165" i="15"/>
  <c r="M165" i="15" s="1"/>
  <c r="I165" i="15"/>
  <c r="K165" i="15"/>
  <c r="O165" i="15"/>
  <c r="Q165" i="15"/>
  <c r="V165" i="15"/>
  <c r="G170" i="15"/>
  <c r="M170" i="15" s="1"/>
  <c r="I170" i="15"/>
  <c r="K170" i="15"/>
  <c r="O170" i="15"/>
  <c r="Q170" i="15"/>
  <c r="V170" i="15"/>
  <c r="G174" i="15"/>
  <c r="G175" i="15"/>
  <c r="M175" i="15" s="1"/>
  <c r="M174" i="15" s="1"/>
  <c r="I175" i="15"/>
  <c r="I174" i="15" s="1"/>
  <c r="K175" i="15"/>
  <c r="K174" i="15" s="1"/>
  <c r="O175" i="15"/>
  <c r="O174" i="15" s="1"/>
  <c r="Q175" i="15"/>
  <c r="Q174" i="15" s="1"/>
  <c r="V175" i="15"/>
  <c r="V174" i="15" s="1"/>
  <c r="Q180" i="15"/>
  <c r="G181" i="15"/>
  <c r="G180" i="15" s="1"/>
  <c r="I181" i="15"/>
  <c r="I180" i="15" s="1"/>
  <c r="K181" i="15"/>
  <c r="K180" i="15" s="1"/>
  <c r="M181" i="15"/>
  <c r="M180" i="15" s="1"/>
  <c r="O181" i="15"/>
  <c r="O180" i="15" s="1"/>
  <c r="Q181" i="15"/>
  <c r="V181" i="15"/>
  <c r="V180" i="15" s="1"/>
  <c r="I183" i="15"/>
  <c r="G184" i="15"/>
  <c r="G183" i="15" s="1"/>
  <c r="I184" i="15"/>
  <c r="K184" i="15"/>
  <c r="K183" i="15" s="1"/>
  <c r="O184" i="15"/>
  <c r="O183" i="15" s="1"/>
  <c r="Q184" i="15"/>
  <c r="Q183" i="15" s="1"/>
  <c r="V184" i="15"/>
  <c r="V183" i="15" s="1"/>
  <c r="I187" i="15"/>
  <c r="G188" i="15"/>
  <c r="M188" i="15" s="1"/>
  <c r="I188" i="15"/>
  <c r="K188" i="15"/>
  <c r="K187" i="15" s="1"/>
  <c r="O188" i="15"/>
  <c r="Q188" i="15"/>
  <c r="Q187" i="15" s="1"/>
  <c r="V188" i="15"/>
  <c r="V187" i="15" s="1"/>
  <c r="G191" i="15"/>
  <c r="I191" i="15"/>
  <c r="K191" i="15"/>
  <c r="O191" i="15"/>
  <c r="Q191" i="15"/>
  <c r="V191" i="15"/>
  <c r="G194" i="15"/>
  <c r="I194" i="15"/>
  <c r="K194" i="15"/>
  <c r="K193" i="15" s="1"/>
  <c r="O194" i="15"/>
  <c r="O193" i="15" s="1"/>
  <c r="Q194" i="15"/>
  <c r="V194" i="15"/>
  <c r="G195" i="15"/>
  <c r="M195" i="15" s="1"/>
  <c r="I195" i="15"/>
  <c r="I193" i="15" s="1"/>
  <c r="K195" i="15"/>
  <c r="O195" i="15"/>
  <c r="Q195" i="15"/>
  <c r="V195" i="15"/>
  <c r="AE200" i="15"/>
  <c r="BA70" i="14"/>
  <c r="BA56" i="14"/>
  <c r="BA52" i="14"/>
  <c r="BA40" i="14"/>
  <c r="BA36" i="14"/>
  <c r="BA23" i="14"/>
  <c r="BA17" i="14"/>
  <c r="BA10" i="14"/>
  <c r="G9" i="14"/>
  <c r="M9" i="14" s="1"/>
  <c r="I9" i="14"/>
  <c r="K9" i="14"/>
  <c r="O9" i="14"/>
  <c r="Q9" i="14"/>
  <c r="V9" i="14"/>
  <c r="G11" i="14"/>
  <c r="M11" i="14" s="1"/>
  <c r="I11" i="14"/>
  <c r="K11" i="14"/>
  <c r="O11" i="14"/>
  <c r="Q11" i="14"/>
  <c r="V11" i="14"/>
  <c r="G16" i="14"/>
  <c r="I16" i="14"/>
  <c r="K16" i="14"/>
  <c r="O16" i="14"/>
  <c r="Q16" i="14"/>
  <c r="V16" i="14"/>
  <c r="G18" i="14"/>
  <c r="M18" i="14" s="1"/>
  <c r="I18" i="14"/>
  <c r="K18" i="14"/>
  <c r="O18" i="14"/>
  <c r="Q18" i="14"/>
  <c r="V18" i="14"/>
  <c r="G22" i="14"/>
  <c r="M22" i="14" s="1"/>
  <c r="I22" i="14"/>
  <c r="K22" i="14"/>
  <c r="O22" i="14"/>
  <c r="Q22" i="14"/>
  <c r="V22" i="14"/>
  <c r="G24" i="14"/>
  <c r="M24" i="14" s="1"/>
  <c r="I24" i="14"/>
  <c r="K24" i="14"/>
  <c r="O24" i="14"/>
  <c r="Q24" i="14"/>
  <c r="V24" i="14"/>
  <c r="G27" i="14"/>
  <c r="M27" i="14" s="1"/>
  <c r="I27" i="14"/>
  <c r="K27" i="14"/>
  <c r="O27" i="14"/>
  <c r="Q27" i="14"/>
  <c r="V27" i="14"/>
  <c r="G31" i="14"/>
  <c r="I31" i="14"/>
  <c r="K31" i="14"/>
  <c r="M31" i="14"/>
  <c r="O31" i="14"/>
  <c r="Q31" i="14"/>
  <c r="V31" i="14"/>
  <c r="G35" i="14"/>
  <c r="M35" i="14" s="1"/>
  <c r="I35" i="14"/>
  <c r="K35" i="14"/>
  <c r="O35" i="14"/>
  <c r="Q35" i="14"/>
  <c r="V35" i="14"/>
  <c r="G39" i="14"/>
  <c r="I39" i="14"/>
  <c r="K39" i="14"/>
  <c r="O39" i="14"/>
  <c r="Q39" i="14"/>
  <c r="V39" i="14"/>
  <c r="G44" i="14"/>
  <c r="M44" i="14" s="1"/>
  <c r="I44" i="14"/>
  <c r="K44" i="14"/>
  <c r="O44" i="14"/>
  <c r="Q44" i="14"/>
  <c r="V44" i="14"/>
  <c r="G47" i="14"/>
  <c r="M47" i="14" s="1"/>
  <c r="I47" i="14"/>
  <c r="K47" i="14"/>
  <c r="O47" i="14"/>
  <c r="Q47" i="14"/>
  <c r="V47" i="14"/>
  <c r="G51" i="14"/>
  <c r="M51" i="14" s="1"/>
  <c r="I51" i="14"/>
  <c r="K51" i="14"/>
  <c r="O51" i="14"/>
  <c r="Q51" i="14"/>
  <c r="V51" i="14"/>
  <c r="G55" i="14"/>
  <c r="M55" i="14" s="1"/>
  <c r="I55" i="14"/>
  <c r="K55" i="14"/>
  <c r="O55" i="14"/>
  <c r="Q55" i="14"/>
  <c r="V55" i="14"/>
  <c r="G60" i="14"/>
  <c r="M60" i="14" s="1"/>
  <c r="I60" i="14"/>
  <c r="K60" i="14"/>
  <c r="O60" i="14"/>
  <c r="Q60" i="14"/>
  <c r="V60" i="14"/>
  <c r="G64" i="14"/>
  <c r="M64" i="14" s="1"/>
  <c r="I64" i="14"/>
  <c r="K64" i="14"/>
  <c r="O64" i="14"/>
  <c r="Q64" i="14"/>
  <c r="V64" i="14"/>
  <c r="G69" i="14"/>
  <c r="M69" i="14" s="1"/>
  <c r="I69" i="14"/>
  <c r="K69" i="14"/>
  <c r="O69" i="14"/>
  <c r="Q69" i="14"/>
  <c r="V69" i="14"/>
  <c r="G73" i="14"/>
  <c r="M73" i="14" s="1"/>
  <c r="I73" i="14"/>
  <c r="K73" i="14"/>
  <c r="O73" i="14"/>
  <c r="Q73" i="14"/>
  <c r="V73" i="14"/>
  <c r="G76" i="14"/>
  <c r="M76" i="14" s="1"/>
  <c r="I76" i="14"/>
  <c r="K76" i="14"/>
  <c r="O76" i="14"/>
  <c r="Q76" i="14"/>
  <c r="V76"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3" i="14"/>
  <c r="M83" i="14" s="1"/>
  <c r="I83" i="14"/>
  <c r="K83" i="14"/>
  <c r="O83" i="14"/>
  <c r="Q83" i="14"/>
  <c r="V83" i="14"/>
  <c r="G84" i="14"/>
  <c r="M84" i="14" s="1"/>
  <c r="I84" i="14"/>
  <c r="K84" i="14"/>
  <c r="O84" i="14"/>
  <c r="Q84" i="14"/>
  <c r="V84" i="14"/>
  <c r="G85" i="14"/>
  <c r="M85" i="14" s="1"/>
  <c r="I85" i="14"/>
  <c r="K85" i="14"/>
  <c r="O85" i="14"/>
  <c r="Q85" i="14"/>
  <c r="V85" i="14"/>
  <c r="G86" i="14"/>
  <c r="G87" i="14"/>
  <c r="M87" i="14" s="1"/>
  <c r="M86" i="14" s="1"/>
  <c r="I87" i="14"/>
  <c r="I86" i="14" s="1"/>
  <c r="K87" i="14"/>
  <c r="K86" i="14" s="1"/>
  <c r="O87" i="14"/>
  <c r="O86" i="14" s="1"/>
  <c r="Q87" i="14"/>
  <c r="Q86" i="14" s="1"/>
  <c r="V87" i="14"/>
  <c r="V86" i="14" s="1"/>
  <c r="G93" i="14"/>
  <c r="G92" i="14" s="1"/>
  <c r="I93" i="14"/>
  <c r="K93" i="14"/>
  <c r="O93" i="14"/>
  <c r="O92" i="14" s="1"/>
  <c r="Q93" i="14"/>
  <c r="Q92" i="14" s="1"/>
  <c r="V93" i="14"/>
  <c r="G96" i="14"/>
  <c r="M96" i="14" s="1"/>
  <c r="I96" i="14"/>
  <c r="K96" i="14"/>
  <c r="K92" i="14" s="1"/>
  <c r="O96" i="14"/>
  <c r="Q96" i="14"/>
  <c r="V96" i="14"/>
  <c r="V92" i="14" s="1"/>
  <c r="I99" i="14"/>
  <c r="V99" i="14"/>
  <c r="G100" i="14"/>
  <c r="M100" i="14" s="1"/>
  <c r="M99" i="14" s="1"/>
  <c r="I100" i="14"/>
  <c r="K100" i="14"/>
  <c r="K99" i="14" s="1"/>
  <c r="O100" i="14"/>
  <c r="O99" i="14" s="1"/>
  <c r="Q100" i="14"/>
  <c r="Q99" i="14" s="1"/>
  <c r="V100" i="14"/>
  <c r="AE106" i="14"/>
  <c r="BA202" i="13"/>
  <c r="BA171" i="13"/>
  <c r="BA166" i="13"/>
  <c r="BA100" i="13"/>
  <c r="BA90" i="13"/>
  <c r="BA78" i="13"/>
  <c r="BA75" i="13"/>
  <c r="BA72" i="13"/>
  <c r="BA69" i="13"/>
  <c r="BA58" i="13"/>
  <c r="BA55" i="13"/>
  <c r="BA50" i="13"/>
  <c r="BA47" i="13"/>
  <c r="BA29" i="13"/>
  <c r="BA25" i="13"/>
  <c r="BA20" i="13"/>
  <c r="BA17" i="13"/>
  <c r="BA14" i="13"/>
  <c r="G9" i="13"/>
  <c r="M9" i="13" s="1"/>
  <c r="I9" i="13"/>
  <c r="K9" i="13"/>
  <c r="O9" i="13"/>
  <c r="Q9" i="13"/>
  <c r="V9" i="13"/>
  <c r="G11" i="13"/>
  <c r="I11" i="13"/>
  <c r="K11" i="13"/>
  <c r="M11" i="13"/>
  <c r="O11" i="13"/>
  <c r="Q11" i="13"/>
  <c r="V11" i="13"/>
  <c r="G13" i="13"/>
  <c r="I13" i="13"/>
  <c r="K13" i="13"/>
  <c r="O13" i="13"/>
  <c r="Q13" i="13"/>
  <c r="V13" i="13"/>
  <c r="G16" i="13"/>
  <c r="M16" i="13" s="1"/>
  <c r="I16" i="13"/>
  <c r="K16" i="13"/>
  <c r="O16" i="13"/>
  <c r="Q16" i="13"/>
  <c r="V16" i="13"/>
  <c r="G19" i="13"/>
  <c r="M19" i="13" s="1"/>
  <c r="I19" i="13"/>
  <c r="K19" i="13"/>
  <c r="O19" i="13"/>
  <c r="Q19" i="13"/>
  <c r="V19" i="13"/>
  <c r="G24" i="13"/>
  <c r="M24" i="13" s="1"/>
  <c r="I24" i="13"/>
  <c r="K24" i="13"/>
  <c r="O24" i="13"/>
  <c r="Q24" i="13"/>
  <c r="V24" i="13"/>
  <c r="G28" i="13"/>
  <c r="M28" i="13" s="1"/>
  <c r="I28" i="13"/>
  <c r="K28" i="13"/>
  <c r="O28" i="13"/>
  <c r="Q28" i="13"/>
  <c r="V28" i="13"/>
  <c r="G31" i="13"/>
  <c r="M31" i="13" s="1"/>
  <c r="I31" i="13"/>
  <c r="K31" i="13"/>
  <c r="O31" i="13"/>
  <c r="Q31" i="13"/>
  <c r="V31" i="13"/>
  <c r="G35" i="13"/>
  <c r="M35" i="13" s="1"/>
  <c r="I35" i="13"/>
  <c r="K35" i="13"/>
  <c r="O35" i="13"/>
  <c r="Q35" i="13"/>
  <c r="V35" i="13"/>
  <c r="G43" i="13"/>
  <c r="M43" i="13" s="1"/>
  <c r="I43" i="13"/>
  <c r="K43" i="13"/>
  <c r="O43" i="13"/>
  <c r="Q43" i="13"/>
  <c r="V43" i="13"/>
  <c r="G46" i="13"/>
  <c r="M46" i="13" s="1"/>
  <c r="I46" i="13"/>
  <c r="K46" i="13"/>
  <c r="O46" i="13"/>
  <c r="Q46" i="13"/>
  <c r="V46" i="13"/>
  <c r="G54" i="13"/>
  <c r="I54" i="13"/>
  <c r="K54" i="13"/>
  <c r="M54" i="13"/>
  <c r="O54" i="13"/>
  <c r="Q54" i="13"/>
  <c r="V54" i="13"/>
  <c r="G61" i="13"/>
  <c r="M61" i="13" s="1"/>
  <c r="I61" i="13"/>
  <c r="K61" i="13"/>
  <c r="O61" i="13"/>
  <c r="Q61" i="13"/>
  <c r="V61" i="13"/>
  <c r="G64" i="13"/>
  <c r="M64" i="13" s="1"/>
  <c r="I64" i="13"/>
  <c r="K64" i="13"/>
  <c r="O64" i="13"/>
  <c r="Q64" i="13"/>
  <c r="V64" i="13"/>
  <c r="G68" i="13"/>
  <c r="I68" i="13"/>
  <c r="K68" i="13"/>
  <c r="M68" i="13"/>
  <c r="O68" i="13"/>
  <c r="Q68" i="13"/>
  <c r="V68" i="13"/>
  <c r="G71" i="13"/>
  <c r="M71" i="13" s="1"/>
  <c r="I71" i="13"/>
  <c r="K71" i="13"/>
  <c r="O71" i="13"/>
  <c r="Q71" i="13"/>
  <c r="V71" i="13"/>
  <c r="G74" i="13"/>
  <c r="M74" i="13" s="1"/>
  <c r="I74" i="13"/>
  <c r="K74" i="13"/>
  <c r="O74" i="13"/>
  <c r="Q74" i="13"/>
  <c r="V74" i="13"/>
  <c r="G77" i="13"/>
  <c r="M77" i="13" s="1"/>
  <c r="I77" i="13"/>
  <c r="K77" i="13"/>
  <c r="O77" i="13"/>
  <c r="Q77" i="13"/>
  <c r="V77" i="13"/>
  <c r="G80" i="13"/>
  <c r="M80" i="13" s="1"/>
  <c r="I80" i="13"/>
  <c r="K80" i="13"/>
  <c r="O80" i="13"/>
  <c r="Q80" i="13"/>
  <c r="V80" i="13"/>
  <c r="G82" i="13"/>
  <c r="I82" i="13"/>
  <c r="K82" i="13"/>
  <c r="M82" i="13"/>
  <c r="O82" i="13"/>
  <c r="Q82" i="13"/>
  <c r="V82" i="13"/>
  <c r="G84" i="13"/>
  <c r="M84" i="13" s="1"/>
  <c r="I84" i="13"/>
  <c r="K84" i="13"/>
  <c r="O84" i="13"/>
  <c r="Q84" i="13"/>
  <c r="V84" i="13"/>
  <c r="G89" i="13"/>
  <c r="I89" i="13"/>
  <c r="K89" i="13"/>
  <c r="M89" i="13"/>
  <c r="O89" i="13"/>
  <c r="Q89" i="13"/>
  <c r="V89" i="13"/>
  <c r="G92" i="13"/>
  <c r="I92" i="13"/>
  <c r="K92" i="13"/>
  <c r="M92" i="13"/>
  <c r="O92" i="13"/>
  <c r="Q92" i="13"/>
  <c r="V92" i="13"/>
  <c r="G94" i="13"/>
  <c r="M94" i="13" s="1"/>
  <c r="I94" i="13"/>
  <c r="K94" i="13"/>
  <c r="O94" i="13"/>
  <c r="Q94" i="13"/>
  <c r="V94" i="13"/>
  <c r="G96" i="13"/>
  <c r="M96" i="13" s="1"/>
  <c r="I96" i="13"/>
  <c r="K96" i="13"/>
  <c r="O96" i="13"/>
  <c r="Q96" i="13"/>
  <c r="V96" i="13"/>
  <c r="G99" i="13"/>
  <c r="M99" i="13" s="1"/>
  <c r="I99" i="13"/>
  <c r="K99" i="13"/>
  <c r="O99" i="13"/>
  <c r="Q99" i="13"/>
  <c r="V99" i="13"/>
  <c r="G102" i="13"/>
  <c r="M102" i="13" s="1"/>
  <c r="I102" i="13"/>
  <c r="K102" i="13"/>
  <c r="O102" i="13"/>
  <c r="Q102" i="13"/>
  <c r="V102" i="13"/>
  <c r="G106" i="13"/>
  <c r="M106" i="13" s="1"/>
  <c r="I106" i="13"/>
  <c r="K106" i="13"/>
  <c r="O106" i="13"/>
  <c r="Q106" i="13"/>
  <c r="V106" i="13"/>
  <c r="G110" i="13"/>
  <c r="M110" i="13" s="1"/>
  <c r="I110" i="13"/>
  <c r="K110" i="13"/>
  <c r="O110" i="13"/>
  <c r="Q110" i="13"/>
  <c r="V110" i="13"/>
  <c r="G112" i="13"/>
  <c r="I112" i="13"/>
  <c r="K112" i="13"/>
  <c r="M112" i="13"/>
  <c r="O112" i="13"/>
  <c r="Q112" i="13"/>
  <c r="V112" i="13"/>
  <c r="O114" i="13"/>
  <c r="V114" i="13"/>
  <c r="G115" i="13"/>
  <c r="G114" i="13" s="1"/>
  <c r="I115" i="13"/>
  <c r="I114" i="13" s="1"/>
  <c r="K115" i="13"/>
  <c r="K114" i="13" s="1"/>
  <c r="O115" i="13"/>
  <c r="Q115" i="13"/>
  <c r="Q114" i="13" s="1"/>
  <c r="V115" i="13"/>
  <c r="G119" i="13"/>
  <c r="I119" i="13"/>
  <c r="K119" i="13"/>
  <c r="M119" i="13"/>
  <c r="O119" i="13"/>
  <c r="Q119" i="13"/>
  <c r="V119" i="13"/>
  <c r="G120" i="13"/>
  <c r="G118" i="13" s="1"/>
  <c r="I156" i="1" s="1"/>
  <c r="I120" i="13"/>
  <c r="K120" i="13"/>
  <c r="O120" i="13"/>
  <c r="Q120" i="13"/>
  <c r="V120" i="13"/>
  <c r="G121" i="13"/>
  <c r="I121" i="13"/>
  <c r="K121" i="13"/>
  <c r="M121" i="13"/>
  <c r="O121" i="13"/>
  <c r="Q121" i="13"/>
  <c r="V121" i="13"/>
  <c r="V118" i="13" s="1"/>
  <c r="G122" i="13"/>
  <c r="I122" i="13"/>
  <c r="K122" i="13"/>
  <c r="M122" i="13"/>
  <c r="O122" i="13"/>
  <c r="Q122" i="13"/>
  <c r="V122" i="13"/>
  <c r="G124" i="13"/>
  <c r="G123" i="13" s="1"/>
  <c r="I124" i="13"/>
  <c r="K124" i="13"/>
  <c r="O124" i="13"/>
  <c r="Q124" i="13"/>
  <c r="V124" i="13"/>
  <c r="G127" i="13"/>
  <c r="M127" i="13" s="1"/>
  <c r="I127" i="13"/>
  <c r="K127" i="13"/>
  <c r="O127" i="13"/>
  <c r="Q127" i="13"/>
  <c r="V127" i="13"/>
  <c r="G129" i="13"/>
  <c r="M129" i="13" s="1"/>
  <c r="I129" i="13"/>
  <c r="K129" i="13"/>
  <c r="O129" i="13"/>
  <c r="Q129" i="13"/>
  <c r="V129" i="13"/>
  <c r="G132" i="13"/>
  <c r="I132" i="13"/>
  <c r="K132" i="13"/>
  <c r="M132" i="13"/>
  <c r="O132" i="13"/>
  <c r="Q132" i="13"/>
  <c r="V132" i="13"/>
  <c r="G135" i="13"/>
  <c r="M135" i="13" s="1"/>
  <c r="I135" i="13"/>
  <c r="K135" i="13"/>
  <c r="O135" i="13"/>
  <c r="Q135" i="13"/>
  <c r="V135" i="13"/>
  <c r="G138" i="13"/>
  <c r="M138" i="13" s="1"/>
  <c r="I138" i="13"/>
  <c r="K138" i="13"/>
  <c r="O138" i="13"/>
  <c r="Q138" i="13"/>
  <c r="V138" i="13"/>
  <c r="G141" i="13"/>
  <c r="I141" i="13"/>
  <c r="K141" i="13"/>
  <c r="M141" i="13"/>
  <c r="O141" i="13"/>
  <c r="Q141" i="13"/>
  <c r="V141" i="13"/>
  <c r="G147" i="13"/>
  <c r="M147" i="13" s="1"/>
  <c r="I147" i="13"/>
  <c r="K147" i="13"/>
  <c r="O147" i="13"/>
  <c r="Q147" i="13"/>
  <c r="V147" i="13"/>
  <c r="G150" i="13"/>
  <c r="M150" i="13" s="1"/>
  <c r="I150" i="13"/>
  <c r="K150" i="13"/>
  <c r="O150" i="13"/>
  <c r="Q150" i="13"/>
  <c r="V150" i="13"/>
  <c r="G153" i="13"/>
  <c r="M153" i="13" s="1"/>
  <c r="I153" i="13"/>
  <c r="K153" i="13"/>
  <c r="O153" i="13"/>
  <c r="Q153" i="13"/>
  <c r="V153" i="13"/>
  <c r="G156" i="13"/>
  <c r="M156" i="13" s="1"/>
  <c r="I156" i="13"/>
  <c r="K156" i="13"/>
  <c r="O156" i="13"/>
  <c r="Q156" i="13"/>
  <c r="V156" i="13"/>
  <c r="G158" i="13"/>
  <c r="M158" i="13" s="1"/>
  <c r="I158" i="13"/>
  <c r="K158" i="13"/>
  <c r="O158" i="13"/>
  <c r="Q158" i="13"/>
  <c r="V158" i="13"/>
  <c r="G160" i="13"/>
  <c r="I160" i="13"/>
  <c r="K160" i="13"/>
  <c r="M160" i="13"/>
  <c r="O160" i="13"/>
  <c r="Q160" i="13"/>
  <c r="V160" i="13"/>
  <c r="G162" i="13"/>
  <c r="M162" i="13" s="1"/>
  <c r="I162" i="13"/>
  <c r="K162" i="13"/>
  <c r="O162" i="13"/>
  <c r="Q162" i="13"/>
  <c r="V162" i="13"/>
  <c r="G165" i="13"/>
  <c r="M165" i="13" s="1"/>
  <c r="I165" i="13"/>
  <c r="K165" i="13"/>
  <c r="O165" i="13"/>
  <c r="Q165" i="13"/>
  <c r="V165" i="13"/>
  <c r="G170" i="13"/>
  <c r="M170" i="13" s="1"/>
  <c r="I170" i="13"/>
  <c r="K170" i="13"/>
  <c r="O170" i="13"/>
  <c r="Q170" i="13"/>
  <c r="V170" i="13"/>
  <c r="G173" i="13"/>
  <c r="M173" i="13" s="1"/>
  <c r="I173" i="13"/>
  <c r="K173" i="13"/>
  <c r="O173" i="13"/>
  <c r="Q173" i="13"/>
  <c r="V173" i="13"/>
  <c r="G175" i="13"/>
  <c r="M175" i="13" s="1"/>
  <c r="I175" i="13"/>
  <c r="K175" i="13"/>
  <c r="O175" i="13"/>
  <c r="Q175" i="13"/>
  <c r="V175" i="13"/>
  <c r="G177" i="13"/>
  <c r="I177" i="13"/>
  <c r="K177" i="13"/>
  <c r="M177" i="13"/>
  <c r="O177" i="13"/>
  <c r="Q177" i="13"/>
  <c r="V177" i="13"/>
  <c r="G182" i="13"/>
  <c r="M182" i="13" s="1"/>
  <c r="I182" i="13"/>
  <c r="K182" i="13"/>
  <c r="O182" i="13"/>
  <c r="Q182" i="13"/>
  <c r="V182" i="13"/>
  <c r="G185" i="13"/>
  <c r="M185" i="13" s="1"/>
  <c r="I185" i="13"/>
  <c r="I184" i="13" s="1"/>
  <c r="K185" i="13"/>
  <c r="O185" i="13"/>
  <c r="Q185" i="13"/>
  <c r="V185" i="13"/>
  <c r="G188" i="13"/>
  <c r="I188" i="13"/>
  <c r="K188" i="13"/>
  <c r="M188" i="13"/>
  <c r="O188" i="13"/>
  <c r="Q188" i="13"/>
  <c r="V188" i="13"/>
  <c r="G191" i="13"/>
  <c r="M191" i="13" s="1"/>
  <c r="I191" i="13"/>
  <c r="K191" i="13"/>
  <c r="O191" i="13"/>
  <c r="Q191" i="13"/>
  <c r="V191" i="13"/>
  <c r="G192" i="13"/>
  <c r="M192" i="13" s="1"/>
  <c r="I192" i="13"/>
  <c r="K192" i="13"/>
  <c r="O192" i="13"/>
  <c r="Q192" i="13"/>
  <c r="V192" i="13"/>
  <c r="G194" i="13"/>
  <c r="I194" i="13"/>
  <c r="K194" i="13"/>
  <c r="K193" i="13" s="1"/>
  <c r="M194" i="13"/>
  <c r="O194" i="13"/>
  <c r="Q194" i="13"/>
  <c r="V194" i="13"/>
  <c r="V193" i="13" s="1"/>
  <c r="G195" i="13"/>
  <c r="M195" i="13" s="1"/>
  <c r="I195" i="13"/>
  <c r="K195" i="13"/>
  <c r="O195" i="13"/>
  <c r="Q195" i="13"/>
  <c r="V195" i="13"/>
  <c r="G198" i="13"/>
  <c r="I198" i="13"/>
  <c r="K198" i="13"/>
  <c r="M198" i="13"/>
  <c r="O198" i="13"/>
  <c r="Q198" i="13"/>
  <c r="Q193" i="13" s="1"/>
  <c r="V198" i="13"/>
  <c r="G201" i="13"/>
  <c r="G200" i="13" s="1"/>
  <c r="I201" i="13"/>
  <c r="I200" i="13" s="1"/>
  <c r="K201" i="13"/>
  <c r="K200" i="13" s="1"/>
  <c r="O201" i="13"/>
  <c r="O200" i="13" s="1"/>
  <c r="Q201" i="13"/>
  <c r="Q200" i="13" s="1"/>
  <c r="V201" i="13"/>
  <c r="V200" i="13" s="1"/>
  <c r="V204" i="13"/>
  <c r="G205" i="13"/>
  <c r="G204" i="13" s="1"/>
  <c r="I205" i="13"/>
  <c r="I204" i="13" s="1"/>
  <c r="K205" i="13"/>
  <c r="K204" i="13" s="1"/>
  <c r="O205" i="13"/>
  <c r="O204" i="13" s="1"/>
  <c r="Q205" i="13"/>
  <c r="Q204" i="13" s="1"/>
  <c r="V205" i="13"/>
  <c r="G211" i="13"/>
  <c r="I173" i="1" s="1"/>
  <c r="Q211" i="13"/>
  <c r="G212" i="13"/>
  <c r="I212" i="13"/>
  <c r="I211" i="13" s="1"/>
  <c r="K212" i="13"/>
  <c r="K211" i="13" s="1"/>
  <c r="M212" i="13"/>
  <c r="O212" i="13"/>
  <c r="Q212" i="13"/>
  <c r="V212" i="13"/>
  <c r="V211" i="13" s="1"/>
  <c r="G214" i="13"/>
  <c r="M214" i="13" s="1"/>
  <c r="I214" i="13"/>
  <c r="K214" i="13"/>
  <c r="O214" i="13"/>
  <c r="Q214" i="13"/>
  <c r="V214" i="13"/>
  <c r="G217" i="13"/>
  <c r="M217" i="13" s="1"/>
  <c r="I217" i="13"/>
  <c r="K217" i="13"/>
  <c r="O217" i="13"/>
  <c r="Q217" i="13"/>
  <c r="V217" i="13"/>
  <c r="G219" i="13"/>
  <c r="I219" i="13"/>
  <c r="I216" i="13" s="1"/>
  <c r="K219" i="13"/>
  <c r="M219" i="13"/>
  <c r="O219" i="13"/>
  <c r="Q219" i="13"/>
  <c r="V219" i="13"/>
  <c r="G222" i="13"/>
  <c r="I222" i="13"/>
  <c r="K222" i="13"/>
  <c r="M222" i="13"/>
  <c r="O222" i="13"/>
  <c r="Q222" i="13"/>
  <c r="V222" i="13"/>
  <c r="G226" i="13"/>
  <c r="M226" i="13" s="1"/>
  <c r="I226" i="13"/>
  <c r="K226" i="13"/>
  <c r="O226" i="13"/>
  <c r="Q226" i="13"/>
  <c r="V226" i="13"/>
  <c r="G230" i="13"/>
  <c r="M230" i="13" s="1"/>
  <c r="I230" i="13"/>
  <c r="K230" i="13"/>
  <c r="O230" i="13"/>
  <c r="Q230" i="13"/>
  <c r="V230" i="13"/>
  <c r="AE236" i="13"/>
  <c r="BA43" i="12"/>
  <c r="BA39" i="12"/>
  <c r="BA37" i="12"/>
  <c r="BA35" i="12"/>
  <c r="BA32" i="12"/>
  <c r="BA29" i="12"/>
  <c r="BA24" i="12"/>
  <c r="BA19" i="12"/>
  <c r="BA17" i="12"/>
  <c r="BA13" i="12"/>
  <c r="BA11" i="12"/>
  <c r="G9" i="12"/>
  <c r="I9" i="12"/>
  <c r="K9" i="12"/>
  <c r="O9" i="12"/>
  <c r="Q9" i="12"/>
  <c r="V9" i="12"/>
  <c r="G12" i="12"/>
  <c r="M12" i="12" s="1"/>
  <c r="I12" i="12"/>
  <c r="K12" i="12"/>
  <c r="O12" i="12"/>
  <c r="Q12" i="12"/>
  <c r="V12" i="12"/>
  <c r="G14" i="12"/>
  <c r="M14" i="12" s="1"/>
  <c r="I14" i="12"/>
  <c r="K14" i="12"/>
  <c r="O14" i="12"/>
  <c r="Q14" i="12"/>
  <c r="V14" i="12"/>
  <c r="G16" i="12"/>
  <c r="I16" i="12"/>
  <c r="K16" i="12"/>
  <c r="M16" i="12"/>
  <c r="O16" i="12"/>
  <c r="Q16" i="12"/>
  <c r="V16" i="12"/>
  <c r="G18" i="12"/>
  <c r="I18" i="12"/>
  <c r="K18" i="12"/>
  <c r="M18" i="12"/>
  <c r="O18" i="12"/>
  <c r="Q18" i="12"/>
  <c r="V18" i="12"/>
  <c r="G21" i="12"/>
  <c r="I21" i="12"/>
  <c r="K21" i="12"/>
  <c r="M21" i="12"/>
  <c r="O21" i="12"/>
  <c r="Q21" i="12"/>
  <c r="V21" i="12"/>
  <c r="G23" i="12"/>
  <c r="M23" i="12" s="1"/>
  <c r="I23" i="12"/>
  <c r="K23" i="12"/>
  <c r="O23" i="12"/>
  <c r="Q23" i="12"/>
  <c r="V23" i="12"/>
  <c r="G26" i="12"/>
  <c r="M26" i="12" s="1"/>
  <c r="I26" i="12"/>
  <c r="K26" i="12"/>
  <c r="O26" i="12"/>
  <c r="Q26" i="12"/>
  <c r="V26" i="12"/>
  <c r="G27" i="12"/>
  <c r="I176" i="1" s="1"/>
  <c r="I20" i="1" s="1"/>
  <c r="G28" i="12"/>
  <c r="M28" i="12" s="1"/>
  <c r="I28" i="12"/>
  <c r="I27" i="12" s="1"/>
  <c r="K28" i="12"/>
  <c r="K27" i="12" s="1"/>
  <c r="O28" i="12"/>
  <c r="Q28" i="12"/>
  <c r="V28" i="12"/>
  <c r="G31" i="12"/>
  <c r="M31" i="12" s="1"/>
  <c r="I31" i="12"/>
  <c r="K31" i="12"/>
  <c r="O31" i="12"/>
  <c r="Q31" i="12"/>
  <c r="V31" i="12"/>
  <c r="G34" i="12"/>
  <c r="M34" i="12" s="1"/>
  <c r="I34" i="12"/>
  <c r="K34" i="12"/>
  <c r="O34" i="12"/>
  <c r="Q34" i="12"/>
  <c r="V34" i="12"/>
  <c r="G36" i="12"/>
  <c r="I36" i="12"/>
  <c r="K36" i="12"/>
  <c r="M36" i="12"/>
  <c r="O36" i="12"/>
  <c r="Q36" i="12"/>
  <c r="V36" i="12"/>
  <c r="G38" i="12"/>
  <c r="M38" i="12" s="1"/>
  <c r="I38" i="12"/>
  <c r="K38" i="12"/>
  <c r="O38" i="12"/>
  <c r="Q38" i="12"/>
  <c r="V38" i="12"/>
  <c r="G41" i="12"/>
  <c r="M41" i="12" s="1"/>
  <c r="I41" i="12"/>
  <c r="K41" i="12"/>
  <c r="O41" i="12"/>
  <c r="Q41" i="12"/>
  <c r="V41" i="12"/>
  <c r="G42" i="12"/>
  <c r="M42" i="12" s="1"/>
  <c r="I42" i="12"/>
  <c r="K42" i="12"/>
  <c r="O42" i="12"/>
  <c r="Q42" i="12"/>
  <c r="V42" i="12"/>
  <c r="AE45" i="12"/>
  <c r="AF45" i="12"/>
  <c r="I18" i="1"/>
  <c r="I17" i="1"/>
  <c r="AZ130" i="1"/>
  <c r="AZ129" i="1"/>
  <c r="AZ127" i="1"/>
  <c r="AZ126" i="1"/>
  <c r="AZ124" i="1"/>
  <c r="AZ123" i="1"/>
  <c r="AZ121" i="1"/>
  <c r="AZ119" i="1"/>
  <c r="AZ118" i="1"/>
  <c r="AZ117" i="1"/>
  <c r="AZ115" i="1"/>
  <c r="AZ112" i="1"/>
  <c r="AZ110" i="1"/>
  <c r="AZ106" i="1"/>
  <c r="AZ105" i="1"/>
  <c r="AZ103" i="1"/>
  <c r="AZ102" i="1"/>
  <c r="AZ100" i="1"/>
  <c r="AZ99" i="1"/>
  <c r="AZ98" i="1"/>
  <c r="AZ96" i="1"/>
  <c r="AZ95" i="1"/>
  <c r="AZ93" i="1"/>
  <c r="AZ91" i="1"/>
  <c r="AZ90" i="1"/>
  <c r="AZ88" i="1"/>
  <c r="AZ86" i="1"/>
  <c r="AZ85" i="1"/>
  <c r="AZ83" i="1"/>
  <c r="AZ82" i="1"/>
  <c r="AZ80" i="1"/>
  <c r="AZ79" i="1"/>
  <c r="AZ77" i="1"/>
  <c r="AZ75" i="1"/>
  <c r="AZ74" i="1"/>
  <c r="AZ73" i="1"/>
  <c r="AZ72" i="1"/>
  <c r="AZ71" i="1"/>
  <c r="AZ70" i="1"/>
  <c r="AZ67" i="1"/>
  <c r="AZ65" i="1"/>
  <c r="AZ64" i="1"/>
  <c r="AZ62" i="1"/>
  <c r="AZ60" i="1"/>
  <c r="H42" i="1"/>
  <c r="J28" i="1"/>
  <c r="J26" i="1"/>
  <c r="G38" i="1"/>
  <c r="F38" i="1"/>
  <c r="J23" i="1"/>
  <c r="J24" i="1"/>
  <c r="J25" i="1"/>
  <c r="J27" i="1"/>
  <c r="E24" i="1"/>
  <c r="E26" i="1"/>
  <c r="F43" i="1" l="1"/>
  <c r="F44" i="1"/>
  <c r="Q216" i="13"/>
  <c r="G187" i="15"/>
  <c r="M191" i="15"/>
  <c r="I154" i="15"/>
  <c r="F40" i="1"/>
  <c r="F41" i="1"/>
  <c r="F39" i="1"/>
  <c r="F57" i="1" s="1"/>
  <c r="G23" i="1" s="1"/>
  <c r="A23" i="1" s="1"/>
  <c r="K8" i="12"/>
  <c r="O216" i="13"/>
  <c r="M201" i="13"/>
  <c r="M200" i="13" s="1"/>
  <c r="V184" i="13"/>
  <c r="K140" i="13"/>
  <c r="O140" i="13"/>
  <c r="V140" i="13"/>
  <c r="Q8" i="16"/>
  <c r="M9" i="16"/>
  <c r="G8" i="16"/>
  <c r="AF62" i="16"/>
  <c r="I170" i="19"/>
  <c r="Q63" i="19"/>
  <c r="M94" i="15"/>
  <c r="M93" i="15" s="1"/>
  <c r="G93" i="15"/>
  <c r="V27" i="12"/>
  <c r="I8" i="12"/>
  <c r="O193" i="13"/>
  <c r="G193" i="13"/>
  <c r="I160" i="1" s="1"/>
  <c r="Q184" i="13"/>
  <c r="Q140" i="13"/>
  <c r="G8" i="13"/>
  <c r="V8" i="13"/>
  <c r="I8" i="13"/>
  <c r="G8" i="18"/>
  <c r="V8" i="18"/>
  <c r="G41" i="1"/>
  <c r="G40" i="1"/>
  <c r="K134" i="15"/>
  <c r="M38" i="17"/>
  <c r="M37" i="17" s="1"/>
  <c r="G37" i="17"/>
  <c r="O27" i="12"/>
  <c r="M9" i="12"/>
  <c r="G8" i="12"/>
  <c r="AF236" i="13"/>
  <c r="V216" i="13"/>
  <c r="O184" i="13"/>
  <c r="V123" i="13"/>
  <c r="I123" i="13"/>
  <c r="O118" i="13"/>
  <c r="AF106" i="14"/>
  <c r="O134" i="15"/>
  <c r="G96" i="18"/>
  <c r="M90" i="18"/>
  <c r="M89" i="18" s="1"/>
  <c r="G89" i="18"/>
  <c r="I92" i="14"/>
  <c r="O63" i="14"/>
  <c r="O30" i="14"/>
  <c r="V30" i="14"/>
  <c r="K8" i="14"/>
  <c r="Q154" i="15"/>
  <c r="I116" i="15"/>
  <c r="G98" i="15"/>
  <c r="I155" i="1" s="1"/>
  <c r="O8" i="16"/>
  <c r="Q23" i="17"/>
  <c r="M24" i="17"/>
  <c r="M23" i="17" s="1"/>
  <c r="G23" i="17"/>
  <c r="I153" i="1" s="1"/>
  <c r="O8" i="17"/>
  <c r="F53" i="1"/>
  <c r="F54" i="1"/>
  <c r="K8" i="18"/>
  <c r="Q8" i="18"/>
  <c r="I8" i="18"/>
  <c r="M209" i="19"/>
  <c r="G208" i="19"/>
  <c r="I168" i="1" s="1"/>
  <c r="Q170" i="19"/>
  <c r="M92" i="20"/>
  <c r="K50" i="20"/>
  <c r="I118" i="13"/>
  <c r="G30" i="14"/>
  <c r="I154" i="1" s="1"/>
  <c r="K30" i="14"/>
  <c r="Q30" i="14"/>
  <c r="I30" i="14"/>
  <c r="O8" i="14"/>
  <c r="V8" i="14"/>
  <c r="O154" i="15"/>
  <c r="O140" i="15"/>
  <c r="I140" i="15"/>
  <c r="Q134" i="15"/>
  <c r="G134" i="15"/>
  <c r="K116" i="15"/>
  <c r="F49" i="1"/>
  <c r="F50" i="1"/>
  <c r="K55" i="16"/>
  <c r="M55" i="16"/>
  <c r="I37" i="16"/>
  <c r="K8" i="16"/>
  <c r="K96" i="18"/>
  <c r="K89" i="18"/>
  <c r="I266" i="19"/>
  <c r="O208" i="19"/>
  <c r="I191" i="19"/>
  <c r="K63" i="19"/>
  <c r="K8" i="19"/>
  <c r="O92" i="20"/>
  <c r="I8" i="20"/>
  <c r="I140" i="13"/>
  <c r="O123" i="13"/>
  <c r="K118" i="13"/>
  <c r="O8" i="13"/>
  <c r="F45" i="1"/>
  <c r="F46" i="1"/>
  <c r="M92" i="14"/>
  <c r="M93" i="14"/>
  <c r="Q63" i="14"/>
  <c r="K63" i="14"/>
  <c r="F47" i="1"/>
  <c r="F48" i="1"/>
  <c r="M187" i="15"/>
  <c r="V140" i="15"/>
  <c r="Q27" i="12"/>
  <c r="M27" i="12"/>
  <c r="V8" i="12"/>
  <c r="Q8" i="12"/>
  <c r="O8" i="12"/>
  <c r="K216" i="13"/>
  <c r="O211" i="13"/>
  <c r="I193" i="13"/>
  <c r="K184" i="13"/>
  <c r="G140" i="13"/>
  <c r="I158" i="1" s="1"/>
  <c r="Q123" i="13"/>
  <c r="K123" i="13"/>
  <c r="Q118" i="13"/>
  <c r="Q8" i="13"/>
  <c r="K8" i="13"/>
  <c r="V63" i="14"/>
  <c r="I63" i="14"/>
  <c r="G8" i="14"/>
  <c r="Q8" i="14"/>
  <c r="I8" i="14"/>
  <c r="V193" i="15"/>
  <c r="Q193" i="15"/>
  <c r="G193" i="15"/>
  <c r="O187" i="15"/>
  <c r="K154" i="15"/>
  <c r="Q140" i="15"/>
  <c r="G140" i="15"/>
  <c r="I161" i="1" s="1"/>
  <c r="M141" i="15"/>
  <c r="V134" i="15"/>
  <c r="M83" i="15"/>
  <c r="Q8" i="15"/>
  <c r="K8" i="15"/>
  <c r="O37" i="16"/>
  <c r="V23" i="17"/>
  <c r="K23" i="17"/>
  <c r="V8" i="17"/>
  <c r="K208" i="19"/>
  <c r="O191" i="19"/>
  <c r="O170" i="19"/>
  <c r="Q92" i="20"/>
  <c r="I92" i="20"/>
  <c r="G116" i="15"/>
  <c r="O98" i="15"/>
  <c r="O8" i="15"/>
  <c r="K37" i="16"/>
  <c r="I8" i="16"/>
  <c r="O23" i="17"/>
  <c r="K8" i="17"/>
  <c r="Q8" i="17"/>
  <c r="I8" i="17"/>
  <c r="M266" i="19"/>
  <c r="Q208" i="19"/>
  <c r="Q191" i="19"/>
  <c r="G170" i="19"/>
  <c r="I164" i="1" s="1"/>
  <c r="V170" i="19"/>
  <c r="K170" i="19"/>
  <c r="Q8" i="19"/>
  <c r="O8" i="19"/>
  <c r="V92" i="20"/>
  <c r="K92" i="20"/>
  <c r="Q50" i="20"/>
  <c r="O50" i="20"/>
  <c r="O8" i="20"/>
  <c r="F52" i="1"/>
  <c r="G154" i="15"/>
  <c r="AF200" i="15"/>
  <c r="V116" i="15"/>
  <c r="V98" i="15"/>
  <c r="V83" i="15"/>
  <c r="K83" i="15"/>
  <c r="Q83" i="15"/>
  <c r="I83" i="15"/>
  <c r="V8" i="15"/>
  <c r="I8" i="15"/>
  <c r="Q37" i="16"/>
  <c r="M37" i="16"/>
  <c r="V8" i="16"/>
  <c r="I23" i="17"/>
  <c r="G8" i="17"/>
  <c r="G44" i="17" s="1"/>
  <c r="O96" i="18"/>
  <c r="V89" i="18"/>
  <c r="I89" i="18"/>
  <c r="O8" i="18"/>
  <c r="Q266" i="19"/>
  <c r="K266" i="19"/>
  <c r="V208" i="19"/>
  <c r="I208" i="19"/>
  <c r="K191" i="19"/>
  <c r="V63" i="19"/>
  <c r="O63" i="19"/>
  <c r="I63" i="19"/>
  <c r="V8" i="19"/>
  <c r="I8" i="19"/>
  <c r="V50" i="20"/>
  <c r="I50" i="20"/>
  <c r="V8" i="20"/>
  <c r="K8" i="20"/>
  <c r="M8" i="20"/>
  <c r="M50" i="20"/>
  <c r="G50" i="20"/>
  <c r="I171" i="1" s="1"/>
  <c r="AF143" i="20"/>
  <c r="G56" i="1" s="1"/>
  <c r="H56" i="1" s="1"/>
  <c r="I56" i="1" s="1"/>
  <c r="G92" i="20"/>
  <c r="I172" i="1" s="1"/>
  <c r="G8" i="20"/>
  <c r="M208" i="19"/>
  <c r="M8" i="19"/>
  <c r="M63" i="19"/>
  <c r="M191" i="19"/>
  <c r="G191" i="19"/>
  <c r="I169" i="1" s="1"/>
  <c r="G63" i="19"/>
  <c r="I167" i="1" s="1"/>
  <c r="G8" i="19"/>
  <c r="AF277" i="19"/>
  <c r="G55" i="1" s="1"/>
  <c r="H55" i="1" s="1"/>
  <c r="I55" i="1" s="1"/>
  <c r="M175" i="19"/>
  <c r="M170" i="19" s="1"/>
  <c r="M25" i="18"/>
  <c r="M8" i="18" s="1"/>
  <c r="AF115" i="18"/>
  <c r="AF44" i="17"/>
  <c r="M21" i="17"/>
  <c r="M8" i="17" s="1"/>
  <c r="M8" i="16"/>
  <c r="G55" i="16"/>
  <c r="M8" i="15"/>
  <c r="M98" i="15"/>
  <c r="M140" i="15"/>
  <c r="G8" i="15"/>
  <c r="G200" i="15" s="1"/>
  <c r="M194" i="15"/>
  <c r="M193" i="15" s="1"/>
  <c r="M135" i="15"/>
  <c r="M134" i="15" s="1"/>
  <c r="M184" i="15"/>
  <c r="M183" i="15" s="1"/>
  <c r="M160" i="15"/>
  <c r="M154" i="15" s="1"/>
  <c r="M125" i="15"/>
  <c r="M116" i="15" s="1"/>
  <c r="M63" i="14"/>
  <c r="G63" i="14"/>
  <c r="I157" i="1" s="1"/>
  <c r="G99" i="14"/>
  <c r="I162" i="1" s="1"/>
  <c r="M39" i="14"/>
  <c r="M30" i="14" s="1"/>
  <c r="M16" i="14"/>
  <c r="M8" i="14" s="1"/>
  <c r="M193" i="13"/>
  <c r="M211" i="13"/>
  <c r="M140" i="13"/>
  <c r="M184" i="13"/>
  <c r="M216" i="13"/>
  <c r="G184" i="13"/>
  <c r="I159" i="1" s="1"/>
  <c r="M124" i="13"/>
  <c r="M123" i="13" s="1"/>
  <c r="G216" i="13"/>
  <c r="I174" i="1" s="1"/>
  <c r="M205" i="13"/>
  <c r="M204" i="13" s="1"/>
  <c r="M115" i="13"/>
  <c r="M114" i="13" s="1"/>
  <c r="M120" i="13"/>
  <c r="M118" i="13" s="1"/>
  <c r="M13" i="13"/>
  <c r="M8" i="13" s="1"/>
  <c r="M8" i="12"/>
  <c r="J43" i="1"/>
  <c r="J51" i="1"/>
  <c r="J47" i="1"/>
  <c r="J50" i="1"/>
  <c r="J40" i="1"/>
  <c r="J39" i="1"/>
  <c r="J45" i="1"/>
  <c r="J48" i="1"/>
  <c r="J44" i="1"/>
  <c r="J56" i="1"/>
  <c r="J52" i="1"/>
  <c r="J53" i="1"/>
  <c r="J54" i="1"/>
  <c r="J41" i="1"/>
  <c r="J55" i="1"/>
  <c r="J49" i="1"/>
  <c r="J46" i="1"/>
  <c r="I152" i="1" l="1"/>
  <c r="G236" i="13"/>
  <c r="G50" i="1"/>
  <c r="G49" i="1"/>
  <c r="H49" i="1" s="1"/>
  <c r="I49" i="1" s="1"/>
  <c r="H41" i="1"/>
  <c r="I41" i="1" s="1"/>
  <c r="G48" i="1"/>
  <c r="G47" i="1"/>
  <c r="G106" i="14"/>
  <c r="G44" i="1"/>
  <c r="G43" i="1"/>
  <c r="I165" i="1"/>
  <c r="G115" i="18"/>
  <c r="G62" i="16"/>
  <c r="H40" i="1"/>
  <c r="I40" i="1" s="1"/>
  <c r="G52" i="1"/>
  <c r="H52" i="1" s="1"/>
  <c r="I52" i="1" s="1"/>
  <c r="G51" i="1"/>
  <c r="H51" i="1" s="1"/>
  <c r="I51" i="1" s="1"/>
  <c r="G54" i="1"/>
  <c r="H54" i="1" s="1"/>
  <c r="I54" i="1" s="1"/>
  <c r="G53" i="1"/>
  <c r="I166" i="1"/>
  <c r="G277" i="19"/>
  <c r="H48" i="1"/>
  <c r="I48" i="1" s="1"/>
  <c r="G46" i="1"/>
  <c r="H46" i="1" s="1"/>
  <c r="I46" i="1" s="1"/>
  <c r="G45" i="1"/>
  <c r="H45" i="1" s="1"/>
  <c r="I45" i="1" s="1"/>
  <c r="I175" i="1"/>
  <c r="I19" i="1" s="1"/>
  <c r="G45" i="12"/>
  <c r="G39" i="1"/>
  <c r="H44" i="1"/>
  <c r="I44" i="1" s="1"/>
  <c r="I170" i="1"/>
  <c r="G143" i="20"/>
  <c r="H47" i="1"/>
  <c r="I47" i="1" s="1"/>
  <c r="H50" i="1"/>
  <c r="I50" i="1" s="1"/>
  <c r="H53" i="1"/>
  <c r="I53" i="1" s="1"/>
  <c r="H43" i="1"/>
  <c r="I43" i="1" s="1"/>
  <c r="J57" i="1"/>
  <c r="G24" i="1"/>
  <c r="A24" i="1"/>
  <c r="I16" i="1" l="1"/>
  <c r="I21" i="1" s="1"/>
  <c r="I177" i="1"/>
  <c r="H39" i="1"/>
  <c r="G57" i="1"/>
  <c r="I39" i="1" l="1"/>
  <c r="I57" i="1" s="1"/>
  <c r="H57" i="1"/>
  <c r="G25" i="1"/>
  <c r="G28" i="1"/>
  <c r="J174" i="1"/>
  <c r="J152" i="1"/>
  <c r="J156" i="1"/>
  <c r="J157" i="1"/>
  <c r="J154" i="1"/>
  <c r="J167" i="1"/>
  <c r="J176" i="1"/>
  <c r="J162" i="1"/>
  <c r="J164" i="1"/>
  <c r="J160" i="1"/>
  <c r="J161" i="1"/>
  <c r="J158" i="1"/>
  <c r="J155" i="1"/>
  <c r="J168" i="1"/>
  <c r="J173" i="1"/>
  <c r="J169" i="1"/>
  <c r="J165" i="1"/>
  <c r="J159" i="1"/>
  <c r="J166" i="1"/>
  <c r="J172" i="1"/>
  <c r="J171" i="1"/>
  <c r="J153" i="1"/>
  <c r="J170" i="1"/>
  <c r="J175" i="1"/>
  <c r="J163" i="1"/>
  <c r="A25" i="1" l="1"/>
  <c r="J177" i="1"/>
  <c r="G26" i="1" l="1"/>
  <c r="A27" i="1" s="1"/>
  <c r="A26" i="1"/>
  <c r="G29" i="1" l="1"/>
  <c r="G27" i="1" s="1"/>
  <c r="A29" i="1"/>
</calcChain>
</file>

<file path=xl/sharedStrings.xml><?xml version="1.0" encoding="utf-8"?>
<sst xmlns="http://schemas.openxmlformats.org/spreadsheetml/2006/main" count="5199" uniqueCount="1303">
  <si>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</si>
  <si>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</si>
  <si>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</si>
  <si>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</si>
  <si>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</si>
  <si>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</si>
  <si>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</si>
  <si>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</si>
  <si>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</si>
  <si>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</si>
  <si>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</si>
  <si>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</si>
  <si>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</si>
  <si>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</si>
  <si>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</si>
  <si>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</si>
  <si>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</si>
  <si>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</si>
  <si>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</si>
  <si>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</si>
  <si>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</si>
  <si>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</si>
  <si>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</si>
  <si>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</si>
  <si>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</si>
  <si>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</si>
  <si>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</si>
  <si>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</si>
  <si>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</si>
  <si>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</si>
  <si>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</si>
  <si>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</si>
  <si>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</si>
  <si>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</si>
  <si>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</si>
  <si>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</si>
  <si>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</si>
  <si>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</si>
  <si>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</si>
  <si>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</si>
  <si>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</si>
  <si>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</si>
  <si>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</si>
  <si>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20250308-II</t>
  </si>
  <si>
    <t>REVITALIZACE ZÁMECKÉHO PARKU V TŘEBÍČI - II. etapa</t>
  </si>
  <si>
    <t>Město Třebíč</t>
  </si>
  <si>
    <t>Karlovo nám. 104/55</t>
  </si>
  <si>
    <t>Třebíč-Vnitřní Město</t>
  </si>
  <si>
    <t>67401</t>
  </si>
  <si>
    <t>00290629</t>
  </si>
  <si>
    <t>CZ00290629</t>
  </si>
  <si>
    <t>Stavba</t>
  </si>
  <si>
    <t>Ostatní a vedlejší náklady</t>
  </si>
  <si>
    <t>01-II.000</t>
  </si>
  <si>
    <t>Soupis vedlejších a ostatních nákladů</t>
  </si>
  <si>
    <t>Stavební objekt</t>
  </si>
  <si>
    <t>01-II</t>
  </si>
  <si>
    <t>SO 01 - CESTY - 2. etapa (C2; C3; C6; C8; C10)</t>
  </si>
  <si>
    <t>01-II.001</t>
  </si>
  <si>
    <t>Cesty - 2. etapa (C2; C3; C6; C8; C10)</t>
  </si>
  <si>
    <t>02-II</t>
  </si>
  <si>
    <t>SO 02 - TERASOVITÁ PLOCHA U ŘEKY - 2. etapa</t>
  </si>
  <si>
    <t>02-II.2001</t>
  </si>
  <si>
    <t>Terasa u řeky - 2. etapa</t>
  </si>
  <si>
    <t>03-II</t>
  </si>
  <si>
    <t>SO 03 - STÁVAJÍCÍ TERASY TERÉNNÍ ÚPRAVY - 2. etapa</t>
  </si>
  <si>
    <t>03-II.2001</t>
  </si>
  <si>
    <t>Úprava teras + úprava svahu - 2. etapa</t>
  </si>
  <si>
    <t>04-II</t>
  </si>
  <si>
    <t>SO 04 - VSAKOVACÍ STUDNA VSAKOVIŠTĚ  - 2. etapa</t>
  </si>
  <si>
    <t>04-II.2001</t>
  </si>
  <si>
    <t>Vsak - 2. etapa</t>
  </si>
  <si>
    <t>08-II</t>
  </si>
  <si>
    <t>SO 08 - MOBILIÁŘ - 2. etapa</t>
  </si>
  <si>
    <t>08-II.2001</t>
  </si>
  <si>
    <t>Mobiliář - 2. etapa</t>
  </si>
  <si>
    <t>18-II</t>
  </si>
  <si>
    <t>SO - KRAJINÁŘSKÁ ČÁST - 2. etapa</t>
  </si>
  <si>
    <t>18.1001</t>
  </si>
  <si>
    <t>01 - Ošetření dřevin, II. etapa</t>
  </si>
  <si>
    <t>18.1002</t>
  </si>
  <si>
    <t>02 - Sadové úpravy, II. etapa</t>
  </si>
  <si>
    <t>18.1003</t>
  </si>
  <si>
    <t>03 - Sadové úpravy, II. etapa - následná péče</t>
  </si>
  <si>
    <t>Celkem za stavbu</t>
  </si>
  <si>
    <t>CZK</t>
  </si>
  <si>
    <t>#POPS</t>
  </si>
  <si>
    <t>Popis stavby: 20250308-II - REVITALIZACE ZÁMECKÉHO PARKU V TŘEBÍČI - II. etapa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</si>
  <si>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</si>
  <si>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</si>
  <si>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</si>
  <si>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</si>
  <si>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</si>
  <si>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</si>
  <si>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</si>
  <si>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</si>
  <si>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</si>
  <si>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</si>
  <si>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</si>
  <si>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</si>
  <si>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</si>
  <si>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</si>
  <si>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</si>
  <si>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</si>
  <si>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</si>
  <si>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</si>
  <si>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</si>
  <si>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</si>
  <si>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</si>
  <si>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</si>
  <si>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</si>
  <si>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</si>
  <si>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</si>
  <si>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</si>
  <si>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</si>
  <si>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</si>
  <si>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</si>
  <si>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</si>
  <si>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</si>
  <si>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</si>
  <si>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</si>
  <si>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</si>
  <si>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</si>
  <si>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</si>
  <si>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</si>
  <si>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</si>
  <si>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</si>
  <si>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</si>
  <si>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</si>
  <si>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</si>
  <si>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</si>
  <si>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</si>
  <si>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</si>
  <si>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 - 2. etapa</t>
  </si>
  <si>
    <t>#POPR</t>
  </si>
  <si>
    <t>Popis rozpočtu: 01-II.000 - Soupis vedlejších a ostatních nákladů</t>
  </si>
  <si>
    <t>Popis objektu: 01-II - SO 01 - CESTY - 2. etapa (C2; C3; C6; C8; C10)</t>
  </si>
  <si>
    <t>Popis rozpočtu: 01-II.001 - Cesty - 2. etapa (C2; C3; C6; C8; C10)</t>
  </si>
  <si>
    <t>Popis objektu: 02-II - SO 02 - TERASOVITÁ PLOCHA U ŘEKY - 2. etapa</t>
  </si>
  <si>
    <t>Popis rozpočtu: 02-II.2001 - Terasa u řeky - 2. etapa</t>
  </si>
  <si>
    <t>Popis objektu: 03-II - SO 03 - STÁVAJÍCÍ TERASY TERÉNNÍ ÚPRAVY - 2. etapa</t>
  </si>
  <si>
    <t>Popis rozpočtu: 03-II.2001 - Úprava teras + úprava svahu - 2. etapa</t>
  </si>
  <si>
    <t>Popis objektu: 04-II - SO 04 - VSAKOVACÍ STUDNA VSAKOVIŠTĚ  - 2. etapa</t>
  </si>
  <si>
    <t>Popis rozpočtu: 04-II.2001 - Vsak - 2. etapa</t>
  </si>
  <si>
    <t>Popis objektu: 08-II - SO 08 - MOBILIÁŘ - 2. etapa</t>
  </si>
  <si>
    <t>Popis rozpočtu: 08-II.2001 - Mobiliář - 2. etapa</t>
  </si>
  <si>
    <t>Popis objektu: 18-II - SO - KRAJINÁŘSKÁ ČÁST - 2. etapa</t>
  </si>
  <si>
    <t>Popis rozpočtu: 18.1001 - 01 - Ošetření dřevin, II. etapa</t>
  </si>
  <si>
    <t>Popis rozpočtu: 18.1002 - 02 - Sadové úpravy, II. etapa</t>
  </si>
  <si>
    <t>Popis rozpočtu: 18.1003 - 03 - Sadové úpravy, II. etapa - následná péče</t>
  </si>
  <si>
    <t>Rekapitulace dílů</t>
  </si>
  <si>
    <t>Typ dílu</t>
  </si>
  <si>
    <t>1</t>
  </si>
  <si>
    <t>Zemní práce</t>
  </si>
  <si>
    <t>11</t>
  </si>
  <si>
    <t>Přípravné a přidružené práce</t>
  </si>
  <si>
    <t>2</t>
  </si>
  <si>
    <t>Základy a zvláštní zakládání</t>
  </si>
  <si>
    <t>3</t>
  </si>
  <si>
    <t>Svislé a kompletní konstrukce</t>
  </si>
  <si>
    <t>38</t>
  </si>
  <si>
    <t>Kompletní konstrukce</t>
  </si>
  <si>
    <t>4</t>
  </si>
  <si>
    <t>Vodorovné konstrukce</t>
  </si>
  <si>
    <t>5</t>
  </si>
  <si>
    <t>Komunikace</t>
  </si>
  <si>
    <t>8</t>
  </si>
  <si>
    <t>Trubní vedení</t>
  </si>
  <si>
    <t>91</t>
  </si>
  <si>
    <t>Doplňující práce na komunikaci</t>
  </si>
  <si>
    <t>96</t>
  </si>
  <si>
    <t>Bourání konstrukcí</t>
  </si>
  <si>
    <t>99</t>
  </si>
  <si>
    <t>Staveništní přesun hmot</t>
  </si>
  <si>
    <t>998</t>
  </si>
  <si>
    <t>Přesun hmot</t>
  </si>
  <si>
    <t>N01</t>
  </si>
  <si>
    <t>Stromy</t>
  </si>
  <si>
    <t>N02</t>
  </si>
  <si>
    <t>Ošetření dřevin</t>
  </si>
  <si>
    <t>N03</t>
  </si>
  <si>
    <t>Příprava půdy</t>
  </si>
  <si>
    <t>N05</t>
  </si>
  <si>
    <t>Výsadba dřevin</t>
  </si>
  <si>
    <t>N07</t>
  </si>
  <si>
    <t>Založení trávníku</t>
  </si>
  <si>
    <t>N08</t>
  </si>
  <si>
    <t>Keře</t>
  </si>
  <si>
    <t>OST1</t>
  </si>
  <si>
    <t>Následná péče v 1.roce</t>
  </si>
  <si>
    <t>OST2</t>
  </si>
  <si>
    <t>Následná péče v 2.roce</t>
  </si>
  <si>
    <t>OST3</t>
  </si>
  <si>
    <t>Následná péče v 3.roce</t>
  </si>
  <si>
    <t>711</t>
  </si>
  <si>
    <t>Izolace proti vodě</t>
  </si>
  <si>
    <t>D96</t>
  </si>
  <si>
    <t>Přesuny suti a vybouraných hmot</t>
  </si>
  <si>
    <t>PSU</t>
  </si>
  <si>
    <t>VN</t>
  </si>
  <si>
    <t>ON</t>
  </si>
  <si>
    <t>#TypZaznamu#</t>
  </si>
  <si>
    <t>STA</t>
  </si>
  <si>
    <t>00</t>
  </si>
  <si>
    <t>Vedlejší a ostatní náklady - 2. etapa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</si>
  <si>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</si>
  <si>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</si>
  <si>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</si>
  <si>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</si>
  <si>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</si>
  <si>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</si>
  <si>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</si>
  <si>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</si>
  <si>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</si>
  <si>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</si>
  <si>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</si>
  <si>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</si>
  <si>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</si>
  <si>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</si>
  <si>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</si>
  <si>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</si>
  <si>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</si>
  <si>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</si>
  <si>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</si>
  <si>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</si>
  <si>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</si>
  <si>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</si>
  <si>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</si>
  <si>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</si>
  <si>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</si>
  <si>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</si>
  <si>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</si>
  <si>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</si>
  <si>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</si>
  <si>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</si>
  <si>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25/ I</t>
  </si>
  <si>
    <t>Indiv</t>
  </si>
  <si>
    <t>VRN</t>
  </si>
  <si>
    <t>Běžná</t>
  </si>
  <si>
    <t>POL99_8</t>
  </si>
  <si>
    <t>POP</t>
  </si>
  <si>
    <t>Vyhotovení protokolu o vytyčení stavby se seznamem souřadnic vytyčených bodů a jejich polohopisnými (S-JTSK) a výškopisnými (Bpv) hodnotami.</t>
  </si>
  <si>
    <t>005111021R</t>
  </si>
  <si>
    <t>Vytyčení inženýrských sítí</t>
  </si>
  <si>
    <t>POL99_2</t>
  </si>
  <si>
    <t>Zaměření a vytýčení stávajících inženýrských sítí v místě stavby z hlediska jejich ochrany při provádění stavby.</t>
  </si>
  <si>
    <t>005121 R</t>
  </si>
  <si>
    <t>Zařízení staveniště</t>
  </si>
  <si>
    <t>POL99_0</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</si>
  <si>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</si>
  <si>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</si>
  <si>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</si>
  <si>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</si>
  <si>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</si>
  <si>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</si>
  <si>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</si>
  <si>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</si>
  <si>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Omezení hlučnosti a prašnosti.</t>
  </si>
  <si>
    <t>005124010R</t>
  </si>
  <si>
    <t>Koordinační činnost</t>
  </si>
  <si>
    <t>Koordinace stavebních a technologických dodávek stavby.</t>
  </si>
  <si>
    <t>00523  R</t>
  </si>
  <si>
    <t>Zkoušky a revize</t>
  </si>
  <si>
    <t>Náklady zhotovitele, související s prováděním zkoušek a revizí předepsaných technickými normami nebo objednatelem a které jsou pro provedení díla nezbytné.</t>
  </si>
  <si>
    <t>Nezahrnuté v jednotlivých stavebních objektech.</t>
  </si>
  <si>
    <t>V005901</t>
  </si>
  <si>
    <t>Ztížené podmínky provádění</t>
  </si>
  <si>
    <t>Vlastní</t>
  </si>
  <si>
    <t>004111020R</t>
  </si>
  <si>
    <t xml:space="preserve">Vypracování projektové dokumentace </t>
  </si>
  <si>
    <t>Výrobní dokumentace nezbytná k provedení díla.</t>
  </si>
  <si>
    <t>005112111R</t>
  </si>
  <si>
    <t>Geometrický plán</t>
  </si>
  <si>
    <t>Náplň činnosti: vyhotovení geometrického plánu jako součásti právních listin, podle nichž má být proveden zápis do katastru nemovitostí, je-li třeba předmět zápisu nově zobrazit do katastrální mapy.</t>
  </si>
  <si>
    <t>Geometrický plán pro věcné břemeno.</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</si>
  <si>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</si>
  <si>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</si>
  <si>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</si>
  <si>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</si>
  <si>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</si>
  <si>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</si>
  <si>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</si>
  <si>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</si>
  <si>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</si>
  <si>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Zaměření dokončené stavby včetně inženýrských sítí.</t>
  </si>
  <si>
    <t>005901</t>
  </si>
  <si>
    <t>Součinnost s jiným dodavatelem - SO 09 - přeložka vodovodu</t>
  </si>
  <si>
    <t>Kalkul</t>
  </si>
  <si>
    <t>005902</t>
  </si>
  <si>
    <t>příplatek za ruční provádění zemních prací - pro objekt umístěný v místě, kde nelze zemní práce provádět mechanizací.</t>
  </si>
  <si>
    <t>SUM</t>
  </si>
  <si>
    <t>Geodetické zaměření rohů stavby, stabilizace bodů a sestavení laviček.</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</si>
  <si>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</si>
  <si>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END</t>
  </si>
  <si>
    <t>Položkový soupis prací a dodávek</t>
  </si>
  <si>
    <t>113107620R00</t>
  </si>
  <si>
    <t>Odstranění podkladů nebo krytů z kameniva hrubého drceného, v ploše jednotlivě nad 50 m2, tloušťka vrstvy 200 mm</t>
  </si>
  <si>
    <t>m2</t>
  </si>
  <si>
    <t>822-1</t>
  </si>
  <si>
    <t>Práce</t>
  </si>
  <si>
    <t>POL1_</t>
  </si>
  <si>
    <t>Vybourání stáv. živičné vozovky tl. 30 cm : 624</t>
  </si>
  <si>
    <t>VV</t>
  </si>
  <si>
    <t>113108410R00</t>
  </si>
  <si>
    <t>Odstranění podkladů nebo krytů živičných, v ploše jednotlivě nad 50 m2, tloušťka vrstvy 100 mm</t>
  </si>
  <si>
    <t>113202111R00</t>
  </si>
  <si>
    <t>Vytrhání obrub z krajníků nebo obrubníků stojatých</t>
  </si>
  <si>
    <t>m</t>
  </si>
  <si>
    <t>s vybouráním lože, s přemístěním hmot na skládku na vzdálenost do 3 m nebo naložením na dopravní prostředek</t>
  </si>
  <si>
    <t>SPI</t>
  </si>
  <si>
    <t>stáv. kamenného obr. : 4</t>
  </si>
  <si>
    <t>121101102R00</t>
  </si>
  <si>
    <t>Sejmutí ornice s přemístěním na vzdálenost přes 50 do 100 m</t>
  </si>
  <si>
    <t>m3</t>
  </si>
  <si>
    <t>800-1</t>
  </si>
  <si>
    <t>nebo lesní půdy, s vodorovným přemístěním na hromady v místě upotřebení nebo na dočasné či trvalé skládky se složením</t>
  </si>
  <si>
    <t>(454+135+43+173,7+510,9+156,50)*0,1</t>
  </si>
  <si>
    <t>122202202R00</t>
  </si>
  <si>
    <t>Odkopávky a prokopávky pro silnice v hornině 3 přes 100 do 1 000 m3</t>
  </si>
  <si>
    <t>s přemístěním výkopku v příčných profilech na vzdálenost do 15 m nebo s naložením na dopravní prostředek.</t>
  </si>
  <si>
    <t>138+124,75+20,25+67,77+31,40+16,65</t>
  </si>
  <si>
    <t>k-ce C z žulových odseků : 19*0,3</t>
  </si>
  <si>
    <t>kousek cesty C4 : 25*0,15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</si>
  <si>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</si>
  <si>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</si>
  <si>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</si>
  <si>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Kamenná zídka : (16,5+18,5)*0,3*0,3</t>
  </si>
  <si>
    <t>Kabelové podchody : 3,46+4,47+1,05</t>
  </si>
  <si>
    <t>133301101R00</t>
  </si>
  <si>
    <t>Hloubení šachet v hornině 4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</si>
  <si>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</si>
  <si>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Kabelové podchody : (2,44*2,14*1,72)*4</t>
  </si>
  <si>
    <t>162301101R00</t>
  </si>
  <si>
    <t>Vodorovné přemístění výkopku z horniny 1 až 4, na vzdálenost přes 50  do 500 m</t>
  </si>
  <si>
    <t>po suchu, bez naložení výkopku, avšak se složením bez rozhrnutí, zpáteční cesta vozidla.</t>
  </si>
  <si>
    <t xml:space="preserve">Zemina pro násyp : </t>
  </si>
  <si>
    <t>Odkaz na mn. položky pořadí 14 : 58,33000</t>
  </si>
  <si>
    <t>162701105R00</t>
  </si>
  <si>
    <t>Vodorovné přemístění výkopku z horniny 1 až 4, na vzdálenost přes 9 000  do 10 000 m</t>
  </si>
  <si>
    <t>Odkaz na mn. položky pořadí 5 : 408,27000</t>
  </si>
  <si>
    <t>Odkaz na mn. položky pořadí 6 : 12,13000</t>
  </si>
  <si>
    <t>Odkaz na mn. položky pořadí 7 : 35,92461</t>
  </si>
  <si>
    <t>Odkaz na mn. položky pořadí 14 : 58,33000*-1</t>
  </si>
  <si>
    <t>Odkaz na mn. položky pořadí 15 : 4,97700*-1</t>
  </si>
  <si>
    <t>Odkaz na mn. položky pořadí 17 : 41,71200*-1</t>
  </si>
  <si>
    <t>162701109R00</t>
  </si>
  <si>
    <t>Vodorovné přemístění výkopku příplatek k ceně za každých dalších i započatých 1 000 m přes 10 000 m  z horniny 1 až 4</t>
  </si>
  <si>
    <t>Odkaz na mn. položky pořadí 9 : 351,30561*5</t>
  </si>
  <si>
    <t>162206113R00</t>
  </si>
  <si>
    <t xml:space="preserve">Vodorovné přemístění výkopku zemina pro zúrodnění, vzdálenost přes 50 do 100 m,  </t>
  </si>
  <si>
    <t>823-2</t>
  </si>
  <si>
    <t>bez naložení, avšak se složením zemin schopných zúrodnění, kamenouhelných hlušin a výsypkových materiálů, příplatek za každých dalších i započatých 1000 m,</t>
  </si>
  <si>
    <t>Včetně:</t>
  </si>
  <si>
    <t>- shrnutí výkopku ve výkopišti a hrubé rozhrnutí v násypišti,</t>
  </si>
  <si>
    <t>- udržování sjízdnosti cest uvnitř násypiště i výkopiště, pokud vrcholky nerovností nejsou   vyšší než +- 0,5 m,</t>
  </si>
  <si>
    <t>- příplatky za jízdu v terénu uvnitř výkopiště i násypiště.</t>
  </si>
  <si>
    <t xml:space="preserve">Zpětné přemístění pro rozprostření ornice : </t>
  </si>
  <si>
    <t>Odkaz na mn. položky pořadí 13 : 104,85000</t>
  </si>
  <si>
    <t>162606112R00</t>
  </si>
  <si>
    <t xml:space="preserve">Vodorovné přemístění výkopku zemina pro zúrodnění, vzdálenost přes 4000 do 5000,  </t>
  </si>
  <si>
    <t>Přebytek ornice na deponii investora pro potřeby 3. etapy (bez poplatku) : 147,31-104,85</t>
  </si>
  <si>
    <t>167103101R00</t>
  </si>
  <si>
    <t>Nakládání výkopku zemina schopná zúrodnění</t>
  </si>
  <si>
    <t>neulehlého z hromad</t>
  </si>
  <si>
    <t>Ornice pro zpětné rozprostření : ((152,5+30+123,25+132,70+20,80)+(218+37+131,25+169,20+33,80))*0,1</t>
  </si>
  <si>
    <t>171101104R00</t>
  </si>
  <si>
    <t>Uložení sypaniny do násypů zhutněných s uzavřením povrchu násypu z hornin soudržných s předepsanou mírou zhutnění v procentech výsledků zkoušek Proctor-Standard                 přes 100 do 102 % PS</t>
  </si>
  <si>
    <t>s rozprostřením sypaniny ve vrstvách a s hrubým urovnáním,</t>
  </si>
  <si>
    <t>30,54+4,5+18,60+2,8</t>
  </si>
  <si>
    <t>k-ce C z žulových odseků : 1,89</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</si>
  <si>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</si>
  <si>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</si>
  <si>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</si>
  <si>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Kabelové podchody : 0,79*(2,75+3,55)</t>
  </si>
  <si>
    <t>175101109R00</t>
  </si>
  <si>
    <t xml:space="preserve">Obsyp potrubí příplatek za prohození sypaniny </t>
  </si>
  <si>
    <t>Odkaz na mn. položky pořadí 15 : 4,97700</t>
  </si>
  <si>
    <t>175101201R00</t>
  </si>
  <si>
    <t>Obsyp objektů bez prohození sypaniny</t>
  </si>
  <si>
    <t>sypaninou z vhodných hornin tř. 1 - 4 nebo materiálem, uloženým ve vzdálenosti do 30 m od vnějšího kraje objektu, pro jakoukoliv míru zhutnění,</t>
  </si>
  <si>
    <t>Kabelové podchody : (7,9*1,32)*4</t>
  </si>
  <si>
    <t>175101209R00</t>
  </si>
  <si>
    <t>Obsyp objektů příplatek za prohození sypaniny</t>
  </si>
  <si>
    <t>Odkaz na mn. položky pořadí 17 : 41,71200</t>
  </si>
  <si>
    <t>180402111R00</t>
  </si>
  <si>
    <t>Založení trávníku parkový trávník, výsevem, v rovině nebo na svahu do 1:5</t>
  </si>
  <si>
    <t>823-1</t>
  </si>
  <si>
    <t>na půdě předem připravené s pokosením, naložením, odvozem odpadu do 20 km a se složením,</t>
  </si>
  <si>
    <t>180402112R00</t>
  </si>
  <si>
    <t>Založení trávníku parkový trávník, výsevem, na svahu přes 1:5 do 1:2</t>
  </si>
  <si>
    <t>181101102R00</t>
  </si>
  <si>
    <t>Úprava pláně v zářezech v hornině 1 až 4, se zhutněním</t>
  </si>
  <si>
    <t>vyrovnáním výškových rozdílů, ploch vodorovných a ploch do sklonu 1 : 5.</t>
  </si>
  <si>
    <t>Komunikace : 606+135+611,5+213,5+209+74,6</t>
  </si>
  <si>
    <t>k-ce C z žulových odseků : 19</t>
  </si>
  <si>
    <t>kousek cesty C4 : 25</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</si>
  <si>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</si>
  <si>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</si>
  <si>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</si>
  <si>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152,5+30+123,25+132,70+20,80</t>
  </si>
  <si>
    <t>182001111R00</t>
  </si>
  <si>
    <t>Plošná úprava terénu při nerovnostech terénu přes 50 do 100 mm, v rovině nebo na svahu do 1:5</t>
  </si>
  <si>
    <t>s urovnáním povrchu, bez doplnění ornice, v hornině 1 až 4,</t>
  </si>
  <si>
    <t>182001112R00</t>
  </si>
  <si>
    <t>Plošná úprava terénu při nerovnostech terénu přes 50 do 100 mm, na svahu přes 1:5 do 1:2</t>
  </si>
  <si>
    <t>182101101R00</t>
  </si>
  <si>
    <t>Svahování v zářezech v hornině 1 až 4</t>
  </si>
  <si>
    <t>trvalých svahů do projektovaných profilů s potřebným přemístěním výkopku při svahování v zářezech,</t>
  </si>
  <si>
    <t>218+37+131,25+169,20+33,80</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</si>
  <si>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</si>
  <si>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</si>
  <si>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</si>
  <si>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184807111R00</t>
  </si>
  <si>
    <t>Ochrana stromu bedněním zřízení bednění</t>
  </si>
  <si>
    <t>před poškozením stavebním provozem,</t>
  </si>
  <si>
    <t>Včetně řeziva.</t>
  </si>
  <si>
    <t>Ochrana rostlých stromů o 10-50 cm : 2,5*(8+5+10+7+1)</t>
  </si>
  <si>
    <t>184807112R00</t>
  </si>
  <si>
    <t>Ochrana stromu bedněním odstranění bednění</t>
  </si>
  <si>
    <t>Odkaz na mn. položky pořadí 27 : 77,50000</t>
  </si>
  <si>
    <t>199000005R00</t>
  </si>
  <si>
    <t>Poplatky za skládku zeminy 1- 4, skupina 17 05 04 z Katalogu odpadů</t>
  </si>
  <si>
    <t>t</t>
  </si>
  <si>
    <t>Odkaz na mn. položky pořadí 9 : 351,30561*1,8</t>
  </si>
  <si>
    <t>00572410R</t>
  </si>
  <si>
    <t>směs travní parková, pro mírnou zátěž</t>
  </si>
  <si>
    <t>kg</t>
  </si>
  <si>
    <t>SPCM</t>
  </si>
  <si>
    <t>Specifikace</t>
  </si>
  <si>
    <t>POL3_</t>
  </si>
  <si>
    <t>(459,25+589,25)*0,03</t>
  </si>
  <si>
    <t>327215211R00</t>
  </si>
  <si>
    <t>Zdivo nadzákladové zdí a valů z kamene na sucho z lomového kamene lomařsky upraveného, rovinné i zakřivené s vyklínováním spár s dutin, pro jakoukoliv tloušťku zdiva</t>
  </si>
  <si>
    <t>801-5</t>
  </si>
  <si>
    <t>Včetně pomocného pracovního lešení o výšce podlahy do 1900 mm a pro zatížení do 1,5 kPa.</t>
  </si>
  <si>
    <t>Kamenná zídka : (16,5+18,5)*0,8*0,3</t>
  </si>
  <si>
    <t>38-1001</t>
  </si>
  <si>
    <t>Dodávka a montáž betonové pojezdové šachty PVS 120/90/120</t>
  </si>
  <si>
    <t>kus</t>
  </si>
  <si>
    <t>38-1002</t>
  </si>
  <si>
    <t>Dodávka a montáž zákrytové desky PVS 144/114/14 ZD1</t>
  </si>
  <si>
    <t>38-1003</t>
  </si>
  <si>
    <t>Dodávka a montáž Litinový poklop 700x700 D400 uzamykatelný</t>
  </si>
  <si>
    <t>38-1004</t>
  </si>
  <si>
    <t>Litinový poklop s mříží na výměnu</t>
  </si>
  <si>
    <t>273361921RT4</t>
  </si>
  <si>
    <t>Uložení výztuže základových desek ze svařovaných sítí průměr drátu 6 mm, velikost oka 100/100 mm</t>
  </si>
  <si>
    <t>801-1</t>
  </si>
  <si>
    <t>včetně distančních prvků</t>
  </si>
  <si>
    <t>Kabelové podchody : 2*4*(2,4*2,1)*4,44/1000*1,15</t>
  </si>
  <si>
    <t>452111141R00</t>
  </si>
  <si>
    <t>Osazení betonových dílců pod potrubí pražců v otevřeném výkopu průřezové plochy přes 75 000 mm2</t>
  </si>
  <si>
    <t>827-1</t>
  </si>
  <si>
    <t>Kabelové podchody : 9</t>
  </si>
  <si>
    <t>452311121R00</t>
  </si>
  <si>
    <t>Podkladní a zajišťovací konstrukce z betonu desky pod potrubí, stoky a drobné objekty , z betonu prostého třídy C 8/10</t>
  </si>
  <si>
    <t>z cementu portlandského nebo struskoportlandského, v otevřeném výkopu,</t>
  </si>
  <si>
    <t>Kabelové podchody : (1,3*0,1*(2,75+3,55))</t>
  </si>
  <si>
    <t>452321131R00</t>
  </si>
  <si>
    <t>Podkladní a zajišťovací konstrukce ze železobetonu desky pod potrubí, stoky a drobné objekty , z betonu železového třídy C -/12,5</t>
  </si>
  <si>
    <t>Kabelové podchody : (2,44*2,14*0,2)*4</t>
  </si>
  <si>
    <t>452351101R00</t>
  </si>
  <si>
    <t>Bednění podkladních a zajišťovacích konstrukcí desek nebo sedlových loží pod potrubí, stoky a drobné objekty</t>
  </si>
  <si>
    <t>v otevřeném výkopu,</t>
  </si>
  <si>
    <t>Kabelové podchody : (2,44+2,14)*2*0,2*4</t>
  </si>
  <si>
    <t>592162117R</t>
  </si>
  <si>
    <t>Dlažba betonová typ: obdélníkový; dl = 500 mm; š = 250 mm; tl = 100,0 mm; barva: šedá</t>
  </si>
  <si>
    <t>Kabelové podchody : 9*1,01</t>
  </si>
  <si>
    <t>564211111R00</t>
  </si>
  <si>
    <t>Podklad nebo podsyp ze štěrkopísku tloušťka po zhutnění 50 mm</t>
  </si>
  <si>
    <t>s rozprostřením, vlhčením a zhutněním</t>
  </si>
  <si>
    <t>Kamenivo fr. 4/8 mm : 163</t>
  </si>
  <si>
    <t>Kamenivo fr. 8/16 mm : 163</t>
  </si>
  <si>
    <t>k-ce C z žulových odseků : 19+19</t>
  </si>
  <si>
    <t>kousek cesty C4 : 25+25</t>
  </si>
  <si>
    <t>564231111R00</t>
  </si>
  <si>
    <t>Podklad nebo podsyp ze štěrkopísku tloušťka po zhutnění 100 mm</t>
  </si>
  <si>
    <t>Vibrované kamenivo fr. 4/8 mm : 443+213,5</t>
  </si>
  <si>
    <t>564251111R00</t>
  </si>
  <si>
    <t>Podklad nebo podsyp ze štěrkopísku tloušťka po zhutnění 150 mm</t>
  </si>
  <si>
    <t>Vibrované kamenivo fr. 4/8 mm : 611,50+176,5</t>
  </si>
  <si>
    <t>564261111R00</t>
  </si>
  <si>
    <t>Podklad nebo podsyp ze štěrkopísku tloušťka po zhutnění 200 mm</t>
  </si>
  <si>
    <t>Kamenivo fr. 4/8 mm : 135+209+74,60</t>
  </si>
  <si>
    <t>564831111RT4</t>
  </si>
  <si>
    <t>Podklad ze štěrkodrti s rozprostřením a zhutněním frakce 0-63 mm, tloušťka po zhutnění 100 mm</t>
  </si>
  <si>
    <t>443+213,5</t>
  </si>
  <si>
    <t>564851111RT4</t>
  </si>
  <si>
    <t>Podklad ze štěrkodrti s rozprostřením a zhutněním frakce 0-63 mm, tloušťka po zhutnění 150 mm</t>
  </si>
  <si>
    <t>611,5</t>
  </si>
  <si>
    <t>564861111R00</t>
  </si>
  <si>
    <t>Podklad ze štěrkodrti s rozprostřením a zhutněním frakce 0-63 mm, tloušťka po zhutnění 200 mm</t>
  </si>
  <si>
    <t>Kabelové podchody : (2,44*2,14)*4</t>
  </si>
  <si>
    <t>564922105R00</t>
  </si>
  <si>
    <t xml:space="preserve">Mlatový kryt z mechanicky zpevněného kameniva (MZK) frakce 0-4 mm tloušťka po zhutnění 50 mm,  </t>
  </si>
  <si>
    <t>s rozprostřením a zhutněním</t>
  </si>
  <si>
    <t>Směs křemičitého písku fr.1-1/rašeliny/písčitohlinitá zemina 2:1:1 : 135+209+74,60</t>
  </si>
  <si>
    <t>591211111R00</t>
  </si>
  <si>
    <t>Kladení dlažby z kostek drobných z kamene, do lože z kameniva těženého tloušťky 50 mm</t>
  </si>
  <si>
    <t>s provedením lože do 50 mm, s vyplněním spár, s dvojím beraněním a se smetením přebytečného materiálu na krajnici</t>
  </si>
  <si>
    <t>Kryt z kamenných odseků : 163</t>
  </si>
  <si>
    <t>kousek cesty C4 : 30</t>
  </si>
  <si>
    <t>591241111R00</t>
  </si>
  <si>
    <t>Kladení dlažby z kostek drobných z kamene, do lože z cementové malty tloušťky 50 mm</t>
  </si>
  <si>
    <t>Svodnice : 3,0*0,5*4</t>
  </si>
  <si>
    <t>589116905K00</t>
  </si>
  <si>
    <t>Kryt/podklad ploch povrch hlinitopísčitý, tloušťka přes 40 do 50 mm</t>
  </si>
  <si>
    <t>Hlinitopísčitá směs fr. 5/8 mm : 443+213,5+611,5+176,5</t>
  </si>
  <si>
    <t>589116909K00</t>
  </si>
  <si>
    <t>Kryt/podklad ploch povrch hlinitopísčitý, tloušťka přes 80 do 90 mm</t>
  </si>
  <si>
    <t>Hlinitopísčitá směs fr. 8/16 mm : 443+213,5+611,5+176,5</t>
  </si>
  <si>
    <t>58380070R</t>
  </si>
  <si>
    <t>mozaika dlažební "divoká"; materiálová skupina I/2 (žula); 6/18 cm</t>
  </si>
  <si>
    <t>RTS 23/ I</t>
  </si>
  <si>
    <t>Odseky : 163/4</t>
  </si>
  <si>
    <t>k-ce C z žulových odseků : 19/4</t>
  </si>
  <si>
    <t>kousek cesty C4 : 30/4</t>
  </si>
  <si>
    <t>Koeficient : 0,01</t>
  </si>
  <si>
    <t>58380120R</t>
  </si>
  <si>
    <t>kostka dlažební; žula; 8/10 cm; třída I; štípaná</t>
  </si>
  <si>
    <t>Svodnice : (3,0*0,5*4)/5*1,02</t>
  </si>
  <si>
    <t>871393121R00</t>
  </si>
  <si>
    <t>Montáž potrubí z trub z plastů těsněných gumovým kroužkem  DN 400 mm</t>
  </si>
  <si>
    <t>v otevřeném výkopu ve sklonu do 20 %,</t>
  </si>
  <si>
    <t>Kabelové podchody : 4,0+4,8</t>
  </si>
  <si>
    <t>899623141R00</t>
  </si>
  <si>
    <t>Obetonování potrubí nebo zdiva stok betonem prostým třídy C 12/15</t>
  </si>
  <si>
    <t>Kabelové podchody : 0,19*(3,76+4,56)</t>
  </si>
  <si>
    <t>89-1001</t>
  </si>
  <si>
    <t>Zapuštění betonových revizních šachet pro melioraci</t>
  </si>
  <si>
    <t>286111143R</t>
  </si>
  <si>
    <t>Trubka plastová pro venkovní kanalizaci spoj: hrdlový; potrubí: vícevrstvé; skladba: PVC-U - pěna - PVC-U; povrch: hladký; DN = 400; de = 400,0 mm; tl. stěny = 11,7 mm; l = 6 000 mm; SDR 34,0; SN 8</t>
  </si>
  <si>
    <t>9101001</t>
  </si>
  <si>
    <t>Výrova, dodávka a montáž svodnice dřevěná; délka 1,75 m</t>
  </si>
  <si>
    <t>916589112R00</t>
  </si>
  <si>
    <t>Osazení kovových obrub z pásoviny</t>
  </si>
  <si>
    <t>492,60+177,40+265,40+267,8+48,80</t>
  </si>
  <si>
    <t>k-ce C z žulových odseků : 21,5</t>
  </si>
  <si>
    <t>91-1001</t>
  </si>
  <si>
    <t>kovový ztracený obrubník vč. trnů; žárově pozinkovaný; dl. 1000 mm, v. 140 mm, tl. 7 mm, s 4 ks hrotů dl. 180 mm přivařeno z ocelové tyče kruhové hladké</t>
  </si>
  <si>
    <t>Odkaz na mn. položky pořadí 61 : 1273,50000*1,02</t>
  </si>
  <si>
    <t>962022391R00</t>
  </si>
  <si>
    <t>Bourání zdiva nadzákladového kamenného kamenného  na jakoukoliv maltu vápenou nebo vápenocementovou</t>
  </si>
  <si>
    <t>801-3</t>
  </si>
  <si>
    <t>nebo vybourání otvorů průřezové plochy přes 4 m2 ve zdivu nadzákladovém, včetně pomocného lešení o výšce podlahy do 1900 mm a pro zatížení do 1,5 kPa  (150 kg/m2),</t>
  </si>
  <si>
    <t>stáv. kamenné zídky : 3,0*1*0,5</t>
  </si>
  <si>
    <t>998222011R00</t>
  </si>
  <si>
    <t>Přesun hmot pozemních komunikací, kryt z kameniva jakékoliv délky objektu</t>
  </si>
  <si>
    <t>POL7_</t>
  </si>
  <si>
    <t>vodorovně do 200 m</t>
  </si>
  <si>
    <t xml:space="preserve">Hmotnosti z položek s pořadovými čísly: : </t>
  </si>
  <si>
    <t xml:space="preserve">27,30,31,32,33,34,35,36,37,38,39,40,41,42,43,44,45,46,47,48,49,50,51,52,53,54,55,56,57,58,59,60,62, : </t>
  </si>
  <si>
    <t xml:space="preserve">63, : </t>
  </si>
  <si>
    <t>Součet: : 1798,53511</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</si>
  <si>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</si>
  <si>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</si>
  <si>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</si>
  <si>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Kabelové podchody : (3,38+4,82+5,87+7,11)</t>
  </si>
  <si>
    <t>998711201R00</t>
  </si>
  <si>
    <t>Přesun hmot pro izolace proti vodě svisle do 6 m</t>
  </si>
  <si>
    <t>50 m vodorovně měřeno od těžiště půdorysné plochy skládky do těžiště půdorysné plochy objektu</t>
  </si>
  <si>
    <t>979999973R00</t>
  </si>
  <si>
    <t>Poplatek za skládku za uložení, zemina a kamení,  , skupina 17 05 04 z Katalogu odpadů</t>
  </si>
  <si>
    <t>416,67-137,28</t>
  </si>
  <si>
    <t>979999995R00</t>
  </si>
  <si>
    <t>Poplatek za skládku za recyklaci, obalovaného kameniva a asfaltu, kusovost do 1600 cm2, skupina 17 03 02 z Katalogu odpadů</t>
  </si>
  <si>
    <t>170 302</t>
  </si>
  <si>
    <t>Odkaz na dem. hmot. položky pořadí 2 : 137,28000</t>
  </si>
  <si>
    <t>979084216R00</t>
  </si>
  <si>
    <t>Vodorovná doprava vybouraných hmot po suchu bez naložení, ale se složením na vzdálenost do 5 km</t>
  </si>
  <si>
    <t>Přesun suti</t>
  </si>
  <si>
    <t>POL8_</t>
  </si>
  <si>
    <t xml:space="preserve">Demontážní hmotnosti z položek s pořadovými čísly: : </t>
  </si>
  <si>
    <t xml:space="preserve">1,2,3,63, : </t>
  </si>
  <si>
    <t>Součet: : 416,67000</t>
  </si>
  <si>
    <t>979084219R00</t>
  </si>
  <si>
    <t>Vodorovná doprava vybouraných hmot po suchu příplatek k ceně za každých dalších i započatých 5 km přes 5 km</t>
  </si>
  <si>
    <t>979087212R00</t>
  </si>
  <si>
    <t>Nakládání na dopravní prostředky suti</t>
  </si>
  <si>
    <t>pro vodorovnou dopravu</t>
  </si>
  <si>
    <t>115101203R00</t>
  </si>
  <si>
    <t>Čerpání vody na dopravní výšku do 10 m  s uvažovaným průměrným přítokem přes 1 000 do 2 000 l/min</t>
  </si>
  <si>
    <t>h</t>
  </si>
  <si>
    <t>POL1_1</t>
  </si>
  <si>
    <t>na vzdálenost od hladiny vody v jímce po výšku roviny proložené osou nejvyššího bodu výtlačného potrubí. Včetně odpadní potrubí v délce do 20 m.</t>
  </si>
  <si>
    <t>122201101R00</t>
  </si>
  <si>
    <t>Odkopávky a  prokopávky nezapažené v hornině 3  do 100 m3</t>
  </si>
  <si>
    <t>s přehozením výkopku na vzdálenost do 3 m nebo s naložením na dopravní prostředek,</t>
  </si>
  <si>
    <t xml:space="preserve">39,9*0,35 : </t>
  </si>
  <si>
    <t xml:space="preserve">34,5*0,43 : </t>
  </si>
  <si>
    <t>28,8</t>
  </si>
  <si>
    <t>132201111R00</t>
  </si>
  <si>
    <t>Hloubení rýh šířky do 60 cm do 100 m3, v hornině 3, hloubení strojně</t>
  </si>
  <si>
    <t>162201102R00</t>
  </si>
  <si>
    <t>Vodorovné přemístění výkopku z horniny 1 až 4, na vzdálenost přes 20  do 50 m</t>
  </si>
  <si>
    <t xml:space="preserve">v rámci pozemku : </t>
  </si>
  <si>
    <t>17</t>
  </si>
  <si>
    <t>171201101R00</t>
  </si>
  <si>
    <t>Uložení sypaniny do násypů nezhutněných</t>
  </si>
  <si>
    <t>Uložení sypaniny do násypů nebo na skládku s rozprostřením sypaniny ve vrstvách a s hrubým urovnáním.</t>
  </si>
  <si>
    <t>199001R01</t>
  </si>
  <si>
    <t>Zřízení ochraného valu v řece se zeminy vč hutnění</t>
  </si>
  <si>
    <t>kompl</t>
  </si>
  <si>
    <t xml:space="preserve">2 : </t>
  </si>
  <si>
    <t>199002R01</t>
  </si>
  <si>
    <t>Odstranění  ochraného valu v řece se zeminy vč odstranění zeminy</t>
  </si>
  <si>
    <t>273321411R00</t>
  </si>
  <si>
    <t>Beton základových desek železový třídy C 25/30</t>
  </si>
  <si>
    <t>bez dodávky a uložení výztuže</t>
  </si>
  <si>
    <t xml:space="preserve">(2,7+0,5)*8*0,1*2 : </t>
  </si>
  <si>
    <t>5,12</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</si>
  <si>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</si>
  <si>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</si>
  <si>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</si>
  <si>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3,2*0,2*2*2 : </t>
  </si>
  <si>
    <t>2,56</t>
  </si>
  <si>
    <t>273351216R00</t>
  </si>
  <si>
    <t>Bednění stěn základových desek odstranění</t>
  </si>
  <si>
    <t>Včetně očištění, vytřídění a uložení bednicího materiálu.</t>
  </si>
  <si>
    <t xml:space="preserve">2,56 : </t>
  </si>
  <si>
    <t>273361921RT5</t>
  </si>
  <si>
    <t>Výztuž základových desek ze svařovaných sítí průměr drátu 6 mm, velikost oka 150/150 mm</t>
  </si>
  <si>
    <t>D 1.1 - 06 SO 02 TERASY U ŘEKY - VÝZTUŽ ZÁKLADŮ, DESKY : 109,2/1000*2</t>
  </si>
  <si>
    <t>274321411R00</t>
  </si>
  <si>
    <t>Beton základových pasů železový třídy C 25/30</t>
  </si>
  <si>
    <t>včetně dodávky a uložení betonu, bez výztuže</t>
  </si>
  <si>
    <t xml:space="preserve">(8*0,6*1,15+8*0,5*0,5+0,4*0,3*1*2+0,5*0,3*1*2+0,5*0,3*0,54*2*2+0,3*0,3*0,5*2)*2 : </t>
  </si>
  <si>
    <t>16,9</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</si>
  <si>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</si>
  <si>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</si>
  <si>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</si>
  <si>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(8*0,5*2+8*0,5*2+0,5*0,3*2*3*2+0,4*0,3*2*2+0,3*0,3*2*2+0,3*0,3*4*2)*2 : </t>
  </si>
  <si>
    <t>38,72</t>
  </si>
  <si>
    <t>274351216R00</t>
  </si>
  <si>
    <t>Bednění stěn základových pasů odstranění</t>
  </si>
  <si>
    <t xml:space="preserve">38,72 : </t>
  </si>
  <si>
    <t>274361821R00</t>
  </si>
  <si>
    <t xml:space="preserve">Výztuž základových pasů z betonářské oceli výztuž, z oceli 10505,  ,  </t>
  </si>
  <si>
    <t xml:space="preserve">D 1.1 - 06 SO 02 TERASY U ŘEKY - VÝZTUŽ ZÁKLADŮ, DESKY : </t>
  </si>
  <si>
    <t>1÷9 : (28,63+38,995+17,623+10,79+14,623+4,542+32,38+35,169+14,975)/1000*2</t>
  </si>
  <si>
    <t>434191421R00</t>
  </si>
  <si>
    <t>Osazení schodišťových stupňů kamenných na desku broušených nebo leštěných</t>
  </si>
  <si>
    <t>s vyspárováním styčných spár, s provizorním dřevěným zábradlím a dočasným zakrytím stupnic prkny</t>
  </si>
  <si>
    <t>Styčná spára z polyuretanového tmelu na kámen.</t>
  </si>
  <si>
    <t xml:space="preserve">8*5*2+0,9*8*2 : </t>
  </si>
  <si>
    <t>94,4</t>
  </si>
  <si>
    <t>434311114R00</t>
  </si>
  <si>
    <t>Stupně dusané z betonu třídy C 16/20</t>
  </si>
  <si>
    <t>na terén nebo na desku z betonu prostého nebo prokládaného kamenem, bez potěru, se zahlazením povrchu,</t>
  </si>
  <si>
    <t xml:space="preserve">8*4*2 : </t>
  </si>
  <si>
    <t>64</t>
  </si>
  <si>
    <t>430361821R00</t>
  </si>
  <si>
    <t>Výztuž schodišťových konstrukcí  (stupňů, schodnic, ramen, podest s nosníky) z betonářské oceli 10505</t>
  </si>
  <si>
    <t>Včetně distančních prvků.</t>
  </si>
  <si>
    <t>Předpoklad 50kg/m3 : (0,42*0,6*8*4*2)*50/1000</t>
  </si>
  <si>
    <t>434351141R00</t>
  </si>
  <si>
    <t>Bednění stupňů betonovaných na podstupňové desce nebo na terénu přímočarých zřízení</t>
  </si>
  <si>
    <t xml:space="preserve">8*0,42*5*2 : </t>
  </si>
  <si>
    <t>33,6</t>
  </si>
  <si>
    <t>434351142R00</t>
  </si>
  <si>
    <t>Bednění stupňů betonovaných na podstupňové desce nebo na terénu přímočarých odstranění</t>
  </si>
  <si>
    <t>58387903.A</t>
  </si>
  <si>
    <t>Stupeň kamenný B1 100x65x42</t>
  </si>
  <si>
    <t>POL3_0</t>
  </si>
  <si>
    <t>58387904.A</t>
  </si>
  <si>
    <t>Stupeň kamenný B2 100x65x42</t>
  </si>
  <si>
    <t>58387905.A</t>
  </si>
  <si>
    <t>Stupeň kamenný B3 200x65x42</t>
  </si>
  <si>
    <t>58387906.A</t>
  </si>
  <si>
    <t>Stupeň kamenný B4 200x65x42</t>
  </si>
  <si>
    <t>58387907.A</t>
  </si>
  <si>
    <t>Stupeň kamenný B5 200x65x42</t>
  </si>
  <si>
    <t>58387908.A</t>
  </si>
  <si>
    <t>Stupeň kamenný S1 100x29,8x20,8</t>
  </si>
  <si>
    <t xml:space="preserve">ZPEVNĚNÍ BŘEHU A DNA ŘEKY BŘEH, HLADINA ŘEKY SKLÁDANÝM KAMENEM : </t>
  </si>
  <si>
    <t xml:space="preserve">(10*0,6*1,45+1,7*1*1,45*2)*2 : </t>
  </si>
  <si>
    <t>28,24</t>
  </si>
  <si>
    <t>564831111RT2</t>
  </si>
  <si>
    <t>Podklad ze štěrkodrti s rozprostřením a zhutněním frakce 0-32 mm, tloušťka po zhutnění 100 mm</t>
  </si>
  <si>
    <t xml:space="preserve">22*1 : </t>
  </si>
  <si>
    <t>22</t>
  </si>
  <si>
    <t>564851111R00</t>
  </si>
  <si>
    <t xml:space="preserve">(2,7+1+0,5)*8*2 : </t>
  </si>
  <si>
    <t>67,2</t>
  </si>
  <si>
    <t>998223011R00</t>
  </si>
  <si>
    <t>Přesun hmot pozemních komunikací, kryt dlážděný jakékoliv délky objektu</t>
  </si>
  <si>
    <t xml:space="preserve">1,8,9,11,12,13,15,16,17,18,19,21,22,23,24,25,26,27,28,29, : </t>
  </si>
  <si>
    <t>Součet: : 153,05879</t>
  </si>
  <si>
    <t>122401101R00</t>
  </si>
  <si>
    <t>Odkopávky a  prokopávky nezapažené v hornině 5 do 100 m3</t>
  </si>
  <si>
    <t xml:space="preserve">Třídu zeminy upřesnit dle skutečnosti : </t>
  </si>
  <si>
    <t xml:space="preserve">22,74+1,5 : </t>
  </si>
  <si>
    <t>24,24</t>
  </si>
  <si>
    <t xml:space="preserve">3,6*0,8*0,5+27,22*0,8*0,6 : </t>
  </si>
  <si>
    <t>14,51</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</si>
  <si>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</si>
  <si>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</si>
  <si>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</si>
  <si>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</si>
  <si>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obsyp opěrné zdi : </t>
  </si>
  <si>
    <t xml:space="preserve">16,44+6,3 : </t>
  </si>
  <si>
    <t>22,74</t>
  </si>
  <si>
    <t>174101101R01</t>
  </si>
  <si>
    <t>Zásyp jam, rýh, šachet se zhutněním</t>
  </si>
  <si>
    <t>Úprava svahu : 35</t>
  </si>
  <si>
    <t>DOROVNÁNÍ TERÉNU S NAVÁZÁNÍM NA STÁVAJÍCÍ MEZ : 6,5</t>
  </si>
  <si>
    <t>527,3</t>
  </si>
  <si>
    <t>SO 03 - PROHLUBEŇ - DOPLNĚNÍ PLOCHY : 665</t>
  </si>
  <si>
    <t>00572400R</t>
  </si>
  <si>
    <t>směs travní parková, pro běžnou zátěž</t>
  </si>
  <si>
    <t>527,3*0,03</t>
  </si>
  <si>
    <t>SO 03 - PROHLUBEŇ - DOPLNĚNÍ PLOCHY : 665*0,03</t>
  </si>
  <si>
    <t xml:space="preserve">Úprava svahu : </t>
  </si>
  <si>
    <t>2638</t>
  </si>
  <si>
    <t>DOROVNÁNÍ TERÉNU S NAVÁZÁNÍM NA STÁVAJÍCÍ MEZ : 26</t>
  </si>
  <si>
    <t>2638*0,03</t>
  </si>
  <si>
    <t>DOROVNÁNÍ TERÉNU S NAVÁZÁNÍM NA STÁVAJÍCÍ MEZ : 26*0,03</t>
  </si>
  <si>
    <t>181101101R00</t>
  </si>
  <si>
    <t>Úprava pláně v zářezech v hornině 1 až 4, bez zhutnění</t>
  </si>
  <si>
    <t>181101123R00</t>
  </si>
  <si>
    <t>Úprava pozemku hornina třídy 1 a 2, přemístění na vzdálenost přes 40 do 60 m</t>
  </si>
  <si>
    <t>s rozpojením a přehrnutím včetně urovnání,</t>
  </si>
  <si>
    <t>Včetně urovnání povrchu s tolerancí plus-mínus 10 cm.</t>
  </si>
  <si>
    <t>44,1</t>
  </si>
  <si>
    <t>182201101R00</t>
  </si>
  <si>
    <t>Svahování násypů bez rozlišení horniny</t>
  </si>
  <si>
    <t>trvalých svahů do projektovaných profilů s potřebným přemístěním výkopku při svahování v násypech,</t>
  </si>
  <si>
    <t>20</t>
  </si>
  <si>
    <t>182303111R00</t>
  </si>
  <si>
    <t>Doplnění ornice v rovině nebo na svahu do 1:5</t>
  </si>
  <si>
    <t>na travnatých plochách tloušťky do 5 cm, s přemístěním na vzdálenost do 3 m vodorovně,</t>
  </si>
  <si>
    <t>SO 03 - PROHLUBEŇ - DOPLNĚNÍ PLOCHY (0-160 mm) : 665*2</t>
  </si>
  <si>
    <t>5832012R</t>
  </si>
  <si>
    <t>zemina zahradní; tříděná; frakce 0,0 až 8,0 mm</t>
  </si>
  <si>
    <t>SO 03 - PROHLUBEŇ - DOPLNĚNÍ PLOCHY : 35*1,8</t>
  </si>
  <si>
    <t>182303112R00</t>
  </si>
  <si>
    <t>Doplnění ornice na svahu přes 1:5 do 1:2</t>
  </si>
  <si>
    <t>111201101R00</t>
  </si>
  <si>
    <t>Odstranění křovin a stromů o průměru do 10 cm při celkové ploše do 1 000 m2</t>
  </si>
  <si>
    <t>s odstraněním kořenů a s případným nutným odklizením křovin a stromů na hromady na vzdálenost do 50 m nebo s naložením na dopravní prostředek, do sklonu terénu 1 : 5,</t>
  </si>
  <si>
    <t xml:space="preserve">23,9 : </t>
  </si>
  <si>
    <t>23,9</t>
  </si>
  <si>
    <t xml:space="preserve">1350 : </t>
  </si>
  <si>
    <t>1350</t>
  </si>
  <si>
    <t>274313611R00</t>
  </si>
  <si>
    <t>Beton základových pasů prostý třídy C 16/20</t>
  </si>
  <si>
    <t>Včetně dodávky a uložení betonu a kamene.</t>
  </si>
  <si>
    <t xml:space="preserve">14,51 : </t>
  </si>
  <si>
    <t>327212115R00</t>
  </si>
  <si>
    <t>Oprava nadz.zdiva z lom.kam. zdí,  výplň.</t>
  </si>
  <si>
    <t xml:space="preserve">Zed 9     10,67 : </t>
  </si>
  <si>
    <t xml:space="preserve">Zed 7    78,7*0,5 : </t>
  </si>
  <si>
    <t xml:space="preserve">Zed 8    35,2*0,5 : </t>
  </si>
  <si>
    <t xml:space="preserve">Zed 4    37,9*0,5 : </t>
  </si>
  <si>
    <t xml:space="preserve">Zed 5    37,9*0,5 : </t>
  </si>
  <si>
    <t xml:space="preserve">Zed 6    36,3*0,5 : </t>
  </si>
  <si>
    <t xml:space="preserve">Zed 2    20,2*0,5 : </t>
  </si>
  <si>
    <t xml:space="preserve">Zed 3    22,85*0,5 : </t>
  </si>
  <si>
    <t>145,2</t>
  </si>
  <si>
    <t>327213445R00</t>
  </si>
  <si>
    <t>Zdivo nadzákl. opěrné z lom.kam., kyklopské s vysp</t>
  </si>
  <si>
    <t xml:space="preserve">13,5+15,72*0,5 : </t>
  </si>
  <si>
    <t>21,36</t>
  </si>
  <si>
    <t>327215191R00</t>
  </si>
  <si>
    <t>Zdivo nadzákladové zdí a valů z kamene příplatek k cenám pro zdivo výplňové, rubové a obkladní   za zakřivení líce</t>
  </si>
  <si>
    <t>327361001R00</t>
  </si>
  <si>
    <t>Výztuž zdí a valů z oceli  10 216(E), průměru do 12 mm</t>
  </si>
  <si>
    <t xml:space="preserve">0,05 : </t>
  </si>
  <si>
    <t>0,05</t>
  </si>
  <si>
    <t xml:space="preserve">1,12*6+0,95*4+1,12*6+1,05*5+0,9*2+1,22*3 : </t>
  </si>
  <si>
    <t>21,99</t>
  </si>
  <si>
    <t>417321315R00</t>
  </si>
  <si>
    <t>Železobeton ztužujících pásů a věnců třídy C 20/25</t>
  </si>
  <si>
    <t xml:space="preserve">hlava na kamenne zdi : </t>
  </si>
  <si>
    <t xml:space="preserve">0,87+6,71 : </t>
  </si>
  <si>
    <t>7,58</t>
  </si>
  <si>
    <t>417351115R00</t>
  </si>
  <si>
    <t>Bednění bočnic ztužujících pásů a věnců včetně vzpěr zřízení</t>
  </si>
  <si>
    <t xml:space="preserve">98,55 : </t>
  </si>
  <si>
    <t>98,55</t>
  </si>
  <si>
    <t>417351116R00</t>
  </si>
  <si>
    <t>Bednění bočnic ztužujících pásů a věnců včetně vzpěr odstranění</t>
  </si>
  <si>
    <t>417361821R00</t>
  </si>
  <si>
    <t>Výztuž ztužujících pásů a věnců z betonářské oceli 10 505(R)</t>
  </si>
  <si>
    <t>58387923.A</t>
  </si>
  <si>
    <t>Stupeň kamenný štípaný</t>
  </si>
  <si>
    <t>831RAA</t>
  </si>
  <si>
    <t>Snížený šachty o 25cm + úprava terénu</t>
  </si>
  <si>
    <t>831RAB</t>
  </si>
  <si>
    <t>Snížený šachty o 50cm + úprava terénu</t>
  </si>
  <si>
    <t>831RAC</t>
  </si>
  <si>
    <t>Snížený šachty o 100cm + úprava terénu</t>
  </si>
  <si>
    <t>831RAD</t>
  </si>
  <si>
    <t>Úprava šachty nový konus +demontáž poklopu</t>
  </si>
  <si>
    <t>831RAE</t>
  </si>
  <si>
    <t>Dodávka a osazení nových poklopů vč dodávky poklopu</t>
  </si>
  <si>
    <t>961022311R00</t>
  </si>
  <si>
    <t>Bourání základů ze zdiva kamenného a smíšeného ze zdiva smíšeného</t>
  </si>
  <si>
    <t>nebo vybourání otvorů průřezové plochy přes 4 m2 v základech,</t>
  </si>
  <si>
    <t xml:space="preserve">7,5+1,3+0,72+9,3+1,7+2,5 : </t>
  </si>
  <si>
    <t xml:space="preserve">Rozebrání části zdiva kámen použit na opětovnou opravu : </t>
  </si>
  <si>
    <t>23,02</t>
  </si>
  <si>
    <t>962031116R00</t>
  </si>
  <si>
    <t>Bourání příček z cihel pálených plných, tloušťky 140 mm</t>
  </si>
  <si>
    <t>nebo vybourání otvorů průřezové plochy přes 4 m2 v příčkách, včetně pomocného lešení o výšce podlahy do 1900 mm a pro zatížení do 1,5 kPa  (150 kg/m2),</t>
  </si>
  <si>
    <t xml:space="preserve">Bourání schodišťových stupňů betonových : </t>
  </si>
  <si>
    <t xml:space="preserve">Vodorovná doprava suti po suchu do 1 km : </t>
  </si>
  <si>
    <t xml:space="preserve">Vodorovné přemístění suti na skládku do 6000 m : </t>
  </si>
  <si>
    <t>12,2</t>
  </si>
  <si>
    <t>979083117R00</t>
  </si>
  <si>
    <t>Vodorovné přemístění suti přes 5000 m do 6000 m</t>
  </si>
  <si>
    <t>800-6</t>
  </si>
  <si>
    <t>včetně naložení na dopravní prostředek a složení,</t>
  </si>
  <si>
    <t xml:space="preserve">37,38,39,46,49,50, : </t>
  </si>
  <si>
    <t>Součet: : 76,50690</t>
  </si>
  <si>
    <t>979083191R00</t>
  </si>
  <si>
    <t>Vodorovné přemístění suti za každých dalších započatých 1000 m přes 6000 m</t>
  </si>
  <si>
    <t>POL8_1</t>
  </si>
  <si>
    <t>Součet: : 1530,13800</t>
  </si>
  <si>
    <t>979999999R00</t>
  </si>
  <si>
    <t>Poplatek za skládku za recyklaci, suti s 10 % příměsi dřeva, plastu apod.,  , skupina 17 01 07 z Katalogu odpadů</t>
  </si>
  <si>
    <t xml:space="preserve">1,8,10,17,21,22,23,25,26,27,28,30,31,32,33,34,35,36,38,39,46, : </t>
  </si>
  <si>
    <t>Součet: : 153,08453</t>
  </si>
  <si>
    <t>831RAF</t>
  </si>
  <si>
    <t>Zvednutí šachty o 15cm + úprava terénu</t>
  </si>
  <si>
    <t>D.1.1-15 U šachty č.17 : 1</t>
  </si>
  <si>
    <t>962042334R00</t>
  </si>
  <si>
    <t>Bourání zdiva z betonu prostého piliřů</t>
  </si>
  <si>
    <t>nebo vybourání otvorů průřezové plochy přes 4 m2 ve zdivu z betonu prostého, včetně pomocného lešení o výšce podlahy do 1900 mm a pro zatížení do 1,5 kPa  (150 kg/m2),</t>
  </si>
  <si>
    <t>D 1.1 - 12 pol.č.14 : 0,12*0,12*2,0*31</t>
  </si>
  <si>
    <t>SO 03 - PROHLUBEŇ - DOPLNĚNÍ PLOCHY : 35</t>
  </si>
  <si>
    <t>167101101R00</t>
  </si>
  <si>
    <t>Nakládání, skládání, překládání neulehlého výkopku nakládání výkopku  do 100 m3, z horniny 1 až 4</t>
  </si>
  <si>
    <t>767911822R00</t>
  </si>
  <si>
    <t>Demontáž oplocení demontáž pletiva, výšky do 2,0 m</t>
  </si>
  <si>
    <t>800-767</t>
  </si>
  <si>
    <t>961044111R00</t>
  </si>
  <si>
    <t>Bourání základů z betonu prostého</t>
  </si>
  <si>
    <t xml:space="preserve">D 1.1 - 12 SO 03 TERÉNNÍ ÚPRAVY - BOURACÍ PRÁCE : </t>
  </si>
  <si>
    <t>14 : 0,15*(24+5)</t>
  </si>
  <si>
    <t>131401111R00</t>
  </si>
  <si>
    <t>Hloubení nezapažených jam a zářezů do 100 m3, v hornině 5,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</si>
  <si>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</si>
  <si>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 xml:space="preserve">Tříídu zeminy upřesnit dle skutečnosti : </t>
  </si>
  <si>
    <t xml:space="preserve">1,5 : </t>
  </si>
  <si>
    <t>1,5</t>
  </si>
  <si>
    <t xml:space="preserve">19*1,5*0,7 : </t>
  </si>
  <si>
    <t>19,95</t>
  </si>
  <si>
    <t>21,55</t>
  </si>
  <si>
    <t>162701155R00</t>
  </si>
  <si>
    <t>Vodorovné přemístění výkopku z horniny 5 až 7, na vzdálenost přes 9 000  do 10 000 m</t>
  </si>
  <si>
    <t xml:space="preserve">21,45 : </t>
  </si>
  <si>
    <t>21,45</t>
  </si>
  <si>
    <t>167101151R00</t>
  </si>
  <si>
    <t>Nakládání, skládání, překládání neulehlého výkopku nakládání výkopku  do 100 m3, z horniny 5 až 7</t>
  </si>
  <si>
    <t>Obsyp potrubí z jakékoliv zeminy bez kamení.</t>
  </si>
  <si>
    <t xml:space="preserve">obsyp potrubí : </t>
  </si>
  <si>
    <t>4,9</t>
  </si>
  <si>
    <t>212532111R00</t>
  </si>
  <si>
    <t>Lože pro trativody z kameniva hrubého drceného frskce 16-32 mm</t>
  </si>
  <si>
    <t>800-2</t>
  </si>
  <si>
    <t>Včetně vyčištění dna rýh.</t>
  </si>
  <si>
    <t xml:space="preserve">14,4 : </t>
  </si>
  <si>
    <t>14,4</t>
  </si>
  <si>
    <t>212755114R00</t>
  </si>
  <si>
    <t>Trativody z drenážních trubek bez lože vnitřního průměru 10 cm</t>
  </si>
  <si>
    <t xml:space="preserve">12 : </t>
  </si>
  <si>
    <t>12</t>
  </si>
  <si>
    <t>212971110R00</t>
  </si>
  <si>
    <t xml:space="preserve">Zřízení opláštění odvod. trativodů z geotextilie o sklonu do 2,5,  </t>
  </si>
  <si>
    <t>v rýze nebo v zářezu se stěnami,</t>
  </si>
  <si>
    <t xml:space="preserve">8,64 : </t>
  </si>
  <si>
    <t>8,64</t>
  </si>
  <si>
    <t>28611223.AR</t>
  </si>
  <si>
    <t>Trubka plastová drenážní spoj: drážkový; potrubí: jednovrstvé; materiál: PVC; povrch: žebrovaný; ohebná; DN = 100; vsakovací plocha = 34,0 cm2/m</t>
  </si>
  <si>
    <t xml:space="preserve">12*1,05 : </t>
  </si>
  <si>
    <t>12,6</t>
  </si>
  <si>
    <t>69366198R</t>
  </si>
  <si>
    <t>Geosyntetika typ: geotextilie; netkaná; materiál: PP; tl (2 kPa) = 2,9 mm; plošná hmotnost = 300 g/m2; Pevnost v tahu podélně = 20,0 kN/m; Pevnost v tahu příčně = 11,5 kN/m</t>
  </si>
  <si>
    <t xml:space="preserve">8,64*1,05 : </t>
  </si>
  <si>
    <t>9,07</t>
  </si>
  <si>
    <t>8313AB</t>
  </si>
  <si>
    <t>Vsakovací studna DN100 hl 150cm dno jíl</t>
  </si>
  <si>
    <t>831350019RAA</t>
  </si>
  <si>
    <t>Kanalizace z trub plastových D 250 mm, hloubka 1,5 m</t>
  </si>
  <si>
    <t>AP-HSV</t>
  </si>
  <si>
    <t>Agregovaná položka</t>
  </si>
  <si>
    <t>POL2_1</t>
  </si>
  <si>
    <t>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t>
  </si>
  <si>
    <t xml:space="preserve">7 : </t>
  </si>
  <si>
    <t>7</t>
  </si>
  <si>
    <t>139601102R00</t>
  </si>
  <si>
    <t>Ruční výkop jam, rýh a šachet v hornině 3</t>
  </si>
  <si>
    <t>s přehozením na vzdálenost do 5 m nebo s naložením na ruční dopravní prostředek</t>
  </si>
  <si>
    <t>Lavičky : 0,2*2*9</t>
  </si>
  <si>
    <t>koše : 0,2*2</t>
  </si>
  <si>
    <t>Odkaz na mn. položky pořadí 1 : 4,00000</t>
  </si>
  <si>
    <t>162201203R00</t>
  </si>
  <si>
    <t>Vodorovné přemístění výkopku nošením z horniny 1 až 4, kolečkem, na vzdálenost do 10 m</t>
  </si>
  <si>
    <t>bez naložení, avšak s vyprázdněním nádoby na hromadu nebo do dopravního prostředku,</t>
  </si>
  <si>
    <t>167101201R00</t>
  </si>
  <si>
    <t>Nakládání, skládání, překládání neulehlého výkopku nakládání, skládání, překládání neulehléno výkopku nebo zeminy - ručně  z horniny 1 až 4</t>
  </si>
  <si>
    <t>199000002R00</t>
  </si>
  <si>
    <t>Poplatky za skládku horniny 1- 4, skupina 17 05 04 z Katalogu odpadů</t>
  </si>
  <si>
    <t>11320R0</t>
  </si>
  <si>
    <t>Demontáž laviček vč. likvidace</t>
  </si>
  <si>
    <t>11321R0</t>
  </si>
  <si>
    <t>Demontáž odpadkových košů vč. likvidace</t>
  </si>
  <si>
    <t>11340R0</t>
  </si>
  <si>
    <t>Montáž laviček vč kotvení</t>
  </si>
  <si>
    <t>6+3</t>
  </si>
  <si>
    <t>11341R0</t>
  </si>
  <si>
    <t>Montáž odpadkových košů vč kotvení</t>
  </si>
  <si>
    <t>311109</t>
  </si>
  <si>
    <t>Lavička bez  opěradla L2</t>
  </si>
  <si>
    <t>311111</t>
  </si>
  <si>
    <t>Lavička bez opěradla dřevěný trám  L3</t>
  </si>
  <si>
    <t>311209</t>
  </si>
  <si>
    <t>Odpadkový koš dle PD</t>
  </si>
  <si>
    <t>275313611R00</t>
  </si>
  <si>
    <t>Beton základových patek prostý třídy C 16/20</t>
  </si>
  <si>
    <t xml:space="preserve">13, : </t>
  </si>
  <si>
    <t>Součet: : 10,10000</t>
  </si>
  <si>
    <t>184852134</t>
  </si>
  <si>
    <t>Řez stromu bezpečnostní o ploše koruny přes 30 do 60 m2 lezeckou technikou</t>
  </si>
  <si>
    <t>URS</t>
  </si>
  <si>
    <t>ÚRS 25 01</t>
  </si>
  <si>
    <t>Řez stromů prováděný lezeckou technikou bezpečnostní (S-RB), plocha koruny stromu přes 30 do 60 m2</t>
  </si>
  <si>
    <t xml:space="preserve">"dle inv.tab.č.323,327,274"3 : </t>
  </si>
  <si>
    <t>184852135</t>
  </si>
  <si>
    <t>Řez stromu bezpečnostní o ploše koruny přes 60 do 90 m2 lezeckou technikou</t>
  </si>
  <si>
    <t>Řez stromů prováděný lezeckou technikou bezpečnostní (S-RB), plocha koruny stromu přes 60 do 90 m2</t>
  </si>
  <si>
    <t xml:space="preserve">"dle inv.tab.č.355,357,472,481*2"5 : </t>
  </si>
  <si>
    <t>184852136</t>
  </si>
  <si>
    <t>Řez stromu bezpečnostní o ploše koruny přes 90 do 120 m2 lezeckou technikou</t>
  </si>
  <si>
    <t>Řez stromů prováděný lezeckou technikou bezpečnostní (S-RB), plocha koruny stromu přes 90 do 120 m2</t>
  </si>
  <si>
    <t xml:space="preserve">"dle inv.tab.č.290,358,359,397"4 : </t>
  </si>
  <si>
    <t>184852137</t>
  </si>
  <si>
    <t>Řez stromu bezpečnostní o ploše koruny přes 120 do 150 m2 lezeckou technikou</t>
  </si>
  <si>
    <t>Řez stromů prováděný lezeckou technikou bezpečnostní (S-RB), plocha koruny stromu přes 120 do 150 m2</t>
  </si>
  <si>
    <t xml:space="preserve">"dle inv.tab.č.356"1 : </t>
  </si>
  <si>
    <t>184852138</t>
  </si>
  <si>
    <t>Řez stromu bezpečnostní o ploše koruny přes 150 do 180 m2 lezeckou technikou</t>
  </si>
  <si>
    <t>Řez stromů prováděný lezeckou technikou bezpečnostní (S-RB), plocha koruny stromu přes 150 do 180 m2</t>
  </si>
  <si>
    <t xml:space="preserve">"dle inv.tab.č.296,255"2 : </t>
  </si>
  <si>
    <t>184852233</t>
  </si>
  <si>
    <t>Řez stromu zdravotní o ploše koruny do 30 m2 lezeckou technikou</t>
  </si>
  <si>
    <t>Řez stromů prováděný lezeckou technikou zdravotní (S-RZ), plocha koruny stromu do 30 m2</t>
  </si>
  <si>
    <t xml:space="preserve">"dle inv.tab č.312,362,423,432,433"5 : </t>
  </si>
  <si>
    <t>184852234</t>
  </si>
  <si>
    <t>Řez stromu zdravotní o ploše koruny přes 30 do 60 m2 lezeckou technikou</t>
  </si>
  <si>
    <t>Řez stromů prováděný lezeckou technikou zdravotní (S-RZ), plocha koruny stromu přes 30 do 60 m2</t>
  </si>
  <si>
    <t xml:space="preserve">"dle inv.tab č.315,418,457,458,470"5 : </t>
  </si>
  <si>
    <t>184852235</t>
  </si>
  <si>
    <t>Řez stromu zdravotní o ploše koruny přes 60 do 90 m2 lezeckou technikou</t>
  </si>
  <si>
    <t>Řez stromů prováděný lezeckou technikou zdravotní (S-RZ), plocha koruny stromu přes 60 do 90 m2</t>
  </si>
  <si>
    <t xml:space="preserve">"dle inv.tab č.342,417,469*2,471"5 : </t>
  </si>
  <si>
    <t>184852236</t>
  </si>
  <si>
    <t>Řez stromu zdravotní o ploše koruny přes 90 do 120 m2 lezeckou technikou</t>
  </si>
  <si>
    <t>Řez stromů prováděný lezeckou technikou zdravotní (S-RZ), plocha koruny stromu přes 90 do 120 m2</t>
  </si>
  <si>
    <t xml:space="preserve">"dle inv.tab č.436,462"2 : </t>
  </si>
  <si>
    <t>184852215-R</t>
  </si>
  <si>
    <t>Řez stromu redukční lokální z důvodu stabilizace o ploše koruny do 150 m2 lezeckou technikou</t>
  </si>
  <si>
    <t>Řez stromů prováděný lezeckou technikou redukční lokální z důvodu stabilizace, plocha koruny stromu přes 120 do 150 m2</t>
  </si>
  <si>
    <t xml:space="preserve">"dle inv.tab č.358,242"2 : </t>
  </si>
  <si>
    <t>184852435</t>
  </si>
  <si>
    <t>Řez stromu redukční o ploše koruny přes 60 do 90 m2 lezeckou technikou</t>
  </si>
  <si>
    <t>Řez stromů prováděný lezeckou technikou redukční obvodový (S-RO), plocha koruny stromu přes 60 do 90 m2</t>
  </si>
  <si>
    <t>pozn.: při 2 etapě bude rozhodnuto o jejím kácení</t>
  </si>
  <si>
    <t xml:space="preserve">"dle inv.tab č.464"1 : </t>
  </si>
  <si>
    <t>184852211/R</t>
  </si>
  <si>
    <t>Řez stromu redukční lokální z důvodu úpravy průjezdního (průchozího) profilu o ploše koruny do 30 m2, lezeckou technikou</t>
  </si>
  <si>
    <t>Řez stromů prováděný lezeckou technikou redukční lokální z důvodu úpravy průjezdního (průchozího) profilu, plocha koruny stromu do 30 m2</t>
  </si>
  <si>
    <t xml:space="preserve">"dle inv.tab č.306,402,403,404"4 : </t>
  </si>
  <si>
    <t>184852322</t>
  </si>
  <si>
    <t>Řez stromu výchovný alejových stromů v přes 4 do 6 m</t>
  </si>
  <si>
    <t>Řez stromů prováděný lezeckou technikou výchovný (S-RV) alejové stromy, výšky přes 4 do 6 m</t>
  </si>
  <si>
    <t xml:space="preserve">"dle inv.tab.č.284,1004"2 : </t>
  </si>
  <si>
    <t>184852323</t>
  </si>
  <si>
    <t>Řez stromu výchovný alejových stromů v přes 6 do 9 m</t>
  </si>
  <si>
    <t>Řez stromů prováděný lezeckou technikou výchovný (S-RV) alejové stromy, výšky přes 6 do 9 m</t>
  </si>
  <si>
    <t xml:space="preserve">"dle inv.tab.č.262"1 : </t>
  </si>
  <si>
    <t>R-111212356</t>
  </si>
  <si>
    <t>Odstranění nevhodných dřevin do 100 m2 v přes 1 m s odstraněním pařezů ve svahu přes 1:5 do 1:2 -, negativní probírka</t>
  </si>
  <si>
    <t>Odstranění nevhodných dřevin průměru kmene do 100 mm výšky přes 1 m s odstraněním pařezu přes 100 do 500 m2 na svahu přes 1:5 do 1:2 -- negativní probírka</t>
  </si>
  <si>
    <t xml:space="preserve">"probírka 30% z č.SK24,27, P1,2"pl_NPROB*0,3 : </t>
  </si>
  <si>
    <t xml:space="preserve">"plocha skupiny č.K484,SK29,101"9+36+25 : </t>
  </si>
  <si>
    <t>123,1</t>
  </si>
  <si>
    <t>111212316</t>
  </si>
  <si>
    <t>Odstranění nevhodných dřevin přes 100 do 500 m2 v přes 1 m bez odstranění pařezů ve svahu přes 1:5, do 1:2 - pozitivní probírka</t>
  </si>
  <si>
    <t>Odstranění nevhodných dřevin průměru kmene do 100 mm výšky přes 1 m bez odstranění pařezu přes 100 do 500 m2 na svahu přes 1:5 do 1:2 - pozitivní probírka</t>
  </si>
  <si>
    <t xml:space="preserve">"probírka 70% z plochy skupiny č.SK53,85,87,93,96,97"pl_PROB*0,7 : </t>
  </si>
  <si>
    <t>387,1</t>
  </si>
  <si>
    <t>184813151</t>
  </si>
  <si>
    <t>Odstranění výmladků stromu mechanicky na bázi v do 2 m průměru kmene do 0,2 m</t>
  </si>
  <si>
    <t>Odstranění výmladků stromu ručně, na bázi, výšky do 2 m, průměru kmene do 0,2 m</t>
  </si>
  <si>
    <t xml:space="preserve">"dle inv.tab.č.353,405,423,263"4 : </t>
  </si>
  <si>
    <t>184813153</t>
  </si>
  <si>
    <t>Odstranění výmladků stromu mechanicky na bázi v do 2 m průměru kmene přes 0,2 do 0,6 m</t>
  </si>
  <si>
    <t>Odstranění výmladků stromu ručně, na bázi, výšky do 2 m, průměru kmene přes 0,2 do 0,6 m</t>
  </si>
  <si>
    <t xml:space="preserve">"dle inv.tab.č.282,332,336,343,350,465,479,487"8 : </t>
  </si>
  <si>
    <t>184851522</t>
  </si>
  <si>
    <t>Řez stromu tvarovací hlavový s intervalem přes 2 do 5 let výškou nasazení hlavy přes 2 do 6 m</t>
  </si>
  <si>
    <t>Řez stromů tvarovací hlavový s opakovaným intervalem řezu přes 2 do 5 let výšky nasazení hlavy přes 2 do 6 m</t>
  </si>
  <si>
    <t xml:space="preserve">"dle inv.tab č.455,456"2 : </t>
  </si>
  <si>
    <t>184806172</t>
  </si>
  <si>
    <t>Řez keřů netrnitých zmlazením D koruny přes 1,5 do 3 m</t>
  </si>
  <si>
    <t>Řez stromů, keřů nebo růží zmlazením keřů netrnitých o průměru koruny přes 1,5 do 3 m</t>
  </si>
  <si>
    <t>plocha pro schody k řece : 40,0*3,0</t>
  </si>
  <si>
    <t>111201401R00</t>
  </si>
  <si>
    <t>Spálení odstraněných křovin a stromů o průměru kmene do 100 mm, na hromadách, pro jakoukoliv plochu</t>
  </si>
  <si>
    <t>Včetně očištění spáleniště, uložení popela a zbytků na hromadu.</t>
  </si>
  <si>
    <t>Včetně nákladů na přihrnování křovin, očištění spáleniště, uložení popela a zbytků na hromadu.</t>
  </si>
  <si>
    <t>184803113</t>
  </si>
  <si>
    <t>Řez a tvarování skupin keřů v přes 1,5 do 3,0 m a š jakákoliv s odvozem odpadu do 20 km</t>
  </si>
  <si>
    <t>Řez a tvarování skupin keřů, výšky přes 1,5 do 3,0 m, pro jakoukoliv šířku</t>
  </si>
  <si>
    <t xml:space="preserve">"dle inv.tab č.SK35,37,40,43"64+9+171+17 : </t>
  </si>
  <si>
    <t>261</t>
  </si>
  <si>
    <t>183911121</t>
  </si>
  <si>
    <t>Kontrola vazeb pomocí stromolezecké techniky do 3 stromů</t>
  </si>
  <si>
    <t>Kontrola vazeb pomocí stromolezecké techniky s počtem kontrolovaných jedinců do 3 stromů</t>
  </si>
  <si>
    <t xml:space="preserve">"dle inv.tab.č.254"1 : </t>
  </si>
  <si>
    <t>R-111251111</t>
  </si>
  <si>
    <t>Drcení ořezaných větví D do 100 mm s odvozem do 20 km</t>
  </si>
  <si>
    <t>Drcení ořezaných větví strojně - (štěpkování) o průměru větví do 100 mm</t>
  </si>
  <si>
    <t xml:space="preserve">rezy_objem_korun : </t>
  </si>
  <si>
    <t>21,808</t>
  </si>
  <si>
    <t>997221858</t>
  </si>
  <si>
    <t>Poplatek za uložení na recyklační skládce (skládkovné) odpadu z rostlinných pletiv kód odpadu 02 01, 03</t>
  </si>
  <si>
    <t>Poplatek za uložení stavebního odpadu na recyklační skládce (skládkovné) z rostlinných pletiv zatříděného do Katalogu odpadů pod kódem 02 01 03</t>
  </si>
  <si>
    <t xml:space="preserve">"objem nadrcených korun, přepočteno na 1prms"rezy_objem_korun*0,35 : </t>
  </si>
  <si>
    <t xml:space="preserve">"převod z m3 na kg a tuny"bioodpad*550/1000 : </t>
  </si>
  <si>
    <t>4,198</t>
  </si>
  <si>
    <t>111301111</t>
  </si>
  <si>
    <t>Sejmutí drnu tl do 100 mm s přemístěním do 50 m nebo naložením na dopravní prostředek</t>
  </si>
  <si>
    <t xml:space="preserve">pl_keře_rov+pl_odr_svah : </t>
  </si>
  <si>
    <t>885</t>
  </si>
  <si>
    <t>162702111</t>
  </si>
  <si>
    <t>Vodorovné přemístění drnu bez naložení se složením do 6000 m</t>
  </si>
  <si>
    <t>R-171201201</t>
  </si>
  <si>
    <t>Uložení bioodpadu na skládky</t>
  </si>
  <si>
    <t xml:space="preserve">"odstranění drnu tl.10cm"(pl_keře_rov+pl_odr_svah)*0,1 : </t>
  </si>
  <si>
    <t>88,5</t>
  </si>
  <si>
    <t xml:space="preserve">"převod z m3 na kg a tuny"bioodpad_drn*550/1000 : </t>
  </si>
  <si>
    <t>48,675</t>
  </si>
  <si>
    <t>184853511</t>
  </si>
  <si>
    <t>Chemické odplevelení před založením kultury přes 20 m2 postřikem na široko v rovině a svahu do 1:5, strojně</t>
  </si>
  <si>
    <t>Chemické odplevelení půdy před založením kultury, trávníku nebo zpevněných ploch strojně o výměře jednotlivě přes 20 m2 postřikem na široko v rovině nebo na svahu do 1:5</t>
  </si>
  <si>
    <t xml:space="preserve">pl_keře_rov*2 : </t>
  </si>
  <si>
    <t>510</t>
  </si>
  <si>
    <t>184853512</t>
  </si>
  <si>
    <t>Chemické odplevelení před založením kultury přes 20 m2 postřikem na široko ve svahu přes 1:5 do 1:2, strojně</t>
  </si>
  <si>
    <t>Chemické odplevelení půdy před založením kultury, trávníku nebo zpevněných ploch strojně o výměře jednotlivě přes 20 m2 postřikem na široko na svahu přes 1:5 do 1:2</t>
  </si>
  <si>
    <t xml:space="preserve">pl_odr_svah*2 : </t>
  </si>
  <si>
    <t>1260</t>
  </si>
  <si>
    <t>25234001</t>
  </si>
  <si>
    <t>herbicid totální systémový neselektivní, bal.1 l (5l/ha)</t>
  </si>
  <si>
    <t>litr</t>
  </si>
  <si>
    <t xml:space="preserve">1770*0,0005 "Přepočtené koeficientem množství : </t>
  </si>
  <si>
    <t>0,885</t>
  </si>
  <si>
    <t>183403114</t>
  </si>
  <si>
    <t>Obdělání půdy kultivátorováním v rovině a svahu do 1:5</t>
  </si>
  <si>
    <t xml:space="preserve">pl_keře_rov : </t>
  </si>
  <si>
    <t>255</t>
  </si>
  <si>
    <t>183403115</t>
  </si>
  <si>
    <t>Obdělání půdy kultivátorováním ve svahu přes 1:5 do 1:2</t>
  </si>
  <si>
    <t xml:space="preserve">pl_odr_svah : </t>
  </si>
  <si>
    <t>630</t>
  </si>
  <si>
    <t>183403153</t>
  </si>
  <si>
    <t>Obdělání půdy hrabáním v rovině a svahu do 1:5</t>
  </si>
  <si>
    <t>183403253</t>
  </si>
  <si>
    <t>Obdělání půdy hrabáním ve svahu přes 1:5 do 1:2</t>
  </si>
  <si>
    <t>181351003</t>
  </si>
  <si>
    <t>Rozprostření ornice tl vrstvy do 200 mm pl do 100 m2 v rovině nebo ve svahu do 1:5 strojně</t>
  </si>
  <si>
    <t>182351023</t>
  </si>
  <si>
    <t>Rozprostření ornice pl do 100 m2 ve svahu přes 1:5 tl vrstvy do 200 mm strojně</t>
  </si>
  <si>
    <t>R-1012.1.1</t>
  </si>
  <si>
    <t>Zemina tříděná zahradní vč. dopravy, ztratné 3% v ceně</t>
  </si>
  <si>
    <t xml:space="preserve">"převod na tuny ohumus keře"(pl_keře_rov+pl_odr_svah)*0,1*2000/1000 : </t>
  </si>
  <si>
    <t>177</t>
  </si>
  <si>
    <t>183111113</t>
  </si>
  <si>
    <t>Hloubení jamek bez výměny půdy zeminy tř 1 až 4 obj přes 0,005 do 0,01 m3 v rovině a svahu do 1:5</t>
  </si>
  <si>
    <t xml:space="preserve">keře : </t>
  </si>
  <si>
    <t>183</t>
  </si>
  <si>
    <t>183112130</t>
  </si>
  <si>
    <t>Hloubení jamek bez výměny půdy zeminy tř 1 až 4 obj přes 0,005 do 0,01 m3 ve svahu přes 1:5 do 1:2</t>
  </si>
  <si>
    <t xml:space="preserve">odrostky : </t>
  </si>
  <si>
    <t>145</t>
  </si>
  <si>
    <t>183101115</t>
  </si>
  <si>
    <t>Hloubení jamek bez výměny půdy zeminy tř 1 až 4 objem do 0,4 m3 v rovině a svahu do 1:5</t>
  </si>
  <si>
    <t xml:space="preserve">stromy_rov : </t>
  </si>
  <si>
    <t>14</t>
  </si>
  <si>
    <t>183102135</t>
  </si>
  <si>
    <t>Hloubení jamek bez výměny půdy zeminy tř 1 až 4 obj přes 0,125 do 0,4 m3 ve svahu přes 1:5 do 1:2</t>
  </si>
  <si>
    <t xml:space="preserve">stromy_svah : </t>
  </si>
  <si>
    <t>184102111</t>
  </si>
  <si>
    <t>Výsadba dřeviny s balem D přes 0,1 do 0,2 m do jamky se zalitím v rovině a svahu do 1:5, vč., komparativního řezu</t>
  </si>
  <si>
    <t>Výsadba dřeviny s balem D přes 0,1 do 0,2 m do jamky se zalitím v rovině a svahu do 1:5, vč. komparativního řezu</t>
  </si>
  <si>
    <t>184102121</t>
  </si>
  <si>
    <t>Výsadba dřeviny s balem D přes 0,1 do 0,2 m do jamky se zalitím ve svahu přes 1:5 do 1:2</t>
  </si>
  <si>
    <t>184102114</t>
  </si>
  <si>
    <t>Výsadba dřeviny s balem D do 0,5 m do jamky se zalitím v rovině a svahu do 1:5, vč. komparativního, řezu</t>
  </si>
  <si>
    <t>Výsadba dřeviny s balem D do 0,5 m do jamky se zalitím v rovině a svahu do 1:5, vč. komparativního řezu</t>
  </si>
  <si>
    <t>184102124</t>
  </si>
  <si>
    <t>Výsadba dřeviny s balem D přes 0,4 do 0,5 m do jamky se zalitím ve svahu přes 1:5 do 1:2</t>
  </si>
  <si>
    <t>R-185802114.1</t>
  </si>
  <si>
    <t>Aplikace půdního kondicionéru k jednotlivým rostlinám a na široko v rovině a svahu do 1:5</t>
  </si>
  <si>
    <t xml:space="preserve">"stromy - množství 1,0 kg/ks"1*stromy_rov/1000 : </t>
  </si>
  <si>
    <t xml:space="preserve">"odrostky ve skupinách - množství 100g/m2"0,1*pl_keře_rov/1000 : </t>
  </si>
  <si>
    <t>0,04</t>
  </si>
  <si>
    <t>185802124</t>
  </si>
  <si>
    <t>Aplikace půdního kondicionéru k jednotlivým rostlinám a na široko v rovině a ve svahu do 1:2</t>
  </si>
  <si>
    <t xml:space="preserve">"stromy - množství 1,0 kg/ks"1*stromy_svah/1000 : </t>
  </si>
  <si>
    <t xml:space="preserve">"odrostky ve skupinách - množství 300g/ks"0,3*odrostky/1000 : </t>
  </si>
  <si>
    <t>0,046</t>
  </si>
  <si>
    <t>251911550-R.2</t>
  </si>
  <si>
    <t>Půdní kondicionér vícesložkový včetně dovozu</t>
  </si>
  <si>
    <t xml:space="preserve">0,086*1000 "Přepočtené koeficientem množství : </t>
  </si>
  <si>
    <t>86</t>
  </si>
  <si>
    <t>184215133</t>
  </si>
  <si>
    <t>Ukotvení kmene dřevin třemi kůly D do 0,1 m délky do 3 m</t>
  </si>
  <si>
    <t xml:space="preserve">stromy : </t>
  </si>
  <si>
    <t>16</t>
  </si>
  <si>
    <t>184911111.1</t>
  </si>
  <si>
    <t>Uvázání dřeviny ke kůlům</t>
  </si>
  <si>
    <t>R-1004-3</t>
  </si>
  <si>
    <t>Kůl dřevěný vyvazovací, rozměry 250/6 cm, s tlak.impregnací</t>
  </si>
  <si>
    <t xml:space="preserve">"počet stromů*3ks kůlů ke každému"3*stromy : </t>
  </si>
  <si>
    <t>48</t>
  </si>
  <si>
    <t>R-1005</t>
  </si>
  <si>
    <t>Příčka z půlené frézované kulatiny prům. 8 cm, délka 60 cm, ztratné 1%</t>
  </si>
  <si>
    <t xml:space="preserve">"počet stromů*12ks příčky ke každému"12*stromy : </t>
  </si>
  <si>
    <t>192</t>
  </si>
  <si>
    <t>R-1008</t>
  </si>
  <si>
    <t>Úvazek pro kotvení, bavlněný, šířka 30 mm</t>
  </si>
  <si>
    <t xml:space="preserve">"2m úvazku/1ks stromu"2*stromy : </t>
  </si>
  <si>
    <t>32</t>
  </si>
  <si>
    <t>R-914911511.1</t>
  </si>
  <si>
    <t>Natření kmene proti korní spále speciálním nátěrem</t>
  </si>
  <si>
    <t>100</t>
  </si>
  <si>
    <t>Ochranný nátěr na kmeny proti korní spále způsobené teplotními vlivy</t>
  </si>
  <si>
    <t>R-184813121.1</t>
  </si>
  <si>
    <t>Ochrana krčku dřevin před ožínáním mechanicky chráničkou v rovině a svahu do 1:5</t>
  </si>
  <si>
    <t>2861022-R</t>
  </si>
  <si>
    <t>Chránička kmene proti poškození krčku, plastová, zelená, vel. 21x36x0,2 cm</t>
  </si>
  <si>
    <t>184215411</t>
  </si>
  <si>
    <t>Zhotovení závlahové mísy dřevin D do 0,5 m v rovině nebo na svahu do 1:5</t>
  </si>
  <si>
    <t>184911421</t>
  </si>
  <si>
    <t>Mulčování rostlin kůrou tl. do 0,1 m v rovině a svahu do 1:5</t>
  </si>
  <si>
    <t xml:space="preserve">stromy_rov+pl_keře_rov : </t>
  </si>
  <si>
    <t>269</t>
  </si>
  <si>
    <t>184911422</t>
  </si>
  <si>
    <t>Mulčování rostlin kůrou tl do 0,1 m ve svahu přes 1:5 do 1:2</t>
  </si>
  <si>
    <t xml:space="preserve">stromy_svah+pl_odr_svah : </t>
  </si>
  <si>
    <t>632</t>
  </si>
  <si>
    <t>1039110001</t>
  </si>
  <si>
    <t>kůra mulčovací VL</t>
  </si>
  <si>
    <t xml:space="preserve">901*0,1 "Přepočtené koeficientem množství : </t>
  </si>
  <si>
    <t>90,1</t>
  </si>
  <si>
    <t>185804312</t>
  </si>
  <si>
    <t>Zalití rostlin vodou plocha přes 20 m2</t>
  </si>
  <si>
    <t xml:space="preserve">"stromy - převod na m3*počet stromů"(80/1000)*stromy : </t>
  </si>
  <si>
    <t xml:space="preserve">"odrostky skupiny - převod na m3*m2"(40/1000)*odrostky : </t>
  </si>
  <si>
    <t xml:space="preserve">"keře skupiny - převod na m3*m2"(10/1000)*keře : </t>
  </si>
  <si>
    <t>8,91</t>
  </si>
  <si>
    <t>185851121</t>
  </si>
  <si>
    <t>Dovoz vody pro zálivku rostlin za vzdálenost do 1000 m</t>
  </si>
  <si>
    <t>185851129</t>
  </si>
  <si>
    <t>Příplatek k dovozu vody pro zálivku rostlin do 1000 m ZKD 1000 m</t>
  </si>
  <si>
    <t>082113210</t>
  </si>
  <si>
    <t>voda pitná pro ostatní odběratele</t>
  </si>
  <si>
    <t>SLL00011</t>
  </si>
  <si>
    <t>Acer platanoides, ok 12-14, s balem, ztratné 5%v ceně</t>
  </si>
  <si>
    <t>SLL00012.9</t>
  </si>
  <si>
    <t>Carpinus betulus, ok 12-14, s balem, ztratné 5%v ceně</t>
  </si>
  <si>
    <t>R_200034</t>
  </si>
  <si>
    <t>Fagus sylvatica, ok 12-14, s balem, ztratné 5%v ceně</t>
  </si>
  <si>
    <t>SLL1070111.1.1</t>
  </si>
  <si>
    <t>Prunus avium ´Plena´,  ok 12-14 cm, s balem, ztratné 5% v ceně</t>
  </si>
  <si>
    <t>Prunus avium ´Plena´,  ok 12-14 cm, s balem, ztratné 5%v ceně</t>
  </si>
  <si>
    <t>R_20011731</t>
  </si>
  <si>
    <t>Quercus robur, ok 12-14, s balem, ztratné 5%v ceně</t>
  </si>
  <si>
    <t>SLL0001.1</t>
  </si>
  <si>
    <t>Acer campestre, v 51-120 cm, poloodrostek, QP 1,5l, ztratné 5% v ceně</t>
  </si>
  <si>
    <t>SLL00012</t>
  </si>
  <si>
    <t>Acer platanoides, v 51-120 cm, poloodrostek, QP 1,5l, ztratné 5% v ceně</t>
  </si>
  <si>
    <t>SLL0355</t>
  </si>
  <si>
    <t>Carpinus betulus,  v 51-120 cm, poloodrostek, QP 1,5l, ztratné 5% v ceně</t>
  </si>
  <si>
    <t>R_200266</t>
  </si>
  <si>
    <t>Prunus mahaleb, v 40-60cm, ko 1,5l, ztratné 5% v ceně</t>
  </si>
  <si>
    <t>R_2001172</t>
  </si>
  <si>
    <t>Quercus petraea,  v 51-120 cm, poloodrostek, QP 1,5l, ztratné 5% v ceně</t>
  </si>
  <si>
    <t>R_300171</t>
  </si>
  <si>
    <t>Corylopsis pauciflora, vel. 25-30 cm, K 2,5l, ztratné 5% v ceně</t>
  </si>
  <si>
    <t>Corylopsis pauciflora, vel. 25-30 cm, K 2,5l, ztratné 5%v ceně</t>
  </si>
  <si>
    <t>R_300017</t>
  </si>
  <si>
    <t>Crataegus laevigata, vel. 60-80 cm, K 2 l, ztratné 5%v ceně</t>
  </si>
  <si>
    <t>R_300139</t>
  </si>
  <si>
    <t>Ligustrum vulgare, v 40-60 cm, ko 2l, ztratné 5% v ceně</t>
  </si>
  <si>
    <t>010SLL0895.1</t>
  </si>
  <si>
    <t>Ligustrum vulgare ´Atrovirens´, vel. 40-60 cm, ko 2 l, ztratné 5%v ceně</t>
  </si>
  <si>
    <t>R_300199</t>
  </si>
  <si>
    <t>Lonicera xylosteum, vel. 60-80 cm, ko 2 l, ztratné 5%v ceně</t>
  </si>
  <si>
    <t>R_300200</t>
  </si>
  <si>
    <t>Rhamnus catharticus vel. 40-60 cm, ko 2 l, ztratné 5%v ceně</t>
  </si>
  <si>
    <t>R_300186</t>
  </si>
  <si>
    <t>Rosa multiflora, vel. 80-100 cm, ko 2l, ztratné 5%v ceně</t>
  </si>
  <si>
    <t>R_300201</t>
  </si>
  <si>
    <t>Viburnum lantana, vel. 40-60 cm, ko 1,5 l, ztratné 5%v ceně</t>
  </si>
  <si>
    <t>111151231</t>
  </si>
  <si>
    <t>Pokosení trávníku plochy do 10000 m2 s odvozem do 20 km v rovině a svahu do 1:5</t>
  </si>
  <si>
    <t xml:space="preserve">trávník_hydroosev : </t>
  </si>
  <si>
    <t>1700</t>
  </si>
  <si>
    <t>R-171201211</t>
  </si>
  <si>
    <t>Poplatek za uložení pokosené hmoty</t>
  </si>
  <si>
    <t xml:space="preserve">"množství pokosené trávy v m3"pokos_hydro*0,3*0,1 : </t>
  </si>
  <si>
    <t xml:space="preserve">"převod z m2 na m3 na kg a tuny"bio_hydro*100/1000" : </t>
  </si>
  <si>
    <t>5,1</t>
  </si>
  <si>
    <t>184802211</t>
  </si>
  <si>
    <t>Chemické odplevelení před založením kultury nad 20 m2 postřikem na široko ve svahu přes 1:5 do 1:2</t>
  </si>
  <si>
    <t xml:space="preserve">(trávník+trávník_hydroosev)*2 : </t>
  </si>
  <si>
    <t>3700</t>
  </si>
  <si>
    <t xml:space="preserve">3500*0,0005 "Přepočtené koeficientem množství : </t>
  </si>
  <si>
    <t>1,75</t>
  </si>
  <si>
    <t xml:space="preserve">trávník+trávník_hydroosev : </t>
  </si>
  <si>
    <t>1850</t>
  </si>
  <si>
    <t>183403261</t>
  </si>
  <si>
    <t>Obdělání půdy válením ve svahu přes 1:5 do 1:2</t>
  </si>
  <si>
    <t>183403252</t>
  </si>
  <si>
    <t>Obdělání půdy vláčením ve svahu přes 1:5 do 1:2</t>
  </si>
  <si>
    <t xml:space="preserve">"převod na tuny ohumus trávník"(trávník+trávník_hydroosev)*0,1*2000/1000 : </t>
  </si>
  <si>
    <t>370</t>
  </si>
  <si>
    <t>183405211</t>
  </si>
  <si>
    <t>Výsev trávníku hydroosevem na ornici</t>
  </si>
  <si>
    <t>005724200-R.1</t>
  </si>
  <si>
    <t>osivo směs travinobylinná květnatá pro suché podmínky - specifikace složení v TZ</t>
  </si>
  <si>
    <t xml:space="preserve">1700*0,006 "Přepočtené koeficientem množství : </t>
  </si>
  <si>
    <t>10,2</t>
  </si>
  <si>
    <t>181451132</t>
  </si>
  <si>
    <t>Založení parkového trávníku výsevem pl přes 1000 m2 ve svahu přes 1:5 do 1:2</t>
  </si>
  <si>
    <t xml:space="preserve">trávník : </t>
  </si>
  <si>
    <t>150</t>
  </si>
  <si>
    <t>00572410</t>
  </si>
  <si>
    <t>osivo směs travní parková</t>
  </si>
  <si>
    <t xml:space="preserve">150*0,025 "Přepočtené koeficientem množství : </t>
  </si>
  <si>
    <t>3,75</t>
  </si>
  <si>
    <t>185803211</t>
  </si>
  <si>
    <t>Uválcování trávníku v rovině a svahu</t>
  </si>
  <si>
    <t xml:space="preserve">"založení - 1 seč"trávník_hydroosev : </t>
  </si>
  <si>
    <t xml:space="preserve">"množství pokosené trávy v m3"pokos_zak*0,3*0,1 : </t>
  </si>
  <si>
    <t xml:space="preserve">"převod z m2 na m3 na kg a tuny"bioodpad*100/1000" : </t>
  </si>
  <si>
    <t>998231311</t>
  </si>
  <si>
    <t>Přesun hmot pro sadovnické a krajinářské úpravy vodorovně do 5000 m</t>
  </si>
  <si>
    <t>998231411</t>
  </si>
  <si>
    <t>Ruční přesun hmot pro sadovnické a krajinářské úpravy do100 m</t>
  </si>
  <si>
    <t>185804213</t>
  </si>
  <si>
    <t>Vypletí záhonu dřevin soliterních s naložením a odvozem odpadu do 20 km v rovině a svahu do 1:5</t>
  </si>
  <si>
    <t xml:space="preserve">"stromy v rovině - počet pletí v letech"stromy_rov*5 : </t>
  </si>
  <si>
    <t>70</t>
  </si>
  <si>
    <t>185804233</t>
  </si>
  <si>
    <t>Vypletí záhonu dřevin soliterních s naložením a odvozem odpadu do 20 km ve svahu přes 1:5 do 1:2</t>
  </si>
  <si>
    <t xml:space="preserve">"stromy ve svahu - počet pletí v letech"stromy_svah*5 : </t>
  </si>
  <si>
    <t>10</t>
  </si>
  <si>
    <t>185804214</t>
  </si>
  <si>
    <t>Vypletí záhonu dřevin ve skupinách s naložením a odvozem odpadu do 20 km v rovině a svahu do 1:5</t>
  </si>
  <si>
    <t xml:space="preserve">"keře skupiny - počet pletí v letech"pl_keře_rov*5 : </t>
  </si>
  <si>
    <t>1275</t>
  </si>
  <si>
    <t>185804234</t>
  </si>
  <si>
    <t>Vypletí záhonu dřevin ve skupinách s naložením a odvozem odpadu do 20 km ve svahu přes 1:5 do 1:2</t>
  </si>
  <si>
    <t xml:space="preserve">"odrostky ve svahu - počet pletí v letech"pl_odr_svah*5 : </t>
  </si>
  <si>
    <t>3150</t>
  </si>
  <si>
    <t xml:space="preserve">"stromy - převod na m3*počet stromů"(50/1000)*stromy*8 : </t>
  </si>
  <si>
    <t xml:space="preserve">"poloodrostky skupiny - převod na m3*m2"(10/1000)*odrostky*8 : </t>
  </si>
  <si>
    <t xml:space="preserve">"keře skupiny - převod na m3*m2"(10/1000)*keře*8 : </t>
  </si>
  <si>
    <t>32,64</t>
  </si>
  <si>
    <t xml:space="preserve">trávník*2 : </t>
  </si>
  <si>
    <t>300</t>
  </si>
  <si>
    <t xml:space="preserve">"množství pokosené trávy v m3"pokos*0,3*0,1 : </t>
  </si>
  <si>
    <t xml:space="preserve">"převod z m2 na m3 na kg a tuny"odvoz*100/1000" : </t>
  </si>
  <si>
    <t>0,9</t>
  </si>
  <si>
    <t>R-1009</t>
  </si>
  <si>
    <t>Kontrola kotvení kůlů a úvazků u stromů, včetně opravy</t>
  </si>
  <si>
    <t xml:space="preserve">stromy*2 : </t>
  </si>
  <si>
    <t xml:space="preserve">"stromy v rovině - počet pletí v letech"stromy_rov*3 : </t>
  </si>
  <si>
    <t>42</t>
  </si>
  <si>
    <t xml:space="preserve">"stromy ve svahu - počet pletí v letech"stromy_svah*3 : </t>
  </si>
  <si>
    <t>6</t>
  </si>
  <si>
    <t xml:space="preserve">"keře skupiny - počet pletí v letech"pl_keře_rov*3 : </t>
  </si>
  <si>
    <t>765</t>
  </si>
  <si>
    <t xml:space="preserve">"odrostky ve svahu - počet pletí v letech"pl_odr_svah*3 : </t>
  </si>
  <si>
    <t>1890</t>
  </si>
  <si>
    <t xml:space="preserve">"stromy - převod na m3*počet stromů"(50/1000)*stromy*6 : </t>
  </si>
  <si>
    <t xml:space="preserve">"poloodrostky skupiny - převod na m3*m2"(10/1000)*odrostky*6 : </t>
  </si>
  <si>
    <t xml:space="preserve">"keře skupiny - převod na m3*m2"(10/1000)*keře*6 : </t>
  </si>
  <si>
    <t>24,48</t>
  </si>
  <si>
    <t xml:space="preserve">"převod z m2 na m3 na kg a tuny"odvoz*100/1000 : </t>
  </si>
  <si>
    <t xml:space="preserve">"stromy v rovině - počet pletí v letech"stromy_rov*2 : </t>
  </si>
  <si>
    <t>28</t>
  </si>
  <si>
    <t xml:space="preserve">"stromy ve svahu - počet pletí v letech"stromy_svah*2 : </t>
  </si>
  <si>
    <t xml:space="preserve">"keře skupiny - počet pletí v letech"pl_keře_rov*2 : </t>
  </si>
  <si>
    <t xml:space="preserve">"odrostky ve svahu - počet pletí v letech"pl_odr_svah*2 : </t>
  </si>
  <si>
    <t>184215173</t>
  </si>
  <si>
    <t>Odstranění ukotvení kmene dřevin třemi kůly D do 0,1 m dl přes 2 do 3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</si>
</sst>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4" fillId="0" borderId="0" xfId="0" applyNumberFormat="1" applyFont="1" applyAlignment="1">
      <alignment wrapText="1"/>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16" fillId="4" borderId="0" xfId="0" applyNumberFormat="1" applyFont="1" applyFill="1" applyBorder="1" applyAlignment="1" applyProtection="1">
      <alignment vertical="top" shrinkToFit="1"/>
      <protection locked="0"/>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0" xfId="0" applyNumberFormat="1" applyAlignment="1">
      <alignment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trebic.cz\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0" t="s">
        <v>39</v>
      </c>
      <c r="B2" s="200"/>
      <c r="C2" s="200"/>
      <c r="D2" s="200"/>
      <c r="E2" s="200"/>
      <c r="F2" s="200"/>
      <c r="G2" s="200"/>
    </row>
  </sheetData>
  <sheetProtection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sheetPr>
  <dimension ref="A1:AZ180"/>
  <sheetViews>
    <sheetView showGridLines="0" topLeftCell="B1" zoomScaleSheetLayoutView="75" workbookViewId="0">
      <selection activeCell="D11" sqref="D11:G1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7" t="s">
        <v>36</v>
      </c>
      <c r="B1" s="201" t="s">
        <v>41</v>
      </c>
      <c r="C1" s="202"/>
      <c r="D1" s="202"/>
      <c r="E1" s="202"/>
      <c r="F1" s="202"/>
      <c r="G1" s="202"/>
      <c r="H1" s="202"/>
      <c r="I1" s="202"/>
      <c r="J1" s="203"/>
    </row>
    <row r="2" spans="1:15" ht="36" customHeight="1" x14ac:dyDescent="0.2">
      <c r="A2" s="2"/>
      <c r="B2" s="76" t="s">
        <v>22</v>
      </c>
      <c r="C2" s="77"/>
      <c r="D2" s="78" t="s">
        <v>43</v>
      </c>
      <c r="E2" s="210" t="s">
        <v>44</v>
      </c>
      <c r="F2" s="211"/>
      <c r="G2" s="211"/>
      <c r="H2" s="211"/>
      <c r="I2" s="211"/>
      <c r="J2" s="212"/>
      <c r="O2" s="1"/>
    </row>
    <row r="3" spans="1:15" ht="27" hidden="1" customHeight="1" x14ac:dyDescent="0.2">
      <c r="A3" s="2"/>
      <c r="B3" s="79"/>
      <c r="C3" s="77"/>
      <c r="D3" s="80"/>
      <c r="E3" s="213"/>
      <c r="F3" s="214"/>
      <c r="G3" s="214"/>
      <c r="H3" s="214"/>
      <c r="I3" s="214"/>
      <c r="J3" s="215"/>
    </row>
    <row r="4" spans="1:15" ht="23.25" customHeight="1" x14ac:dyDescent="0.2">
      <c r="A4" s="2"/>
      <c r="B4" s="81"/>
      <c r="C4" s="82"/>
      <c r="D4" s="83"/>
      <c r="E4" s="223"/>
      <c r="F4" s="223"/>
      <c r="G4" s="223"/>
      <c r="H4" s="223"/>
      <c r="I4" s="223"/>
      <c r="J4" s="224"/>
    </row>
    <row r="5" spans="1:15" ht="24" customHeight="1" x14ac:dyDescent="0.2">
      <c r="A5" s="2"/>
      <c r="B5" s="31" t="s">
        <v>42</v>
      </c>
      <c r="D5" s="227" t="s">
        <v>45</v>
      </c>
      <c r="E5" s="228"/>
      <c r="F5" s="228"/>
      <c r="G5" s="228"/>
      <c r="H5" s="18" t="s">
        <v>40</v>
      </c>
      <c r="I5" s="85" t="s">
        <v>49</v>
      </c>
      <c r="J5" s="8"/>
    </row>
    <row r="6" spans="1:15" ht="15.75" customHeight="1" x14ac:dyDescent="0.2">
      <c r="A6" s="2"/>
      <c r="B6" s="28"/>
      <c r="C6" s="55"/>
      <c r="D6" s="229" t="s">
        <v>46</v>
      </c>
      <c r="E6" s="230"/>
      <c r="F6" s="230"/>
      <c r="G6" s="230"/>
      <c r="H6" s="18" t="s">
        <v>34</v>
      </c>
      <c r="I6" s="85" t="s">
        <v>50</v>
      </c>
      <c r="J6" s="8"/>
    </row>
    <row r="7" spans="1:15" ht="15.75" customHeight="1" x14ac:dyDescent="0.2">
      <c r="A7" s="2"/>
      <c r="B7" s="29"/>
      <c r="C7" s="56"/>
      <c r="D7" s="84" t="s">
        <v>48</v>
      </c>
      <c r="E7" s="231" t="s">
        <v>47</v>
      </c>
      <c r="F7" s="232"/>
      <c r="G7" s="232"/>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17"/>
      <c r="E11" s="217"/>
      <c r="F11" s="217"/>
      <c r="G11" s="217"/>
      <c r="H11" s="18" t="s">
        <v>40</v>
      </c>
      <c r="I11" s="87"/>
      <c r="J11" s="8"/>
    </row>
    <row r="12" spans="1:15" ht="15.75" customHeight="1" x14ac:dyDescent="0.2">
      <c r="A12" s="2"/>
      <c r="B12" s="28"/>
      <c r="C12" s="55"/>
      <c r="D12" s="222"/>
      <c r="E12" s="222"/>
      <c r="F12" s="222"/>
      <c r="G12" s="222"/>
      <c r="H12" s="18" t="s">
        <v>34</v>
      </c>
      <c r="I12" s="87"/>
      <c r="J12" s="8"/>
    </row>
    <row r="13" spans="1:15" ht="15.75" customHeight="1" x14ac:dyDescent="0.2">
      <c r="A13" s="2"/>
      <c r="B13" s="29"/>
      <c r="C13" s="56"/>
      <c r="D13" s="86"/>
      <c r="E13" s="225"/>
      <c r="F13" s="226"/>
      <c r="G13" s="226"/>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16"/>
      <c r="F15" s="216"/>
      <c r="G15" s="218"/>
      <c r="H15" s="218"/>
      <c r="I15" s="218" t="s">
        <v>29</v>
      </c>
      <c r="J15" s="219"/>
    </row>
    <row r="16" spans="1:15" ht="23.25" customHeight="1" x14ac:dyDescent="0.2">
      <c r="A16" s="141" t="s">
        <v>24</v>
      </c>
      <c r="B16" s="38" t="s">
        <v>24</v>
      </c>
      <c r="C16" s="62"/>
      <c r="D16" s="63"/>
      <c r="E16" s="207"/>
      <c r="F16" s="208"/>
      <c r="G16" s="207"/>
      <c r="H16" s="208"/>
      <c r="I16" s="207">
        <f>SUMIF(F152:F176,A16,I152:I176)+SUMIF(F152:F176,"PSU",I152:I176)</f>
        <v>0</v>
      </c>
      <c r="J16" s="209"/>
    </row>
    <row r="17" spans="1:10" ht="23.25" customHeight="1" x14ac:dyDescent="0.2">
      <c r="A17" s="141" t="s">
        <v>25</v>
      </c>
      <c r="B17" s="38" t="s">
        <v>25</v>
      </c>
      <c r="C17" s="62"/>
      <c r="D17" s="63"/>
      <c r="E17" s="207"/>
      <c r="F17" s="208"/>
      <c r="G17" s="207"/>
      <c r="H17" s="208"/>
      <c r="I17" s="207">
        <f>SUMIF(F152:F176,A17,I152:I176)</f>
        <v>0</v>
      </c>
      <c r="J17" s="209"/>
    </row>
    <row r="18" spans="1:10" ht="23.25" customHeight="1" x14ac:dyDescent="0.2">
      <c r="A18" s="141" t="s">
        <v>26</v>
      </c>
      <c r="B18" s="38" t="s">
        <v>26</v>
      </c>
      <c r="C18" s="62"/>
      <c r="D18" s="63"/>
      <c r="E18" s="207"/>
      <c r="F18" s="208"/>
      <c r="G18" s="207"/>
      <c r="H18" s="208"/>
      <c r="I18" s="207">
        <f>SUMIF(F152:F176,A18,I152:I176)</f>
        <v>0</v>
      </c>
      <c r="J18" s="209"/>
    </row>
    <row r="19" spans="1:10" ht="23.25" customHeight="1" x14ac:dyDescent="0.2">
      <c r="A19" s="141" t="s">
        <v>199</v>
      </c>
      <c r="B19" s="38" t="s">
        <v>27</v>
      </c>
      <c r="C19" s="62"/>
      <c r="D19" s="63"/>
      <c r="E19" s="207"/>
      <c r="F19" s="208"/>
      <c r="G19" s="207"/>
      <c r="H19" s="208"/>
      <c r="I19" s="207">
        <f>SUMIF(F152:F176,A19,I152:I176)</f>
        <v>0</v>
      </c>
      <c r="J19" s="209"/>
    </row>
    <row r="20" spans="1:10" ht="23.25" customHeight="1" x14ac:dyDescent="0.2">
      <c r="A20" s="141" t="s">
        <v>200</v>
      </c>
      <c r="B20" s="38" t="s">
        <v>28</v>
      </c>
      <c r="C20" s="62"/>
      <c r="D20" s="63"/>
      <c r="E20" s="207"/>
      <c r="F20" s="208"/>
      <c r="G20" s="207"/>
      <c r="H20" s="208"/>
      <c r="I20" s="207">
        <f>SUMIF(F152:F176,A20,I152:I176)</f>
        <v>0</v>
      </c>
      <c r="J20" s="209"/>
    </row>
    <row r="21" spans="1:10" ht="23.25" customHeight="1" x14ac:dyDescent="0.2">
      <c r="A21" s="2"/>
      <c r="B21" s="48" t="s">
        <v>29</v>
      </c>
      <c r="C21" s="64"/>
      <c r="D21" s="65"/>
      <c r="E21" s="220"/>
      <c r="F21" s="221"/>
      <c r="G21" s="220"/>
      <c r="H21" s="221"/>
      <c r="I21" s="220">
        <f>SUM(I16:J20)</f>
        <v>0</v>
      </c>
      <c r="J21" s="240"/>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38">
        <f>ZakladDPHSniVypocet</f>
        <v>0</v>
      </c>
      <c r="H23" s="239"/>
      <c r="I23" s="239"/>
      <c r="J23" s="40" t="str">
        <f t="shared" ref="J23:J28" si="0">Mena</f>
        <v>CZK</v>
      </c>
    </row>
    <row r="24" spans="1:10" ht="23.25" customHeight="1" x14ac:dyDescent="0.2">
      <c r="A24" s="2">
        <f>(A23-INT(A23))*100</f>
        <v>0</v>
      </c>
      <c r="B24" s="38" t="s">
        <v>13</v>
      </c>
      <c r="C24" s="62"/>
      <c r="D24" s="63"/>
      <c r="E24" s="67">
        <f>SazbaDPH1</f>
        <v>15</v>
      </c>
      <c r="F24" s="39" t="s">
        <v>0</v>
      </c>
      <c r="G24" s="236">
        <f>A23</f>
        <v>0</v>
      </c>
      <c r="H24" s="237"/>
      <c r="I24" s="237"/>
      <c r="J24" s="40" t="str">
        <f t="shared" si="0"/>
        <v>CZK</v>
      </c>
    </row>
    <row r="25" spans="1:10" ht="23.25" customHeight="1" x14ac:dyDescent="0.2">
      <c r="A25" s="2">
        <f>ZakladDPHZakl*SazbaDPH2/100</f>
        <v>0</v>
      </c>
      <c r="B25" s="38" t="s">
        <v>14</v>
      </c>
      <c r="C25" s="62"/>
      <c r="D25" s="63"/>
      <c r="E25" s="67">
        <v>21</v>
      </c>
      <c r="F25" s="39" t="s">
        <v>0</v>
      </c>
      <c r="G25" s="238">
        <f>ZakladDPHZaklVypocet</f>
        <v>0</v>
      </c>
      <c r="H25" s="239"/>
      <c r="I25" s="239"/>
      <c r="J25" s="40" t="str">
        <f t="shared" si="0"/>
        <v>CZK</v>
      </c>
    </row>
    <row r="26" spans="1:10" ht="23.25" customHeight="1" x14ac:dyDescent="0.2">
      <c r="A26" s="2">
        <f>(A25-INT(A25))*100</f>
        <v>0</v>
      </c>
      <c r="B26" s="32" t="s">
        <v>15</v>
      </c>
      <c r="C26" s="68"/>
      <c r="D26" s="54"/>
      <c r="E26" s="69">
        <f>SazbaDPH2</f>
        <v>21</v>
      </c>
      <c r="F26" s="30" t="s">
        <v>0</v>
      </c>
      <c r="G26" s="204">
        <f>A25</f>
        <v>0</v>
      </c>
      <c r="H26" s="205"/>
      <c r="I26" s="205"/>
      <c r="J26" s="37" t="str">
        <f t="shared" si="0"/>
        <v>CZK</v>
      </c>
    </row>
    <row r="27" spans="1:10" ht="23.25" customHeight="1" thickBot="1" x14ac:dyDescent="0.25">
      <c r="A27" s="2">
        <f>ZakladDPHSni+DPHSni+ZakladDPHZakl+DPHZakl</f>
        <v>0</v>
      </c>
      <c r="B27" s="31" t="s">
        <v>4</v>
      </c>
      <c r="C27" s="70"/>
      <c r="D27" s="71"/>
      <c r="E27" s="70"/>
      <c r="F27" s="16"/>
      <c r="G27" s="206">
        <f>CenaCelkem-(ZakladDPHSni+DPHSni+ZakladDPHZakl+DPHZakl)</f>
        <v>0</v>
      </c>
      <c r="H27" s="206"/>
      <c r="I27" s="206"/>
      <c r="J27" s="41" t="str">
        <f t="shared" si="0"/>
        <v>CZK</v>
      </c>
    </row>
    <row r="28" spans="1:10" ht="27.75" hidden="1" customHeight="1" thickBot="1" x14ac:dyDescent="0.25">
      <c r="A28" s="2"/>
      <c r="B28" s="113" t="s">
        <v>23</v>
      </c>
      <c r="C28" s="114"/>
      <c r="D28" s="114"/>
      <c r="E28" s="115"/>
      <c r="F28" s="116"/>
      <c r="G28" s="242">
        <f>ZakladDPHSniVypocet+ZakladDPHZaklVypocet</f>
        <v>0</v>
      </c>
      <c r="H28" s="242"/>
      <c r="I28" s="242"/>
      <c r="J28" s="117" t="str">
        <f t="shared" si="0"/>
        <v>CZK</v>
      </c>
    </row>
    <row r="29" spans="1:10" ht="27.75" customHeight="1" thickBot="1" x14ac:dyDescent="0.25">
      <c r="A29" s="2">
        <f>(A27-INT(A27))*100</f>
        <v>0</v>
      </c>
      <c r="B29" s="113" t="s">
        <v>35</v>
      </c>
      <c r="C29" s="118"/>
      <c r="D29" s="118"/>
      <c r="E29" s="118"/>
      <c r="F29" s="119"/>
      <c r="G29" s="241">
        <f>A27</f>
        <v>0</v>
      </c>
      <c r="H29" s="241"/>
      <c r="I29" s="241"/>
      <c r="J29" s="120" t="s">
        <v>85</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43"/>
      <c r="E34" s="244"/>
      <c r="G34" s="245"/>
      <c r="H34" s="246"/>
      <c r="I34" s="246"/>
      <c r="J34" s="25"/>
    </row>
    <row r="35" spans="1:10" ht="12.75" customHeight="1" x14ac:dyDescent="0.2">
      <c r="A35" s="2"/>
      <c r="B35" s="2"/>
      <c r="D35" s="235" t="s">
        <v>2</v>
      </c>
      <c r="E35" s="235"/>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33"/>
      <c r="D39" s="233"/>
      <c r="E39" s="233"/>
      <c r="F39" s="100">
        <f>'00 01-II.000 Naklady'!AE45+'01-II 01-II.001 Pol'!AE236+'02-II 02-II.2001 Pol'!AE106+'03-II 03-II.2001 Pol'!AE200+'04-II 04-II.2001 Pol'!AE62+'08-II 08-II.2001 Pol'!AE44+'18-II 18.1001 Pol'!AE115+'18-II 18.1002 Pol'!AE277+'18-II 18.1003 Pol'!AE143</f>
        <v>0</v>
      </c>
      <c r="G39" s="101">
        <f>'00 01-II.000 Naklady'!AF45+'01-II 01-II.001 Pol'!AF236+'02-II 02-II.2001 Pol'!AF106+'03-II 03-II.2001 Pol'!AF200+'04-II 04-II.2001 Pol'!AF62+'08-II 08-II.2001 Pol'!AF44+'18-II 18.1001 Pol'!AF115+'18-II 18.1002 Pol'!AF277+'18-II 18.1003 Pol'!AF143</f>
        <v>0</v>
      </c>
      <c r="H39" s="102">
        <f t="shared" ref="H39:H56" si="1">(F39*SazbaDPH1/100)+(G39*SazbaDPH2/100)</f>
        <v>0</v>
      </c>
      <c r="I39" s="102">
        <f>F39+G39+H39</f>
        <v>0</v>
      </c>
      <c r="J39" s="103" t="e">
        <f ca="1">IF(_xlfn.SINGLE(CenaCelkemVypocet)=0,"",I39/_xlfn.SINGLE(CenaCelkemVypocet)*100)</f>
        <v>#NAME?</v>
      </c>
    </row>
    <row r="40" spans="1:10" ht="25.5" customHeight="1" x14ac:dyDescent="0.2">
      <c r="A40" s="89">
        <v>2</v>
      </c>
      <c r="B40" s="104"/>
      <c r="C40" s="234" t="s">
        <v>52</v>
      </c>
      <c r="D40" s="234"/>
      <c r="E40" s="234"/>
      <c r="F40" s="105">
        <f>'00 01-II.000 Naklady'!AE45</f>
        <v>0</v>
      </c>
      <c r="G40" s="106">
        <f>'00 01-II.000 Naklady'!AF45</f>
        <v>0</v>
      </c>
      <c r="H40" s="106">
        <f t="shared" si="1"/>
        <v>0</v>
      </c>
      <c r="I40" s="106">
        <f>F40+G40+H40</f>
        <v>0</v>
      </c>
      <c r="J40" s="107" t="e">
        <f ca="1">IF(_xlfn.SINGLE(CenaCelkemVypocet)=0,"",I40/_xlfn.SINGLE(CenaCelkemVypocet)*100)</f>
        <v>#NAME?</v>
      </c>
    </row>
    <row r="41" spans="1:10" ht="25.5" customHeight="1" x14ac:dyDescent="0.2">
      <c r="A41" s="89">
        <v>3</v>
      </c>
      <c r="B41" s="108" t="s">
        <v>53</v>
      </c>
      <c r="C41" s="233" t="s">
        <v>54</v>
      </c>
      <c r="D41" s="233"/>
      <c r="E41" s="233"/>
      <c r="F41" s="109">
        <f>'00 01-II.000 Naklady'!AE45</f>
        <v>0</v>
      </c>
      <c r="G41" s="102">
        <f>'00 01-II.000 Naklady'!AF45</f>
        <v>0</v>
      </c>
      <c r="H41" s="102">
        <f t="shared" si="1"/>
        <v>0</v>
      </c>
      <c r="I41" s="102">
        <f>F41+G41+H41</f>
        <v>0</v>
      </c>
      <c r="J41" s="103" t="e">
        <f ca="1">IF(_xlfn.SINGLE(CenaCelkemVypocet)=0,"",I41/_xlfn.SINGLE(CenaCelkemVypocet)*100)</f>
        <v>#NAME?</v>
      </c>
    </row>
    <row r="42" spans="1:10" ht="25.5" customHeight="1" x14ac:dyDescent="0.2">
      <c r="A42" s="89">
        <v>2</v>
      </c>
      <c r="B42" s="104"/>
      <c r="C42" s="234" t="s">
        <v>55</v>
      </c>
      <c r="D42" s="234"/>
      <c r="E42" s="234"/>
      <c r="F42" s="105"/>
      <c r="G42" s="106"/>
      <c r="H42" s="106">
        <f t="shared" si="1"/>
        <v>0</v>
      </c>
      <c r="I42" s="106"/>
      <c r="J42" s="107"/>
    </row>
    <row r="43" spans="1:10" ht="25.5" customHeight="1" x14ac:dyDescent="0.2">
      <c r="A43" s="89">
        <v>2</v>
      </c>
      <c r="B43" s="104" t="s">
        <v>56</v>
      </c>
      <c r="C43" s="234" t="s">
        <v>57</v>
      </c>
      <c r="D43" s="234"/>
      <c r="E43" s="234"/>
      <c r="F43" s="105">
        <f>'01-II 01-II.001 Pol'!AE236</f>
        <v>0</v>
      </c>
      <c r="G43" s="106">
        <f>'01-II 01-II.001 Pol'!AF236</f>
        <v>0</v>
      </c>
      <c r="H43" s="106">
        <f t="shared" si="1"/>
        <v>0</v>
      </c>
      <c r="I43" s="106">
        <f t="shared" ref="I43:I56" si="2">F43+G43+H43</f>
        <v>0</v>
      </c>
      <c r="J43" s="107" t="e">
        <f ca="1">IF(_xlfn.SINGLE(CenaCelkemVypocet)=0,"",I43/_xlfn.SINGLE(CenaCelkemVypocet)*100)</f>
        <v>#NAME?</v>
      </c>
    </row>
    <row r="44" spans="1:10" ht="25.5" customHeight="1" x14ac:dyDescent="0.2">
      <c r="A44" s="89">
        <v>3</v>
      </c>
      <c r="B44" s="108" t="s">
        <v>58</v>
      </c>
      <c r="C44" s="233" t="s">
        <v>59</v>
      </c>
      <c r="D44" s="233"/>
      <c r="E44" s="233"/>
      <c r="F44" s="109">
        <f>'01-II 01-II.001 Pol'!AE236</f>
        <v>0</v>
      </c>
      <c r="G44" s="102">
        <f>'01-II 01-II.001 Pol'!AF236</f>
        <v>0</v>
      </c>
      <c r="H44" s="102">
        <f t="shared" si="1"/>
        <v>0</v>
      </c>
      <c r="I44" s="102">
        <f t="shared" si="2"/>
        <v>0</v>
      </c>
      <c r="J44" s="103" t="e">
        <f ca="1">IF(_xlfn.SINGLE(CenaCelkemVypocet)=0,"",I44/_xlfn.SINGLE(CenaCelkemVypocet)*100)</f>
        <v>#NAME?</v>
      </c>
    </row>
    <row r="45" spans="1:10" ht="25.5" customHeight="1" x14ac:dyDescent="0.2">
      <c r="A45" s="89">
        <v>2</v>
      </c>
      <c r="B45" s="104" t="s">
        <v>60</v>
      </c>
      <c r="C45" s="234" t="s">
        <v>61</v>
      </c>
      <c r="D45" s="234"/>
      <c r="E45" s="234"/>
      <c r="F45" s="105">
        <f>'02-II 02-II.2001 Pol'!AE106</f>
        <v>0</v>
      </c>
      <c r="G45" s="106">
        <f>'02-II 02-II.2001 Pol'!AF106</f>
        <v>0</v>
      </c>
      <c r="H45" s="106">
        <f t="shared" si="1"/>
        <v>0</v>
      </c>
      <c r="I45" s="106">
        <f t="shared" si="2"/>
        <v>0</v>
      </c>
      <c r="J45" s="107" t="e">
        <f ca="1">IF(_xlfn.SINGLE(CenaCelkemVypocet)=0,"",I45/_xlfn.SINGLE(CenaCelkemVypocet)*100)</f>
        <v>#NAME?</v>
      </c>
    </row>
    <row r="46" spans="1:10" ht="25.5" customHeight="1" x14ac:dyDescent="0.2">
      <c r="A46" s="89">
        <v>3</v>
      </c>
      <c r="B46" s="108" t="s">
        <v>62</v>
      </c>
      <c r="C46" s="233" t="s">
        <v>63</v>
      </c>
      <c r="D46" s="233"/>
      <c r="E46" s="233"/>
      <c r="F46" s="109">
        <f>'02-II 02-II.2001 Pol'!AE106</f>
        <v>0</v>
      </c>
      <c r="G46" s="102">
        <f>'02-II 02-II.2001 Pol'!AF106</f>
        <v>0</v>
      </c>
      <c r="H46" s="102">
        <f t="shared" si="1"/>
        <v>0</v>
      </c>
      <c r="I46" s="102">
        <f t="shared" si="2"/>
        <v>0</v>
      </c>
      <c r="J46" s="103" t="e">
        <f ca="1">IF(_xlfn.SINGLE(CenaCelkemVypocet)=0,"",I46/_xlfn.SINGLE(CenaCelkemVypocet)*100)</f>
        <v>#NAME?</v>
      </c>
    </row>
    <row r="47" spans="1:10" ht="25.5" customHeight="1" x14ac:dyDescent="0.2">
      <c r="A47" s="89">
        <v>2</v>
      </c>
      <c r="B47" s="104" t="s">
        <v>64</v>
      </c>
      <c r="C47" s="234" t="s">
        <v>65</v>
      </c>
      <c r="D47" s="234"/>
      <c r="E47" s="234"/>
      <c r="F47" s="105">
        <f>'03-II 03-II.2001 Pol'!AE200</f>
        <v>0</v>
      </c>
      <c r="G47" s="106">
        <f>'03-II 03-II.2001 Pol'!AF200</f>
        <v>0</v>
      </c>
      <c r="H47" s="106">
        <f t="shared" si="1"/>
        <v>0</v>
      </c>
      <c r="I47" s="106">
        <f t="shared" si="2"/>
        <v>0</v>
      </c>
      <c r="J47" s="107" t="e">
        <f ca="1">IF(_xlfn.SINGLE(CenaCelkemVypocet)=0,"",I47/_xlfn.SINGLE(CenaCelkemVypocet)*100)</f>
        <v>#NAME?</v>
      </c>
    </row>
    <row r="48" spans="1:10" ht="25.5" customHeight="1" x14ac:dyDescent="0.2">
      <c r="A48" s="89">
        <v>3</v>
      </c>
      <c r="B48" s="108" t="s">
        <v>66</v>
      </c>
      <c r="C48" s="233" t="s">
        <v>67</v>
      </c>
      <c r="D48" s="233"/>
      <c r="E48" s="233"/>
      <c r="F48" s="109">
        <f>'03-II 03-II.2001 Pol'!AE200</f>
        <v>0</v>
      </c>
      <c r="G48" s="102">
        <f>'03-II 03-II.2001 Pol'!AF200</f>
        <v>0</v>
      </c>
      <c r="H48" s="102">
        <f t="shared" si="1"/>
        <v>0</v>
      </c>
      <c r="I48" s="102">
        <f t="shared" si="2"/>
        <v>0</v>
      </c>
      <c r="J48" s="103" t="e">
        <f ca="1">IF(_xlfn.SINGLE(CenaCelkemVypocet)=0,"",I48/_xlfn.SINGLE(CenaCelkemVypocet)*100)</f>
        <v>#NAME?</v>
      </c>
    </row>
    <row r="49" spans="1:52" ht="25.5" customHeight="1" x14ac:dyDescent="0.2">
      <c r="A49" s="89">
        <v>2</v>
      </c>
      <c r="B49" s="104" t="s">
        <v>68</v>
      </c>
      <c r="C49" s="234" t="s">
        <v>69</v>
      </c>
      <c r="D49" s="234"/>
      <c r="E49" s="234"/>
      <c r="F49" s="105">
        <f>'04-II 04-II.2001 Pol'!AE62</f>
        <v>0</v>
      </c>
      <c r="G49" s="106">
        <f>'04-II 04-II.2001 Pol'!AF62</f>
        <v>0</v>
      </c>
      <c r="H49" s="106">
        <f t="shared" si="1"/>
        <v>0</v>
      </c>
      <c r="I49" s="106">
        <f t="shared" si="2"/>
        <v>0</v>
      </c>
      <c r="J49" s="107" t="e">
        <f ca="1">IF(_xlfn.SINGLE(CenaCelkemVypocet)=0,"",I49/_xlfn.SINGLE(CenaCelkemVypocet)*100)</f>
        <v>#NAME?</v>
      </c>
    </row>
    <row r="50" spans="1:52" ht="25.5" customHeight="1" x14ac:dyDescent="0.2">
      <c r="A50" s="89">
        <v>3</v>
      </c>
      <c r="B50" s="108" t="s">
        <v>70</v>
      </c>
      <c r="C50" s="233" t="s">
        <v>71</v>
      </c>
      <c r="D50" s="233"/>
      <c r="E50" s="233"/>
      <c r="F50" s="109">
        <f>'04-II 04-II.2001 Pol'!AE62</f>
        <v>0</v>
      </c>
      <c r="G50" s="102">
        <f>'04-II 04-II.2001 Pol'!AF62</f>
        <v>0</v>
      </c>
      <c r="H50" s="102">
        <f t="shared" si="1"/>
        <v>0</v>
      </c>
      <c r="I50" s="102">
        <f t="shared" si="2"/>
        <v>0</v>
      </c>
      <c r="J50" s="103" t="e">
        <f ca="1">IF(_xlfn.SINGLE(CenaCelkemVypocet)=0,"",I50/_xlfn.SINGLE(CenaCelkemVypocet)*100)</f>
        <v>#NAME?</v>
      </c>
    </row>
    <row r="51" spans="1:52" ht="25.5" customHeight="1" x14ac:dyDescent="0.2">
      <c r="A51" s="89">
        <v>2</v>
      </c>
      <c r="B51" s="104" t="s">
        <v>72</v>
      </c>
      <c r="C51" s="234" t="s">
        <v>73</v>
      </c>
      <c r="D51" s="234"/>
      <c r="E51" s="234"/>
      <c r="F51" s="105">
        <f>'08-II 08-II.2001 Pol'!AE44</f>
        <v>0</v>
      </c>
      <c r="G51" s="106">
        <f>'08-II 08-II.2001 Pol'!AF44</f>
        <v>0</v>
      </c>
      <c r="H51" s="106">
        <f t="shared" si="1"/>
        <v>0</v>
      </c>
      <c r="I51" s="106">
        <f t="shared" si="2"/>
        <v>0</v>
      </c>
      <c r="J51" s="107" t="e">
        <f ca="1">IF(_xlfn.SINGLE(CenaCelkemVypocet)=0,"",I51/_xlfn.SINGLE(CenaCelkemVypocet)*100)</f>
        <v>#NAME?</v>
      </c>
    </row>
    <row r="52" spans="1:52" ht="25.5" customHeight="1" x14ac:dyDescent="0.2">
      <c r="A52" s="89">
        <v>3</v>
      </c>
      <c r="B52" s="108" t="s">
        <v>74</v>
      </c>
      <c r="C52" s="233" t="s">
        <v>75</v>
      </c>
      <c r="D52" s="233"/>
      <c r="E52" s="233"/>
      <c r="F52" s="109">
        <f>'08-II 08-II.2001 Pol'!AE44</f>
        <v>0</v>
      </c>
      <c r="G52" s="102">
        <f>'08-II 08-II.2001 Pol'!AF44</f>
        <v>0</v>
      </c>
      <c r="H52" s="102">
        <f t="shared" si="1"/>
        <v>0</v>
      </c>
      <c r="I52" s="102">
        <f t="shared" si="2"/>
        <v>0</v>
      </c>
      <c r="J52" s="103" t="e">
        <f ca="1">IF(_xlfn.SINGLE(CenaCelkemVypocet)=0,"",I52/_xlfn.SINGLE(CenaCelkemVypocet)*100)</f>
        <v>#NAME?</v>
      </c>
    </row>
    <row r="53" spans="1:52" ht="25.5" customHeight="1" x14ac:dyDescent="0.2">
      <c r="A53" s="89">
        <v>2</v>
      </c>
      <c r="B53" s="104" t="s">
        <v>76</v>
      </c>
      <c r="C53" s="234" t="s">
        <v>77</v>
      </c>
      <c r="D53" s="234"/>
      <c r="E53" s="234"/>
      <c r="F53" s="105">
        <f>'18-II 18.1001 Pol'!AE115+'18-II 18.1002 Pol'!AE277+'18-II 18.1003 Pol'!AE143</f>
        <v>0</v>
      </c>
      <c r="G53" s="106">
        <f>'18-II 18.1001 Pol'!AF115+'18-II 18.1002 Pol'!AF277+'18-II 18.1003 Pol'!AF143</f>
        <v>0</v>
      </c>
      <c r="H53" s="106">
        <f t="shared" si="1"/>
        <v>0</v>
      </c>
      <c r="I53" s="106">
        <f t="shared" si="2"/>
        <v>0</v>
      </c>
      <c r="J53" s="107" t="e">
        <f ca="1">IF(_xlfn.SINGLE(CenaCelkemVypocet)=0,"",I53/_xlfn.SINGLE(CenaCelkemVypocet)*100)</f>
        <v>#NAME?</v>
      </c>
    </row>
    <row r="54" spans="1:52" ht="25.5" customHeight="1" x14ac:dyDescent="0.2">
      <c r="A54" s="89">
        <v>3</v>
      </c>
      <c r="B54" s="108" t="s">
        <v>78</v>
      </c>
      <c r="C54" s="233" t="s">
        <v>79</v>
      </c>
      <c r="D54" s="233"/>
      <c r="E54" s="233"/>
      <c r="F54" s="109">
        <f>'18-II 18.1001 Pol'!AE115</f>
        <v>0</v>
      </c>
      <c r="G54" s="102">
        <f>'18-II 18.1001 Pol'!AF115</f>
        <v>0</v>
      </c>
      <c r="H54" s="102">
        <f t="shared" si="1"/>
        <v>0</v>
      </c>
      <c r="I54" s="102">
        <f t="shared" si="2"/>
        <v>0</v>
      </c>
      <c r="J54" s="103" t="e">
        <f ca="1">IF(_xlfn.SINGLE(CenaCelkemVypocet)=0,"",I54/_xlfn.SINGLE(CenaCelkemVypocet)*100)</f>
        <v>#NAME?</v>
      </c>
    </row>
    <row r="55" spans="1:52" ht="25.5" customHeight="1" x14ac:dyDescent="0.2">
      <c r="A55" s="89">
        <v>3</v>
      </c>
      <c r="B55" s="108" t="s">
        <v>80</v>
      </c>
      <c r="C55" s="233" t="s">
        <v>81</v>
      </c>
      <c r="D55" s="233"/>
      <c r="E55" s="233"/>
      <c r="F55" s="109">
        <f>'18-II 18.1002 Pol'!AE277</f>
        <v>0</v>
      </c>
      <c r="G55" s="102">
        <f>'18-II 18.1002 Pol'!AF277</f>
        <v>0</v>
      </c>
      <c r="H55" s="102">
        <f t="shared" si="1"/>
        <v>0</v>
      </c>
      <c r="I55" s="102">
        <f t="shared" si="2"/>
        <v>0</v>
      </c>
      <c r="J55" s="103" t="e">
        <f ca="1">IF(_xlfn.SINGLE(CenaCelkemVypocet)=0,"",I55/_xlfn.SINGLE(CenaCelkemVypocet)*100)</f>
        <v>#NAME?</v>
      </c>
    </row>
    <row r="56" spans="1:52" ht="25.5" customHeight="1" x14ac:dyDescent="0.2">
      <c r="A56" s="89">
        <v>3</v>
      </c>
      <c r="B56" s="108" t="s">
        <v>82</v>
      </c>
      <c r="C56" s="233" t="s">
        <v>83</v>
      </c>
      <c r="D56" s="233"/>
      <c r="E56" s="233"/>
      <c r="F56" s="109">
        <f>'18-II 18.1003 Pol'!AE143</f>
        <v>0</v>
      </c>
      <c r="G56" s="102">
        <f>'18-II 18.1003 Pol'!AF143</f>
        <v>0</v>
      </c>
      <c r="H56" s="102">
        <f t="shared" si="1"/>
        <v>0</v>
      </c>
      <c r="I56" s="102">
        <f t="shared" si="2"/>
        <v>0</v>
      </c>
      <c r="J56" s="103" t="e">
        <f ca="1">IF(_xlfn.SINGLE(CenaCelkemVypocet)=0,"",I56/_xlfn.SINGLE(CenaCelkemVypocet)*100)</f>
        <v>#NAME?</v>
      </c>
    </row>
    <row r="57" spans="1:52" ht="25.5" customHeight="1" x14ac:dyDescent="0.2">
      <c r="A57" s="89"/>
      <c r="B57" s="248" t="s">
        <v>84</v>
      </c>
      <c r="C57" s="249"/>
      <c r="D57" s="249"/>
      <c r="E57" s="250"/>
      <c r="F57" s="110">
        <f>SUMIF(A39:A56,"=1",F39:F56)</f>
        <v>0</v>
      </c>
      <c r="G57" s="111">
        <f>SUMIF(A39:A56,"=1",G39:G56)</f>
        <v>0</v>
      </c>
      <c r="H57" s="111">
        <f>SUMIF(A39:A56,"=1",H39:H56)</f>
        <v>0</v>
      </c>
      <c r="I57" s="111">
        <f>SUMIF(A39:A56,"=1",I39:I56)</f>
        <v>0</v>
      </c>
      <c r="J57" s="112" t="e">
        <f ca="1">SUMIF(A39:A56,"=1",J39:J56)</f>
        <v>#NAME?</v>
      </c>
    </row>
    <row r="59" spans="1:52" x14ac:dyDescent="0.2">
      <c r="A59" t="s">
        <v>86</v>
      </c>
      <c r="B59" t="s">
        <v>87</v>
      </c>
    </row>
    <row r="60" spans="1:52" x14ac:dyDescent="0.2">
      <c r="B60" s="247" t="s">
        <v>88</v>
      </c>
      <c r="C60" s="247"/>
      <c r="D60" s="247"/>
      <c r="E60" s="247"/>
      <c r="F60" s="247"/>
      <c r="G60" s="247"/>
      <c r="H60" s="247"/>
      <c r="I60" s="247"/>
      <c r="J60" s="247"/>
      <c r="AZ60" s="121" t="str">
        <f>B60</f>
        <v>1. PODMÍNKY PRO ZPRACOVÁNÍ NABÍDKOVÉ CENY</v>
      </c>
    </row>
    <row r="62" spans="1:52" x14ac:dyDescent="0.2">
      <c r="B62" s="247" t="s">
        <v>89</v>
      </c>
      <c r="C62" s="247"/>
      <c r="D62" s="247"/>
      <c r="E62" s="247"/>
      <c r="F62" s="247"/>
      <c r="G62" s="247"/>
      <c r="H62" s="247"/>
      <c r="I62" s="247"/>
      <c r="J62" s="247"/>
      <c r="AZ62" s="121" t="str">
        <f>B62</f>
        <v xml:space="preserve">        Preambule</v>
      </c>
    </row>
    <row r="64" spans="1:52" ht="51" x14ac:dyDescent="0.2">
      <c r="B64" s="247" t="s">
        <v>90</v>
      </c>
      <c r="C64" s="247"/>
      <c r="D64" s="247"/>
      <c r="E64" s="247"/>
      <c r="F64" s="247"/>
      <c r="G64" s="247"/>
      <c r="H64" s="247"/>
      <c r="I64" s="247"/>
      <c r="J64" s="247"/>
      <c r="AZ64" s="121" t="str">
        <f>B64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5" spans="2:52" ht="51" x14ac:dyDescent="0.2">
      <c r="B65" s="247" t="s">
        <v>91</v>
      </c>
      <c r="C65" s="247"/>
      <c r="D65" s="247"/>
      <c r="E65" s="247"/>
      <c r="F65" s="247"/>
      <c r="G65" s="247"/>
      <c r="H65" s="247"/>
      <c r="I65" s="247"/>
      <c r="J65" s="247"/>
      <c r="AZ65" s="121" t="str">
        <f>B65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7" spans="2:52" x14ac:dyDescent="0.2">
      <c r="B67" s="247" t="s">
        <v>92</v>
      </c>
      <c r="C67" s="247"/>
      <c r="D67" s="247"/>
      <c r="E67" s="247"/>
      <c r="F67" s="247"/>
      <c r="G67" s="247"/>
      <c r="H67" s="247"/>
      <c r="I67" s="247"/>
      <c r="J67" s="247"/>
      <c r="AZ67" s="121" t="str">
        <f>B67</f>
        <v xml:space="preserve">        Vymezení některých pojmů</v>
      </c>
    </row>
    <row r="70" spans="2:52" x14ac:dyDescent="0.2">
      <c r="B70" s="247" t="s">
        <v>93</v>
      </c>
      <c r="C70" s="247"/>
      <c r="D70" s="247"/>
      <c r="E70" s="247"/>
      <c r="F70" s="247"/>
      <c r="G70" s="247"/>
      <c r="H70" s="247"/>
      <c r="I70" s="247"/>
      <c r="J70" s="247"/>
      <c r="AZ70" s="121" t="str">
        <f t="shared" ref="AZ70:AZ75" si="3">B70</f>
        <v>Pro účely zpracování nabídkové ceny se jsou použity některé pojmy, pod kterými se rozumí:</v>
      </c>
    </row>
    <row r="71" spans="2:52" ht="38.25" x14ac:dyDescent="0.2">
      <c r="B71" s="247" t="s">
        <v>94</v>
      </c>
      <c r="C71" s="247"/>
      <c r="D71" s="247"/>
      <c r="E71" s="247"/>
      <c r="F71" s="247"/>
      <c r="G71" s="247"/>
      <c r="H71" s="247"/>
      <c r="I71" s="247"/>
      <c r="J71" s="247"/>
      <c r="AZ71" s="121" t="str">
        <f t="shared" si="3"/>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2" spans="2:52" ht="38.25" x14ac:dyDescent="0.2">
      <c r="B72" s="247" t="s">
        <v>95</v>
      </c>
      <c r="C72" s="247"/>
      <c r="D72" s="247"/>
      <c r="E72" s="247"/>
      <c r="F72" s="247"/>
      <c r="G72" s="247"/>
      <c r="H72" s="247"/>
      <c r="I72" s="247"/>
      <c r="J72" s="247"/>
      <c r="AZ72" s="121" t="str">
        <f t="shared" si="3"/>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3" spans="2:52" ht="51" x14ac:dyDescent="0.2">
      <c r="B73" s="247" t="s">
        <v>96</v>
      </c>
      <c r="C73" s="247"/>
      <c r="D73" s="247"/>
      <c r="E73" s="247"/>
      <c r="F73" s="247"/>
      <c r="G73" s="247"/>
      <c r="H73" s="247"/>
      <c r="I73" s="247"/>
      <c r="J73" s="247"/>
      <c r="AZ73" s="121" t="str">
        <f t="shared" si="3"/>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4" spans="2:52" ht="76.5" x14ac:dyDescent="0.2">
      <c r="B74" s="247" t="s">
        <v>97</v>
      </c>
      <c r="C74" s="247"/>
      <c r="D74" s="247"/>
      <c r="E74" s="247"/>
      <c r="F74" s="247"/>
      <c r="G74" s="247"/>
      <c r="H74" s="247"/>
      <c r="I74" s="247"/>
      <c r="J74" s="247"/>
      <c r="AZ74" s="121" t="str">
        <f t="shared" si="3"/>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5" spans="2:52" ht="51" x14ac:dyDescent="0.2">
      <c r="B75" s="247" t="s">
        <v>98</v>
      </c>
      <c r="C75" s="247"/>
      <c r="D75" s="247"/>
      <c r="E75" s="247"/>
      <c r="F75" s="247"/>
      <c r="G75" s="247"/>
      <c r="H75" s="247"/>
      <c r="I75" s="247"/>
      <c r="J75" s="247"/>
      <c r="AZ75" s="121" t="str">
        <f t="shared" si="3"/>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7" spans="2:52" x14ac:dyDescent="0.2">
      <c r="B77" s="247" t="s">
        <v>99</v>
      </c>
      <c r="C77" s="247"/>
      <c r="D77" s="247"/>
      <c r="E77" s="247"/>
      <c r="F77" s="247"/>
      <c r="G77" s="247"/>
      <c r="H77" s="247"/>
      <c r="I77" s="247"/>
      <c r="J77" s="247"/>
      <c r="AZ77" s="121" t="str">
        <f>B77</f>
        <v xml:space="preserve">        Cenová soustava</v>
      </c>
    </row>
    <row r="79" spans="2:52" x14ac:dyDescent="0.2">
      <c r="B79" s="247" t="s">
        <v>100</v>
      </c>
      <c r="C79" s="247"/>
      <c r="D79" s="247"/>
      <c r="E79" s="247"/>
      <c r="F79" s="247"/>
      <c r="G79" s="247"/>
      <c r="H79" s="247"/>
      <c r="I79" s="247"/>
      <c r="J79" s="247"/>
      <c r="AZ79" s="121" t="str">
        <f>B79</f>
        <v xml:space="preserve">        Použitá cenová soustava</v>
      </c>
    </row>
    <row r="80" spans="2:52" ht="38.25" x14ac:dyDescent="0.2">
      <c r="B80" s="247" t="s">
        <v>101</v>
      </c>
      <c r="C80" s="247"/>
      <c r="D80" s="247"/>
      <c r="E80" s="247"/>
      <c r="F80" s="247"/>
      <c r="G80" s="247"/>
      <c r="H80" s="247"/>
      <c r="I80" s="247"/>
      <c r="J80" s="247"/>
      <c r="AZ80" s="121" t="str">
        <f>B80</f>
        <v>Soupisy stavebních prací, dodávek a služeb jsou zpracovány s použitím cenové soustavy zpracované společností RTS, a.s.. Položky z cenové soustavy mají uveden odkaz na cenovou soustavu včetně označení příslušného ceníku.</v>
      </c>
    </row>
    <row r="82" spans="2:52" x14ac:dyDescent="0.2">
      <c r="B82" s="247" t="s">
        <v>102</v>
      </c>
      <c r="C82" s="247"/>
      <c r="D82" s="247"/>
      <c r="E82" s="247"/>
      <c r="F82" s="247"/>
      <c r="G82" s="247"/>
      <c r="H82" s="247"/>
      <c r="I82" s="247"/>
      <c r="J82" s="247"/>
      <c r="AZ82" s="121" t="str">
        <f>B82</f>
        <v xml:space="preserve">        Technické podmínky</v>
      </c>
    </row>
    <row r="83" spans="2:52" ht="38.25" x14ac:dyDescent="0.2">
      <c r="B83" s="247" t="s">
        <v>103</v>
      </c>
      <c r="C83" s="247"/>
      <c r="D83" s="247"/>
      <c r="E83" s="247"/>
      <c r="F83" s="247"/>
      <c r="G83" s="247"/>
      <c r="H83" s="247"/>
      <c r="I83" s="247"/>
      <c r="J83" s="247"/>
      <c r="AZ83" s="121" t="str">
        <f>B83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5" spans="2:52" x14ac:dyDescent="0.2">
      <c r="B85" s="247" t="s">
        <v>104</v>
      </c>
      <c r="C85" s="247"/>
      <c r="D85" s="247"/>
      <c r="E85" s="247"/>
      <c r="F85" s="247"/>
      <c r="G85" s="247"/>
      <c r="H85" s="247"/>
      <c r="I85" s="247"/>
      <c r="J85" s="247"/>
      <c r="AZ85" s="121" t="str">
        <f>B85</f>
        <v>Individuální položky</v>
      </c>
    </row>
    <row r="86" spans="2:52" ht="38.25" x14ac:dyDescent="0.2">
      <c r="B86" s="247" t="s">
        <v>105</v>
      </c>
      <c r="C86" s="247"/>
      <c r="D86" s="247"/>
      <c r="E86" s="247"/>
      <c r="F86" s="247"/>
      <c r="G86" s="247"/>
      <c r="H86" s="247"/>
      <c r="I86" s="247"/>
      <c r="J86" s="247"/>
      <c r="AZ86" s="121" t="str">
        <f>B86</f>
        <v>Položky soupisu prací, které cenová soustava neobsahuje, jsou označeny popisem „vlastní“. Pro tyto položky jsou cenové a technické podmínky definovány jejich popisem, případně odkazem na konkrétní část příslušné dokumentace.</v>
      </c>
    </row>
    <row r="88" spans="2:52" x14ac:dyDescent="0.2">
      <c r="B88" s="247" t="s">
        <v>106</v>
      </c>
      <c r="C88" s="247"/>
      <c r="D88" s="247"/>
      <c r="E88" s="247"/>
      <c r="F88" s="247"/>
      <c r="G88" s="247"/>
      <c r="H88" s="247"/>
      <c r="I88" s="247"/>
      <c r="J88" s="247"/>
      <c r="AZ88" s="121" t="str">
        <f>B88</f>
        <v xml:space="preserve">        Závaznost a změna soupisu</v>
      </c>
    </row>
    <row r="90" spans="2:52" x14ac:dyDescent="0.2">
      <c r="B90" s="247" t="s">
        <v>107</v>
      </c>
      <c r="C90" s="247"/>
      <c r="D90" s="247"/>
      <c r="E90" s="247"/>
      <c r="F90" s="247"/>
      <c r="G90" s="247"/>
      <c r="H90" s="247"/>
      <c r="I90" s="247"/>
      <c r="J90" s="247"/>
      <c r="AZ90" s="121" t="str">
        <f>B90</f>
        <v xml:space="preserve">        Závaznost soupisu</v>
      </c>
    </row>
    <row r="91" spans="2:52" ht="38.25" x14ac:dyDescent="0.2">
      <c r="B91" s="247" t="s">
        <v>108</v>
      </c>
      <c r="C91" s="247"/>
      <c r="D91" s="247"/>
      <c r="E91" s="247"/>
      <c r="F91" s="247"/>
      <c r="G91" s="247"/>
      <c r="H91" s="247"/>
      <c r="I91" s="247"/>
      <c r="J91" s="247"/>
      <c r="AZ91" s="121" t="str">
        <f>B91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3" spans="2:52" x14ac:dyDescent="0.2">
      <c r="B93" s="247" t="s">
        <v>109</v>
      </c>
      <c r="C93" s="247"/>
      <c r="D93" s="247"/>
      <c r="E93" s="247"/>
      <c r="F93" s="247"/>
      <c r="G93" s="247"/>
      <c r="H93" s="247"/>
      <c r="I93" s="247"/>
      <c r="J93" s="247"/>
      <c r="AZ93" s="121" t="str">
        <f>B93</f>
        <v xml:space="preserve">        Zvláštní podmínky pro stanovení nabídkové ceny</v>
      </c>
    </row>
    <row r="95" spans="2:52" x14ac:dyDescent="0.2">
      <c r="B95" s="247" t="s">
        <v>110</v>
      </c>
      <c r="C95" s="247"/>
      <c r="D95" s="247"/>
      <c r="E95" s="247"/>
      <c r="F95" s="247"/>
      <c r="G95" s="247"/>
      <c r="H95" s="247"/>
      <c r="I95" s="247"/>
      <c r="J95" s="247"/>
      <c r="AZ95" s="121" t="str">
        <f>B95</f>
        <v xml:space="preserve">        Přeprava vybouraných hmot, suti a vytěžené zeminy</v>
      </c>
    </row>
    <row r="96" spans="2:52" ht="76.5" x14ac:dyDescent="0.2">
      <c r="B96" s="247" t="s">
        <v>111</v>
      </c>
      <c r="C96" s="247"/>
      <c r="D96" s="247"/>
      <c r="E96" s="247"/>
      <c r="F96" s="247"/>
      <c r="G96" s="247"/>
      <c r="H96" s="247"/>
      <c r="I96" s="247"/>
      <c r="J96" s="247"/>
      <c r="AZ96" s="121" t="str">
        <f>B96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8" spans="2:52" x14ac:dyDescent="0.2">
      <c r="B98" s="247" t="s">
        <v>112</v>
      </c>
      <c r="C98" s="247"/>
      <c r="D98" s="247"/>
      <c r="E98" s="247"/>
      <c r="F98" s="247"/>
      <c r="G98" s="247"/>
      <c r="H98" s="247"/>
      <c r="I98" s="247"/>
      <c r="J98" s="247"/>
      <c r="AZ98" s="121" t="str">
        <f>B98</f>
        <v xml:space="preserve">        Vnitrostaveništní přesun stavebního materiálu</v>
      </c>
    </row>
    <row r="99" spans="2:52" ht="51" x14ac:dyDescent="0.2">
      <c r="B99" s="247" t="s">
        <v>113</v>
      </c>
      <c r="C99" s="247"/>
      <c r="D99" s="247"/>
      <c r="E99" s="247"/>
      <c r="F99" s="247"/>
      <c r="G99" s="247"/>
      <c r="H99" s="247"/>
      <c r="I99" s="247"/>
      <c r="J99" s="247"/>
      <c r="AZ99" s="121" t="str">
        <f>B99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100" spans="2:52" ht="51" x14ac:dyDescent="0.2">
      <c r="B100" s="247" t="s">
        <v>114</v>
      </c>
      <c r="C100" s="247"/>
      <c r="D100" s="247"/>
      <c r="E100" s="247"/>
      <c r="F100" s="247"/>
      <c r="G100" s="247"/>
      <c r="H100" s="247"/>
      <c r="I100" s="247"/>
      <c r="J100" s="247"/>
      <c r="AZ100" s="121" t="str">
        <f>B100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2" spans="2:52" x14ac:dyDescent="0.2">
      <c r="B102" s="247" t="s">
        <v>115</v>
      </c>
      <c r="C102" s="247"/>
      <c r="D102" s="247"/>
      <c r="E102" s="247"/>
      <c r="F102" s="247"/>
      <c r="G102" s="247"/>
      <c r="H102" s="247"/>
      <c r="I102" s="247"/>
      <c r="J102" s="247"/>
      <c r="AZ102" s="121" t="str">
        <f>B102</f>
        <v xml:space="preserve">        Příplatky za ztížené podmínky prací</v>
      </c>
    </row>
    <row r="103" spans="2:52" ht="25.5" x14ac:dyDescent="0.2">
      <c r="B103" s="247" t="s">
        <v>116</v>
      </c>
      <c r="C103" s="247"/>
      <c r="D103" s="247"/>
      <c r="E103" s="247"/>
      <c r="F103" s="247"/>
      <c r="G103" s="247"/>
      <c r="H103" s="247"/>
      <c r="I103" s="247"/>
      <c r="J103" s="247"/>
      <c r="AZ103" s="121" t="str">
        <f>B103</f>
        <v>Pokud soupis položku příplatku za ztížené podmínky obsahuje, je dodavatel povinen ji ocenit bez ohledu na to, že tento příplatek dodavatel standardně neuplatňuje.</v>
      </c>
    </row>
    <row r="105" spans="2:52" x14ac:dyDescent="0.2">
      <c r="B105" s="247" t="s">
        <v>117</v>
      </c>
      <c r="C105" s="247"/>
      <c r="D105" s="247"/>
      <c r="E105" s="247"/>
      <c r="F105" s="247"/>
      <c r="G105" s="247"/>
      <c r="H105" s="247"/>
      <c r="I105" s="247"/>
      <c r="J105" s="247"/>
      <c r="AZ105" s="121" t="str">
        <f>B105</f>
        <v xml:space="preserve">        Vedlejší a ostatní náklady</v>
      </c>
    </row>
    <row r="106" spans="2:52" ht="25.5" x14ac:dyDescent="0.2">
      <c r="B106" s="247" t="s">
        <v>118</v>
      </c>
      <c r="C106" s="247"/>
      <c r="D106" s="247"/>
      <c r="E106" s="247"/>
      <c r="F106" s="247"/>
      <c r="G106" s="247"/>
      <c r="H106" s="247"/>
      <c r="I106" s="247"/>
      <c r="J106" s="247"/>
      <c r="AZ106" s="121" t="str">
        <f>B106</f>
        <v>Tyto náklady jsou popsány v samostatném soupisu stavebních prací, dodávek a služeb s tím, že dodavatel je povinen v rámci těchto nákladů ocenit všechny definované náklady souhrnně pro celou stavbu.</v>
      </c>
    </row>
    <row r="110" spans="2:52" x14ac:dyDescent="0.2">
      <c r="B110" s="247" t="s">
        <v>119</v>
      </c>
      <c r="C110" s="247"/>
      <c r="D110" s="247"/>
      <c r="E110" s="247"/>
      <c r="F110" s="247"/>
      <c r="G110" s="247"/>
      <c r="H110" s="247"/>
      <c r="I110" s="247"/>
      <c r="J110" s="247"/>
      <c r="AZ110" s="121" t="str">
        <f>B110</f>
        <v>2. SPECIFICKÉ PODMÍNKY PRO ZPRACOVÁNÍ NABÍDKOVÉ CENY</v>
      </c>
    </row>
    <row r="112" spans="2:52" x14ac:dyDescent="0.2">
      <c r="B112" s="247" t="s">
        <v>120</v>
      </c>
      <c r="C112" s="247"/>
      <c r="D112" s="247"/>
      <c r="E112" s="247"/>
      <c r="F112" s="247"/>
      <c r="G112" s="247"/>
      <c r="H112" s="247"/>
      <c r="I112" s="247"/>
      <c r="J112" s="247"/>
      <c r="AZ112" s="121" t="str">
        <f>B112</f>
        <v>Zde doplní zpracovatel soupisu  případná specifika týkající se konkrétní zakázky.</v>
      </c>
    </row>
    <row r="115" spans="2:52" x14ac:dyDescent="0.2">
      <c r="B115" s="247" t="s">
        <v>121</v>
      </c>
      <c r="C115" s="247"/>
      <c r="D115" s="247"/>
      <c r="E115" s="247"/>
      <c r="F115" s="247"/>
      <c r="G115" s="247"/>
      <c r="H115" s="247"/>
      <c r="I115" s="247"/>
      <c r="J115" s="247"/>
      <c r="AZ115" s="121" t="str">
        <f>B115</f>
        <v>3. ELEKTRONICKÁ PODOBA SOUPISU</v>
      </c>
    </row>
    <row r="117" spans="2:52" x14ac:dyDescent="0.2">
      <c r="B117" s="247" t="s">
        <v>122</v>
      </c>
      <c r="C117" s="247"/>
      <c r="D117" s="247"/>
      <c r="E117" s="247"/>
      <c r="F117" s="247"/>
      <c r="G117" s="247"/>
      <c r="H117" s="247"/>
      <c r="I117" s="247"/>
      <c r="J117" s="247"/>
      <c r="AZ117" s="121" t="str">
        <f>B117</f>
        <v xml:space="preserve">        Elektronická podoba soupisu</v>
      </c>
    </row>
    <row r="118" spans="2:52" ht="25.5" x14ac:dyDescent="0.2">
      <c r="B118" s="247" t="s">
        <v>123</v>
      </c>
      <c r="C118" s="247"/>
      <c r="D118" s="247"/>
      <c r="E118" s="247"/>
      <c r="F118" s="247"/>
      <c r="G118" s="247"/>
      <c r="H118" s="247"/>
      <c r="I118" s="247"/>
      <c r="J118" s="247"/>
      <c r="AZ118" s="121" t="str">
        <f>B118</f>
        <v>V souladu se zákonem jsou předložené soupisy zpracovány i v elektronické podobě.  Elektronickou podobou soupisu stavebních prací, dodávek a služeb je formát MS EXCEL.</v>
      </c>
    </row>
    <row r="119" spans="2:52" x14ac:dyDescent="0.2">
      <c r="B119" s="247" t="s">
        <v>124</v>
      </c>
      <c r="C119" s="247"/>
      <c r="D119" s="247"/>
      <c r="E119" s="247"/>
      <c r="F119" s="247"/>
      <c r="G119" s="247"/>
      <c r="H119" s="247"/>
      <c r="I119" s="247"/>
      <c r="J119" s="247"/>
      <c r="AZ119" s="121" t="str">
        <f>B119</f>
        <v>Popis formátu soupisu odpovídá svou strukturou vzorovému soupisu volně dostupnému na internetové adrese:</v>
      </c>
    </row>
    <row r="121" spans="2:52" x14ac:dyDescent="0.2">
      <c r="B121" s="247" t="s">
        <v>125</v>
      </c>
      <c r="C121" s="247"/>
      <c r="D121" s="247"/>
      <c r="E121" s="247"/>
      <c r="F121" s="247"/>
      <c r="G121" s="247"/>
      <c r="H121" s="247"/>
      <c r="I121" s="247"/>
      <c r="J121" s="247"/>
      <c r="AZ121" s="121" t="str">
        <f>B121</f>
        <v>www.stavebnionline.cz/soupis</v>
      </c>
    </row>
    <row r="123" spans="2:52" x14ac:dyDescent="0.2">
      <c r="B123" s="247" t="s">
        <v>126</v>
      </c>
      <c r="C123" s="247"/>
      <c r="D123" s="247"/>
      <c r="E123" s="247"/>
      <c r="F123" s="247"/>
      <c r="G123" s="247"/>
      <c r="H123" s="247"/>
      <c r="I123" s="247"/>
      <c r="J123" s="247"/>
      <c r="AZ123" s="121" t="str">
        <f>B123</f>
        <v xml:space="preserve">        Zpracování elektronické podoby soupisu</v>
      </c>
    </row>
    <row r="124" spans="2:52" ht="51" x14ac:dyDescent="0.2">
      <c r="B124" s="247" t="s">
        <v>127</v>
      </c>
      <c r="C124" s="247"/>
      <c r="D124" s="247"/>
      <c r="E124" s="247"/>
      <c r="F124" s="247"/>
      <c r="G124" s="247"/>
      <c r="H124" s="247"/>
      <c r="I124" s="247"/>
      <c r="J124" s="247"/>
      <c r="AZ124" s="121" t="str">
        <f>B124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6" spans="2:52" x14ac:dyDescent="0.2">
      <c r="B126" s="247" t="s">
        <v>128</v>
      </c>
      <c r="C126" s="247"/>
      <c r="D126" s="247"/>
      <c r="E126" s="247"/>
      <c r="F126" s="247"/>
      <c r="G126" s="247"/>
      <c r="H126" s="247"/>
      <c r="I126" s="247"/>
      <c r="J126" s="247"/>
      <c r="AZ126" s="121" t="str">
        <f>B126</f>
        <v xml:space="preserve">        Jiný formát soupisu</v>
      </c>
    </row>
    <row r="127" spans="2:52" ht="38.25" x14ac:dyDescent="0.2">
      <c r="B127" s="247" t="s">
        <v>129</v>
      </c>
      <c r="C127" s="247"/>
      <c r="D127" s="247"/>
      <c r="E127" s="247"/>
      <c r="F127" s="247"/>
      <c r="G127" s="247"/>
      <c r="H127" s="247"/>
      <c r="I127" s="247"/>
      <c r="J127" s="247"/>
      <c r="AZ127" s="121" t="str">
        <f>B127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9" spans="1:52" x14ac:dyDescent="0.2">
      <c r="B129" s="247" t="s">
        <v>130</v>
      </c>
      <c r="C129" s="247"/>
      <c r="D129" s="247"/>
      <c r="E129" s="247"/>
      <c r="F129" s="247"/>
      <c r="G129" s="247"/>
      <c r="H129" s="247"/>
      <c r="I129" s="247"/>
      <c r="J129" s="247"/>
      <c r="AZ129" s="121" t="str">
        <f>B129</f>
        <v xml:space="preserve">        Závěrečné ustanovení</v>
      </c>
    </row>
    <row r="130" spans="1:52" x14ac:dyDescent="0.2">
      <c r="B130" s="247" t="s">
        <v>131</v>
      </c>
      <c r="C130" s="247"/>
      <c r="D130" s="247"/>
      <c r="E130" s="247"/>
      <c r="F130" s="247"/>
      <c r="G130" s="247"/>
      <c r="H130" s="247"/>
      <c r="I130" s="247"/>
      <c r="J130" s="247"/>
      <c r="AZ130" s="121" t="str">
        <f>B130</f>
        <v>Ostatní podmínky vztahující se ke zpracování nabídkové ceny jsou uvedeny v zadávací dokumentaci.</v>
      </c>
    </row>
    <row r="131" spans="1:52" x14ac:dyDescent="0.2">
      <c r="A131" t="s">
        <v>132</v>
      </c>
      <c r="B131" t="s">
        <v>133</v>
      </c>
    </row>
    <row r="132" spans="1:52" x14ac:dyDescent="0.2">
      <c r="A132" t="s">
        <v>134</v>
      </c>
      <c r="B132" t="s">
        <v>135</v>
      </c>
    </row>
    <row r="133" spans="1:52" x14ac:dyDescent="0.2">
      <c r="A133" t="s">
        <v>132</v>
      </c>
      <c r="B133" t="s">
        <v>136</v>
      </c>
    </row>
    <row r="134" spans="1:52" x14ac:dyDescent="0.2">
      <c r="A134" t="s">
        <v>134</v>
      </c>
      <c r="B134" t="s">
        <v>137</v>
      </c>
    </row>
    <row r="135" spans="1:52" x14ac:dyDescent="0.2">
      <c r="A135" t="s">
        <v>132</v>
      </c>
      <c r="B135" t="s">
        <v>138</v>
      </c>
    </row>
    <row r="136" spans="1:52" x14ac:dyDescent="0.2">
      <c r="A136" t="s">
        <v>134</v>
      </c>
      <c r="B136" t="s">
        <v>139</v>
      </c>
    </row>
    <row r="137" spans="1:52" x14ac:dyDescent="0.2">
      <c r="A137" t="s">
        <v>132</v>
      </c>
      <c r="B137" t="s">
        <v>140</v>
      </c>
    </row>
    <row r="138" spans="1:52" x14ac:dyDescent="0.2">
      <c r="A138" t="s">
        <v>134</v>
      </c>
      <c r="B138" t="s">
        <v>141</v>
      </c>
    </row>
    <row r="139" spans="1:52" x14ac:dyDescent="0.2">
      <c r="A139" t="s">
        <v>132</v>
      </c>
      <c r="B139" t="s">
        <v>142</v>
      </c>
    </row>
    <row r="140" spans="1:52" x14ac:dyDescent="0.2">
      <c r="A140" t="s">
        <v>134</v>
      </c>
      <c r="B140" t="s">
        <v>143</v>
      </c>
    </row>
    <row r="141" spans="1:52" x14ac:dyDescent="0.2">
      <c r="A141" t="s">
        <v>132</v>
      </c>
      <c r="B141" t="s">
        <v>144</v>
      </c>
    </row>
    <row r="142" spans="1:52" x14ac:dyDescent="0.2">
      <c r="A142" t="s">
        <v>134</v>
      </c>
      <c r="B142" t="s">
        <v>145</v>
      </c>
    </row>
    <row r="143" spans="1:52" x14ac:dyDescent="0.2">
      <c r="A143" t="s">
        <v>132</v>
      </c>
      <c r="B143" t="s">
        <v>146</v>
      </c>
    </row>
    <row r="144" spans="1:52" x14ac:dyDescent="0.2">
      <c r="A144" t="s">
        <v>134</v>
      </c>
      <c r="B144" t="s">
        <v>147</v>
      </c>
    </row>
    <row r="145" spans="1:10" x14ac:dyDescent="0.2">
      <c r="A145" t="s">
        <v>134</v>
      </c>
      <c r="B145" t="s">
        <v>148</v>
      </c>
    </row>
    <row r="146" spans="1:10" x14ac:dyDescent="0.2">
      <c r="A146" t="s">
        <v>134</v>
      </c>
      <c r="B146" t="s">
        <v>149</v>
      </c>
    </row>
    <row r="149" spans="1:10" ht="15.75" x14ac:dyDescent="0.25">
      <c r="B149" s="122" t="s">
        <v>150</v>
      </c>
    </row>
    <row r="151" spans="1:10" ht="25.5" customHeight="1" x14ac:dyDescent="0.2">
      <c r="A151" s="124"/>
      <c r="B151" s="127" t="s">
        <v>17</v>
      </c>
      <c r="C151" s="127" t="s">
        <v>5</v>
      </c>
      <c r="D151" s="128"/>
      <c r="E151" s="128"/>
      <c r="F151" s="129" t="s">
        <v>151</v>
      </c>
      <c r="G151" s="129"/>
      <c r="H151" s="129"/>
      <c r="I151" s="129" t="s">
        <v>29</v>
      </c>
      <c r="J151" s="129" t="s">
        <v>0</v>
      </c>
    </row>
    <row r="152" spans="1:10" ht="36.75" customHeight="1" x14ac:dyDescent="0.2">
      <c r="A152" s="125"/>
      <c r="B152" s="130" t="s">
        <v>152</v>
      </c>
      <c r="C152" s="251" t="s">
        <v>153</v>
      </c>
      <c r="D152" s="252"/>
      <c r="E152" s="252"/>
      <c r="F152" s="137" t="s">
        <v>24</v>
      </c>
      <c r="G152" s="138"/>
      <c r="H152" s="138"/>
      <c r="I152" s="138">
        <f>'01-II 01-II.001 Pol'!G8+'02-II 02-II.2001 Pol'!G8+'03-II 03-II.2001 Pol'!G8+'03-II 03-II.2001 Pol'!G187+'04-II 04-II.2001 Pol'!G8+'08-II 08-II.2001 Pol'!G8</f>
        <v>0</v>
      </c>
      <c r="J152" s="134" t="str">
        <f>IF(I177=0,"",I152/I177*100)</f>
        <v/>
      </c>
    </row>
    <row r="153" spans="1:10" ht="36.75" customHeight="1" x14ac:dyDescent="0.2">
      <c r="A153" s="125"/>
      <c r="B153" s="130" t="s">
        <v>154</v>
      </c>
      <c r="C153" s="251" t="s">
        <v>155</v>
      </c>
      <c r="D153" s="252"/>
      <c r="E153" s="252"/>
      <c r="F153" s="137" t="s">
        <v>24</v>
      </c>
      <c r="G153" s="138"/>
      <c r="H153" s="138"/>
      <c r="I153" s="138">
        <f>'03-II 03-II.2001 Pol'!G83+'08-II 08-II.2001 Pol'!G23+'18-II 18.1001 Pol'!G89</f>
        <v>0</v>
      </c>
      <c r="J153" s="134" t="str">
        <f>IF(I177=0,"",I153/I177*100)</f>
        <v/>
      </c>
    </row>
    <row r="154" spans="1:10" ht="36.75" customHeight="1" x14ac:dyDescent="0.2">
      <c r="A154" s="125"/>
      <c r="B154" s="130" t="s">
        <v>156</v>
      </c>
      <c r="C154" s="251" t="s">
        <v>157</v>
      </c>
      <c r="D154" s="252"/>
      <c r="E154" s="252"/>
      <c r="F154" s="137" t="s">
        <v>24</v>
      </c>
      <c r="G154" s="138"/>
      <c r="H154" s="138"/>
      <c r="I154" s="138">
        <f>'02-II 02-II.2001 Pol'!G30+'03-II 03-II.2001 Pol'!G93+'04-II 04-II.2001 Pol'!G37+'08-II 08-II.2001 Pol'!G34</f>
        <v>0</v>
      </c>
      <c r="J154" s="134" t="str">
        <f>IF(I177=0,"",I154/I177*100)</f>
        <v/>
      </c>
    </row>
    <row r="155" spans="1:10" ht="36.75" customHeight="1" x14ac:dyDescent="0.2">
      <c r="A155" s="125"/>
      <c r="B155" s="130" t="s">
        <v>158</v>
      </c>
      <c r="C155" s="251" t="s">
        <v>159</v>
      </c>
      <c r="D155" s="252"/>
      <c r="E155" s="252"/>
      <c r="F155" s="137" t="s">
        <v>24</v>
      </c>
      <c r="G155" s="138"/>
      <c r="H155" s="138"/>
      <c r="I155" s="138">
        <f>'01-II 01-II.001 Pol'!G114+'02-II 02-II.2001 Pol'!G86+'03-II 03-II.2001 Pol'!G98</f>
        <v>0</v>
      </c>
      <c r="J155" s="134" t="str">
        <f>IF(I177=0,"",I155/I177*100)</f>
        <v/>
      </c>
    </row>
    <row r="156" spans="1:10" ht="36.75" customHeight="1" x14ac:dyDescent="0.2">
      <c r="A156" s="125"/>
      <c r="B156" s="130" t="s">
        <v>160</v>
      </c>
      <c r="C156" s="251" t="s">
        <v>161</v>
      </c>
      <c r="D156" s="252"/>
      <c r="E156" s="252"/>
      <c r="F156" s="137" t="s">
        <v>24</v>
      </c>
      <c r="G156" s="138"/>
      <c r="H156" s="138"/>
      <c r="I156" s="138">
        <f>'01-II 01-II.001 Pol'!G118</f>
        <v>0</v>
      </c>
      <c r="J156" s="134" t="str">
        <f>IF(I177=0,"",I156/I177*100)</f>
        <v/>
      </c>
    </row>
    <row r="157" spans="1:10" ht="36.75" customHeight="1" x14ac:dyDescent="0.2">
      <c r="A157" s="125"/>
      <c r="B157" s="130" t="s">
        <v>162</v>
      </c>
      <c r="C157" s="251" t="s">
        <v>163</v>
      </c>
      <c r="D157" s="252"/>
      <c r="E157" s="252"/>
      <c r="F157" s="137" t="s">
        <v>24</v>
      </c>
      <c r="G157" s="138"/>
      <c r="H157" s="138"/>
      <c r="I157" s="138">
        <f>'01-II 01-II.001 Pol'!G123+'02-II 02-II.2001 Pol'!G63+'03-II 03-II.2001 Pol'!G116</f>
        <v>0</v>
      </c>
      <c r="J157" s="134" t="str">
        <f>IF(I177=0,"",I157/I177*100)</f>
        <v/>
      </c>
    </row>
    <row r="158" spans="1:10" ht="36.75" customHeight="1" x14ac:dyDescent="0.2">
      <c r="A158" s="125"/>
      <c r="B158" s="130" t="s">
        <v>164</v>
      </c>
      <c r="C158" s="251" t="s">
        <v>165</v>
      </c>
      <c r="D158" s="252"/>
      <c r="E158" s="252"/>
      <c r="F158" s="137" t="s">
        <v>24</v>
      </c>
      <c r="G158" s="138"/>
      <c r="H158" s="138"/>
      <c r="I158" s="138">
        <f>'01-II 01-II.001 Pol'!G140+'02-II 02-II.2001 Pol'!G92</f>
        <v>0</v>
      </c>
      <c r="J158" s="134" t="str">
        <f>IF(I177=0,"",I158/I177*100)</f>
        <v/>
      </c>
    </row>
    <row r="159" spans="1:10" ht="36.75" customHeight="1" x14ac:dyDescent="0.2">
      <c r="A159" s="125"/>
      <c r="B159" s="130" t="s">
        <v>166</v>
      </c>
      <c r="C159" s="251" t="s">
        <v>167</v>
      </c>
      <c r="D159" s="252"/>
      <c r="E159" s="252"/>
      <c r="F159" s="137" t="s">
        <v>24</v>
      </c>
      <c r="G159" s="138"/>
      <c r="H159" s="138"/>
      <c r="I159" s="138">
        <f>'01-II 01-II.001 Pol'!G184+'03-II 03-II.2001 Pol'!G134+'03-II 03-II.2001 Pol'!G180+'04-II 04-II.2001 Pol'!G55</f>
        <v>0</v>
      </c>
      <c r="J159" s="134" t="str">
        <f>IF(I177=0,"",I159/I177*100)</f>
        <v/>
      </c>
    </row>
    <row r="160" spans="1:10" ht="36.75" customHeight="1" x14ac:dyDescent="0.2">
      <c r="A160" s="125"/>
      <c r="B160" s="130" t="s">
        <v>168</v>
      </c>
      <c r="C160" s="251" t="s">
        <v>169</v>
      </c>
      <c r="D160" s="252"/>
      <c r="E160" s="252"/>
      <c r="F160" s="137" t="s">
        <v>24</v>
      </c>
      <c r="G160" s="138"/>
      <c r="H160" s="138"/>
      <c r="I160" s="138">
        <f>'01-II 01-II.001 Pol'!G193</f>
        <v>0</v>
      </c>
      <c r="J160" s="134" t="str">
        <f>IF(I177=0,"",I160/I177*100)</f>
        <v/>
      </c>
    </row>
    <row r="161" spans="1:10" ht="36.75" customHeight="1" x14ac:dyDescent="0.2">
      <c r="A161" s="125"/>
      <c r="B161" s="130" t="s">
        <v>170</v>
      </c>
      <c r="C161" s="251" t="s">
        <v>171</v>
      </c>
      <c r="D161" s="252"/>
      <c r="E161" s="252"/>
      <c r="F161" s="137" t="s">
        <v>24</v>
      </c>
      <c r="G161" s="138"/>
      <c r="H161" s="138"/>
      <c r="I161" s="138">
        <f>'01-II 01-II.001 Pol'!G200+'03-II 03-II.2001 Pol'!G140+'03-II 03-II.2001 Pol'!G183+'03-II 03-II.2001 Pol'!G193</f>
        <v>0</v>
      </c>
      <c r="J161" s="134" t="str">
        <f>IF(I177=0,"",I161/I177*100)</f>
        <v/>
      </c>
    </row>
    <row r="162" spans="1:10" ht="36.75" customHeight="1" x14ac:dyDescent="0.2">
      <c r="A162" s="125"/>
      <c r="B162" s="130" t="s">
        <v>172</v>
      </c>
      <c r="C162" s="251" t="s">
        <v>173</v>
      </c>
      <c r="D162" s="252"/>
      <c r="E162" s="252"/>
      <c r="F162" s="137" t="s">
        <v>24</v>
      </c>
      <c r="G162" s="138"/>
      <c r="H162" s="138"/>
      <c r="I162" s="138">
        <f>'01-II 01-II.001 Pol'!G204+'02-II 02-II.2001 Pol'!G99+'03-II 03-II.2001 Pol'!G174+'08-II 08-II.2001 Pol'!G37</f>
        <v>0</v>
      </c>
      <c r="J162" s="134" t="str">
        <f>IF(I177=0,"",I162/I177*100)</f>
        <v/>
      </c>
    </row>
    <row r="163" spans="1:10" ht="36.75" customHeight="1" x14ac:dyDescent="0.2">
      <c r="A163" s="125"/>
      <c r="B163" s="130" t="s">
        <v>174</v>
      </c>
      <c r="C163" s="251" t="s">
        <v>175</v>
      </c>
      <c r="D163" s="252"/>
      <c r="E163" s="252"/>
      <c r="F163" s="137" t="s">
        <v>24</v>
      </c>
      <c r="G163" s="138"/>
      <c r="H163" s="138"/>
      <c r="I163" s="138">
        <f>'18-II 18.1002 Pol'!G266</f>
        <v>0</v>
      </c>
      <c r="J163" s="134" t="str">
        <f>IF(I177=0,"",I163/I177*100)</f>
        <v/>
      </c>
    </row>
    <row r="164" spans="1:10" ht="36.75" customHeight="1" x14ac:dyDescent="0.2">
      <c r="A164" s="125"/>
      <c r="B164" s="130" t="s">
        <v>176</v>
      </c>
      <c r="C164" s="251" t="s">
        <v>177</v>
      </c>
      <c r="D164" s="252"/>
      <c r="E164" s="252"/>
      <c r="F164" s="137" t="s">
        <v>24</v>
      </c>
      <c r="G164" s="138"/>
      <c r="H164" s="138"/>
      <c r="I164" s="138">
        <f>'18-II 18.1002 Pol'!G170</f>
        <v>0</v>
      </c>
      <c r="J164" s="134" t="str">
        <f>IF(I177=0,"",I164/I177*100)</f>
        <v/>
      </c>
    </row>
    <row r="165" spans="1:10" ht="36.75" customHeight="1" x14ac:dyDescent="0.2">
      <c r="A165" s="125"/>
      <c r="B165" s="130" t="s">
        <v>178</v>
      </c>
      <c r="C165" s="251" t="s">
        <v>179</v>
      </c>
      <c r="D165" s="252"/>
      <c r="E165" s="252"/>
      <c r="F165" s="137" t="s">
        <v>24</v>
      </c>
      <c r="G165" s="138"/>
      <c r="H165" s="138"/>
      <c r="I165" s="138">
        <f>'18-II 18.1001 Pol'!G8+'18-II 18.1001 Pol'!G96</f>
        <v>0</v>
      </c>
      <c r="J165" s="134" t="str">
        <f>IF(I177=0,"",I165/I177*100)</f>
        <v/>
      </c>
    </row>
    <row r="166" spans="1:10" ht="36.75" customHeight="1" x14ac:dyDescent="0.2">
      <c r="A166" s="125"/>
      <c r="B166" s="130" t="s">
        <v>180</v>
      </c>
      <c r="C166" s="251" t="s">
        <v>181</v>
      </c>
      <c r="D166" s="252"/>
      <c r="E166" s="252"/>
      <c r="F166" s="137" t="s">
        <v>24</v>
      </c>
      <c r="G166" s="138"/>
      <c r="H166" s="138"/>
      <c r="I166" s="138">
        <f>'18-II 18.1002 Pol'!G8</f>
        <v>0</v>
      </c>
      <c r="J166" s="134" t="str">
        <f>IF(I177=0,"",I166/I177*100)</f>
        <v/>
      </c>
    </row>
    <row r="167" spans="1:10" ht="36.75" customHeight="1" x14ac:dyDescent="0.2">
      <c r="A167" s="125"/>
      <c r="B167" s="130" t="s">
        <v>182</v>
      </c>
      <c r="C167" s="251" t="s">
        <v>183</v>
      </c>
      <c r="D167" s="252"/>
      <c r="E167" s="252"/>
      <c r="F167" s="137" t="s">
        <v>24</v>
      </c>
      <c r="G167" s="138"/>
      <c r="H167" s="138"/>
      <c r="I167" s="138">
        <f>'18-II 18.1002 Pol'!G63</f>
        <v>0</v>
      </c>
      <c r="J167" s="134" t="str">
        <f>IF(I177=0,"",I167/I177*100)</f>
        <v/>
      </c>
    </row>
    <row r="168" spans="1:10" ht="36.75" customHeight="1" x14ac:dyDescent="0.2">
      <c r="A168" s="125"/>
      <c r="B168" s="130" t="s">
        <v>184</v>
      </c>
      <c r="C168" s="251" t="s">
        <v>185</v>
      </c>
      <c r="D168" s="252"/>
      <c r="E168" s="252"/>
      <c r="F168" s="137" t="s">
        <v>24</v>
      </c>
      <c r="G168" s="138"/>
      <c r="H168" s="138"/>
      <c r="I168" s="138">
        <f>'18-II 18.1002 Pol'!G208</f>
        <v>0</v>
      </c>
      <c r="J168" s="134" t="str">
        <f>IF(I177=0,"",I168/I177*100)</f>
        <v/>
      </c>
    </row>
    <row r="169" spans="1:10" ht="36.75" customHeight="1" x14ac:dyDescent="0.2">
      <c r="A169" s="125"/>
      <c r="B169" s="130" t="s">
        <v>186</v>
      </c>
      <c r="C169" s="251" t="s">
        <v>187</v>
      </c>
      <c r="D169" s="252"/>
      <c r="E169" s="252"/>
      <c r="F169" s="137" t="s">
        <v>24</v>
      </c>
      <c r="G169" s="138"/>
      <c r="H169" s="138"/>
      <c r="I169" s="138">
        <f>'18-II 18.1002 Pol'!G191</f>
        <v>0</v>
      </c>
      <c r="J169" s="134" t="str">
        <f>IF(I177=0,"",I169/I177*100)</f>
        <v/>
      </c>
    </row>
    <row r="170" spans="1:10" ht="36.75" customHeight="1" x14ac:dyDescent="0.2">
      <c r="A170" s="125"/>
      <c r="B170" s="130" t="s">
        <v>188</v>
      </c>
      <c r="C170" s="251" t="s">
        <v>189</v>
      </c>
      <c r="D170" s="252"/>
      <c r="E170" s="252"/>
      <c r="F170" s="137" t="s">
        <v>24</v>
      </c>
      <c r="G170" s="138"/>
      <c r="H170" s="138"/>
      <c r="I170" s="138">
        <f>'18-II 18.1003 Pol'!G8</f>
        <v>0</v>
      </c>
      <c r="J170" s="134" t="str">
        <f>IF(I177=0,"",I170/I177*100)</f>
        <v/>
      </c>
    </row>
    <row r="171" spans="1:10" ht="36.75" customHeight="1" x14ac:dyDescent="0.2">
      <c r="A171" s="125"/>
      <c r="B171" s="130" t="s">
        <v>190</v>
      </c>
      <c r="C171" s="251" t="s">
        <v>191</v>
      </c>
      <c r="D171" s="252"/>
      <c r="E171" s="252"/>
      <c r="F171" s="137" t="s">
        <v>24</v>
      </c>
      <c r="G171" s="138"/>
      <c r="H171" s="138"/>
      <c r="I171" s="138">
        <f>'18-II 18.1003 Pol'!G50</f>
        <v>0</v>
      </c>
      <c r="J171" s="134" t="str">
        <f>IF(I177=0,"",I171/I177*100)</f>
        <v/>
      </c>
    </row>
    <row r="172" spans="1:10" ht="36.75" customHeight="1" x14ac:dyDescent="0.2">
      <c r="A172" s="125"/>
      <c r="B172" s="130" t="s">
        <v>192</v>
      </c>
      <c r="C172" s="251" t="s">
        <v>193</v>
      </c>
      <c r="D172" s="252"/>
      <c r="E172" s="252"/>
      <c r="F172" s="137" t="s">
        <v>24</v>
      </c>
      <c r="G172" s="138"/>
      <c r="H172" s="138"/>
      <c r="I172" s="138">
        <f>'18-II 18.1003 Pol'!G92</f>
        <v>0</v>
      </c>
      <c r="J172" s="134" t="str">
        <f>IF(I177=0,"",I172/I177*100)</f>
        <v/>
      </c>
    </row>
    <row r="173" spans="1:10" ht="36.75" customHeight="1" x14ac:dyDescent="0.2">
      <c r="A173" s="125"/>
      <c r="B173" s="130" t="s">
        <v>194</v>
      </c>
      <c r="C173" s="251" t="s">
        <v>195</v>
      </c>
      <c r="D173" s="252"/>
      <c r="E173" s="252"/>
      <c r="F173" s="137" t="s">
        <v>25</v>
      </c>
      <c r="G173" s="138"/>
      <c r="H173" s="138"/>
      <c r="I173" s="138">
        <f>'01-II 01-II.001 Pol'!G211</f>
        <v>0</v>
      </c>
      <c r="J173" s="134" t="str">
        <f>IF(I177=0,"",I173/I177*100)</f>
        <v/>
      </c>
    </row>
    <row r="174" spans="1:10" ht="36.75" customHeight="1" x14ac:dyDescent="0.2">
      <c r="A174" s="125"/>
      <c r="B174" s="130" t="s">
        <v>196</v>
      </c>
      <c r="C174" s="251" t="s">
        <v>197</v>
      </c>
      <c r="D174" s="252"/>
      <c r="E174" s="252"/>
      <c r="F174" s="137" t="s">
        <v>198</v>
      </c>
      <c r="G174" s="138"/>
      <c r="H174" s="138"/>
      <c r="I174" s="138">
        <f>'01-II 01-II.001 Pol'!G216+'03-II 03-II.2001 Pol'!G154</f>
        <v>0</v>
      </c>
      <c r="J174" s="134" t="str">
        <f>IF(I177=0,"",I174/I177*100)</f>
        <v/>
      </c>
    </row>
    <row r="175" spans="1:10" ht="36.75" customHeight="1" x14ac:dyDescent="0.2">
      <c r="A175" s="125"/>
      <c r="B175" s="130" t="s">
        <v>199</v>
      </c>
      <c r="C175" s="251" t="s">
        <v>27</v>
      </c>
      <c r="D175" s="252"/>
      <c r="E175" s="252"/>
      <c r="F175" s="137" t="s">
        <v>199</v>
      </c>
      <c r="G175" s="138"/>
      <c r="H175" s="138"/>
      <c r="I175" s="138">
        <f>'00 01-II.000 Naklady'!G8</f>
        <v>0</v>
      </c>
      <c r="J175" s="134" t="str">
        <f>IF(I177=0,"",I175/I177*100)</f>
        <v/>
      </c>
    </row>
    <row r="176" spans="1:10" ht="36.75" customHeight="1" x14ac:dyDescent="0.2">
      <c r="A176" s="125"/>
      <c r="B176" s="130" t="s">
        <v>200</v>
      </c>
      <c r="C176" s="251" t="s">
        <v>28</v>
      </c>
      <c r="D176" s="252"/>
      <c r="E176" s="252"/>
      <c r="F176" s="137" t="s">
        <v>200</v>
      </c>
      <c r="G176" s="138"/>
      <c r="H176" s="138"/>
      <c r="I176" s="138">
        <f>'00 01-II.000 Naklady'!G27</f>
        <v>0</v>
      </c>
      <c r="J176" s="134" t="str">
        <f>IF(I177=0,"",I176/I177*100)</f>
        <v/>
      </c>
    </row>
    <row r="177" spans="1:10" ht="25.5" customHeight="1" x14ac:dyDescent="0.2">
      <c r="A177" s="126"/>
      <c r="B177" s="131" t="s">
        <v>1</v>
      </c>
      <c r="C177" s="132"/>
      <c r="D177" s="133"/>
      <c r="E177" s="133"/>
      <c r="F177" s="139"/>
      <c r="G177" s="140"/>
      <c r="H177" s="140"/>
      <c r="I177" s="140">
        <f>SUM(I152:I176)</f>
        <v>0</v>
      </c>
      <c r="J177" s="135">
        <f>SUM(J152:J176)</f>
        <v>0</v>
      </c>
    </row>
    <row r="178" spans="1:10" x14ac:dyDescent="0.2">
      <c r="F178" s="88"/>
      <c r="G178" s="88"/>
      <c r="H178" s="88"/>
      <c r="I178" s="88"/>
      <c r="J178" s="136"/>
    </row>
    <row r="179" spans="1:10" x14ac:dyDescent="0.2">
      <c r="F179" s="88"/>
      <c r="G179" s="88"/>
      <c r="H179" s="88"/>
      <c r="I179" s="88"/>
      <c r="J179" s="136"/>
    </row>
    <row r="180" spans="1:10" x14ac:dyDescent="0.2">
      <c r="F180" s="88"/>
      <c r="G180" s="88"/>
      <c r="H180" s="88"/>
      <c r="I180" s="88"/>
      <c r="J180" s="136"/>
    </row>
  </sheetData>
  <sheetProtection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9">
    <mergeCell ref="C174:E174"/>
    <mergeCell ref="C175:E175"/>
    <mergeCell ref="C176:E176"/>
    <mergeCell ref="C169:E169"/>
    <mergeCell ref="C170:E170"/>
    <mergeCell ref="C171:E171"/>
    <mergeCell ref="C172:E172"/>
    <mergeCell ref="C173:E173"/>
    <mergeCell ref="C164:E164"/>
    <mergeCell ref="C165:E165"/>
    <mergeCell ref="C166:E166"/>
    <mergeCell ref="C167:E167"/>
    <mergeCell ref="C168:E168"/>
    <mergeCell ref="C159:E159"/>
    <mergeCell ref="C160:E160"/>
    <mergeCell ref="C161:E161"/>
    <mergeCell ref="C162:E162"/>
    <mergeCell ref="C163:E163"/>
    <mergeCell ref="C154:E154"/>
    <mergeCell ref="C155:E155"/>
    <mergeCell ref="C156:E156"/>
    <mergeCell ref="C157:E157"/>
    <mergeCell ref="C158:E158"/>
    <mergeCell ref="B127:J127"/>
    <mergeCell ref="B129:J129"/>
    <mergeCell ref="B130:J130"/>
    <mergeCell ref="C152:E152"/>
    <mergeCell ref="C153:E153"/>
    <mergeCell ref="B119:J119"/>
    <mergeCell ref="B121:J121"/>
    <mergeCell ref="B123:J123"/>
    <mergeCell ref="B124:J124"/>
    <mergeCell ref="B126:J126"/>
    <mergeCell ref="B110:J110"/>
    <mergeCell ref="B112:J112"/>
    <mergeCell ref="B115:J115"/>
    <mergeCell ref="B117:J117"/>
    <mergeCell ref="B118:J118"/>
    <mergeCell ref="B100:J100"/>
    <mergeCell ref="B102:J102"/>
    <mergeCell ref="B103:J103"/>
    <mergeCell ref="B105:J105"/>
    <mergeCell ref="B106:J106"/>
    <mergeCell ref="B93:J93"/>
    <mergeCell ref="B95:J95"/>
    <mergeCell ref="B96:J96"/>
    <mergeCell ref="B98:J98"/>
    <mergeCell ref="B99:J99"/>
    <mergeCell ref="B85:J85"/>
    <mergeCell ref="B86:J86"/>
    <mergeCell ref="B88:J88"/>
    <mergeCell ref="B90:J90"/>
    <mergeCell ref="B91:J91"/>
    <mergeCell ref="B77:J77"/>
    <mergeCell ref="B79:J79"/>
    <mergeCell ref="B80:J80"/>
    <mergeCell ref="B82:J82"/>
    <mergeCell ref="B83:J83"/>
    <mergeCell ref="B71:J71"/>
    <mergeCell ref="B72:J72"/>
    <mergeCell ref="B73:J73"/>
    <mergeCell ref="B74:J74"/>
    <mergeCell ref="B75:J75"/>
    <mergeCell ref="B62:J62"/>
    <mergeCell ref="B64:J64"/>
    <mergeCell ref="B65:J65"/>
    <mergeCell ref="B67:J67"/>
    <mergeCell ref="B70:J70"/>
    <mergeCell ref="C54:E54"/>
    <mergeCell ref="C55:E55"/>
    <mergeCell ref="C56:E56"/>
    <mergeCell ref="B57:E57"/>
    <mergeCell ref="B60:J60"/>
    <mergeCell ref="C49:E49"/>
    <mergeCell ref="C50:E50"/>
    <mergeCell ref="C51:E51"/>
    <mergeCell ref="C52:E52"/>
    <mergeCell ref="C53:E53"/>
    <mergeCell ref="C44:E44"/>
    <mergeCell ref="C45:E45"/>
    <mergeCell ref="C46:E46"/>
    <mergeCell ref="C47:E47"/>
    <mergeCell ref="C48:E48"/>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6</v>
      </c>
      <c r="B1" s="253"/>
      <c r="C1" s="254"/>
      <c r="D1" s="253"/>
      <c r="E1" s="253"/>
      <c r="F1" s="253"/>
      <c r="G1" s="253"/>
    </row>
    <row r="2" spans="1:7" ht="24.95" customHeight="1" x14ac:dyDescent="0.2">
      <c r="A2" s="50" t="s">
        <v>7</v>
      </c>
      <c r="B2" s="49"/>
      <c r="C2" s="255"/>
      <c r="D2" s="255"/>
      <c r="E2" s="255"/>
      <c r="F2" s="255"/>
      <c r="G2" s="256"/>
    </row>
    <row r="3" spans="1:7" ht="24.95" customHeight="1" x14ac:dyDescent="0.2">
      <c r="A3" s="50" t="s">
        <v>8</v>
      </c>
      <c r="B3" s="49"/>
      <c r="C3" s="255"/>
      <c r="D3" s="255"/>
      <c r="E3" s="255"/>
      <c r="F3" s="255"/>
      <c r="G3" s="256"/>
    </row>
    <row r="4" spans="1:7" ht="24.95" customHeight="1" x14ac:dyDescent="0.2">
      <c r="A4" s="50" t="s">
        <v>9</v>
      </c>
      <c r="B4" s="49"/>
      <c r="C4" s="255"/>
      <c r="D4" s="255"/>
      <c r="E4" s="255"/>
      <c r="F4" s="255"/>
      <c r="G4" s="256"/>
    </row>
    <row r="5" spans="1:7" x14ac:dyDescent="0.2">
      <c r="B5" s="4"/>
      <c r="C5" s="5"/>
      <c r="D5" s="6"/>
    </row>
  </sheetData>
  <sheetProtection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12" sqref="F12"/>
    </sheetView>
  </sheetViews>
  <sheetFormatPr defaultRowHeight="12.75" outlineLevelRow="3"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54</v>
      </c>
      <c r="B1" s="259"/>
      <c r="C1" s="259"/>
      <c r="D1" s="259"/>
      <c r="E1" s="259"/>
      <c r="F1" s="259"/>
      <c r="G1" s="259"/>
      <c r="AG1" t="s">
        <v>201</v>
      </c>
    </row>
    <row r="2" spans="1:60" ht="25.15" customHeight="1" x14ac:dyDescent="0.2">
      <c r="A2" s="142" t="s">
        <v>7</v>
      </c>
      <c r="B2" s="49" t="s">
        <v>43</v>
      </c>
      <c r="C2" s="260" t="s">
        <v>44</v>
      </c>
      <c r="D2" s="261"/>
      <c r="E2" s="261"/>
      <c r="F2" s="261"/>
      <c r="G2" s="262"/>
      <c r="AG2" t="s">
        <v>202</v>
      </c>
    </row>
    <row r="3" spans="1:60" ht="25.15" customHeight="1" x14ac:dyDescent="0.2">
      <c r="A3" s="142" t="s">
        <v>8</v>
      </c>
      <c r="B3" s="49" t="s">
        <v>203</v>
      </c>
      <c r="C3" s="260" t="s">
        <v>204</v>
      </c>
      <c r="D3" s="261"/>
      <c r="E3" s="261"/>
      <c r="F3" s="261"/>
      <c r="G3" s="262"/>
      <c r="AC3" s="123" t="s">
        <v>205</v>
      </c>
      <c r="AG3" t="s">
        <v>206</v>
      </c>
    </row>
    <row r="4" spans="1:60" ht="25.15" customHeight="1" x14ac:dyDescent="0.2">
      <c r="A4" s="143" t="s">
        <v>9</v>
      </c>
      <c r="B4" s="144" t="s">
        <v>53</v>
      </c>
      <c r="C4" s="263" t="s">
        <v>54</v>
      </c>
      <c r="D4" s="264"/>
      <c r="E4" s="264"/>
      <c r="F4" s="264"/>
      <c r="G4" s="265"/>
      <c r="AG4" t="s">
        <v>207</v>
      </c>
    </row>
    <row r="5" spans="1:60" x14ac:dyDescent="0.2">
      <c r="D5" s="10"/>
    </row>
    <row r="6" spans="1:60" ht="38.25" x14ac:dyDescent="0.2">
      <c r="A6" s="146" t="s">
        <v>208</v>
      </c>
      <c r="B6" s="148" t="s">
        <v>209</v>
      </c>
      <c r="C6" s="148" t="s">
        <v>210</v>
      </c>
      <c r="D6" s="147" t="s">
        <v>211</v>
      </c>
      <c r="E6" s="146" t="s">
        <v>212</v>
      </c>
      <c r="F6" s="145" t="s">
        <v>213</v>
      </c>
      <c r="G6" s="146" t="s">
        <v>29</v>
      </c>
      <c r="H6" s="149" t="s">
        <v>30</v>
      </c>
      <c r="I6" s="149" t="s">
        <v>214</v>
      </c>
      <c r="J6" s="149" t="s">
        <v>31</v>
      </c>
      <c r="K6" s="149" t="s">
        <v>215</v>
      </c>
      <c r="L6" s="149" t="s">
        <v>216</v>
      </c>
      <c r="M6" s="149" t="s">
        <v>217</v>
      </c>
      <c r="N6" s="149" t="s">
        <v>218</v>
      </c>
      <c r="O6" s="149" t="s">
        <v>219</v>
      </c>
      <c r="P6" s="149" t="s">
        <v>220</v>
      </c>
      <c r="Q6" s="149" t="s">
        <v>221</v>
      </c>
      <c r="R6" s="149" t="s">
        <v>222</v>
      </c>
      <c r="S6" s="149" t="s">
        <v>223</v>
      </c>
      <c r="T6" s="149" t="s">
        <v>224</v>
      </c>
      <c r="U6" s="149" t="s">
        <v>225</v>
      </c>
      <c r="V6" s="149" t="s">
        <v>226</v>
      </c>
      <c r="W6" s="149" t="s">
        <v>227</v>
      </c>
      <c r="X6" s="149" t="s">
        <v>228</v>
      </c>
      <c r="Y6" s="149" t="s">
        <v>229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4" t="s">
        <v>230</v>
      </c>
      <c r="B8" s="165" t="s">
        <v>199</v>
      </c>
      <c r="C8" s="186" t="s">
        <v>27</v>
      </c>
      <c r="D8" s="166"/>
      <c r="E8" s="167"/>
      <c r="F8" s="168"/>
      <c r="G8" s="168">
        <f>SUMIF(AG9:AG26,"&lt;&gt;NOR",G9:G26)</f>
        <v>0</v>
      </c>
      <c r="H8" s="168"/>
      <c r="I8" s="168">
        <f>SUM(I9:I26)</f>
        <v>0</v>
      </c>
      <c r="J8" s="168"/>
      <c r="K8" s="168">
        <f>SUM(K9:K26)</f>
        <v>0</v>
      </c>
      <c r="L8" s="168"/>
      <c r="M8" s="168">
        <f>SUM(M9:M26)</f>
        <v>0</v>
      </c>
      <c r="N8" s="167"/>
      <c r="O8" s="167">
        <f>SUM(O9:O26)</f>
        <v>0</v>
      </c>
      <c r="P8" s="167"/>
      <c r="Q8" s="167">
        <f>SUM(Q9:Q26)</f>
        <v>0</v>
      </c>
      <c r="R8" s="168"/>
      <c r="S8" s="168"/>
      <c r="T8" s="169"/>
      <c r="U8" s="163"/>
      <c r="V8" s="163">
        <f>SUM(V9:V26)</f>
        <v>0</v>
      </c>
      <c r="W8" s="163"/>
      <c r="X8" s="163"/>
      <c r="Y8" s="163"/>
      <c r="AG8" t="s">
        <v>231</v>
      </c>
    </row>
    <row r="9" spans="1:60" outlineLevel="1" x14ac:dyDescent="0.2">
      <c r="A9" s="171">
        <v>1</v>
      </c>
      <c r="B9" s="172" t="s">
        <v>232</v>
      </c>
      <c r="C9" s="187" t="s">
        <v>233</v>
      </c>
      <c r="D9" s="173" t="s">
        <v>234</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235</v>
      </c>
      <c r="T9" s="177" t="s">
        <v>236</v>
      </c>
      <c r="U9" s="161">
        <v>0</v>
      </c>
      <c r="V9" s="161">
        <f>ROUND(E9*U9,2)</f>
        <v>0</v>
      </c>
      <c r="W9" s="161"/>
      <c r="X9" s="161" t="s">
        <v>237</v>
      </c>
      <c r="Y9" s="161" t="s">
        <v>238</v>
      </c>
      <c r="Z9" s="150"/>
      <c r="AA9" s="150"/>
      <c r="AB9" s="150"/>
      <c r="AC9" s="150"/>
      <c r="AD9" s="150"/>
      <c r="AE9" s="150"/>
      <c r="AF9" s="150"/>
      <c r="AG9" s="150" t="s">
        <v>239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66" t="s">
        <v>291</v>
      </c>
      <c r="D10" s="267"/>
      <c r="E10" s="267"/>
      <c r="F10" s="267"/>
      <c r="G10" s="267"/>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240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2.5" outlineLevel="3" x14ac:dyDescent="0.2">
      <c r="A11" s="157"/>
      <c r="B11" s="158"/>
      <c r="C11" s="257" t="s">
        <v>241</v>
      </c>
      <c r="D11" s="258"/>
      <c r="E11" s="258"/>
      <c r="F11" s="258"/>
      <c r="G11" s="258"/>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240</v>
      </c>
      <c r="AH11" s="150"/>
      <c r="AI11" s="150"/>
      <c r="AJ11" s="150"/>
      <c r="AK11" s="150"/>
      <c r="AL11" s="150"/>
      <c r="AM11" s="150"/>
      <c r="AN11" s="150"/>
      <c r="AO11" s="150"/>
      <c r="AP11" s="150"/>
      <c r="AQ11" s="150"/>
      <c r="AR11" s="150"/>
      <c r="AS11" s="150"/>
      <c r="AT11" s="150"/>
      <c r="AU11" s="150"/>
      <c r="AV11" s="150"/>
      <c r="AW11" s="150"/>
      <c r="AX11" s="150"/>
      <c r="AY11" s="150"/>
      <c r="AZ11" s="150"/>
      <c r="BA11" s="178" t="str">
        <f>C11</f>
        <v>Vyhotovení protokolu o vytyčení stavby se seznamem souřadnic vytyčených bodů a jejich polohopisnými (S-JTSK) a výškopisnými (Bpv) hodnotami.</v>
      </c>
      <c r="BB11" s="150"/>
      <c r="BC11" s="150"/>
      <c r="BD11" s="150"/>
      <c r="BE11" s="150"/>
      <c r="BF11" s="150"/>
      <c r="BG11" s="150"/>
      <c r="BH11" s="150"/>
    </row>
    <row r="12" spans="1:60" outlineLevel="1" x14ac:dyDescent="0.2">
      <c r="A12" s="171">
        <v>2</v>
      </c>
      <c r="B12" s="172" t="s">
        <v>242</v>
      </c>
      <c r="C12" s="187" t="s">
        <v>243</v>
      </c>
      <c r="D12" s="173" t="s">
        <v>234</v>
      </c>
      <c r="E12" s="174">
        <v>1</v>
      </c>
      <c r="F12" s="175"/>
      <c r="G12" s="176">
        <f>ROUND(E12*F12,2)</f>
        <v>0</v>
      </c>
      <c r="H12" s="175"/>
      <c r="I12" s="176">
        <f>ROUND(E12*H12,2)</f>
        <v>0</v>
      </c>
      <c r="J12" s="175"/>
      <c r="K12" s="176">
        <f>ROUND(E12*J12,2)</f>
        <v>0</v>
      </c>
      <c r="L12" s="176">
        <v>21</v>
      </c>
      <c r="M12" s="176">
        <f>G12*(1+L12/100)</f>
        <v>0</v>
      </c>
      <c r="N12" s="174">
        <v>0</v>
      </c>
      <c r="O12" s="174">
        <f>ROUND(E12*N12,2)</f>
        <v>0</v>
      </c>
      <c r="P12" s="174">
        <v>0</v>
      </c>
      <c r="Q12" s="174">
        <f>ROUND(E12*P12,2)</f>
        <v>0</v>
      </c>
      <c r="R12" s="176"/>
      <c r="S12" s="176" t="s">
        <v>235</v>
      </c>
      <c r="T12" s="177" t="s">
        <v>236</v>
      </c>
      <c r="U12" s="161">
        <v>0</v>
      </c>
      <c r="V12" s="161">
        <f>ROUND(E12*U12,2)</f>
        <v>0</v>
      </c>
      <c r="W12" s="161"/>
      <c r="X12" s="161" t="s">
        <v>237</v>
      </c>
      <c r="Y12" s="161" t="s">
        <v>238</v>
      </c>
      <c r="Z12" s="150"/>
      <c r="AA12" s="150"/>
      <c r="AB12" s="150"/>
      <c r="AC12" s="150"/>
      <c r="AD12" s="150"/>
      <c r="AE12" s="150"/>
      <c r="AF12" s="150"/>
      <c r="AG12" s="150" t="s">
        <v>244</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2" x14ac:dyDescent="0.2">
      <c r="A13" s="157"/>
      <c r="B13" s="158"/>
      <c r="C13" s="266" t="s">
        <v>245</v>
      </c>
      <c r="D13" s="267"/>
      <c r="E13" s="267"/>
      <c r="F13" s="267"/>
      <c r="G13" s="267"/>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240</v>
      </c>
      <c r="AH13" s="150"/>
      <c r="AI13" s="150"/>
      <c r="AJ13" s="150"/>
      <c r="AK13" s="150"/>
      <c r="AL13" s="150"/>
      <c r="AM13" s="150"/>
      <c r="AN13" s="150"/>
      <c r="AO13" s="150"/>
      <c r="AP13" s="150"/>
      <c r="AQ13" s="150"/>
      <c r="AR13" s="150"/>
      <c r="AS13" s="150"/>
      <c r="AT13" s="150"/>
      <c r="AU13" s="150"/>
      <c r="AV13" s="150"/>
      <c r="AW13" s="150"/>
      <c r="AX13" s="150"/>
      <c r="AY13" s="150"/>
      <c r="AZ13" s="150"/>
      <c r="BA13" s="178" t="str">
        <f>C13</f>
        <v>Zaměření a vytýčení stávajících inženýrských sítí v místě stavby z hlediska jejich ochrany při provádění stavby.</v>
      </c>
      <c r="BB13" s="150"/>
      <c r="BC13" s="150"/>
      <c r="BD13" s="150"/>
      <c r="BE13" s="150"/>
      <c r="BF13" s="150"/>
      <c r="BG13" s="150"/>
      <c r="BH13" s="150"/>
    </row>
    <row r="14" spans="1:60" outlineLevel="1" x14ac:dyDescent="0.2">
      <c r="A14" s="171">
        <v>3</v>
      </c>
      <c r="B14" s="172" t="s">
        <v>246</v>
      </c>
      <c r="C14" s="187" t="s">
        <v>247</v>
      </c>
      <c r="D14" s="173" t="s">
        <v>234</v>
      </c>
      <c r="E14" s="174">
        <v>1</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c r="S14" s="176" t="s">
        <v>235</v>
      </c>
      <c r="T14" s="177" t="s">
        <v>236</v>
      </c>
      <c r="U14" s="161">
        <v>0</v>
      </c>
      <c r="V14" s="161">
        <f>ROUND(E14*U14,2)</f>
        <v>0</v>
      </c>
      <c r="W14" s="161"/>
      <c r="X14" s="161" t="s">
        <v>237</v>
      </c>
      <c r="Y14" s="161" t="s">
        <v>238</v>
      </c>
      <c r="Z14" s="150"/>
      <c r="AA14" s="150"/>
      <c r="AB14" s="150"/>
      <c r="AC14" s="150"/>
      <c r="AD14" s="150"/>
      <c r="AE14" s="150"/>
      <c r="AF14" s="150"/>
      <c r="AG14" s="150" t="s">
        <v>248</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2" x14ac:dyDescent="0.2">
      <c r="A15" s="157"/>
      <c r="B15" s="158"/>
      <c r="C15" s="266" t="s">
        <v>249</v>
      </c>
      <c r="D15" s="267"/>
      <c r="E15" s="267"/>
      <c r="F15" s="267"/>
      <c r="G15" s="267"/>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240</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71">
        <v>4</v>
      </c>
      <c r="B16" s="172" t="s">
        <v>250</v>
      </c>
      <c r="C16" s="187" t="s">
        <v>251</v>
      </c>
      <c r="D16" s="173" t="s">
        <v>234</v>
      </c>
      <c r="E16" s="174">
        <v>1</v>
      </c>
      <c r="F16" s="175"/>
      <c r="G16" s="176">
        <f>ROUND(E16*F16,2)</f>
        <v>0</v>
      </c>
      <c r="H16" s="175"/>
      <c r="I16" s="176">
        <f>ROUND(E16*H16,2)</f>
        <v>0</v>
      </c>
      <c r="J16" s="175"/>
      <c r="K16" s="176">
        <f>ROUND(E16*J16,2)</f>
        <v>0</v>
      </c>
      <c r="L16" s="176">
        <v>21</v>
      </c>
      <c r="M16" s="176">
        <f>G16*(1+L16/100)</f>
        <v>0</v>
      </c>
      <c r="N16" s="174">
        <v>0</v>
      </c>
      <c r="O16" s="174">
        <f>ROUND(E16*N16,2)</f>
        <v>0</v>
      </c>
      <c r="P16" s="174">
        <v>0</v>
      </c>
      <c r="Q16" s="174">
        <f>ROUND(E16*P16,2)</f>
        <v>0</v>
      </c>
      <c r="R16" s="176"/>
      <c r="S16" s="176" t="s">
        <v>235</v>
      </c>
      <c r="T16" s="177" t="s">
        <v>236</v>
      </c>
      <c r="U16" s="161">
        <v>0</v>
      </c>
      <c r="V16" s="161">
        <f>ROUND(E16*U16,2)</f>
        <v>0</v>
      </c>
      <c r="W16" s="161"/>
      <c r="X16" s="161" t="s">
        <v>237</v>
      </c>
      <c r="Y16" s="161" t="s">
        <v>238</v>
      </c>
      <c r="Z16" s="150"/>
      <c r="AA16" s="150"/>
      <c r="AB16" s="150"/>
      <c r="AC16" s="150"/>
      <c r="AD16" s="150"/>
      <c r="AE16" s="150"/>
      <c r="AF16" s="150"/>
      <c r="AG16" s="150" t="s">
        <v>252</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33.75" outlineLevel="2" x14ac:dyDescent="0.2">
      <c r="A17" s="157"/>
      <c r="B17" s="158"/>
      <c r="C17" s="266" t="s">
        <v>253</v>
      </c>
      <c r="D17" s="267"/>
      <c r="E17" s="267"/>
      <c r="F17" s="267"/>
      <c r="G17" s="267"/>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240</v>
      </c>
      <c r="AH17" s="150"/>
      <c r="AI17" s="150"/>
      <c r="AJ17" s="150"/>
      <c r="AK17" s="150"/>
      <c r="AL17" s="150"/>
      <c r="AM17" s="150"/>
      <c r="AN17" s="150"/>
      <c r="AO17" s="150"/>
      <c r="AP17" s="150"/>
      <c r="AQ17" s="150"/>
      <c r="AR17" s="150"/>
      <c r="AS17" s="150"/>
      <c r="AT17" s="150"/>
      <c r="AU17" s="150"/>
      <c r="AV17" s="150"/>
      <c r="AW17" s="150"/>
      <c r="AX17" s="150"/>
      <c r="AY17" s="150"/>
      <c r="AZ17" s="150"/>
      <c r="BA17" s="178" t="str">
        <f>C17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7" s="150"/>
      <c r="BC17" s="150"/>
      <c r="BD17" s="150"/>
      <c r="BE17" s="150"/>
      <c r="BF17" s="150"/>
      <c r="BG17" s="150"/>
      <c r="BH17" s="150"/>
    </row>
    <row r="18" spans="1:60" outlineLevel="1" x14ac:dyDescent="0.2">
      <c r="A18" s="171">
        <v>5</v>
      </c>
      <c r="B18" s="172" t="s">
        <v>254</v>
      </c>
      <c r="C18" s="187" t="s">
        <v>255</v>
      </c>
      <c r="D18" s="173" t="s">
        <v>234</v>
      </c>
      <c r="E18" s="174">
        <v>1</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c r="S18" s="176" t="s">
        <v>235</v>
      </c>
      <c r="T18" s="177" t="s">
        <v>236</v>
      </c>
      <c r="U18" s="161">
        <v>0</v>
      </c>
      <c r="V18" s="161">
        <f>ROUND(E18*U18,2)</f>
        <v>0</v>
      </c>
      <c r="W18" s="161"/>
      <c r="X18" s="161" t="s">
        <v>237</v>
      </c>
      <c r="Y18" s="161" t="s">
        <v>238</v>
      </c>
      <c r="Z18" s="150"/>
      <c r="AA18" s="150"/>
      <c r="AB18" s="150"/>
      <c r="AC18" s="150"/>
      <c r="AD18" s="150"/>
      <c r="AE18" s="150"/>
      <c r="AF18" s="150"/>
      <c r="AG18" s="150" t="s">
        <v>252</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2" x14ac:dyDescent="0.2">
      <c r="A19" s="157"/>
      <c r="B19" s="158"/>
      <c r="C19" s="266" t="s">
        <v>256</v>
      </c>
      <c r="D19" s="267"/>
      <c r="E19" s="267"/>
      <c r="F19" s="267"/>
      <c r="G19" s="267"/>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240</v>
      </c>
      <c r="AH19" s="150"/>
      <c r="AI19" s="150"/>
      <c r="AJ19" s="150"/>
      <c r="AK19" s="150"/>
      <c r="AL19" s="150"/>
      <c r="AM19" s="150"/>
      <c r="AN19" s="150"/>
      <c r="AO19" s="150"/>
      <c r="AP19" s="150"/>
      <c r="AQ19" s="150"/>
      <c r="AR19" s="150"/>
      <c r="AS19" s="150"/>
      <c r="AT19" s="150"/>
      <c r="AU19" s="150"/>
      <c r="AV19" s="150"/>
      <c r="AW19" s="150"/>
      <c r="AX19" s="150"/>
      <c r="AY19" s="150"/>
      <c r="AZ19" s="150"/>
      <c r="BA19" s="178" t="str">
        <f>C19</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9" s="150"/>
      <c r="BC19" s="150"/>
      <c r="BD19" s="150"/>
      <c r="BE19" s="150"/>
      <c r="BF19" s="150"/>
      <c r="BG19" s="150"/>
      <c r="BH19" s="150"/>
    </row>
    <row r="20" spans="1:60" outlineLevel="3" x14ac:dyDescent="0.2">
      <c r="A20" s="157"/>
      <c r="B20" s="158"/>
      <c r="C20" s="257" t="s">
        <v>257</v>
      </c>
      <c r="D20" s="258"/>
      <c r="E20" s="258"/>
      <c r="F20" s="258"/>
      <c r="G20" s="258"/>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240</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1">
        <v>6</v>
      </c>
      <c r="B21" s="172" t="s">
        <v>258</v>
      </c>
      <c r="C21" s="187" t="s">
        <v>259</v>
      </c>
      <c r="D21" s="173" t="s">
        <v>234</v>
      </c>
      <c r="E21" s="174">
        <v>1</v>
      </c>
      <c r="F21" s="175"/>
      <c r="G21" s="176">
        <f>ROUND(E21*F21,2)</f>
        <v>0</v>
      </c>
      <c r="H21" s="175"/>
      <c r="I21" s="176">
        <f>ROUND(E21*H21,2)</f>
        <v>0</v>
      </c>
      <c r="J21" s="175"/>
      <c r="K21" s="176">
        <f>ROUND(E21*J21,2)</f>
        <v>0</v>
      </c>
      <c r="L21" s="176">
        <v>21</v>
      </c>
      <c r="M21" s="176">
        <f>G21*(1+L21/100)</f>
        <v>0</v>
      </c>
      <c r="N21" s="174">
        <v>0</v>
      </c>
      <c r="O21" s="174">
        <f>ROUND(E21*N21,2)</f>
        <v>0</v>
      </c>
      <c r="P21" s="174">
        <v>0</v>
      </c>
      <c r="Q21" s="174">
        <f>ROUND(E21*P21,2)</f>
        <v>0</v>
      </c>
      <c r="R21" s="176"/>
      <c r="S21" s="176" t="s">
        <v>235</v>
      </c>
      <c r="T21" s="177" t="s">
        <v>236</v>
      </c>
      <c r="U21" s="161">
        <v>0</v>
      </c>
      <c r="V21" s="161">
        <f>ROUND(E21*U21,2)</f>
        <v>0</v>
      </c>
      <c r="W21" s="161"/>
      <c r="X21" s="161" t="s">
        <v>237</v>
      </c>
      <c r="Y21" s="161" t="s">
        <v>238</v>
      </c>
      <c r="Z21" s="150"/>
      <c r="AA21" s="150"/>
      <c r="AB21" s="150"/>
      <c r="AC21" s="150"/>
      <c r="AD21" s="150"/>
      <c r="AE21" s="150"/>
      <c r="AF21" s="150"/>
      <c r="AG21" s="150" t="s">
        <v>244</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2" x14ac:dyDescent="0.2">
      <c r="A22" s="157"/>
      <c r="B22" s="158"/>
      <c r="C22" s="266" t="s">
        <v>260</v>
      </c>
      <c r="D22" s="267"/>
      <c r="E22" s="267"/>
      <c r="F22" s="267"/>
      <c r="G22" s="267"/>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240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
      <c r="A23" s="171">
        <v>7</v>
      </c>
      <c r="B23" s="172" t="s">
        <v>261</v>
      </c>
      <c r="C23" s="187" t="s">
        <v>262</v>
      </c>
      <c r="D23" s="173" t="s">
        <v>234</v>
      </c>
      <c r="E23" s="174">
        <v>1</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235</v>
      </c>
      <c r="T23" s="177" t="s">
        <v>236</v>
      </c>
      <c r="U23" s="161">
        <v>0</v>
      </c>
      <c r="V23" s="161">
        <f>ROUND(E23*U23,2)</f>
        <v>0</v>
      </c>
      <c r="W23" s="161"/>
      <c r="X23" s="161" t="s">
        <v>237</v>
      </c>
      <c r="Y23" s="161" t="s">
        <v>238</v>
      </c>
      <c r="Z23" s="150"/>
      <c r="AA23" s="150"/>
      <c r="AB23" s="150"/>
      <c r="AC23" s="150"/>
      <c r="AD23" s="150"/>
      <c r="AE23" s="150"/>
      <c r="AF23" s="150"/>
      <c r="AG23" s="150" t="s">
        <v>239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2.5" outlineLevel="2" x14ac:dyDescent="0.2">
      <c r="A24" s="157"/>
      <c r="B24" s="158"/>
      <c r="C24" s="266" t="s">
        <v>263</v>
      </c>
      <c r="D24" s="267"/>
      <c r="E24" s="267"/>
      <c r="F24" s="267"/>
      <c r="G24" s="267"/>
      <c r="H24" s="161"/>
      <c r="I24" s="161"/>
      <c r="J24" s="161"/>
      <c r="K24" s="161"/>
      <c r="L24" s="161"/>
      <c r="M24" s="161"/>
      <c r="N24" s="160"/>
      <c r="O24" s="160"/>
      <c r="P24" s="160"/>
      <c r="Q24" s="160"/>
      <c r="R24" s="161"/>
      <c r="S24" s="161"/>
      <c r="T24" s="161"/>
      <c r="U24" s="161"/>
      <c r="V24" s="161"/>
      <c r="W24" s="161"/>
      <c r="X24" s="161"/>
      <c r="Y24" s="161"/>
      <c r="Z24" s="150"/>
      <c r="AA24" s="150"/>
      <c r="AB24" s="150"/>
      <c r="AC24" s="150"/>
      <c r="AD24" s="150"/>
      <c r="AE24" s="150"/>
      <c r="AF24" s="150"/>
      <c r="AG24" s="150" t="s">
        <v>240</v>
      </c>
      <c r="AH24" s="150"/>
      <c r="AI24" s="150"/>
      <c r="AJ24" s="150"/>
      <c r="AK24" s="150"/>
      <c r="AL24" s="150"/>
      <c r="AM24" s="150"/>
      <c r="AN24" s="150"/>
      <c r="AO24" s="150"/>
      <c r="AP24" s="150"/>
      <c r="AQ24" s="150"/>
      <c r="AR24" s="150"/>
      <c r="AS24" s="150"/>
      <c r="AT24" s="150"/>
      <c r="AU24" s="150"/>
      <c r="AV24" s="150"/>
      <c r="AW24" s="150"/>
      <c r="AX24" s="150"/>
      <c r="AY24" s="150"/>
      <c r="AZ24" s="150"/>
      <c r="BA24" s="178" t="str">
        <f>C24</f>
        <v>Náklady zhotovitele, související s prováděním zkoušek a revizí předepsaných technickými normami nebo objednatelem a které jsou pro provedení díla nezbytné.</v>
      </c>
      <c r="BB24" s="150"/>
      <c r="BC24" s="150"/>
      <c r="BD24" s="150"/>
      <c r="BE24" s="150"/>
      <c r="BF24" s="150"/>
      <c r="BG24" s="150"/>
      <c r="BH24" s="150"/>
    </row>
    <row r="25" spans="1:60" outlineLevel="3" x14ac:dyDescent="0.2">
      <c r="A25" s="157"/>
      <c r="B25" s="158"/>
      <c r="C25" s="257" t="s">
        <v>264</v>
      </c>
      <c r="D25" s="258"/>
      <c r="E25" s="258"/>
      <c r="F25" s="258"/>
      <c r="G25" s="258"/>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240</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79">
        <v>8</v>
      </c>
      <c r="B26" s="180" t="s">
        <v>265</v>
      </c>
      <c r="C26" s="188" t="s">
        <v>266</v>
      </c>
      <c r="D26" s="181" t="s">
        <v>234</v>
      </c>
      <c r="E26" s="182">
        <v>1</v>
      </c>
      <c r="F26" s="183"/>
      <c r="G26" s="184">
        <f>ROUND(E26*F26,2)</f>
        <v>0</v>
      </c>
      <c r="H26" s="183"/>
      <c r="I26" s="184">
        <f>ROUND(E26*H26,2)</f>
        <v>0</v>
      </c>
      <c r="J26" s="183"/>
      <c r="K26" s="184">
        <f>ROUND(E26*J26,2)</f>
        <v>0</v>
      </c>
      <c r="L26" s="184">
        <v>21</v>
      </c>
      <c r="M26" s="184">
        <f>G26*(1+L26/100)</f>
        <v>0</v>
      </c>
      <c r="N26" s="182">
        <v>0</v>
      </c>
      <c r="O26" s="182">
        <f>ROUND(E26*N26,2)</f>
        <v>0</v>
      </c>
      <c r="P26" s="182">
        <v>0</v>
      </c>
      <c r="Q26" s="182">
        <f>ROUND(E26*P26,2)</f>
        <v>0</v>
      </c>
      <c r="R26" s="184"/>
      <c r="S26" s="184" t="s">
        <v>267</v>
      </c>
      <c r="T26" s="185" t="s">
        <v>236</v>
      </c>
      <c r="U26" s="161">
        <v>0</v>
      </c>
      <c r="V26" s="161">
        <f>ROUND(E26*U26,2)</f>
        <v>0</v>
      </c>
      <c r="W26" s="161"/>
      <c r="X26" s="161" t="s">
        <v>237</v>
      </c>
      <c r="Y26" s="161" t="s">
        <v>238</v>
      </c>
      <c r="Z26" s="150"/>
      <c r="AA26" s="150"/>
      <c r="AB26" s="150"/>
      <c r="AC26" s="150"/>
      <c r="AD26" s="150"/>
      <c r="AE26" s="150"/>
      <c r="AF26" s="150"/>
      <c r="AG26" s="150" t="s">
        <v>244</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x14ac:dyDescent="0.2">
      <c r="A27" s="164" t="s">
        <v>230</v>
      </c>
      <c r="B27" s="165" t="s">
        <v>200</v>
      </c>
      <c r="C27" s="186" t="s">
        <v>28</v>
      </c>
      <c r="D27" s="166"/>
      <c r="E27" s="167"/>
      <c r="F27" s="168"/>
      <c r="G27" s="168">
        <f>SUMIF(AG28:AG43,"&lt;&gt;NOR",G28:G43)</f>
        <v>0</v>
      </c>
      <c r="H27" s="168"/>
      <c r="I27" s="168">
        <f>SUM(I28:I43)</f>
        <v>0</v>
      </c>
      <c r="J27" s="168"/>
      <c r="K27" s="168">
        <f>SUM(K28:K43)</f>
        <v>0</v>
      </c>
      <c r="L27" s="168"/>
      <c r="M27" s="168">
        <f>SUM(M28:M43)</f>
        <v>0</v>
      </c>
      <c r="N27" s="167"/>
      <c r="O27" s="167">
        <f>SUM(O28:O43)</f>
        <v>0</v>
      </c>
      <c r="P27" s="167"/>
      <c r="Q27" s="167">
        <f>SUM(Q28:Q43)</f>
        <v>0</v>
      </c>
      <c r="R27" s="168"/>
      <c r="S27" s="168"/>
      <c r="T27" s="169"/>
      <c r="U27" s="163"/>
      <c r="V27" s="163">
        <f>SUM(V28:V43)</f>
        <v>0</v>
      </c>
      <c r="W27" s="163"/>
      <c r="X27" s="163"/>
      <c r="Y27" s="163"/>
      <c r="AG27" t="s">
        <v>231</v>
      </c>
    </row>
    <row r="28" spans="1:60" outlineLevel="1" x14ac:dyDescent="0.2">
      <c r="A28" s="171">
        <v>9</v>
      </c>
      <c r="B28" s="172" t="s">
        <v>268</v>
      </c>
      <c r="C28" s="187" t="s">
        <v>269</v>
      </c>
      <c r="D28" s="173" t="s">
        <v>234</v>
      </c>
      <c r="E28" s="174">
        <v>1</v>
      </c>
      <c r="F28" s="175"/>
      <c r="G28" s="176">
        <f>ROUND(E28*F28,2)</f>
        <v>0</v>
      </c>
      <c r="H28" s="175"/>
      <c r="I28" s="176">
        <f>ROUND(E28*H28,2)</f>
        <v>0</v>
      </c>
      <c r="J28" s="175"/>
      <c r="K28" s="176">
        <f>ROUND(E28*J28,2)</f>
        <v>0</v>
      </c>
      <c r="L28" s="176">
        <v>21</v>
      </c>
      <c r="M28" s="176">
        <f>G28*(1+L28/100)</f>
        <v>0</v>
      </c>
      <c r="N28" s="174">
        <v>0</v>
      </c>
      <c r="O28" s="174">
        <f>ROUND(E28*N28,2)</f>
        <v>0</v>
      </c>
      <c r="P28" s="174">
        <v>0</v>
      </c>
      <c r="Q28" s="174">
        <f>ROUND(E28*P28,2)</f>
        <v>0</v>
      </c>
      <c r="R28" s="176"/>
      <c r="S28" s="176" t="s">
        <v>235</v>
      </c>
      <c r="T28" s="177" t="s">
        <v>236</v>
      </c>
      <c r="U28" s="161">
        <v>0</v>
      </c>
      <c r="V28" s="161">
        <f>ROUND(E28*U28,2)</f>
        <v>0</v>
      </c>
      <c r="W28" s="161"/>
      <c r="X28" s="161" t="s">
        <v>237</v>
      </c>
      <c r="Y28" s="161" t="s">
        <v>238</v>
      </c>
      <c r="Z28" s="150"/>
      <c r="AA28" s="150"/>
      <c r="AB28" s="150"/>
      <c r="AC28" s="150"/>
      <c r="AD28" s="150"/>
      <c r="AE28" s="150"/>
      <c r="AF28" s="150"/>
      <c r="AG28" s="150" t="s">
        <v>239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22.5" outlineLevel="2" x14ac:dyDescent="0.2">
      <c r="A29" s="157"/>
      <c r="B29" s="158"/>
      <c r="C29" s="266" t="s">
        <v>292</v>
      </c>
      <c r="D29" s="267"/>
      <c r="E29" s="267"/>
      <c r="F29" s="267"/>
      <c r="G29" s="267"/>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240</v>
      </c>
      <c r="AH29" s="150"/>
      <c r="AI29" s="150"/>
      <c r="AJ29" s="150"/>
      <c r="AK29" s="150"/>
      <c r="AL29" s="150"/>
      <c r="AM29" s="150"/>
      <c r="AN29" s="150"/>
      <c r="AO29" s="150"/>
      <c r="AP29" s="150"/>
      <c r="AQ29" s="150"/>
      <c r="AR29" s="150"/>
      <c r="AS29" s="150"/>
      <c r="AT29" s="150"/>
      <c r="AU29" s="150"/>
      <c r="AV29" s="150"/>
      <c r="AW29" s="150"/>
      <c r="AX29" s="150"/>
      <c r="AY29" s="150"/>
      <c r="AZ29" s="150"/>
      <c r="BA29" s="178" t="str">
        <f>C29</f>
        <v>Náklady spojené s vypracováním projektové dokumentace, většinou v obsahu a rozsahu projektové dokumentace pro provádění stavby, ale mohou zde být obsaženy i náklady na jiné stupně projektové dokumentace, pokud jsou součástí požadavků objednatele.</v>
      </c>
      <c r="BB29" s="150"/>
      <c r="BC29" s="150"/>
      <c r="BD29" s="150"/>
      <c r="BE29" s="150"/>
      <c r="BF29" s="150"/>
      <c r="BG29" s="150"/>
      <c r="BH29" s="150"/>
    </row>
    <row r="30" spans="1:60" outlineLevel="3" x14ac:dyDescent="0.2">
      <c r="A30" s="157"/>
      <c r="B30" s="158"/>
      <c r="C30" s="257" t="s">
        <v>270</v>
      </c>
      <c r="D30" s="258"/>
      <c r="E30" s="258"/>
      <c r="F30" s="258"/>
      <c r="G30" s="258"/>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240</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1">
        <v>10</v>
      </c>
      <c r="B31" s="172" t="s">
        <v>271</v>
      </c>
      <c r="C31" s="187" t="s">
        <v>272</v>
      </c>
      <c r="D31" s="173" t="s">
        <v>234</v>
      </c>
      <c r="E31" s="174">
        <v>1</v>
      </c>
      <c r="F31" s="175"/>
      <c r="G31" s="176">
        <f>ROUND(E31*F31,2)</f>
        <v>0</v>
      </c>
      <c r="H31" s="175"/>
      <c r="I31" s="176">
        <f>ROUND(E31*H31,2)</f>
        <v>0</v>
      </c>
      <c r="J31" s="175"/>
      <c r="K31" s="176">
        <f>ROUND(E31*J31,2)</f>
        <v>0</v>
      </c>
      <c r="L31" s="176">
        <v>21</v>
      </c>
      <c r="M31" s="176">
        <f>G31*(1+L31/100)</f>
        <v>0</v>
      </c>
      <c r="N31" s="174">
        <v>0</v>
      </c>
      <c r="O31" s="174">
        <f>ROUND(E31*N31,2)</f>
        <v>0</v>
      </c>
      <c r="P31" s="174">
        <v>0</v>
      </c>
      <c r="Q31" s="174">
        <f>ROUND(E31*P31,2)</f>
        <v>0</v>
      </c>
      <c r="R31" s="176"/>
      <c r="S31" s="176" t="s">
        <v>235</v>
      </c>
      <c r="T31" s="177" t="s">
        <v>236</v>
      </c>
      <c r="U31" s="161">
        <v>0</v>
      </c>
      <c r="V31" s="161">
        <f>ROUND(E31*U31,2)</f>
        <v>0</v>
      </c>
      <c r="W31" s="161"/>
      <c r="X31" s="161" t="s">
        <v>237</v>
      </c>
      <c r="Y31" s="161" t="s">
        <v>238</v>
      </c>
      <c r="Z31" s="150"/>
      <c r="AA31" s="150"/>
      <c r="AB31" s="150"/>
      <c r="AC31" s="150"/>
      <c r="AD31" s="150"/>
      <c r="AE31" s="150"/>
      <c r="AF31" s="150"/>
      <c r="AG31" s="150" t="s">
        <v>239</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2.5" outlineLevel="2" x14ac:dyDescent="0.2">
      <c r="A32" s="157"/>
      <c r="B32" s="158"/>
      <c r="C32" s="266" t="s">
        <v>273</v>
      </c>
      <c r="D32" s="267"/>
      <c r="E32" s="267"/>
      <c r="F32" s="267"/>
      <c r="G32" s="267"/>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240</v>
      </c>
      <c r="AH32" s="150"/>
      <c r="AI32" s="150"/>
      <c r="AJ32" s="150"/>
      <c r="AK32" s="150"/>
      <c r="AL32" s="150"/>
      <c r="AM32" s="150"/>
      <c r="AN32" s="150"/>
      <c r="AO32" s="150"/>
      <c r="AP32" s="150"/>
      <c r="AQ32" s="150"/>
      <c r="AR32" s="150"/>
      <c r="AS32" s="150"/>
      <c r="AT32" s="150"/>
      <c r="AU32" s="150"/>
      <c r="AV32" s="150"/>
      <c r="AW32" s="150"/>
      <c r="AX32" s="150"/>
      <c r="AY32" s="150"/>
      <c r="AZ32" s="150"/>
      <c r="BA32" s="178" t="str">
        <f>C32</f>
        <v>Náplň činnosti: vyhotovení geometrického plánu jako součásti právních listin, podle nichž má být proveden zápis do katastru nemovitostí, je-li třeba předmět zápisu nově zobrazit do katastrální mapy.</v>
      </c>
      <c r="BB32" s="150"/>
      <c r="BC32" s="150"/>
      <c r="BD32" s="150"/>
      <c r="BE32" s="150"/>
      <c r="BF32" s="150"/>
      <c r="BG32" s="150"/>
      <c r="BH32" s="150"/>
    </row>
    <row r="33" spans="1:60" outlineLevel="3" x14ac:dyDescent="0.2">
      <c r="A33" s="157"/>
      <c r="B33" s="158"/>
      <c r="C33" s="257" t="s">
        <v>274</v>
      </c>
      <c r="D33" s="258"/>
      <c r="E33" s="258"/>
      <c r="F33" s="258"/>
      <c r="G33" s="258"/>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240</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1">
        <v>11</v>
      </c>
      <c r="B34" s="172" t="s">
        <v>275</v>
      </c>
      <c r="C34" s="187" t="s">
        <v>276</v>
      </c>
      <c r="D34" s="173" t="s">
        <v>234</v>
      </c>
      <c r="E34" s="174">
        <v>1</v>
      </c>
      <c r="F34" s="175"/>
      <c r="G34" s="176">
        <f>ROUND(E34*F34,2)</f>
        <v>0</v>
      </c>
      <c r="H34" s="175"/>
      <c r="I34" s="176">
        <f>ROUND(E34*H34,2)</f>
        <v>0</v>
      </c>
      <c r="J34" s="175"/>
      <c r="K34" s="176">
        <f>ROUND(E34*J34,2)</f>
        <v>0</v>
      </c>
      <c r="L34" s="176">
        <v>21</v>
      </c>
      <c r="M34" s="176">
        <f>G34*(1+L34/100)</f>
        <v>0</v>
      </c>
      <c r="N34" s="174">
        <v>0</v>
      </c>
      <c r="O34" s="174">
        <f>ROUND(E34*N34,2)</f>
        <v>0</v>
      </c>
      <c r="P34" s="174">
        <v>0</v>
      </c>
      <c r="Q34" s="174">
        <f>ROUND(E34*P34,2)</f>
        <v>0</v>
      </c>
      <c r="R34" s="176"/>
      <c r="S34" s="176" t="s">
        <v>235</v>
      </c>
      <c r="T34" s="177" t="s">
        <v>236</v>
      </c>
      <c r="U34" s="161">
        <v>0</v>
      </c>
      <c r="V34" s="161">
        <f>ROUND(E34*U34,2)</f>
        <v>0</v>
      </c>
      <c r="W34" s="161"/>
      <c r="X34" s="161" t="s">
        <v>237</v>
      </c>
      <c r="Y34" s="161" t="s">
        <v>238</v>
      </c>
      <c r="Z34" s="150"/>
      <c r="AA34" s="150"/>
      <c r="AB34" s="150"/>
      <c r="AC34" s="150"/>
      <c r="AD34" s="150"/>
      <c r="AE34" s="150"/>
      <c r="AF34" s="150"/>
      <c r="AG34" s="150" t="s">
        <v>239</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33.75" outlineLevel="2" x14ac:dyDescent="0.2">
      <c r="A35" s="157"/>
      <c r="B35" s="158"/>
      <c r="C35" s="266" t="s">
        <v>277</v>
      </c>
      <c r="D35" s="267"/>
      <c r="E35" s="267"/>
      <c r="F35" s="267"/>
      <c r="G35" s="267"/>
      <c r="H35" s="161"/>
      <c r="I35" s="161"/>
      <c r="J35" s="161"/>
      <c r="K35" s="161"/>
      <c r="L35" s="161"/>
      <c r="M35" s="161"/>
      <c r="N35" s="160"/>
      <c r="O35" s="160"/>
      <c r="P35" s="160"/>
      <c r="Q35" s="160"/>
      <c r="R35" s="161"/>
      <c r="S35" s="161"/>
      <c r="T35" s="161"/>
      <c r="U35" s="161"/>
      <c r="V35" s="161"/>
      <c r="W35" s="161"/>
      <c r="X35" s="161"/>
      <c r="Y35" s="161"/>
      <c r="Z35" s="150"/>
      <c r="AA35" s="150"/>
      <c r="AB35" s="150"/>
      <c r="AC35" s="150"/>
      <c r="AD35" s="150"/>
      <c r="AE35" s="150"/>
      <c r="AF35" s="150"/>
      <c r="AG35" s="150" t="s">
        <v>240</v>
      </c>
      <c r="AH35" s="150"/>
      <c r="AI35" s="150"/>
      <c r="AJ35" s="150"/>
      <c r="AK35" s="150"/>
      <c r="AL35" s="150"/>
      <c r="AM35" s="150"/>
      <c r="AN35" s="150"/>
      <c r="AO35" s="150"/>
      <c r="AP35" s="150"/>
      <c r="AQ35" s="150"/>
      <c r="AR35" s="150"/>
      <c r="AS35" s="150"/>
      <c r="AT35" s="150"/>
      <c r="AU35" s="150"/>
      <c r="AV35" s="150"/>
      <c r="AW35" s="150"/>
      <c r="AX35" s="150"/>
      <c r="AY35" s="150"/>
      <c r="AZ35" s="150"/>
      <c r="BA35" s="178" t="str">
        <f>C35</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5" s="150"/>
      <c r="BC35" s="150"/>
      <c r="BD35" s="150"/>
      <c r="BE35" s="150"/>
      <c r="BF35" s="150"/>
      <c r="BG35" s="150"/>
      <c r="BH35" s="150"/>
    </row>
    <row r="36" spans="1:60" outlineLevel="1" x14ac:dyDescent="0.2">
      <c r="A36" s="171">
        <v>12</v>
      </c>
      <c r="B36" s="172" t="s">
        <v>278</v>
      </c>
      <c r="C36" s="187" t="s">
        <v>279</v>
      </c>
      <c r="D36" s="173" t="s">
        <v>234</v>
      </c>
      <c r="E36" s="174">
        <v>1</v>
      </c>
      <c r="F36" s="175"/>
      <c r="G36" s="176">
        <f>ROUND(E36*F36,2)</f>
        <v>0</v>
      </c>
      <c r="H36" s="175"/>
      <c r="I36" s="176">
        <f>ROUND(E36*H36,2)</f>
        <v>0</v>
      </c>
      <c r="J36" s="175"/>
      <c r="K36" s="176">
        <f>ROUND(E36*J36,2)</f>
        <v>0</v>
      </c>
      <c r="L36" s="176">
        <v>21</v>
      </c>
      <c r="M36" s="176">
        <f>G36*(1+L36/100)</f>
        <v>0</v>
      </c>
      <c r="N36" s="174">
        <v>0</v>
      </c>
      <c r="O36" s="174">
        <f>ROUND(E36*N36,2)</f>
        <v>0</v>
      </c>
      <c r="P36" s="174">
        <v>0</v>
      </c>
      <c r="Q36" s="174">
        <f>ROUND(E36*P36,2)</f>
        <v>0</v>
      </c>
      <c r="R36" s="176"/>
      <c r="S36" s="176" t="s">
        <v>235</v>
      </c>
      <c r="T36" s="177" t="s">
        <v>236</v>
      </c>
      <c r="U36" s="161">
        <v>0</v>
      </c>
      <c r="V36" s="161">
        <f>ROUND(E36*U36,2)</f>
        <v>0</v>
      </c>
      <c r="W36" s="161"/>
      <c r="X36" s="161" t="s">
        <v>237</v>
      </c>
      <c r="Y36" s="161" t="s">
        <v>238</v>
      </c>
      <c r="Z36" s="150"/>
      <c r="AA36" s="150"/>
      <c r="AB36" s="150"/>
      <c r="AC36" s="150"/>
      <c r="AD36" s="150"/>
      <c r="AE36" s="150"/>
      <c r="AF36" s="150"/>
      <c r="AG36" s="150" t="s">
        <v>239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
      <c r="A37" s="157"/>
      <c r="B37" s="158"/>
      <c r="C37" s="266" t="s">
        <v>280</v>
      </c>
      <c r="D37" s="267"/>
      <c r="E37" s="267"/>
      <c r="F37" s="267"/>
      <c r="G37" s="267"/>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240</v>
      </c>
      <c r="AH37" s="150"/>
      <c r="AI37" s="150"/>
      <c r="AJ37" s="150"/>
      <c r="AK37" s="150"/>
      <c r="AL37" s="150"/>
      <c r="AM37" s="150"/>
      <c r="AN37" s="150"/>
      <c r="AO37" s="150"/>
      <c r="AP37" s="150"/>
      <c r="AQ37" s="150"/>
      <c r="AR37" s="150"/>
      <c r="AS37" s="150"/>
      <c r="AT37" s="150"/>
      <c r="AU37" s="150"/>
      <c r="AV37" s="150"/>
      <c r="AW37" s="150"/>
      <c r="AX37" s="150"/>
      <c r="AY37" s="150"/>
      <c r="AZ37" s="150"/>
      <c r="BA37" s="178" t="str">
        <f>C37</f>
        <v>Náklady na vyhotovení dokumentace skutečného provedení stavby a její předání objednateli v požadované formě a požadovaném počtu.</v>
      </c>
      <c r="BB37" s="150"/>
      <c r="BC37" s="150"/>
      <c r="BD37" s="150"/>
      <c r="BE37" s="150"/>
      <c r="BF37" s="150"/>
      <c r="BG37" s="150"/>
      <c r="BH37" s="150"/>
    </row>
    <row r="38" spans="1:60" outlineLevel="1" x14ac:dyDescent="0.2">
      <c r="A38" s="171">
        <v>13</v>
      </c>
      <c r="B38" s="172" t="s">
        <v>281</v>
      </c>
      <c r="C38" s="187" t="s">
        <v>282</v>
      </c>
      <c r="D38" s="173" t="s">
        <v>234</v>
      </c>
      <c r="E38" s="174">
        <v>1</v>
      </c>
      <c r="F38" s="175"/>
      <c r="G38" s="176">
        <f>ROUND(E38*F38,2)</f>
        <v>0</v>
      </c>
      <c r="H38" s="175"/>
      <c r="I38" s="176">
        <f>ROUND(E38*H38,2)</f>
        <v>0</v>
      </c>
      <c r="J38" s="175"/>
      <c r="K38" s="176">
        <f>ROUND(E38*J38,2)</f>
        <v>0</v>
      </c>
      <c r="L38" s="176">
        <v>21</v>
      </c>
      <c r="M38" s="176">
        <f>G38*(1+L38/100)</f>
        <v>0</v>
      </c>
      <c r="N38" s="174">
        <v>0</v>
      </c>
      <c r="O38" s="174">
        <f>ROUND(E38*N38,2)</f>
        <v>0</v>
      </c>
      <c r="P38" s="174">
        <v>0</v>
      </c>
      <c r="Q38" s="174">
        <f>ROUND(E38*P38,2)</f>
        <v>0</v>
      </c>
      <c r="R38" s="176"/>
      <c r="S38" s="176" t="s">
        <v>235</v>
      </c>
      <c r="T38" s="177" t="s">
        <v>236</v>
      </c>
      <c r="U38" s="161">
        <v>0</v>
      </c>
      <c r="V38" s="161">
        <f>ROUND(E38*U38,2)</f>
        <v>0</v>
      </c>
      <c r="W38" s="161"/>
      <c r="X38" s="161" t="s">
        <v>237</v>
      </c>
      <c r="Y38" s="161" t="s">
        <v>238</v>
      </c>
      <c r="Z38" s="150"/>
      <c r="AA38" s="150"/>
      <c r="AB38" s="150"/>
      <c r="AC38" s="150"/>
      <c r="AD38" s="150"/>
      <c r="AE38" s="150"/>
      <c r="AF38" s="150"/>
      <c r="AG38" s="150" t="s">
        <v>239</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
      <c r="A39" s="157"/>
      <c r="B39" s="158"/>
      <c r="C39" s="266" t="s">
        <v>283</v>
      </c>
      <c r="D39" s="267"/>
      <c r="E39" s="267"/>
      <c r="F39" s="267"/>
      <c r="G39" s="267"/>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240</v>
      </c>
      <c r="AH39" s="150"/>
      <c r="AI39" s="150"/>
      <c r="AJ39" s="150"/>
      <c r="AK39" s="150"/>
      <c r="AL39" s="150"/>
      <c r="AM39" s="150"/>
      <c r="AN39" s="150"/>
      <c r="AO39" s="150"/>
      <c r="AP39" s="150"/>
      <c r="AQ39" s="150"/>
      <c r="AR39" s="150"/>
      <c r="AS39" s="150"/>
      <c r="AT39" s="150"/>
      <c r="AU39" s="150"/>
      <c r="AV39" s="150"/>
      <c r="AW39" s="150"/>
      <c r="AX39" s="150"/>
      <c r="AY39" s="150"/>
      <c r="AZ39" s="150"/>
      <c r="BA39" s="178" t="str">
        <f>C39</f>
        <v>Náklady na provedení skutečného zaměření stavby v rozsahu nezbytném pro zápis změny do katastru nemovitostí.</v>
      </c>
      <c r="BB39" s="150"/>
      <c r="BC39" s="150"/>
      <c r="BD39" s="150"/>
      <c r="BE39" s="150"/>
      <c r="BF39" s="150"/>
      <c r="BG39" s="150"/>
      <c r="BH39" s="150"/>
    </row>
    <row r="40" spans="1:60" outlineLevel="3" x14ac:dyDescent="0.2">
      <c r="A40" s="157"/>
      <c r="B40" s="158"/>
      <c r="C40" s="257" t="s">
        <v>284</v>
      </c>
      <c r="D40" s="258"/>
      <c r="E40" s="258"/>
      <c r="F40" s="258"/>
      <c r="G40" s="258"/>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240</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9">
        <v>14</v>
      </c>
      <c r="B41" s="180" t="s">
        <v>285</v>
      </c>
      <c r="C41" s="188" t="s">
        <v>286</v>
      </c>
      <c r="D41" s="181" t="s">
        <v>234</v>
      </c>
      <c r="E41" s="182">
        <v>1</v>
      </c>
      <c r="F41" s="183"/>
      <c r="G41" s="184">
        <f>ROUND(E41*F41,2)</f>
        <v>0</v>
      </c>
      <c r="H41" s="183"/>
      <c r="I41" s="184">
        <f>ROUND(E41*H41,2)</f>
        <v>0</v>
      </c>
      <c r="J41" s="183"/>
      <c r="K41" s="184">
        <f>ROUND(E41*J41,2)</f>
        <v>0</v>
      </c>
      <c r="L41" s="184">
        <v>21</v>
      </c>
      <c r="M41" s="184">
        <f>G41*(1+L41/100)</f>
        <v>0</v>
      </c>
      <c r="N41" s="182">
        <v>0</v>
      </c>
      <c r="O41" s="182">
        <f>ROUND(E41*N41,2)</f>
        <v>0</v>
      </c>
      <c r="P41" s="182">
        <v>0</v>
      </c>
      <c r="Q41" s="182">
        <f>ROUND(E41*P41,2)</f>
        <v>0</v>
      </c>
      <c r="R41" s="184"/>
      <c r="S41" s="184" t="s">
        <v>267</v>
      </c>
      <c r="T41" s="185" t="s">
        <v>287</v>
      </c>
      <c r="U41" s="161">
        <v>0</v>
      </c>
      <c r="V41" s="161">
        <f>ROUND(E41*U41,2)</f>
        <v>0</v>
      </c>
      <c r="W41" s="161"/>
      <c r="X41" s="161" t="s">
        <v>237</v>
      </c>
      <c r="Y41" s="161" t="s">
        <v>238</v>
      </c>
      <c r="Z41" s="150"/>
      <c r="AA41" s="150"/>
      <c r="AB41" s="150"/>
      <c r="AC41" s="150"/>
      <c r="AD41" s="150"/>
      <c r="AE41" s="150"/>
      <c r="AF41" s="150"/>
      <c r="AG41" s="150" t="s">
        <v>248</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1">
        <v>15</v>
      </c>
      <c r="B42" s="172" t="s">
        <v>288</v>
      </c>
      <c r="C42" s="187" t="s">
        <v>28</v>
      </c>
      <c r="D42" s="173" t="s">
        <v>234</v>
      </c>
      <c r="E42" s="174">
        <v>1</v>
      </c>
      <c r="F42" s="175"/>
      <c r="G42" s="176">
        <f>ROUND(E42*F42,2)</f>
        <v>0</v>
      </c>
      <c r="H42" s="175"/>
      <c r="I42" s="176">
        <f>ROUND(E42*H42,2)</f>
        <v>0</v>
      </c>
      <c r="J42" s="175"/>
      <c r="K42" s="176">
        <f>ROUND(E42*J42,2)</f>
        <v>0</v>
      </c>
      <c r="L42" s="176">
        <v>21</v>
      </c>
      <c r="M42" s="176">
        <f>G42*(1+L42/100)</f>
        <v>0</v>
      </c>
      <c r="N42" s="174">
        <v>0</v>
      </c>
      <c r="O42" s="174">
        <f>ROUND(E42*N42,2)</f>
        <v>0</v>
      </c>
      <c r="P42" s="174">
        <v>0</v>
      </c>
      <c r="Q42" s="174">
        <f>ROUND(E42*P42,2)</f>
        <v>0</v>
      </c>
      <c r="R42" s="176"/>
      <c r="S42" s="176" t="s">
        <v>267</v>
      </c>
      <c r="T42" s="177" t="s">
        <v>236</v>
      </c>
      <c r="U42" s="161">
        <v>0</v>
      </c>
      <c r="V42" s="161">
        <f>ROUND(E42*U42,2)</f>
        <v>0</v>
      </c>
      <c r="W42" s="161"/>
      <c r="X42" s="161" t="s">
        <v>237</v>
      </c>
      <c r="Y42" s="161" t="s">
        <v>238</v>
      </c>
      <c r="Z42" s="150"/>
      <c r="AA42" s="150"/>
      <c r="AB42" s="150"/>
      <c r="AC42" s="150"/>
      <c r="AD42" s="150"/>
      <c r="AE42" s="150"/>
      <c r="AF42" s="150"/>
      <c r="AG42" s="150" t="s">
        <v>248</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
      <c r="A43" s="157"/>
      <c r="B43" s="158"/>
      <c r="C43" s="266" t="s">
        <v>289</v>
      </c>
      <c r="D43" s="267"/>
      <c r="E43" s="267"/>
      <c r="F43" s="267"/>
      <c r="G43" s="267"/>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240</v>
      </c>
      <c r="AH43" s="150"/>
      <c r="AI43" s="150"/>
      <c r="AJ43" s="150"/>
      <c r="AK43" s="150"/>
      <c r="AL43" s="150"/>
      <c r="AM43" s="150"/>
      <c r="AN43" s="150"/>
      <c r="AO43" s="150"/>
      <c r="AP43" s="150"/>
      <c r="AQ43" s="150"/>
      <c r="AR43" s="150"/>
      <c r="AS43" s="150"/>
      <c r="AT43" s="150"/>
      <c r="AU43" s="150"/>
      <c r="AV43" s="150"/>
      <c r="AW43" s="150"/>
      <c r="AX43" s="150"/>
      <c r="AY43" s="150"/>
      <c r="AZ43" s="150"/>
      <c r="BA43" s="178" t="str">
        <f>C43</f>
        <v>příplatek za ruční provádění zemních prací - pro objekt umístěný v místě, kde nelze zemní práce provádět mechanizací.</v>
      </c>
      <c r="BB43" s="150"/>
      <c r="BC43" s="150"/>
      <c r="BD43" s="150"/>
      <c r="BE43" s="150"/>
      <c r="BF43" s="150"/>
      <c r="BG43" s="150"/>
      <c r="BH43" s="150"/>
    </row>
    <row r="44" spans="1:60" x14ac:dyDescent="0.2">
      <c r="A44" s="3"/>
      <c r="B44" s="4"/>
      <c r="C44" s="189"/>
      <c r="D44" s="6"/>
      <c r="E44" s="3"/>
      <c r="F44" s="3"/>
      <c r="G44" s="3"/>
      <c r="H44" s="3"/>
      <c r="I44" s="3"/>
      <c r="J44" s="3"/>
      <c r="K44" s="3"/>
      <c r="L44" s="3"/>
      <c r="M44" s="3"/>
      <c r="N44" s="3"/>
      <c r="O44" s="3"/>
      <c r="P44" s="3"/>
      <c r="Q44" s="3"/>
      <c r="R44" s="3"/>
      <c r="S44" s="3"/>
      <c r="T44" s="3"/>
      <c r="U44" s="3"/>
      <c r="V44" s="3"/>
      <c r="W44" s="3"/>
      <c r="X44" s="3"/>
      <c r="Y44" s="3"/>
      <c r="AE44">
        <v>15</v>
      </c>
      <c r="AF44">
        <v>21</v>
      </c>
      <c r="AG44" t="s">
        <v>216</v>
      </c>
    </row>
    <row r="45" spans="1:60" x14ac:dyDescent="0.2">
      <c r="A45" s="153"/>
      <c r="B45" s="154" t="s">
        <v>29</v>
      </c>
      <c r="C45" s="190"/>
      <c r="D45" s="155"/>
      <c r="E45" s="156"/>
      <c r="F45" s="156"/>
      <c r="G45" s="170">
        <f>G8+G27</f>
        <v>0</v>
      </c>
      <c r="H45" s="3"/>
      <c r="I45" s="3"/>
      <c r="J45" s="3"/>
      <c r="K45" s="3"/>
      <c r="L45" s="3"/>
      <c r="M45" s="3"/>
      <c r="N45" s="3"/>
      <c r="O45" s="3"/>
      <c r="P45" s="3"/>
      <c r="Q45" s="3"/>
      <c r="R45" s="3"/>
      <c r="S45" s="3"/>
      <c r="T45" s="3"/>
      <c r="U45" s="3"/>
      <c r="V45" s="3"/>
      <c r="W45" s="3"/>
      <c r="X45" s="3"/>
      <c r="Y45" s="3"/>
      <c r="AE45">
        <f>SUMIF(L7:L43,AE44,G7:G43)</f>
        <v>0</v>
      </c>
      <c r="AF45">
        <f>SUMIF(L7:L43,AF44,G7:G43)</f>
        <v>0</v>
      </c>
      <c r="AG45" t="s">
        <v>290</v>
      </c>
    </row>
    <row r="46" spans="1:60" x14ac:dyDescent="0.2">
      <c r="C46" s="191"/>
      <c r="D46" s="10"/>
      <c r="AG46" t="s">
        <v>293</v>
      </c>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23">
    <mergeCell ref="C35:G35"/>
    <mergeCell ref="C37:G37"/>
    <mergeCell ref="C39:G39"/>
    <mergeCell ref="C40:G40"/>
    <mergeCell ref="C43:G43"/>
    <mergeCell ref="C33:G33"/>
    <mergeCell ref="C13:G13"/>
    <mergeCell ref="C15:G15"/>
    <mergeCell ref="C17:G17"/>
    <mergeCell ref="C19:G19"/>
    <mergeCell ref="C20:G20"/>
    <mergeCell ref="C22:G22"/>
    <mergeCell ref="C24:G24"/>
    <mergeCell ref="C25:G25"/>
    <mergeCell ref="C29:G29"/>
    <mergeCell ref="C30:G30"/>
    <mergeCell ref="C32:G32"/>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294</v>
      </c>
      <c r="B1" s="259"/>
      <c r="C1" s="259"/>
      <c r="D1" s="259"/>
      <c r="E1" s="259"/>
      <c r="F1" s="259"/>
      <c r="G1" s="259"/>
      <c r="AG1" t="s">
        <v>201</v>
      </c>
    </row>
    <row r="2" spans="1:60" ht="25.15" customHeight="1" x14ac:dyDescent="0.2">
      <c r="A2" s="142" t="s">
        <v>7</v>
      </c>
      <c r="B2" s="49" t="s">
        <v>43</v>
      </c>
      <c r="C2" s="260" t="s">
        <v>44</v>
      </c>
      <c r="D2" s="261"/>
      <c r="E2" s="261"/>
      <c r="F2" s="261"/>
      <c r="G2" s="262"/>
      <c r="AG2" t="s">
        <v>202</v>
      </c>
    </row>
    <row r="3" spans="1:60" ht="25.15" customHeight="1" x14ac:dyDescent="0.2">
      <c r="A3" s="142" t="s">
        <v>8</v>
      </c>
      <c r="B3" s="49" t="s">
        <v>56</v>
      </c>
      <c r="C3" s="260" t="s">
        <v>57</v>
      </c>
      <c r="D3" s="261"/>
      <c r="E3" s="261"/>
      <c r="F3" s="261"/>
      <c r="G3" s="262"/>
      <c r="AC3" s="123" t="s">
        <v>202</v>
      </c>
      <c r="AG3" t="s">
        <v>206</v>
      </c>
    </row>
    <row r="4" spans="1:60" ht="25.15" customHeight="1" x14ac:dyDescent="0.2">
      <c r="A4" s="143" t="s">
        <v>9</v>
      </c>
      <c r="B4" s="144" t="s">
        <v>58</v>
      </c>
      <c r="C4" s="263" t="s">
        <v>59</v>
      </c>
      <c r="D4" s="264"/>
      <c r="E4" s="264"/>
      <c r="F4" s="264"/>
      <c r="G4" s="265"/>
      <c r="AG4" t="s">
        <v>207</v>
      </c>
    </row>
    <row r="5" spans="1:60" x14ac:dyDescent="0.2">
      <c r="D5" s="10"/>
    </row>
    <row r="6" spans="1:60" ht="38.25" x14ac:dyDescent="0.2">
      <c r="A6" s="146" t="s">
        <v>208</v>
      </c>
      <c r="B6" s="148" t="s">
        <v>209</v>
      </c>
      <c r="C6" s="148" t="s">
        <v>210</v>
      </c>
      <c r="D6" s="147" t="s">
        <v>211</v>
      </c>
      <c r="E6" s="146" t="s">
        <v>212</v>
      </c>
      <c r="F6" s="145" t="s">
        <v>213</v>
      </c>
      <c r="G6" s="146" t="s">
        <v>29</v>
      </c>
      <c r="H6" s="149" t="s">
        <v>30</v>
      </c>
      <c r="I6" s="149" t="s">
        <v>214</v>
      </c>
      <c r="J6" s="149" t="s">
        <v>31</v>
      </c>
      <c r="K6" s="149" t="s">
        <v>215</v>
      </c>
      <c r="L6" s="149" t="s">
        <v>216</v>
      </c>
      <c r="M6" s="149" t="s">
        <v>217</v>
      </c>
      <c r="N6" s="149" t="s">
        <v>218</v>
      </c>
      <c r="O6" s="149" t="s">
        <v>219</v>
      </c>
      <c r="P6" s="149" t="s">
        <v>220</v>
      </c>
      <c r="Q6" s="149" t="s">
        <v>221</v>
      </c>
      <c r="R6" s="149" t="s">
        <v>222</v>
      </c>
      <c r="S6" s="149" t="s">
        <v>223</v>
      </c>
      <c r="T6" s="149" t="s">
        <v>224</v>
      </c>
      <c r="U6" s="149" t="s">
        <v>225</v>
      </c>
      <c r="V6" s="149" t="s">
        <v>226</v>
      </c>
      <c r="W6" s="149" t="s">
        <v>227</v>
      </c>
      <c r="X6" s="149" t="s">
        <v>228</v>
      </c>
      <c r="Y6" s="149" t="s">
        <v>229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4" t="s">
        <v>230</v>
      </c>
      <c r="B8" s="165" t="s">
        <v>152</v>
      </c>
      <c r="C8" s="186" t="s">
        <v>153</v>
      </c>
      <c r="D8" s="166"/>
      <c r="E8" s="167"/>
      <c r="F8" s="168"/>
      <c r="G8" s="168">
        <f>SUMIF(AG9:AG113,"&lt;&gt;NOR",G9:G113)</f>
        <v>0</v>
      </c>
      <c r="H8" s="168"/>
      <c r="I8" s="168">
        <f>SUM(I9:I113)</f>
        <v>0</v>
      </c>
      <c r="J8" s="168"/>
      <c r="K8" s="168">
        <f>SUM(K9:K113)</f>
        <v>0</v>
      </c>
      <c r="L8" s="168"/>
      <c r="M8" s="168">
        <f>SUM(M9:M113)</f>
        <v>0</v>
      </c>
      <c r="N8" s="167"/>
      <c r="O8" s="167">
        <f>SUM(O9:O113)</f>
        <v>0.76</v>
      </c>
      <c r="P8" s="167"/>
      <c r="Q8" s="167">
        <f>SUM(Q9:Q113)</f>
        <v>412.92</v>
      </c>
      <c r="R8" s="168"/>
      <c r="S8" s="168"/>
      <c r="T8" s="169"/>
      <c r="U8" s="163"/>
      <c r="V8" s="163">
        <f>SUM(V9:V113)</f>
        <v>1136.1799999999998</v>
      </c>
      <c r="W8" s="163"/>
      <c r="X8" s="163"/>
      <c r="Y8" s="163"/>
      <c r="AG8" t="s">
        <v>231</v>
      </c>
    </row>
    <row r="9" spans="1:60" ht="22.5" outlineLevel="1" x14ac:dyDescent="0.2">
      <c r="A9" s="171">
        <v>1</v>
      </c>
      <c r="B9" s="172" t="s">
        <v>295</v>
      </c>
      <c r="C9" s="187" t="s">
        <v>296</v>
      </c>
      <c r="D9" s="173" t="s">
        <v>297</v>
      </c>
      <c r="E9" s="174">
        <v>624</v>
      </c>
      <c r="F9" s="175"/>
      <c r="G9" s="176">
        <f>ROUND(E9*F9,2)</f>
        <v>0</v>
      </c>
      <c r="H9" s="175"/>
      <c r="I9" s="176">
        <f>ROUND(E9*H9,2)</f>
        <v>0</v>
      </c>
      <c r="J9" s="175"/>
      <c r="K9" s="176">
        <f>ROUND(E9*J9,2)</f>
        <v>0</v>
      </c>
      <c r="L9" s="176">
        <v>21</v>
      </c>
      <c r="M9" s="176">
        <f>G9*(1+L9/100)</f>
        <v>0</v>
      </c>
      <c r="N9" s="174">
        <v>0</v>
      </c>
      <c r="O9" s="174">
        <f>ROUND(E9*N9,2)</f>
        <v>0</v>
      </c>
      <c r="P9" s="174">
        <v>0.44</v>
      </c>
      <c r="Q9" s="174">
        <f>ROUND(E9*P9,2)</f>
        <v>274.56</v>
      </c>
      <c r="R9" s="176" t="s">
        <v>298</v>
      </c>
      <c r="S9" s="176" t="s">
        <v>235</v>
      </c>
      <c r="T9" s="177" t="s">
        <v>235</v>
      </c>
      <c r="U9" s="161">
        <v>7.2999999999999995E-2</v>
      </c>
      <c r="V9" s="161">
        <f>ROUND(E9*U9,2)</f>
        <v>45.55</v>
      </c>
      <c r="W9" s="161"/>
      <c r="X9" s="161" t="s">
        <v>299</v>
      </c>
      <c r="Y9" s="161" t="s">
        <v>238</v>
      </c>
      <c r="Z9" s="150"/>
      <c r="AA9" s="150"/>
      <c r="AB9" s="150"/>
      <c r="AC9" s="150"/>
      <c r="AD9" s="150"/>
      <c r="AE9" s="150"/>
      <c r="AF9" s="150"/>
      <c r="AG9" s="150" t="s">
        <v>300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197" t="s">
        <v>301</v>
      </c>
      <c r="D10" s="192"/>
      <c r="E10" s="193">
        <v>624</v>
      </c>
      <c r="F10" s="161"/>
      <c r="G10" s="161"/>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302</v>
      </c>
      <c r="AH10" s="150">
        <v>0</v>
      </c>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2.5" outlineLevel="1" x14ac:dyDescent="0.2">
      <c r="A11" s="171">
        <v>2</v>
      </c>
      <c r="B11" s="172" t="s">
        <v>303</v>
      </c>
      <c r="C11" s="187" t="s">
        <v>304</v>
      </c>
      <c r="D11" s="173" t="s">
        <v>297</v>
      </c>
      <c r="E11" s="174">
        <v>624</v>
      </c>
      <c r="F11" s="175"/>
      <c r="G11" s="176">
        <f>ROUND(E11*F11,2)</f>
        <v>0</v>
      </c>
      <c r="H11" s="175"/>
      <c r="I11" s="176">
        <f>ROUND(E11*H11,2)</f>
        <v>0</v>
      </c>
      <c r="J11" s="175"/>
      <c r="K11" s="176">
        <f>ROUND(E11*J11,2)</f>
        <v>0</v>
      </c>
      <c r="L11" s="176">
        <v>21</v>
      </c>
      <c r="M11" s="176">
        <f>G11*(1+L11/100)</f>
        <v>0</v>
      </c>
      <c r="N11" s="174">
        <v>0</v>
      </c>
      <c r="O11" s="174">
        <f>ROUND(E11*N11,2)</f>
        <v>0</v>
      </c>
      <c r="P11" s="174">
        <v>0.22</v>
      </c>
      <c r="Q11" s="174">
        <f>ROUND(E11*P11,2)</f>
        <v>137.28</v>
      </c>
      <c r="R11" s="176" t="s">
        <v>298</v>
      </c>
      <c r="S11" s="176" t="s">
        <v>235</v>
      </c>
      <c r="T11" s="177" t="s">
        <v>235</v>
      </c>
      <c r="U11" s="161">
        <v>7.0000000000000007E-2</v>
      </c>
      <c r="V11" s="161">
        <f>ROUND(E11*U11,2)</f>
        <v>43.68</v>
      </c>
      <c r="W11" s="161"/>
      <c r="X11" s="161" t="s">
        <v>299</v>
      </c>
      <c r="Y11" s="161" t="s">
        <v>238</v>
      </c>
      <c r="Z11" s="150"/>
      <c r="AA11" s="150"/>
      <c r="AB11" s="150"/>
      <c r="AC11" s="150"/>
      <c r="AD11" s="150"/>
      <c r="AE11" s="150"/>
      <c r="AF11" s="150"/>
      <c r="AG11" s="150" t="s">
        <v>300</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2" x14ac:dyDescent="0.2">
      <c r="A12" s="157"/>
      <c r="B12" s="158"/>
      <c r="C12" s="197" t="s">
        <v>301</v>
      </c>
      <c r="D12" s="192"/>
      <c r="E12" s="193">
        <v>624</v>
      </c>
      <c r="F12" s="161"/>
      <c r="G12" s="161"/>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302</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1">
        <v>3</v>
      </c>
      <c r="B13" s="172" t="s">
        <v>305</v>
      </c>
      <c r="C13" s="187" t="s">
        <v>306</v>
      </c>
      <c r="D13" s="173" t="s">
        <v>307</v>
      </c>
      <c r="E13" s="174">
        <v>4</v>
      </c>
      <c r="F13" s="175"/>
      <c r="G13" s="176">
        <f>ROUND(E13*F13,2)</f>
        <v>0</v>
      </c>
      <c r="H13" s="175"/>
      <c r="I13" s="176">
        <f>ROUND(E13*H13,2)</f>
        <v>0</v>
      </c>
      <c r="J13" s="175"/>
      <c r="K13" s="176">
        <f>ROUND(E13*J13,2)</f>
        <v>0</v>
      </c>
      <c r="L13" s="176">
        <v>21</v>
      </c>
      <c r="M13" s="176">
        <f>G13*(1+L13/100)</f>
        <v>0</v>
      </c>
      <c r="N13" s="174">
        <v>0</v>
      </c>
      <c r="O13" s="174">
        <f>ROUND(E13*N13,2)</f>
        <v>0</v>
      </c>
      <c r="P13" s="174">
        <v>0.27</v>
      </c>
      <c r="Q13" s="174">
        <f>ROUND(E13*P13,2)</f>
        <v>1.08</v>
      </c>
      <c r="R13" s="176" t="s">
        <v>298</v>
      </c>
      <c r="S13" s="176" t="s">
        <v>235</v>
      </c>
      <c r="T13" s="177" t="s">
        <v>235</v>
      </c>
      <c r="U13" s="161">
        <v>0.123</v>
      </c>
      <c r="V13" s="161">
        <f>ROUND(E13*U13,2)</f>
        <v>0.49</v>
      </c>
      <c r="W13" s="161"/>
      <c r="X13" s="161" t="s">
        <v>299</v>
      </c>
      <c r="Y13" s="161" t="s">
        <v>238</v>
      </c>
      <c r="Z13" s="150"/>
      <c r="AA13" s="150"/>
      <c r="AB13" s="150"/>
      <c r="AC13" s="150"/>
      <c r="AD13" s="150"/>
      <c r="AE13" s="150"/>
      <c r="AF13" s="150"/>
      <c r="AG13" s="150" t="s">
        <v>300</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268" t="s">
        <v>308</v>
      </c>
      <c r="D14" s="269"/>
      <c r="E14" s="269"/>
      <c r="F14" s="269"/>
      <c r="G14" s="269"/>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309</v>
      </c>
      <c r="AH14" s="150"/>
      <c r="AI14" s="150"/>
      <c r="AJ14" s="150"/>
      <c r="AK14" s="150"/>
      <c r="AL14" s="150"/>
      <c r="AM14" s="150"/>
      <c r="AN14" s="150"/>
      <c r="AO14" s="150"/>
      <c r="AP14" s="150"/>
      <c r="AQ14" s="150"/>
      <c r="AR14" s="150"/>
      <c r="AS14" s="150"/>
      <c r="AT14" s="150"/>
      <c r="AU14" s="150"/>
      <c r="AV14" s="150"/>
      <c r="AW14" s="150"/>
      <c r="AX14" s="150"/>
      <c r="AY14" s="150"/>
      <c r="AZ14" s="150"/>
      <c r="BA14" s="178" t="str">
        <f>C14</f>
        <v>s vybouráním lože, s přemístěním hmot na skládku na vzdálenost do 3 m nebo naložením na dopravní prostředek</v>
      </c>
      <c r="BB14" s="150"/>
      <c r="BC14" s="150"/>
      <c r="BD14" s="150"/>
      <c r="BE14" s="150"/>
      <c r="BF14" s="150"/>
      <c r="BG14" s="150"/>
      <c r="BH14" s="150"/>
    </row>
    <row r="15" spans="1:60" outlineLevel="2" x14ac:dyDescent="0.2">
      <c r="A15" s="157"/>
      <c r="B15" s="158"/>
      <c r="C15" s="197" t="s">
        <v>310</v>
      </c>
      <c r="D15" s="192"/>
      <c r="E15" s="193">
        <v>4</v>
      </c>
      <c r="F15" s="161"/>
      <c r="G15" s="161"/>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302</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71">
        <v>4</v>
      </c>
      <c r="B16" s="172" t="s">
        <v>311</v>
      </c>
      <c r="C16" s="187" t="s">
        <v>312</v>
      </c>
      <c r="D16" s="173" t="s">
        <v>313</v>
      </c>
      <c r="E16" s="174">
        <v>147.31</v>
      </c>
      <c r="F16" s="175"/>
      <c r="G16" s="176">
        <f>ROUND(E16*F16,2)</f>
        <v>0</v>
      </c>
      <c r="H16" s="175"/>
      <c r="I16" s="176">
        <f>ROUND(E16*H16,2)</f>
        <v>0</v>
      </c>
      <c r="J16" s="175"/>
      <c r="K16" s="176">
        <f>ROUND(E16*J16,2)</f>
        <v>0</v>
      </c>
      <c r="L16" s="176">
        <v>21</v>
      </c>
      <c r="M16" s="176">
        <f>G16*(1+L16/100)</f>
        <v>0</v>
      </c>
      <c r="N16" s="174">
        <v>0</v>
      </c>
      <c r="O16" s="174">
        <f>ROUND(E16*N16,2)</f>
        <v>0</v>
      </c>
      <c r="P16" s="174">
        <v>0</v>
      </c>
      <c r="Q16" s="174">
        <f>ROUND(E16*P16,2)</f>
        <v>0</v>
      </c>
      <c r="R16" s="176" t="s">
        <v>314</v>
      </c>
      <c r="S16" s="176" t="s">
        <v>235</v>
      </c>
      <c r="T16" s="177" t="s">
        <v>235</v>
      </c>
      <c r="U16" s="161">
        <v>3.2000000000000001E-2</v>
      </c>
      <c r="V16" s="161">
        <f>ROUND(E16*U16,2)</f>
        <v>4.71</v>
      </c>
      <c r="W16" s="161"/>
      <c r="X16" s="161" t="s">
        <v>299</v>
      </c>
      <c r="Y16" s="161" t="s">
        <v>238</v>
      </c>
      <c r="Z16" s="150"/>
      <c r="AA16" s="150"/>
      <c r="AB16" s="150"/>
      <c r="AC16" s="150"/>
      <c r="AD16" s="150"/>
      <c r="AE16" s="150"/>
      <c r="AF16" s="150"/>
      <c r="AG16" s="150" t="s">
        <v>300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2" x14ac:dyDescent="0.2">
      <c r="A17" s="157"/>
      <c r="B17" s="158"/>
      <c r="C17" s="268" t="s">
        <v>315</v>
      </c>
      <c r="D17" s="269"/>
      <c r="E17" s="269"/>
      <c r="F17" s="269"/>
      <c r="G17" s="269"/>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309</v>
      </c>
      <c r="AH17" s="150"/>
      <c r="AI17" s="150"/>
      <c r="AJ17" s="150"/>
      <c r="AK17" s="150"/>
      <c r="AL17" s="150"/>
      <c r="AM17" s="150"/>
      <c r="AN17" s="150"/>
      <c r="AO17" s="150"/>
      <c r="AP17" s="150"/>
      <c r="AQ17" s="150"/>
      <c r="AR17" s="150"/>
      <c r="AS17" s="150"/>
      <c r="AT17" s="150"/>
      <c r="AU17" s="150"/>
      <c r="AV17" s="150"/>
      <c r="AW17" s="150"/>
      <c r="AX17" s="150"/>
      <c r="AY17" s="150"/>
      <c r="AZ17" s="150"/>
      <c r="BA17" s="178" t="str">
        <f>C17</f>
        <v>nebo lesní půdy, s vodorovným přemístěním na hromady v místě upotřebení nebo na dočasné či trvalé skládky se složením</v>
      </c>
      <c r="BB17" s="150"/>
      <c r="BC17" s="150"/>
      <c r="BD17" s="150"/>
      <c r="BE17" s="150"/>
      <c r="BF17" s="150"/>
      <c r="BG17" s="150"/>
      <c r="BH17" s="150"/>
    </row>
    <row r="18" spans="1:60" outlineLevel="2" x14ac:dyDescent="0.2">
      <c r="A18" s="157"/>
      <c r="B18" s="158"/>
      <c r="C18" s="197" t="s">
        <v>316</v>
      </c>
      <c r="D18" s="192"/>
      <c r="E18" s="193">
        <v>147.31</v>
      </c>
      <c r="F18" s="161"/>
      <c r="G18" s="161"/>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302</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
      <c r="A19" s="171">
        <v>5</v>
      </c>
      <c r="B19" s="172" t="s">
        <v>317</v>
      </c>
      <c r="C19" s="187" t="s">
        <v>318</v>
      </c>
      <c r="D19" s="173" t="s">
        <v>313</v>
      </c>
      <c r="E19" s="174">
        <v>408.27</v>
      </c>
      <c r="F19" s="175"/>
      <c r="G19" s="176">
        <f>ROUND(E19*F19,2)</f>
        <v>0</v>
      </c>
      <c r="H19" s="175"/>
      <c r="I19" s="176">
        <f>ROUND(E19*H19,2)</f>
        <v>0</v>
      </c>
      <c r="J19" s="175"/>
      <c r="K19" s="176">
        <f>ROUND(E19*J19,2)</f>
        <v>0</v>
      </c>
      <c r="L19" s="176">
        <v>21</v>
      </c>
      <c r="M19" s="176">
        <f>G19*(1+L19/100)</f>
        <v>0</v>
      </c>
      <c r="N19" s="174">
        <v>0</v>
      </c>
      <c r="O19" s="174">
        <f>ROUND(E19*N19,2)</f>
        <v>0</v>
      </c>
      <c r="P19" s="174">
        <v>0</v>
      </c>
      <c r="Q19" s="174">
        <f>ROUND(E19*P19,2)</f>
        <v>0</v>
      </c>
      <c r="R19" s="176" t="s">
        <v>314</v>
      </c>
      <c r="S19" s="176" t="s">
        <v>235</v>
      </c>
      <c r="T19" s="177" t="s">
        <v>235</v>
      </c>
      <c r="U19" s="161">
        <v>0.223</v>
      </c>
      <c r="V19" s="161">
        <f>ROUND(E19*U19,2)</f>
        <v>91.04</v>
      </c>
      <c r="W19" s="161"/>
      <c r="X19" s="161" t="s">
        <v>299</v>
      </c>
      <c r="Y19" s="161" t="s">
        <v>238</v>
      </c>
      <c r="Z19" s="150"/>
      <c r="AA19" s="150"/>
      <c r="AB19" s="150"/>
      <c r="AC19" s="150"/>
      <c r="AD19" s="150"/>
      <c r="AE19" s="150"/>
      <c r="AF19" s="150"/>
      <c r="AG19" s="150" t="s">
        <v>300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
      <c r="A20" s="157"/>
      <c r="B20" s="158"/>
      <c r="C20" s="268" t="s">
        <v>319</v>
      </c>
      <c r="D20" s="269"/>
      <c r="E20" s="269"/>
      <c r="F20" s="269"/>
      <c r="G20" s="269"/>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309</v>
      </c>
      <c r="AH20" s="150"/>
      <c r="AI20" s="150"/>
      <c r="AJ20" s="150"/>
      <c r="AK20" s="150"/>
      <c r="AL20" s="150"/>
      <c r="AM20" s="150"/>
      <c r="AN20" s="150"/>
      <c r="AO20" s="150"/>
      <c r="AP20" s="150"/>
      <c r="AQ20" s="150"/>
      <c r="AR20" s="150"/>
      <c r="AS20" s="150"/>
      <c r="AT20" s="150"/>
      <c r="AU20" s="150"/>
      <c r="AV20" s="150"/>
      <c r="AW20" s="150"/>
      <c r="AX20" s="150"/>
      <c r="AY20" s="150"/>
      <c r="AZ20" s="150"/>
      <c r="BA20" s="178" t="str">
        <f>C20</f>
        <v>s přemístěním výkopku v příčných profilech na vzdálenost do 15 m nebo s naložením na dopravní prostředek.</v>
      </c>
      <c r="BB20" s="150"/>
      <c r="BC20" s="150"/>
      <c r="BD20" s="150"/>
      <c r="BE20" s="150"/>
      <c r="BF20" s="150"/>
      <c r="BG20" s="150"/>
      <c r="BH20" s="150"/>
    </row>
    <row r="21" spans="1:60" outlineLevel="2" x14ac:dyDescent="0.2">
      <c r="A21" s="157"/>
      <c r="B21" s="158"/>
      <c r="C21" s="197" t="s">
        <v>320</v>
      </c>
      <c r="D21" s="192"/>
      <c r="E21" s="193">
        <v>398.82</v>
      </c>
      <c r="F21" s="161"/>
      <c r="G21" s="161"/>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302</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3" x14ac:dyDescent="0.2">
      <c r="A22" s="157"/>
      <c r="B22" s="158"/>
      <c r="C22" s="197" t="s">
        <v>321</v>
      </c>
      <c r="D22" s="192"/>
      <c r="E22" s="193">
        <v>5.7</v>
      </c>
      <c r="F22" s="161"/>
      <c r="G22" s="161"/>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302</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3" x14ac:dyDescent="0.2">
      <c r="A23" s="157"/>
      <c r="B23" s="158"/>
      <c r="C23" s="197" t="s">
        <v>322</v>
      </c>
      <c r="D23" s="192"/>
      <c r="E23" s="193">
        <v>3.75</v>
      </c>
      <c r="F23" s="161"/>
      <c r="G23" s="161"/>
      <c r="H23" s="161"/>
      <c r="I23" s="161"/>
      <c r="J23" s="161"/>
      <c r="K23" s="161"/>
      <c r="L23" s="161"/>
      <c r="M23" s="161"/>
      <c r="N23" s="160"/>
      <c r="O23" s="160"/>
      <c r="P23" s="160"/>
      <c r="Q23" s="160"/>
      <c r="R23" s="161"/>
      <c r="S23" s="161"/>
      <c r="T23" s="161"/>
      <c r="U23" s="161"/>
      <c r="V23" s="161"/>
      <c r="W23" s="161"/>
      <c r="X23" s="161"/>
      <c r="Y23" s="161"/>
      <c r="Z23" s="150"/>
      <c r="AA23" s="150"/>
      <c r="AB23" s="150"/>
      <c r="AC23" s="150"/>
      <c r="AD23" s="150"/>
      <c r="AE23" s="150"/>
      <c r="AF23" s="150"/>
      <c r="AG23" s="150" t="s">
        <v>302</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
      <c r="A24" s="171">
        <v>6</v>
      </c>
      <c r="B24" s="172" t="s">
        <v>323</v>
      </c>
      <c r="C24" s="187" t="s">
        <v>324</v>
      </c>
      <c r="D24" s="173" t="s">
        <v>313</v>
      </c>
      <c r="E24" s="174">
        <v>12.13</v>
      </c>
      <c r="F24" s="175"/>
      <c r="G24" s="176">
        <f>ROUND(E24*F24,2)</f>
        <v>0</v>
      </c>
      <c r="H24" s="175"/>
      <c r="I24" s="176">
        <f>ROUND(E24*H24,2)</f>
        <v>0</v>
      </c>
      <c r="J24" s="175"/>
      <c r="K24" s="176">
        <f>ROUND(E24*J24,2)</f>
        <v>0</v>
      </c>
      <c r="L24" s="176">
        <v>21</v>
      </c>
      <c r="M24" s="176">
        <f>G24*(1+L24/100)</f>
        <v>0</v>
      </c>
      <c r="N24" s="174">
        <v>0</v>
      </c>
      <c r="O24" s="174">
        <f>ROUND(E24*N24,2)</f>
        <v>0</v>
      </c>
      <c r="P24" s="174">
        <v>0</v>
      </c>
      <c r="Q24" s="174">
        <f>ROUND(E24*P24,2)</f>
        <v>0</v>
      </c>
      <c r="R24" s="176" t="s">
        <v>314</v>
      </c>
      <c r="S24" s="176" t="s">
        <v>235</v>
      </c>
      <c r="T24" s="177" t="s">
        <v>235</v>
      </c>
      <c r="U24" s="161">
        <v>0.36499999999999999</v>
      </c>
      <c r="V24" s="161">
        <f>ROUND(E24*U24,2)</f>
        <v>4.43</v>
      </c>
      <c r="W24" s="161"/>
      <c r="X24" s="161" t="s">
        <v>299</v>
      </c>
      <c r="Y24" s="161" t="s">
        <v>238</v>
      </c>
      <c r="Z24" s="150"/>
      <c r="AA24" s="150"/>
      <c r="AB24" s="150"/>
      <c r="AC24" s="150"/>
      <c r="AD24" s="150"/>
      <c r="AE24" s="150"/>
      <c r="AF24" s="150"/>
      <c r="AG24" s="150" t="s">
        <v>300</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2.5" outlineLevel="2" x14ac:dyDescent="0.2">
      <c r="A25" s="157"/>
      <c r="B25" s="158"/>
      <c r="C25" s="268" t="s">
        <v>325</v>
      </c>
      <c r="D25" s="269"/>
      <c r="E25" s="269"/>
      <c r="F25" s="269"/>
      <c r="G25" s="269"/>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309</v>
      </c>
      <c r="AH25" s="150"/>
      <c r="AI25" s="150"/>
      <c r="AJ25" s="150"/>
      <c r="AK25" s="150"/>
      <c r="AL25" s="150"/>
      <c r="AM25" s="150"/>
      <c r="AN25" s="150"/>
      <c r="AO25" s="150"/>
      <c r="AP25" s="150"/>
      <c r="AQ25" s="150"/>
      <c r="AR25" s="150"/>
      <c r="AS25" s="150"/>
      <c r="AT25" s="150"/>
      <c r="AU25" s="150"/>
      <c r="AV25" s="150"/>
      <c r="AW25" s="150"/>
      <c r="AX25" s="150"/>
      <c r="AY25" s="150"/>
      <c r="AZ25" s="150"/>
      <c r="BA25" s="178" t="str">
        <f>C25</f>
        <v>zapažených i nezapažených s urovnáním dna do předepsaného profilu a spádu, s přehozením výkopku na přilehlém terénu na vzdálenost do 3 m od podélné osy rýhy nebo s naložením výkopku na dopravní prostředek.</v>
      </c>
      <c r="BB25" s="150"/>
      <c r="BC25" s="150"/>
      <c r="BD25" s="150"/>
      <c r="BE25" s="150"/>
      <c r="BF25" s="150"/>
      <c r="BG25" s="150"/>
      <c r="BH25" s="150"/>
    </row>
    <row r="26" spans="1:60" outlineLevel="2" x14ac:dyDescent="0.2">
      <c r="A26" s="157"/>
      <c r="B26" s="158"/>
      <c r="C26" s="197" t="s">
        <v>326</v>
      </c>
      <c r="D26" s="192"/>
      <c r="E26" s="193">
        <v>3.15</v>
      </c>
      <c r="F26" s="161"/>
      <c r="G26" s="161"/>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302</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3" x14ac:dyDescent="0.2">
      <c r="A27" s="157"/>
      <c r="B27" s="158"/>
      <c r="C27" s="197" t="s">
        <v>327</v>
      </c>
      <c r="D27" s="192"/>
      <c r="E27" s="193">
        <v>8.98</v>
      </c>
      <c r="F27" s="161"/>
      <c r="G27" s="161"/>
      <c r="H27" s="161"/>
      <c r="I27" s="161"/>
      <c r="J27" s="161"/>
      <c r="K27" s="161"/>
      <c r="L27" s="161"/>
      <c r="M27" s="161"/>
      <c r="N27" s="160"/>
      <c r="O27" s="160"/>
      <c r="P27" s="160"/>
      <c r="Q27" s="160"/>
      <c r="R27" s="161"/>
      <c r="S27" s="161"/>
      <c r="T27" s="161"/>
      <c r="U27" s="161"/>
      <c r="V27" s="161"/>
      <c r="W27" s="161"/>
      <c r="X27" s="161"/>
      <c r="Y27" s="161"/>
      <c r="Z27" s="150"/>
      <c r="AA27" s="150"/>
      <c r="AB27" s="150"/>
      <c r="AC27" s="150"/>
      <c r="AD27" s="150"/>
      <c r="AE27" s="150"/>
      <c r="AF27" s="150"/>
      <c r="AG27" s="150" t="s">
        <v>302</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1">
        <v>7</v>
      </c>
      <c r="B28" s="172" t="s">
        <v>328</v>
      </c>
      <c r="C28" s="187" t="s">
        <v>329</v>
      </c>
      <c r="D28" s="173" t="s">
        <v>313</v>
      </c>
      <c r="E28" s="174">
        <v>35.924610000000001</v>
      </c>
      <c r="F28" s="175"/>
      <c r="G28" s="176">
        <f>ROUND(E28*F28,2)</f>
        <v>0</v>
      </c>
      <c r="H28" s="175"/>
      <c r="I28" s="176">
        <f>ROUND(E28*H28,2)</f>
        <v>0</v>
      </c>
      <c r="J28" s="175"/>
      <c r="K28" s="176">
        <f>ROUND(E28*J28,2)</f>
        <v>0</v>
      </c>
      <c r="L28" s="176">
        <v>21</v>
      </c>
      <c r="M28" s="176">
        <f>G28*(1+L28/100)</f>
        <v>0</v>
      </c>
      <c r="N28" s="174">
        <v>0</v>
      </c>
      <c r="O28" s="174">
        <f>ROUND(E28*N28,2)</f>
        <v>0</v>
      </c>
      <c r="P28" s="174">
        <v>0</v>
      </c>
      <c r="Q28" s="174">
        <f>ROUND(E28*P28,2)</f>
        <v>0</v>
      </c>
      <c r="R28" s="176" t="s">
        <v>314</v>
      </c>
      <c r="S28" s="176" t="s">
        <v>235</v>
      </c>
      <c r="T28" s="177" t="s">
        <v>235</v>
      </c>
      <c r="U28" s="161">
        <v>4.6180000000000003</v>
      </c>
      <c r="V28" s="161">
        <f>ROUND(E28*U28,2)</f>
        <v>165.9</v>
      </c>
      <c r="W28" s="161"/>
      <c r="X28" s="161" t="s">
        <v>299</v>
      </c>
      <c r="Y28" s="161" t="s">
        <v>238</v>
      </c>
      <c r="Z28" s="150"/>
      <c r="AA28" s="150"/>
      <c r="AB28" s="150"/>
      <c r="AC28" s="150"/>
      <c r="AD28" s="150"/>
      <c r="AE28" s="150"/>
      <c r="AF28" s="150"/>
      <c r="AG28" s="150" t="s">
        <v>300</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33.75" outlineLevel="2" x14ac:dyDescent="0.2">
      <c r="A29" s="157"/>
      <c r="B29" s="158"/>
      <c r="C29" s="268" t="s">
        <v>330</v>
      </c>
      <c r="D29" s="269"/>
      <c r="E29" s="269"/>
      <c r="F29" s="269"/>
      <c r="G29" s="269"/>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309</v>
      </c>
      <c r="AH29" s="150"/>
      <c r="AI29" s="150"/>
      <c r="AJ29" s="150"/>
      <c r="AK29" s="150"/>
      <c r="AL29" s="150"/>
      <c r="AM29" s="150"/>
      <c r="AN29" s="150"/>
      <c r="AO29" s="150"/>
      <c r="AP29" s="150"/>
      <c r="AQ29" s="150"/>
      <c r="AR29" s="150"/>
      <c r="AS29" s="150"/>
      <c r="AT29" s="150"/>
      <c r="AU29" s="150"/>
      <c r="AV29" s="150"/>
      <c r="AW29" s="150"/>
      <c r="AX29" s="150"/>
      <c r="AY29" s="150"/>
      <c r="AZ29" s="150"/>
      <c r="BA29" s="178" t="str">
        <f>C29</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29" s="150"/>
      <c r="BC29" s="150"/>
      <c r="BD29" s="150"/>
      <c r="BE29" s="150"/>
      <c r="BF29" s="150"/>
      <c r="BG29" s="150"/>
      <c r="BH29" s="150"/>
    </row>
    <row r="30" spans="1:60" outlineLevel="2" x14ac:dyDescent="0.2">
      <c r="A30" s="157"/>
      <c r="B30" s="158"/>
      <c r="C30" s="197" t="s">
        <v>331</v>
      </c>
      <c r="D30" s="192"/>
      <c r="E30" s="193">
        <v>35.924610000000001</v>
      </c>
      <c r="F30" s="161"/>
      <c r="G30" s="16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302</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1">
        <v>8</v>
      </c>
      <c r="B31" s="172" t="s">
        <v>332</v>
      </c>
      <c r="C31" s="187" t="s">
        <v>333</v>
      </c>
      <c r="D31" s="173" t="s">
        <v>313</v>
      </c>
      <c r="E31" s="174">
        <v>58.33</v>
      </c>
      <c r="F31" s="175"/>
      <c r="G31" s="176">
        <f>ROUND(E31*F31,2)</f>
        <v>0</v>
      </c>
      <c r="H31" s="175"/>
      <c r="I31" s="176">
        <f>ROUND(E31*H31,2)</f>
        <v>0</v>
      </c>
      <c r="J31" s="175"/>
      <c r="K31" s="176">
        <f>ROUND(E31*J31,2)</f>
        <v>0</v>
      </c>
      <c r="L31" s="176">
        <v>21</v>
      </c>
      <c r="M31" s="176">
        <f>G31*(1+L31/100)</f>
        <v>0</v>
      </c>
      <c r="N31" s="174">
        <v>0</v>
      </c>
      <c r="O31" s="174">
        <f>ROUND(E31*N31,2)</f>
        <v>0</v>
      </c>
      <c r="P31" s="174">
        <v>0</v>
      </c>
      <c r="Q31" s="174">
        <f>ROUND(E31*P31,2)</f>
        <v>0</v>
      </c>
      <c r="R31" s="176" t="s">
        <v>314</v>
      </c>
      <c r="S31" s="176" t="s">
        <v>235</v>
      </c>
      <c r="T31" s="177" t="s">
        <v>235</v>
      </c>
      <c r="U31" s="161">
        <v>1.0999999999999999E-2</v>
      </c>
      <c r="V31" s="161">
        <f>ROUND(E31*U31,2)</f>
        <v>0.64</v>
      </c>
      <c r="W31" s="161"/>
      <c r="X31" s="161" t="s">
        <v>299</v>
      </c>
      <c r="Y31" s="161" t="s">
        <v>238</v>
      </c>
      <c r="Z31" s="150"/>
      <c r="AA31" s="150"/>
      <c r="AB31" s="150"/>
      <c r="AC31" s="150"/>
      <c r="AD31" s="150"/>
      <c r="AE31" s="150"/>
      <c r="AF31" s="150"/>
      <c r="AG31" s="150" t="s">
        <v>300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268" t="s">
        <v>334</v>
      </c>
      <c r="D32" s="269"/>
      <c r="E32" s="269"/>
      <c r="F32" s="269"/>
      <c r="G32" s="269"/>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309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2" x14ac:dyDescent="0.2">
      <c r="A33" s="157"/>
      <c r="B33" s="158"/>
      <c r="C33" s="197" t="s">
        <v>335</v>
      </c>
      <c r="D33" s="192"/>
      <c r="E33" s="193"/>
      <c r="F33" s="161"/>
      <c r="G33" s="161"/>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302</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
      <c r="A34" s="157"/>
      <c r="B34" s="158"/>
      <c r="C34" s="197" t="s">
        <v>336</v>
      </c>
      <c r="D34" s="192"/>
      <c r="E34" s="193">
        <v>58.33</v>
      </c>
      <c r="F34" s="161"/>
      <c r="G34" s="161"/>
      <c r="H34" s="161"/>
      <c r="I34" s="161"/>
      <c r="J34" s="161"/>
      <c r="K34" s="161"/>
      <c r="L34" s="161"/>
      <c r="M34" s="161"/>
      <c r="N34" s="160"/>
      <c r="O34" s="160"/>
      <c r="P34" s="160"/>
      <c r="Q34" s="160"/>
      <c r="R34" s="161"/>
      <c r="S34" s="161"/>
      <c r="T34" s="161"/>
      <c r="U34" s="161"/>
      <c r="V34" s="161"/>
      <c r="W34" s="161"/>
      <c r="X34" s="161"/>
      <c r="Y34" s="161"/>
      <c r="Z34" s="150"/>
      <c r="AA34" s="150"/>
      <c r="AB34" s="150"/>
      <c r="AC34" s="150"/>
      <c r="AD34" s="150"/>
      <c r="AE34" s="150"/>
      <c r="AF34" s="150"/>
      <c r="AG34" s="150" t="s">
        <v>302</v>
      </c>
      <c r="AH34" s="150">
        <v>5</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2.5" outlineLevel="1" x14ac:dyDescent="0.2">
      <c r="A35" s="171">
        <v>9</v>
      </c>
      <c r="B35" s="172" t="s">
        <v>337</v>
      </c>
      <c r="C35" s="187" t="s">
        <v>338</v>
      </c>
      <c r="D35" s="173" t="s">
        <v>313</v>
      </c>
      <c r="E35" s="174">
        <v>351.30561</v>
      </c>
      <c r="F35" s="175"/>
      <c r="G35" s="176">
        <f>ROUND(E35*F35,2)</f>
        <v>0</v>
      </c>
      <c r="H35" s="175"/>
      <c r="I35" s="176">
        <f>ROUND(E35*H35,2)</f>
        <v>0</v>
      </c>
      <c r="J35" s="175"/>
      <c r="K35" s="176">
        <f>ROUND(E35*J35,2)</f>
        <v>0</v>
      </c>
      <c r="L35" s="176">
        <v>21</v>
      </c>
      <c r="M35" s="176">
        <f>G35*(1+L35/100)</f>
        <v>0</v>
      </c>
      <c r="N35" s="174">
        <v>0</v>
      </c>
      <c r="O35" s="174">
        <f>ROUND(E35*N35,2)</f>
        <v>0</v>
      </c>
      <c r="P35" s="174">
        <v>0</v>
      </c>
      <c r="Q35" s="174">
        <f>ROUND(E35*P35,2)</f>
        <v>0</v>
      </c>
      <c r="R35" s="176" t="s">
        <v>314</v>
      </c>
      <c r="S35" s="176" t="s">
        <v>235</v>
      </c>
      <c r="T35" s="177" t="s">
        <v>235</v>
      </c>
      <c r="U35" s="161">
        <v>1.0999999999999999E-2</v>
      </c>
      <c r="V35" s="161">
        <f>ROUND(E35*U35,2)</f>
        <v>3.86</v>
      </c>
      <c r="W35" s="161"/>
      <c r="X35" s="161" t="s">
        <v>299</v>
      </c>
      <c r="Y35" s="161" t="s">
        <v>238</v>
      </c>
      <c r="Z35" s="150"/>
      <c r="AA35" s="150"/>
      <c r="AB35" s="150"/>
      <c r="AC35" s="150"/>
      <c r="AD35" s="150"/>
      <c r="AE35" s="150"/>
      <c r="AF35" s="150"/>
      <c r="AG35" s="150" t="s">
        <v>300</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
      <c r="A36" s="157"/>
      <c r="B36" s="158"/>
      <c r="C36" s="268" t="s">
        <v>334</v>
      </c>
      <c r="D36" s="269"/>
      <c r="E36" s="269"/>
      <c r="F36" s="269"/>
      <c r="G36" s="269"/>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309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
      <c r="A37" s="157"/>
      <c r="B37" s="158"/>
      <c r="C37" s="197" t="s">
        <v>339</v>
      </c>
      <c r="D37" s="192"/>
      <c r="E37" s="193">
        <v>408.27</v>
      </c>
      <c r="F37" s="161"/>
      <c r="G37" s="161"/>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302</v>
      </c>
      <c r="AH37" s="150">
        <v>5</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3" x14ac:dyDescent="0.2">
      <c r="A38" s="157"/>
      <c r="B38" s="158"/>
      <c r="C38" s="197" t="s">
        <v>340</v>
      </c>
      <c r="D38" s="192"/>
      <c r="E38" s="193">
        <v>12.13</v>
      </c>
      <c r="F38" s="161"/>
      <c r="G38" s="161"/>
      <c r="H38" s="161"/>
      <c r="I38" s="161"/>
      <c r="J38" s="161"/>
      <c r="K38" s="161"/>
      <c r="L38" s="161"/>
      <c r="M38" s="161"/>
      <c r="N38" s="160"/>
      <c r="O38" s="160"/>
      <c r="P38" s="160"/>
      <c r="Q38" s="160"/>
      <c r="R38" s="161"/>
      <c r="S38" s="161"/>
      <c r="T38" s="161"/>
      <c r="U38" s="161"/>
      <c r="V38" s="161"/>
      <c r="W38" s="161"/>
      <c r="X38" s="161"/>
      <c r="Y38" s="161"/>
      <c r="Z38" s="150"/>
      <c r="AA38" s="150"/>
      <c r="AB38" s="150"/>
      <c r="AC38" s="150"/>
      <c r="AD38" s="150"/>
      <c r="AE38" s="150"/>
      <c r="AF38" s="150"/>
      <c r="AG38" s="150" t="s">
        <v>302</v>
      </c>
      <c r="AH38" s="150">
        <v>5</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3" x14ac:dyDescent="0.2">
      <c r="A39" s="157"/>
      <c r="B39" s="158"/>
      <c r="C39" s="197" t="s">
        <v>341</v>
      </c>
      <c r="D39" s="192"/>
      <c r="E39" s="193">
        <v>35.924610000000001</v>
      </c>
      <c r="F39" s="161"/>
      <c r="G39" s="161"/>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302</v>
      </c>
      <c r="AH39" s="150">
        <v>5</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3" x14ac:dyDescent="0.2">
      <c r="A40" s="157"/>
      <c r="B40" s="158"/>
      <c r="C40" s="197" t="s">
        <v>342</v>
      </c>
      <c r="D40" s="192"/>
      <c r="E40" s="193">
        <v>-58.33</v>
      </c>
      <c r="F40" s="161"/>
      <c r="G40" s="161"/>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302</v>
      </c>
      <c r="AH40" s="150">
        <v>5</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3" x14ac:dyDescent="0.2">
      <c r="A41" s="157"/>
      <c r="B41" s="158"/>
      <c r="C41" s="197" t="s">
        <v>343</v>
      </c>
      <c r="D41" s="192"/>
      <c r="E41" s="193">
        <v>-4.9770000000000003</v>
      </c>
      <c r="F41" s="161"/>
      <c r="G41" s="161"/>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302</v>
      </c>
      <c r="AH41" s="150">
        <v>5</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3" x14ac:dyDescent="0.2">
      <c r="A42" s="157"/>
      <c r="B42" s="158"/>
      <c r="C42" s="197" t="s">
        <v>344</v>
      </c>
      <c r="D42" s="192"/>
      <c r="E42" s="193">
        <v>-41.712000000000003</v>
      </c>
      <c r="F42" s="161"/>
      <c r="G42" s="161"/>
      <c r="H42" s="161"/>
      <c r="I42" s="161"/>
      <c r="J42" s="161"/>
      <c r="K42" s="161"/>
      <c r="L42" s="161"/>
      <c r="M42" s="161"/>
      <c r="N42" s="160"/>
      <c r="O42" s="160"/>
      <c r="P42" s="160"/>
      <c r="Q42" s="160"/>
      <c r="R42" s="161"/>
      <c r="S42" s="161"/>
      <c r="T42" s="161"/>
      <c r="U42" s="161"/>
      <c r="V42" s="161"/>
      <c r="W42" s="161"/>
      <c r="X42" s="161"/>
      <c r="Y42" s="161"/>
      <c r="Z42" s="150"/>
      <c r="AA42" s="150"/>
      <c r="AB42" s="150"/>
      <c r="AC42" s="150"/>
      <c r="AD42" s="150"/>
      <c r="AE42" s="150"/>
      <c r="AF42" s="150"/>
      <c r="AG42" s="150" t="s">
        <v>302</v>
      </c>
      <c r="AH42" s="150">
        <v>5</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22.5" outlineLevel="1" x14ac:dyDescent="0.2">
      <c r="A43" s="171">
        <v>10</v>
      </c>
      <c r="B43" s="172" t="s">
        <v>345</v>
      </c>
      <c r="C43" s="187" t="s">
        <v>346</v>
      </c>
      <c r="D43" s="173" t="s">
        <v>313</v>
      </c>
      <c r="E43" s="174">
        <v>1756.5280399999999</v>
      </c>
      <c r="F43" s="175"/>
      <c r="G43" s="176">
        <f>ROUND(E43*F43,2)</f>
        <v>0</v>
      </c>
      <c r="H43" s="175"/>
      <c r="I43" s="176">
        <f>ROUND(E43*H43,2)</f>
        <v>0</v>
      </c>
      <c r="J43" s="175"/>
      <c r="K43" s="176">
        <f>ROUND(E43*J43,2)</f>
        <v>0</v>
      </c>
      <c r="L43" s="176">
        <v>21</v>
      </c>
      <c r="M43" s="176">
        <f>G43*(1+L43/100)</f>
        <v>0</v>
      </c>
      <c r="N43" s="174">
        <v>0</v>
      </c>
      <c r="O43" s="174">
        <f>ROUND(E43*N43,2)</f>
        <v>0</v>
      </c>
      <c r="P43" s="174">
        <v>0</v>
      </c>
      <c r="Q43" s="174">
        <f>ROUND(E43*P43,2)</f>
        <v>0</v>
      </c>
      <c r="R43" s="176" t="s">
        <v>314</v>
      </c>
      <c r="S43" s="176" t="s">
        <v>235</v>
      </c>
      <c r="T43" s="177" t="s">
        <v>235</v>
      </c>
      <c r="U43" s="161">
        <v>0</v>
      </c>
      <c r="V43" s="161">
        <f>ROUND(E43*U43,2)</f>
        <v>0</v>
      </c>
      <c r="W43" s="161"/>
      <c r="X43" s="161" t="s">
        <v>299</v>
      </c>
      <c r="Y43" s="161" t="s">
        <v>238</v>
      </c>
      <c r="Z43" s="150"/>
      <c r="AA43" s="150"/>
      <c r="AB43" s="150"/>
      <c r="AC43" s="150"/>
      <c r="AD43" s="150"/>
      <c r="AE43" s="150"/>
      <c r="AF43" s="150"/>
      <c r="AG43" s="150" t="s">
        <v>300</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2" x14ac:dyDescent="0.2">
      <c r="A44" s="157"/>
      <c r="B44" s="158"/>
      <c r="C44" s="268" t="s">
        <v>334</v>
      </c>
      <c r="D44" s="269"/>
      <c r="E44" s="269"/>
      <c r="F44" s="269"/>
      <c r="G44" s="269"/>
      <c r="H44" s="161"/>
      <c r="I44" s="161"/>
      <c r="J44" s="161"/>
      <c r="K44" s="161"/>
      <c r="L44" s="161"/>
      <c r="M44" s="161"/>
      <c r="N44" s="160"/>
      <c r="O44" s="160"/>
      <c r="P44" s="160"/>
      <c r="Q44" s="160"/>
      <c r="R44" s="161"/>
      <c r="S44" s="161"/>
      <c r="T44" s="161"/>
      <c r="U44" s="161"/>
      <c r="V44" s="161"/>
      <c r="W44" s="161"/>
      <c r="X44" s="161"/>
      <c r="Y44" s="161"/>
      <c r="Z44" s="150"/>
      <c r="AA44" s="150"/>
      <c r="AB44" s="150"/>
      <c r="AC44" s="150"/>
      <c r="AD44" s="150"/>
      <c r="AE44" s="150"/>
      <c r="AF44" s="150"/>
      <c r="AG44" s="150" t="s">
        <v>309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197" t="s">
        <v>347</v>
      </c>
      <c r="D45" s="192"/>
      <c r="E45" s="193">
        <v>1756.5280399999999</v>
      </c>
      <c r="F45" s="161"/>
      <c r="G45" s="161"/>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302</v>
      </c>
      <c r="AH45" s="150">
        <v>5</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1">
        <v>11</v>
      </c>
      <c r="B46" s="172" t="s">
        <v>348</v>
      </c>
      <c r="C46" s="187" t="s">
        <v>349</v>
      </c>
      <c r="D46" s="173" t="s">
        <v>313</v>
      </c>
      <c r="E46" s="174">
        <v>104.85</v>
      </c>
      <c r="F46" s="175"/>
      <c r="G46" s="176">
        <f>ROUND(E46*F46,2)</f>
        <v>0</v>
      </c>
      <c r="H46" s="175"/>
      <c r="I46" s="176">
        <f>ROUND(E46*H46,2)</f>
        <v>0</v>
      </c>
      <c r="J46" s="175"/>
      <c r="K46" s="176">
        <f>ROUND(E46*J46,2)</f>
        <v>0</v>
      </c>
      <c r="L46" s="176">
        <v>21</v>
      </c>
      <c r="M46" s="176">
        <f>G46*(1+L46/100)</f>
        <v>0</v>
      </c>
      <c r="N46" s="174">
        <v>0</v>
      </c>
      <c r="O46" s="174">
        <f>ROUND(E46*N46,2)</f>
        <v>0</v>
      </c>
      <c r="P46" s="174">
        <v>0</v>
      </c>
      <c r="Q46" s="174">
        <f>ROUND(E46*P46,2)</f>
        <v>0</v>
      </c>
      <c r="R46" s="176" t="s">
        <v>350</v>
      </c>
      <c r="S46" s="176" t="s">
        <v>235</v>
      </c>
      <c r="T46" s="177" t="s">
        <v>235</v>
      </c>
      <c r="U46" s="161">
        <v>0.11</v>
      </c>
      <c r="V46" s="161">
        <f>ROUND(E46*U46,2)</f>
        <v>11.53</v>
      </c>
      <c r="W46" s="161"/>
      <c r="X46" s="161" t="s">
        <v>299</v>
      </c>
      <c r="Y46" s="161" t="s">
        <v>238</v>
      </c>
      <c r="Z46" s="150"/>
      <c r="AA46" s="150"/>
      <c r="AB46" s="150"/>
      <c r="AC46" s="150"/>
      <c r="AD46" s="150"/>
      <c r="AE46" s="150"/>
      <c r="AF46" s="150"/>
      <c r="AG46" s="150" t="s">
        <v>300</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22.5" outlineLevel="2" x14ac:dyDescent="0.2">
      <c r="A47" s="157"/>
      <c r="B47" s="158"/>
      <c r="C47" s="268" t="s">
        <v>351</v>
      </c>
      <c r="D47" s="269"/>
      <c r="E47" s="269"/>
      <c r="F47" s="269"/>
      <c r="G47" s="269"/>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309</v>
      </c>
      <c r="AH47" s="150"/>
      <c r="AI47" s="150"/>
      <c r="AJ47" s="150"/>
      <c r="AK47" s="150"/>
      <c r="AL47" s="150"/>
      <c r="AM47" s="150"/>
      <c r="AN47" s="150"/>
      <c r="AO47" s="150"/>
      <c r="AP47" s="150"/>
      <c r="AQ47" s="150"/>
      <c r="AR47" s="150"/>
      <c r="AS47" s="150"/>
      <c r="AT47" s="150"/>
      <c r="AU47" s="150"/>
      <c r="AV47" s="150"/>
      <c r="AW47" s="150"/>
      <c r="AX47" s="150"/>
      <c r="AY47" s="150"/>
      <c r="AZ47" s="150"/>
      <c r="BA47" s="178" t="str">
        <f>C47</f>
        <v>bez naložení, avšak se složením zemin schopných zúrodnění, kamenouhelných hlušin a výsypkových materiálů, příplatek za každých dalších i započatých 1000 m,</v>
      </c>
      <c r="BB47" s="150"/>
      <c r="BC47" s="150"/>
      <c r="BD47" s="150"/>
      <c r="BE47" s="150"/>
      <c r="BF47" s="150"/>
      <c r="BG47" s="150"/>
      <c r="BH47" s="150"/>
    </row>
    <row r="48" spans="1:60" outlineLevel="2" x14ac:dyDescent="0.2">
      <c r="A48" s="157"/>
      <c r="B48" s="158"/>
      <c r="C48" s="257" t="s">
        <v>352</v>
      </c>
      <c r="D48" s="258"/>
      <c r="E48" s="258"/>
      <c r="F48" s="258"/>
      <c r="G48" s="258"/>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240</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3" x14ac:dyDescent="0.2">
      <c r="A49" s="157"/>
      <c r="B49" s="158"/>
      <c r="C49" s="257" t="s">
        <v>353</v>
      </c>
      <c r="D49" s="258"/>
      <c r="E49" s="258"/>
      <c r="F49" s="258"/>
      <c r="G49" s="258"/>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240</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3" x14ac:dyDescent="0.2">
      <c r="A50" s="157"/>
      <c r="B50" s="158"/>
      <c r="C50" s="257" t="s">
        <v>354</v>
      </c>
      <c r="D50" s="258"/>
      <c r="E50" s="258"/>
      <c r="F50" s="258"/>
      <c r="G50" s="258"/>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240</v>
      </c>
      <c r="AH50" s="150"/>
      <c r="AI50" s="150"/>
      <c r="AJ50" s="150"/>
      <c r="AK50" s="150"/>
      <c r="AL50" s="150"/>
      <c r="AM50" s="150"/>
      <c r="AN50" s="150"/>
      <c r="AO50" s="150"/>
      <c r="AP50" s="150"/>
      <c r="AQ50" s="150"/>
      <c r="AR50" s="150"/>
      <c r="AS50" s="150"/>
      <c r="AT50" s="150"/>
      <c r="AU50" s="150"/>
      <c r="AV50" s="150"/>
      <c r="AW50" s="150"/>
      <c r="AX50" s="150"/>
      <c r="AY50" s="150"/>
      <c r="AZ50" s="150"/>
      <c r="BA50" s="178" t="str">
        <f>C50</f>
        <v>- udržování sjízdnosti cest uvnitř násypiště i výkopiště, pokud vrcholky nerovností nejsou   vyšší než +- 0,5 m,</v>
      </c>
      <c r="BB50" s="150"/>
      <c r="BC50" s="150"/>
      <c r="BD50" s="150"/>
      <c r="BE50" s="150"/>
      <c r="BF50" s="150"/>
      <c r="BG50" s="150"/>
      <c r="BH50" s="150"/>
    </row>
    <row r="51" spans="1:60" outlineLevel="3" x14ac:dyDescent="0.2">
      <c r="A51" s="157"/>
      <c r="B51" s="158"/>
      <c r="C51" s="257" t="s">
        <v>355</v>
      </c>
      <c r="D51" s="258"/>
      <c r="E51" s="258"/>
      <c r="F51" s="258"/>
      <c r="G51" s="258"/>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240</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2" x14ac:dyDescent="0.2">
      <c r="A52" s="157"/>
      <c r="B52" s="158"/>
      <c r="C52" s="197" t="s">
        <v>356</v>
      </c>
      <c r="D52" s="192"/>
      <c r="E52" s="193"/>
      <c r="F52" s="161"/>
      <c r="G52" s="161"/>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302</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3" x14ac:dyDescent="0.2">
      <c r="A53" s="157"/>
      <c r="B53" s="158"/>
      <c r="C53" s="197" t="s">
        <v>357</v>
      </c>
      <c r="D53" s="192"/>
      <c r="E53" s="193">
        <v>104.85</v>
      </c>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302</v>
      </c>
      <c r="AH53" s="150">
        <v>5</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1">
        <v>12</v>
      </c>
      <c r="B54" s="172" t="s">
        <v>358</v>
      </c>
      <c r="C54" s="187" t="s">
        <v>359</v>
      </c>
      <c r="D54" s="173" t="s">
        <v>313</v>
      </c>
      <c r="E54" s="174">
        <v>42.46</v>
      </c>
      <c r="F54" s="175"/>
      <c r="G54" s="176">
        <f>ROUND(E54*F54,2)</f>
        <v>0</v>
      </c>
      <c r="H54" s="175"/>
      <c r="I54" s="176">
        <f>ROUND(E54*H54,2)</f>
        <v>0</v>
      </c>
      <c r="J54" s="175"/>
      <c r="K54" s="176">
        <f>ROUND(E54*J54,2)</f>
        <v>0</v>
      </c>
      <c r="L54" s="176">
        <v>21</v>
      </c>
      <c r="M54" s="176">
        <f>G54*(1+L54/100)</f>
        <v>0</v>
      </c>
      <c r="N54" s="174">
        <v>0</v>
      </c>
      <c r="O54" s="174">
        <f>ROUND(E54*N54,2)</f>
        <v>0</v>
      </c>
      <c r="P54" s="174">
        <v>0</v>
      </c>
      <c r="Q54" s="174">
        <f>ROUND(E54*P54,2)</f>
        <v>0</v>
      </c>
      <c r="R54" s="176" t="s">
        <v>350</v>
      </c>
      <c r="S54" s="176" t="s">
        <v>235</v>
      </c>
      <c r="T54" s="177" t="s">
        <v>235</v>
      </c>
      <c r="U54" s="161">
        <v>9.2999999999999999E-2</v>
      </c>
      <c r="V54" s="161">
        <f>ROUND(E54*U54,2)</f>
        <v>3.95</v>
      </c>
      <c r="W54" s="161"/>
      <c r="X54" s="161" t="s">
        <v>299</v>
      </c>
      <c r="Y54" s="161" t="s">
        <v>238</v>
      </c>
      <c r="Z54" s="150"/>
      <c r="AA54" s="150"/>
      <c r="AB54" s="150"/>
      <c r="AC54" s="150"/>
      <c r="AD54" s="150"/>
      <c r="AE54" s="150"/>
      <c r="AF54" s="150"/>
      <c r="AG54" s="150" t="s">
        <v>300</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ht="22.5" outlineLevel="2" x14ac:dyDescent="0.2">
      <c r="A55" s="157"/>
      <c r="B55" s="158"/>
      <c r="C55" s="268" t="s">
        <v>351</v>
      </c>
      <c r="D55" s="269"/>
      <c r="E55" s="269"/>
      <c r="F55" s="269"/>
      <c r="G55" s="269"/>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309</v>
      </c>
      <c r="AH55" s="150"/>
      <c r="AI55" s="150"/>
      <c r="AJ55" s="150"/>
      <c r="AK55" s="150"/>
      <c r="AL55" s="150"/>
      <c r="AM55" s="150"/>
      <c r="AN55" s="150"/>
      <c r="AO55" s="150"/>
      <c r="AP55" s="150"/>
      <c r="AQ55" s="150"/>
      <c r="AR55" s="150"/>
      <c r="AS55" s="150"/>
      <c r="AT55" s="150"/>
      <c r="AU55" s="150"/>
      <c r="AV55" s="150"/>
      <c r="AW55" s="150"/>
      <c r="AX55" s="150"/>
      <c r="AY55" s="150"/>
      <c r="AZ55" s="150"/>
      <c r="BA55" s="178" t="str">
        <f>C55</f>
        <v>bez naložení, avšak se složením zemin schopných zúrodnění, kamenouhelných hlušin a výsypkových materiálů, příplatek za každých dalších i započatých 1000 m,</v>
      </c>
      <c r="BB55" s="150"/>
      <c r="BC55" s="150"/>
      <c r="BD55" s="150"/>
      <c r="BE55" s="150"/>
      <c r="BF55" s="150"/>
      <c r="BG55" s="150"/>
      <c r="BH55" s="150"/>
    </row>
    <row r="56" spans="1:60" outlineLevel="2" x14ac:dyDescent="0.2">
      <c r="A56" s="157"/>
      <c r="B56" s="158"/>
      <c r="C56" s="257" t="s">
        <v>352</v>
      </c>
      <c r="D56" s="258"/>
      <c r="E56" s="258"/>
      <c r="F56" s="258"/>
      <c r="G56" s="258"/>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240</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3" x14ac:dyDescent="0.2">
      <c r="A57" s="157"/>
      <c r="B57" s="158"/>
      <c r="C57" s="257" t="s">
        <v>353</v>
      </c>
      <c r="D57" s="258"/>
      <c r="E57" s="258"/>
      <c r="F57" s="258"/>
      <c r="G57" s="258"/>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240</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3" x14ac:dyDescent="0.2">
      <c r="A58" s="157"/>
      <c r="B58" s="158"/>
      <c r="C58" s="257" t="s">
        <v>354</v>
      </c>
      <c r="D58" s="258"/>
      <c r="E58" s="258"/>
      <c r="F58" s="258"/>
      <c r="G58" s="258"/>
      <c r="H58" s="161"/>
      <c r="I58" s="161"/>
      <c r="J58" s="161"/>
      <c r="K58" s="161"/>
      <c r="L58" s="161"/>
      <c r="M58" s="161"/>
      <c r="N58" s="160"/>
      <c r="O58" s="160"/>
      <c r="P58" s="160"/>
      <c r="Q58" s="160"/>
      <c r="R58" s="161"/>
      <c r="S58" s="161"/>
      <c r="T58" s="161"/>
      <c r="U58" s="161"/>
      <c r="V58" s="161"/>
      <c r="W58" s="161"/>
      <c r="X58" s="161"/>
      <c r="Y58" s="161"/>
      <c r="Z58" s="150"/>
      <c r="AA58" s="150"/>
      <c r="AB58" s="150"/>
      <c r="AC58" s="150"/>
      <c r="AD58" s="150"/>
      <c r="AE58" s="150"/>
      <c r="AF58" s="150"/>
      <c r="AG58" s="150" t="s">
        <v>240</v>
      </c>
      <c r="AH58" s="150"/>
      <c r="AI58" s="150"/>
      <c r="AJ58" s="150"/>
      <c r="AK58" s="150"/>
      <c r="AL58" s="150"/>
      <c r="AM58" s="150"/>
      <c r="AN58" s="150"/>
      <c r="AO58" s="150"/>
      <c r="AP58" s="150"/>
      <c r="AQ58" s="150"/>
      <c r="AR58" s="150"/>
      <c r="AS58" s="150"/>
      <c r="AT58" s="150"/>
      <c r="AU58" s="150"/>
      <c r="AV58" s="150"/>
      <c r="AW58" s="150"/>
      <c r="AX58" s="150"/>
      <c r="AY58" s="150"/>
      <c r="AZ58" s="150"/>
      <c r="BA58" s="178" t="str">
        <f>C58</f>
        <v>- udržování sjízdnosti cest uvnitř násypiště i výkopiště, pokud vrcholky nerovností nejsou   vyšší než +- 0,5 m,</v>
      </c>
      <c r="BB58" s="150"/>
      <c r="BC58" s="150"/>
      <c r="BD58" s="150"/>
      <c r="BE58" s="150"/>
      <c r="BF58" s="150"/>
      <c r="BG58" s="150"/>
      <c r="BH58" s="150"/>
    </row>
    <row r="59" spans="1:60" outlineLevel="3" x14ac:dyDescent="0.2">
      <c r="A59" s="157"/>
      <c r="B59" s="158"/>
      <c r="C59" s="257" t="s">
        <v>355</v>
      </c>
      <c r="D59" s="258"/>
      <c r="E59" s="258"/>
      <c r="F59" s="258"/>
      <c r="G59" s="258"/>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240</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ht="22.5" outlineLevel="2" x14ac:dyDescent="0.2">
      <c r="A60" s="157"/>
      <c r="B60" s="158"/>
      <c r="C60" s="197" t="s">
        <v>360</v>
      </c>
      <c r="D60" s="192"/>
      <c r="E60" s="193">
        <v>42.46</v>
      </c>
      <c r="F60" s="161"/>
      <c r="G60" s="161"/>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302</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
      <c r="A61" s="171">
        <v>13</v>
      </c>
      <c r="B61" s="172" t="s">
        <v>361</v>
      </c>
      <c r="C61" s="187" t="s">
        <v>362</v>
      </c>
      <c r="D61" s="173" t="s">
        <v>313</v>
      </c>
      <c r="E61" s="174">
        <v>104.85</v>
      </c>
      <c r="F61" s="175"/>
      <c r="G61" s="176">
        <f>ROUND(E61*F61,2)</f>
        <v>0</v>
      </c>
      <c r="H61" s="175"/>
      <c r="I61" s="176">
        <f>ROUND(E61*H61,2)</f>
        <v>0</v>
      </c>
      <c r="J61" s="175"/>
      <c r="K61" s="176">
        <f>ROUND(E61*J61,2)</f>
        <v>0</v>
      </c>
      <c r="L61" s="176">
        <v>21</v>
      </c>
      <c r="M61" s="176">
        <f>G61*(1+L61/100)</f>
        <v>0</v>
      </c>
      <c r="N61" s="174">
        <v>0</v>
      </c>
      <c r="O61" s="174">
        <f>ROUND(E61*N61,2)</f>
        <v>0</v>
      </c>
      <c r="P61" s="174">
        <v>0</v>
      </c>
      <c r="Q61" s="174">
        <f>ROUND(E61*P61,2)</f>
        <v>0</v>
      </c>
      <c r="R61" s="176" t="s">
        <v>350</v>
      </c>
      <c r="S61" s="176" t="s">
        <v>235</v>
      </c>
      <c r="T61" s="177" t="s">
        <v>235</v>
      </c>
      <c r="U61" s="161">
        <v>6.7000000000000004E-2</v>
      </c>
      <c r="V61" s="161">
        <f>ROUND(E61*U61,2)</f>
        <v>7.02</v>
      </c>
      <c r="W61" s="161"/>
      <c r="X61" s="161" t="s">
        <v>299</v>
      </c>
      <c r="Y61" s="161" t="s">
        <v>238</v>
      </c>
      <c r="Z61" s="150"/>
      <c r="AA61" s="150"/>
      <c r="AB61" s="150"/>
      <c r="AC61" s="150"/>
      <c r="AD61" s="150"/>
      <c r="AE61" s="150"/>
      <c r="AF61" s="150"/>
      <c r="AG61" s="150" t="s">
        <v>300</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2" x14ac:dyDescent="0.2">
      <c r="A62" s="157"/>
      <c r="B62" s="158"/>
      <c r="C62" s="268" t="s">
        <v>363</v>
      </c>
      <c r="D62" s="269"/>
      <c r="E62" s="269"/>
      <c r="F62" s="269"/>
      <c r="G62" s="269"/>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309</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2.5" outlineLevel="2" x14ac:dyDescent="0.2">
      <c r="A63" s="157"/>
      <c r="B63" s="158"/>
      <c r="C63" s="197" t="s">
        <v>364</v>
      </c>
      <c r="D63" s="192"/>
      <c r="E63" s="193">
        <v>104.85</v>
      </c>
      <c r="F63" s="161"/>
      <c r="G63" s="161"/>
      <c r="H63" s="161"/>
      <c r="I63" s="161"/>
      <c r="J63" s="161"/>
      <c r="K63" s="161"/>
      <c r="L63" s="161"/>
      <c r="M63" s="161"/>
      <c r="N63" s="160"/>
      <c r="O63" s="160"/>
      <c r="P63" s="160"/>
      <c r="Q63" s="160"/>
      <c r="R63" s="161"/>
      <c r="S63" s="161"/>
      <c r="T63" s="161"/>
      <c r="U63" s="161"/>
      <c r="V63" s="161"/>
      <c r="W63" s="161"/>
      <c r="X63" s="161"/>
      <c r="Y63" s="161"/>
      <c r="Z63" s="150"/>
      <c r="AA63" s="150"/>
      <c r="AB63" s="150"/>
      <c r="AC63" s="150"/>
      <c r="AD63" s="150"/>
      <c r="AE63" s="150"/>
      <c r="AF63" s="150"/>
      <c r="AG63" s="150" t="s">
        <v>302</v>
      </c>
      <c r="AH63" s="150">
        <v>0</v>
      </c>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33.75" outlineLevel="1" x14ac:dyDescent="0.2">
      <c r="A64" s="171">
        <v>14</v>
      </c>
      <c r="B64" s="172" t="s">
        <v>365</v>
      </c>
      <c r="C64" s="187" t="s">
        <v>366</v>
      </c>
      <c r="D64" s="173" t="s">
        <v>313</v>
      </c>
      <c r="E64" s="174">
        <v>58.33</v>
      </c>
      <c r="F64" s="175"/>
      <c r="G64" s="176">
        <f>ROUND(E64*F64,2)</f>
        <v>0</v>
      </c>
      <c r="H64" s="175"/>
      <c r="I64" s="176">
        <f>ROUND(E64*H64,2)</f>
        <v>0</v>
      </c>
      <c r="J64" s="175"/>
      <c r="K64" s="176">
        <f>ROUND(E64*J64,2)</f>
        <v>0</v>
      </c>
      <c r="L64" s="176">
        <v>21</v>
      </c>
      <c r="M64" s="176">
        <f>G64*(1+L64/100)</f>
        <v>0</v>
      </c>
      <c r="N64" s="174">
        <v>0</v>
      </c>
      <c r="O64" s="174">
        <f>ROUND(E64*N64,2)</f>
        <v>0</v>
      </c>
      <c r="P64" s="174">
        <v>0</v>
      </c>
      <c r="Q64" s="174">
        <f>ROUND(E64*P64,2)</f>
        <v>0</v>
      </c>
      <c r="R64" s="176" t="s">
        <v>314</v>
      </c>
      <c r="S64" s="176" t="s">
        <v>235</v>
      </c>
      <c r="T64" s="177" t="s">
        <v>235</v>
      </c>
      <c r="U64" s="161">
        <v>6.8000000000000005E-2</v>
      </c>
      <c r="V64" s="161">
        <f>ROUND(E64*U64,2)</f>
        <v>3.97</v>
      </c>
      <c r="W64" s="161"/>
      <c r="X64" s="161" t="s">
        <v>299</v>
      </c>
      <c r="Y64" s="161" t="s">
        <v>238</v>
      </c>
      <c r="Z64" s="150"/>
      <c r="AA64" s="150"/>
      <c r="AB64" s="150"/>
      <c r="AC64" s="150"/>
      <c r="AD64" s="150"/>
      <c r="AE64" s="150"/>
      <c r="AF64" s="150"/>
      <c r="AG64" s="150" t="s">
        <v>300</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
      <c r="A65" s="157"/>
      <c r="B65" s="158"/>
      <c r="C65" s="268" t="s">
        <v>367</v>
      </c>
      <c r="D65" s="269"/>
      <c r="E65" s="269"/>
      <c r="F65" s="269"/>
      <c r="G65" s="269"/>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309</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2" x14ac:dyDescent="0.2">
      <c r="A66" s="157"/>
      <c r="B66" s="158"/>
      <c r="C66" s="197" t="s">
        <v>368</v>
      </c>
      <c r="D66" s="192"/>
      <c r="E66" s="193">
        <v>56.44</v>
      </c>
      <c r="F66" s="161"/>
      <c r="G66" s="161"/>
      <c r="H66" s="161"/>
      <c r="I66" s="161"/>
      <c r="J66" s="161"/>
      <c r="K66" s="161"/>
      <c r="L66" s="161"/>
      <c r="M66" s="161"/>
      <c r="N66" s="160"/>
      <c r="O66" s="160"/>
      <c r="P66" s="160"/>
      <c r="Q66" s="160"/>
      <c r="R66" s="161"/>
      <c r="S66" s="161"/>
      <c r="T66" s="161"/>
      <c r="U66" s="161"/>
      <c r="V66" s="161"/>
      <c r="W66" s="161"/>
      <c r="X66" s="161"/>
      <c r="Y66" s="161"/>
      <c r="Z66" s="150"/>
      <c r="AA66" s="150"/>
      <c r="AB66" s="150"/>
      <c r="AC66" s="150"/>
      <c r="AD66" s="150"/>
      <c r="AE66" s="150"/>
      <c r="AF66" s="150"/>
      <c r="AG66" s="150" t="s">
        <v>302</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3" x14ac:dyDescent="0.2">
      <c r="A67" s="157"/>
      <c r="B67" s="158"/>
      <c r="C67" s="197" t="s">
        <v>369</v>
      </c>
      <c r="D67" s="192"/>
      <c r="E67" s="193">
        <v>1.89</v>
      </c>
      <c r="F67" s="161"/>
      <c r="G67" s="161"/>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302</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71">
        <v>15</v>
      </c>
      <c r="B68" s="172" t="s">
        <v>370</v>
      </c>
      <c r="C68" s="187" t="s">
        <v>371</v>
      </c>
      <c r="D68" s="173" t="s">
        <v>313</v>
      </c>
      <c r="E68" s="174">
        <v>4.9770000000000003</v>
      </c>
      <c r="F68" s="175"/>
      <c r="G68" s="176">
        <f>ROUND(E68*F68,2)</f>
        <v>0</v>
      </c>
      <c r="H68" s="175"/>
      <c r="I68" s="176">
        <f>ROUND(E68*H68,2)</f>
        <v>0</v>
      </c>
      <c r="J68" s="175"/>
      <c r="K68" s="176">
        <f>ROUND(E68*J68,2)</f>
        <v>0</v>
      </c>
      <c r="L68" s="176">
        <v>21</v>
      </c>
      <c r="M68" s="176">
        <f>G68*(1+L68/100)</f>
        <v>0</v>
      </c>
      <c r="N68" s="174">
        <v>0</v>
      </c>
      <c r="O68" s="174">
        <f>ROUND(E68*N68,2)</f>
        <v>0</v>
      </c>
      <c r="P68" s="174">
        <v>0</v>
      </c>
      <c r="Q68" s="174">
        <f>ROUND(E68*P68,2)</f>
        <v>0</v>
      </c>
      <c r="R68" s="176" t="s">
        <v>314</v>
      </c>
      <c r="S68" s="176" t="s">
        <v>235</v>
      </c>
      <c r="T68" s="177" t="s">
        <v>235</v>
      </c>
      <c r="U68" s="161">
        <v>1.587</v>
      </c>
      <c r="V68" s="161">
        <f>ROUND(E68*U68,2)</f>
        <v>7.9</v>
      </c>
      <c r="W68" s="161"/>
      <c r="X68" s="161" t="s">
        <v>299</v>
      </c>
      <c r="Y68" s="161" t="s">
        <v>238</v>
      </c>
      <c r="Z68" s="150"/>
      <c r="AA68" s="150"/>
      <c r="AB68" s="150"/>
      <c r="AC68" s="150"/>
      <c r="AD68" s="150"/>
      <c r="AE68" s="150"/>
      <c r="AF68" s="150"/>
      <c r="AG68" s="150" t="s">
        <v>300</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2.5" outlineLevel="2" x14ac:dyDescent="0.2">
      <c r="A69" s="157"/>
      <c r="B69" s="158"/>
      <c r="C69" s="268" t="s">
        <v>372</v>
      </c>
      <c r="D69" s="269"/>
      <c r="E69" s="269"/>
      <c r="F69" s="269"/>
      <c r="G69" s="269"/>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309</v>
      </c>
      <c r="AH69" s="150"/>
      <c r="AI69" s="150"/>
      <c r="AJ69" s="150"/>
      <c r="AK69" s="150"/>
      <c r="AL69" s="150"/>
      <c r="AM69" s="150"/>
      <c r="AN69" s="150"/>
      <c r="AO69" s="150"/>
      <c r="AP69" s="150"/>
      <c r="AQ69" s="150"/>
      <c r="AR69" s="150"/>
      <c r="AS69" s="150"/>
      <c r="AT69" s="150"/>
      <c r="AU69" s="150"/>
      <c r="AV69" s="150"/>
      <c r="AW69" s="150"/>
      <c r="AX69" s="150"/>
      <c r="AY69" s="150"/>
      <c r="AZ69" s="150"/>
      <c r="BA69" s="178" t="str">
        <f>C69</f>
        <v>sypaninou z vhodných hornin tř. 1 - 4 nebo materiálem připraveným podél výkopu ve vzdálenosti do 3 m od jeho kraje, pro jakoukoliv hloubku výkopu a jakoukoliv míru zhutnění,</v>
      </c>
      <c r="BB69" s="150"/>
      <c r="BC69" s="150"/>
      <c r="BD69" s="150"/>
      <c r="BE69" s="150"/>
      <c r="BF69" s="150"/>
      <c r="BG69" s="150"/>
      <c r="BH69" s="150"/>
    </row>
    <row r="70" spans="1:60" outlineLevel="2" x14ac:dyDescent="0.2">
      <c r="A70" s="157"/>
      <c r="B70" s="158"/>
      <c r="C70" s="197" t="s">
        <v>373</v>
      </c>
      <c r="D70" s="192"/>
      <c r="E70" s="193">
        <v>4.9770000000000003</v>
      </c>
      <c r="F70" s="161"/>
      <c r="G70" s="161"/>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302</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
      <c r="A71" s="171">
        <v>16</v>
      </c>
      <c r="B71" s="172" t="s">
        <v>374</v>
      </c>
      <c r="C71" s="187" t="s">
        <v>375</v>
      </c>
      <c r="D71" s="173" t="s">
        <v>313</v>
      </c>
      <c r="E71" s="174">
        <v>4.9770000000000003</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t="s">
        <v>314</v>
      </c>
      <c r="S71" s="176" t="s">
        <v>235</v>
      </c>
      <c r="T71" s="177" t="s">
        <v>235</v>
      </c>
      <c r="U71" s="161">
        <v>0.94</v>
      </c>
      <c r="V71" s="161">
        <f>ROUND(E71*U71,2)</f>
        <v>4.68</v>
      </c>
      <c r="W71" s="161"/>
      <c r="X71" s="161" t="s">
        <v>299</v>
      </c>
      <c r="Y71" s="161" t="s">
        <v>238</v>
      </c>
      <c r="Z71" s="150"/>
      <c r="AA71" s="150"/>
      <c r="AB71" s="150"/>
      <c r="AC71" s="150"/>
      <c r="AD71" s="150"/>
      <c r="AE71" s="150"/>
      <c r="AF71" s="150"/>
      <c r="AG71" s="150" t="s">
        <v>300</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2" x14ac:dyDescent="0.2">
      <c r="A72" s="157"/>
      <c r="B72" s="158"/>
      <c r="C72" s="268" t="s">
        <v>372</v>
      </c>
      <c r="D72" s="269"/>
      <c r="E72" s="269"/>
      <c r="F72" s="269"/>
      <c r="G72" s="269"/>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309</v>
      </c>
      <c r="AH72" s="150"/>
      <c r="AI72" s="150"/>
      <c r="AJ72" s="150"/>
      <c r="AK72" s="150"/>
      <c r="AL72" s="150"/>
      <c r="AM72" s="150"/>
      <c r="AN72" s="150"/>
      <c r="AO72" s="150"/>
      <c r="AP72" s="150"/>
      <c r="AQ72" s="150"/>
      <c r="AR72" s="150"/>
      <c r="AS72" s="150"/>
      <c r="AT72" s="150"/>
      <c r="AU72" s="150"/>
      <c r="AV72" s="150"/>
      <c r="AW72" s="150"/>
      <c r="AX72" s="150"/>
      <c r="AY72" s="150"/>
      <c r="AZ72" s="150"/>
      <c r="BA72" s="178" t="str">
        <f>C72</f>
        <v>sypaninou z vhodných hornin tř. 1 - 4 nebo materiálem připraveným podél výkopu ve vzdálenosti do 3 m od jeho kraje, pro jakoukoliv hloubku výkopu a jakoukoliv míru zhutnění,</v>
      </c>
      <c r="BB72" s="150"/>
      <c r="BC72" s="150"/>
      <c r="BD72" s="150"/>
      <c r="BE72" s="150"/>
      <c r="BF72" s="150"/>
      <c r="BG72" s="150"/>
      <c r="BH72" s="150"/>
    </row>
    <row r="73" spans="1:60" outlineLevel="2" x14ac:dyDescent="0.2">
      <c r="A73" s="157"/>
      <c r="B73" s="158"/>
      <c r="C73" s="197" t="s">
        <v>376</v>
      </c>
      <c r="D73" s="192"/>
      <c r="E73" s="193">
        <v>4.9770000000000003</v>
      </c>
      <c r="F73" s="161"/>
      <c r="G73" s="161"/>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302</v>
      </c>
      <c r="AH73" s="150">
        <v>5</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
      <c r="A74" s="171">
        <v>17</v>
      </c>
      <c r="B74" s="172" t="s">
        <v>377</v>
      </c>
      <c r="C74" s="187" t="s">
        <v>378</v>
      </c>
      <c r="D74" s="173" t="s">
        <v>313</v>
      </c>
      <c r="E74" s="174">
        <v>41.712000000000003</v>
      </c>
      <c r="F74" s="175"/>
      <c r="G74" s="176">
        <f>ROUND(E74*F74,2)</f>
        <v>0</v>
      </c>
      <c r="H74" s="175"/>
      <c r="I74" s="176">
        <f>ROUND(E74*H74,2)</f>
        <v>0</v>
      </c>
      <c r="J74" s="175"/>
      <c r="K74" s="176">
        <f>ROUND(E74*J74,2)</f>
        <v>0</v>
      </c>
      <c r="L74" s="176">
        <v>21</v>
      </c>
      <c r="M74" s="176">
        <f>G74*(1+L74/100)</f>
        <v>0</v>
      </c>
      <c r="N74" s="174">
        <v>0</v>
      </c>
      <c r="O74" s="174">
        <f>ROUND(E74*N74,2)</f>
        <v>0</v>
      </c>
      <c r="P74" s="174">
        <v>0</v>
      </c>
      <c r="Q74" s="174">
        <f>ROUND(E74*P74,2)</f>
        <v>0</v>
      </c>
      <c r="R74" s="176" t="s">
        <v>314</v>
      </c>
      <c r="S74" s="176" t="s">
        <v>235</v>
      </c>
      <c r="T74" s="177" t="s">
        <v>235</v>
      </c>
      <c r="U74" s="161">
        <v>2.1949999999999998</v>
      </c>
      <c r="V74" s="161">
        <f>ROUND(E74*U74,2)</f>
        <v>91.56</v>
      </c>
      <c r="W74" s="161"/>
      <c r="X74" s="161" t="s">
        <v>299</v>
      </c>
      <c r="Y74" s="161" t="s">
        <v>238</v>
      </c>
      <c r="Z74" s="150"/>
      <c r="AA74" s="150"/>
      <c r="AB74" s="150"/>
      <c r="AC74" s="150"/>
      <c r="AD74" s="150"/>
      <c r="AE74" s="150"/>
      <c r="AF74" s="150"/>
      <c r="AG74" s="150" t="s">
        <v>300</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2.5" outlineLevel="2" x14ac:dyDescent="0.2">
      <c r="A75" s="157"/>
      <c r="B75" s="158"/>
      <c r="C75" s="268" t="s">
        <v>379</v>
      </c>
      <c r="D75" s="269"/>
      <c r="E75" s="269"/>
      <c r="F75" s="269"/>
      <c r="G75" s="269"/>
      <c r="H75" s="161"/>
      <c r="I75" s="161"/>
      <c r="J75" s="161"/>
      <c r="K75" s="161"/>
      <c r="L75" s="161"/>
      <c r="M75" s="161"/>
      <c r="N75" s="160"/>
      <c r="O75" s="160"/>
      <c r="P75" s="160"/>
      <c r="Q75" s="160"/>
      <c r="R75" s="161"/>
      <c r="S75" s="161"/>
      <c r="T75" s="161"/>
      <c r="U75" s="161"/>
      <c r="V75" s="161"/>
      <c r="W75" s="161"/>
      <c r="X75" s="161"/>
      <c r="Y75" s="161"/>
      <c r="Z75" s="150"/>
      <c r="AA75" s="150"/>
      <c r="AB75" s="150"/>
      <c r="AC75" s="150"/>
      <c r="AD75" s="150"/>
      <c r="AE75" s="150"/>
      <c r="AF75" s="150"/>
      <c r="AG75" s="150" t="s">
        <v>309</v>
      </c>
      <c r="AH75" s="150"/>
      <c r="AI75" s="150"/>
      <c r="AJ75" s="150"/>
      <c r="AK75" s="150"/>
      <c r="AL75" s="150"/>
      <c r="AM75" s="150"/>
      <c r="AN75" s="150"/>
      <c r="AO75" s="150"/>
      <c r="AP75" s="150"/>
      <c r="AQ75" s="150"/>
      <c r="AR75" s="150"/>
      <c r="AS75" s="150"/>
      <c r="AT75" s="150"/>
      <c r="AU75" s="150"/>
      <c r="AV75" s="150"/>
      <c r="AW75" s="150"/>
      <c r="AX75" s="150"/>
      <c r="AY75" s="150"/>
      <c r="AZ75" s="150"/>
      <c r="BA75" s="178" t="str">
        <f>C75</f>
        <v>sypaninou z vhodných hornin tř. 1 - 4 nebo materiálem, uloženým ve vzdálenosti do 30 m od vnějšího kraje objektu, pro jakoukoliv míru zhutnění,</v>
      </c>
      <c r="BB75" s="150"/>
      <c r="BC75" s="150"/>
      <c r="BD75" s="150"/>
      <c r="BE75" s="150"/>
      <c r="BF75" s="150"/>
      <c r="BG75" s="150"/>
      <c r="BH75" s="150"/>
    </row>
    <row r="76" spans="1:60" outlineLevel="2" x14ac:dyDescent="0.2">
      <c r="A76" s="157"/>
      <c r="B76" s="158"/>
      <c r="C76" s="197" t="s">
        <v>380</v>
      </c>
      <c r="D76" s="192"/>
      <c r="E76" s="193">
        <v>41.712000000000003</v>
      </c>
      <c r="F76" s="161"/>
      <c r="G76" s="161"/>
      <c r="H76" s="161"/>
      <c r="I76" s="161"/>
      <c r="J76" s="161"/>
      <c r="K76" s="161"/>
      <c r="L76" s="161"/>
      <c r="M76" s="161"/>
      <c r="N76" s="160"/>
      <c r="O76" s="160"/>
      <c r="P76" s="160"/>
      <c r="Q76" s="160"/>
      <c r="R76" s="161"/>
      <c r="S76" s="161"/>
      <c r="T76" s="161"/>
      <c r="U76" s="161"/>
      <c r="V76" s="161"/>
      <c r="W76" s="161"/>
      <c r="X76" s="161"/>
      <c r="Y76" s="161"/>
      <c r="Z76" s="150"/>
      <c r="AA76" s="150"/>
      <c r="AB76" s="150"/>
      <c r="AC76" s="150"/>
      <c r="AD76" s="150"/>
      <c r="AE76" s="150"/>
      <c r="AF76" s="150"/>
      <c r="AG76" s="150" t="s">
        <v>302</v>
      </c>
      <c r="AH76" s="150">
        <v>0</v>
      </c>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1">
        <v>18</v>
      </c>
      <c r="B77" s="172" t="s">
        <v>381</v>
      </c>
      <c r="C77" s="187" t="s">
        <v>382</v>
      </c>
      <c r="D77" s="173" t="s">
        <v>313</v>
      </c>
      <c r="E77" s="174">
        <v>41.712000000000003</v>
      </c>
      <c r="F77" s="175"/>
      <c r="G77" s="176">
        <f>ROUND(E77*F77,2)</f>
        <v>0</v>
      </c>
      <c r="H77" s="175"/>
      <c r="I77" s="176">
        <f>ROUND(E77*H77,2)</f>
        <v>0</v>
      </c>
      <c r="J77" s="175"/>
      <c r="K77" s="176">
        <f>ROUND(E77*J77,2)</f>
        <v>0</v>
      </c>
      <c r="L77" s="176">
        <v>21</v>
      </c>
      <c r="M77" s="176">
        <f>G77*(1+L77/100)</f>
        <v>0</v>
      </c>
      <c r="N77" s="174">
        <v>0</v>
      </c>
      <c r="O77" s="174">
        <f>ROUND(E77*N77,2)</f>
        <v>0</v>
      </c>
      <c r="P77" s="174">
        <v>0</v>
      </c>
      <c r="Q77" s="174">
        <f>ROUND(E77*P77,2)</f>
        <v>0</v>
      </c>
      <c r="R77" s="176" t="s">
        <v>314</v>
      </c>
      <c r="S77" s="176" t="s">
        <v>235</v>
      </c>
      <c r="T77" s="177" t="s">
        <v>235</v>
      </c>
      <c r="U77" s="161">
        <v>0.997</v>
      </c>
      <c r="V77" s="161">
        <f>ROUND(E77*U77,2)</f>
        <v>41.59</v>
      </c>
      <c r="W77" s="161"/>
      <c r="X77" s="161" t="s">
        <v>299</v>
      </c>
      <c r="Y77" s="161" t="s">
        <v>238</v>
      </c>
      <c r="Z77" s="150"/>
      <c r="AA77" s="150"/>
      <c r="AB77" s="150"/>
      <c r="AC77" s="150"/>
      <c r="AD77" s="150"/>
      <c r="AE77" s="150"/>
      <c r="AF77" s="150"/>
      <c r="AG77" s="150" t="s">
        <v>300</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2.5" outlineLevel="2" x14ac:dyDescent="0.2">
      <c r="A78" s="157"/>
      <c r="B78" s="158"/>
      <c r="C78" s="268" t="s">
        <v>379</v>
      </c>
      <c r="D78" s="269"/>
      <c r="E78" s="269"/>
      <c r="F78" s="269"/>
      <c r="G78" s="269"/>
      <c r="H78" s="161"/>
      <c r="I78" s="161"/>
      <c r="J78" s="161"/>
      <c r="K78" s="161"/>
      <c r="L78" s="161"/>
      <c r="M78" s="161"/>
      <c r="N78" s="160"/>
      <c r="O78" s="160"/>
      <c r="P78" s="160"/>
      <c r="Q78" s="160"/>
      <c r="R78" s="161"/>
      <c r="S78" s="161"/>
      <c r="T78" s="161"/>
      <c r="U78" s="161"/>
      <c r="V78" s="161"/>
      <c r="W78" s="161"/>
      <c r="X78" s="161"/>
      <c r="Y78" s="161"/>
      <c r="Z78" s="150"/>
      <c r="AA78" s="150"/>
      <c r="AB78" s="150"/>
      <c r="AC78" s="150"/>
      <c r="AD78" s="150"/>
      <c r="AE78" s="150"/>
      <c r="AF78" s="150"/>
      <c r="AG78" s="150" t="s">
        <v>309</v>
      </c>
      <c r="AH78" s="150"/>
      <c r="AI78" s="150"/>
      <c r="AJ78" s="150"/>
      <c r="AK78" s="150"/>
      <c r="AL78" s="150"/>
      <c r="AM78" s="150"/>
      <c r="AN78" s="150"/>
      <c r="AO78" s="150"/>
      <c r="AP78" s="150"/>
      <c r="AQ78" s="150"/>
      <c r="AR78" s="150"/>
      <c r="AS78" s="150"/>
      <c r="AT78" s="150"/>
      <c r="AU78" s="150"/>
      <c r="AV78" s="150"/>
      <c r="AW78" s="150"/>
      <c r="AX78" s="150"/>
      <c r="AY78" s="150"/>
      <c r="AZ78" s="150"/>
      <c r="BA78" s="178" t="str">
        <f>C78</f>
        <v>sypaninou z vhodných hornin tř. 1 - 4 nebo materiálem, uloženým ve vzdálenosti do 30 m od vnějšího kraje objektu, pro jakoukoliv míru zhutnění,</v>
      </c>
      <c r="BB78" s="150"/>
      <c r="BC78" s="150"/>
      <c r="BD78" s="150"/>
      <c r="BE78" s="150"/>
      <c r="BF78" s="150"/>
      <c r="BG78" s="150"/>
      <c r="BH78" s="150"/>
    </row>
    <row r="79" spans="1:60" outlineLevel="2" x14ac:dyDescent="0.2">
      <c r="A79" s="157"/>
      <c r="B79" s="158"/>
      <c r="C79" s="197" t="s">
        <v>383</v>
      </c>
      <c r="D79" s="192"/>
      <c r="E79" s="193">
        <v>41.712000000000003</v>
      </c>
      <c r="F79" s="161"/>
      <c r="G79" s="161"/>
      <c r="H79" s="161"/>
      <c r="I79" s="161"/>
      <c r="J79" s="161"/>
      <c r="K79" s="161"/>
      <c r="L79" s="161"/>
      <c r="M79" s="161"/>
      <c r="N79" s="160"/>
      <c r="O79" s="160"/>
      <c r="P79" s="160"/>
      <c r="Q79" s="160"/>
      <c r="R79" s="161"/>
      <c r="S79" s="161"/>
      <c r="T79" s="161"/>
      <c r="U79" s="161"/>
      <c r="V79" s="161"/>
      <c r="W79" s="161"/>
      <c r="X79" s="161"/>
      <c r="Y79" s="161"/>
      <c r="Z79" s="150"/>
      <c r="AA79" s="150"/>
      <c r="AB79" s="150"/>
      <c r="AC79" s="150"/>
      <c r="AD79" s="150"/>
      <c r="AE79" s="150"/>
      <c r="AF79" s="150"/>
      <c r="AG79" s="150" t="s">
        <v>302</v>
      </c>
      <c r="AH79" s="150">
        <v>5</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71">
        <v>19</v>
      </c>
      <c r="B80" s="172" t="s">
        <v>384</v>
      </c>
      <c r="C80" s="187" t="s">
        <v>385</v>
      </c>
      <c r="D80" s="173" t="s">
        <v>297</v>
      </c>
      <c r="E80" s="174">
        <v>459.25</v>
      </c>
      <c r="F80" s="175"/>
      <c r="G80" s="176">
        <f>ROUND(E80*F80,2)</f>
        <v>0</v>
      </c>
      <c r="H80" s="175"/>
      <c r="I80" s="176">
        <f>ROUND(E80*H80,2)</f>
        <v>0</v>
      </c>
      <c r="J80" s="175"/>
      <c r="K80" s="176">
        <f>ROUND(E80*J80,2)</f>
        <v>0</v>
      </c>
      <c r="L80" s="176">
        <v>21</v>
      </c>
      <c r="M80" s="176">
        <f>G80*(1+L80/100)</f>
        <v>0</v>
      </c>
      <c r="N80" s="174">
        <v>0</v>
      </c>
      <c r="O80" s="174">
        <f>ROUND(E80*N80,2)</f>
        <v>0</v>
      </c>
      <c r="P80" s="174">
        <v>0</v>
      </c>
      <c r="Q80" s="174">
        <f>ROUND(E80*P80,2)</f>
        <v>0</v>
      </c>
      <c r="R80" s="176" t="s">
        <v>386</v>
      </c>
      <c r="S80" s="176" t="s">
        <v>235</v>
      </c>
      <c r="T80" s="177" t="s">
        <v>235</v>
      </c>
      <c r="U80" s="161">
        <v>0.06</v>
      </c>
      <c r="V80" s="161">
        <f>ROUND(E80*U80,2)</f>
        <v>27.56</v>
      </c>
      <c r="W80" s="161"/>
      <c r="X80" s="161" t="s">
        <v>299</v>
      </c>
      <c r="Y80" s="161" t="s">
        <v>238</v>
      </c>
      <c r="Z80" s="150"/>
      <c r="AA80" s="150"/>
      <c r="AB80" s="150"/>
      <c r="AC80" s="150"/>
      <c r="AD80" s="150"/>
      <c r="AE80" s="150"/>
      <c r="AF80" s="150"/>
      <c r="AG80" s="150" t="s">
        <v>300</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2" x14ac:dyDescent="0.2">
      <c r="A81" s="157"/>
      <c r="B81" s="158"/>
      <c r="C81" s="268" t="s">
        <v>387</v>
      </c>
      <c r="D81" s="269"/>
      <c r="E81" s="269"/>
      <c r="F81" s="269"/>
      <c r="G81" s="269"/>
      <c r="H81" s="161"/>
      <c r="I81" s="161"/>
      <c r="J81" s="161"/>
      <c r="K81" s="161"/>
      <c r="L81" s="161"/>
      <c r="M81" s="161"/>
      <c r="N81" s="160"/>
      <c r="O81" s="160"/>
      <c r="P81" s="160"/>
      <c r="Q81" s="160"/>
      <c r="R81" s="161"/>
      <c r="S81" s="161"/>
      <c r="T81" s="161"/>
      <c r="U81" s="161"/>
      <c r="V81" s="161"/>
      <c r="W81" s="161"/>
      <c r="X81" s="161"/>
      <c r="Y81" s="161"/>
      <c r="Z81" s="150"/>
      <c r="AA81" s="150"/>
      <c r="AB81" s="150"/>
      <c r="AC81" s="150"/>
      <c r="AD81" s="150"/>
      <c r="AE81" s="150"/>
      <c r="AF81" s="150"/>
      <c r="AG81" s="150" t="s">
        <v>309</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71">
        <v>20</v>
      </c>
      <c r="B82" s="172" t="s">
        <v>388</v>
      </c>
      <c r="C82" s="187" t="s">
        <v>389</v>
      </c>
      <c r="D82" s="173" t="s">
        <v>297</v>
      </c>
      <c r="E82" s="174">
        <v>589.25</v>
      </c>
      <c r="F82" s="175"/>
      <c r="G82" s="176">
        <f>ROUND(E82*F82,2)</f>
        <v>0</v>
      </c>
      <c r="H82" s="175"/>
      <c r="I82" s="176">
        <f>ROUND(E82*H82,2)</f>
        <v>0</v>
      </c>
      <c r="J82" s="175"/>
      <c r="K82" s="176">
        <f>ROUND(E82*J82,2)</f>
        <v>0</v>
      </c>
      <c r="L82" s="176">
        <v>21</v>
      </c>
      <c r="M82" s="176">
        <f>G82*(1+L82/100)</f>
        <v>0</v>
      </c>
      <c r="N82" s="174">
        <v>0</v>
      </c>
      <c r="O82" s="174">
        <f>ROUND(E82*N82,2)</f>
        <v>0</v>
      </c>
      <c r="P82" s="174">
        <v>0</v>
      </c>
      <c r="Q82" s="174">
        <f>ROUND(E82*P82,2)</f>
        <v>0</v>
      </c>
      <c r="R82" s="176" t="s">
        <v>386</v>
      </c>
      <c r="S82" s="176" t="s">
        <v>235</v>
      </c>
      <c r="T82" s="177" t="s">
        <v>235</v>
      </c>
      <c r="U82" s="161">
        <v>9.7000000000000003E-2</v>
      </c>
      <c r="V82" s="161">
        <f>ROUND(E82*U82,2)</f>
        <v>57.16</v>
      </c>
      <c r="W82" s="161"/>
      <c r="X82" s="161" t="s">
        <v>299</v>
      </c>
      <c r="Y82" s="161" t="s">
        <v>238</v>
      </c>
      <c r="Z82" s="150"/>
      <c r="AA82" s="150"/>
      <c r="AB82" s="150"/>
      <c r="AC82" s="150"/>
      <c r="AD82" s="150"/>
      <c r="AE82" s="150"/>
      <c r="AF82" s="150"/>
      <c r="AG82" s="150" t="s">
        <v>300</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2" x14ac:dyDescent="0.2">
      <c r="A83" s="157"/>
      <c r="B83" s="158"/>
      <c r="C83" s="268" t="s">
        <v>387</v>
      </c>
      <c r="D83" s="269"/>
      <c r="E83" s="269"/>
      <c r="F83" s="269"/>
      <c r="G83" s="269"/>
      <c r="H83" s="161"/>
      <c r="I83" s="161"/>
      <c r="J83" s="161"/>
      <c r="K83" s="161"/>
      <c r="L83" s="161"/>
      <c r="M83" s="161"/>
      <c r="N83" s="160"/>
      <c r="O83" s="160"/>
      <c r="P83" s="160"/>
      <c r="Q83" s="160"/>
      <c r="R83" s="161"/>
      <c r="S83" s="161"/>
      <c r="T83" s="161"/>
      <c r="U83" s="161"/>
      <c r="V83" s="161"/>
      <c r="W83" s="161"/>
      <c r="X83" s="161"/>
      <c r="Y83" s="161"/>
      <c r="Z83" s="150"/>
      <c r="AA83" s="150"/>
      <c r="AB83" s="150"/>
      <c r="AC83" s="150"/>
      <c r="AD83" s="150"/>
      <c r="AE83" s="150"/>
      <c r="AF83" s="150"/>
      <c r="AG83" s="150" t="s">
        <v>309</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1">
        <v>21</v>
      </c>
      <c r="B84" s="172" t="s">
        <v>390</v>
      </c>
      <c r="C84" s="187" t="s">
        <v>391</v>
      </c>
      <c r="D84" s="173" t="s">
        <v>297</v>
      </c>
      <c r="E84" s="174">
        <v>1893.6</v>
      </c>
      <c r="F84" s="175"/>
      <c r="G84" s="176">
        <f>ROUND(E84*F84,2)</f>
        <v>0</v>
      </c>
      <c r="H84" s="175"/>
      <c r="I84" s="176">
        <f>ROUND(E84*H84,2)</f>
        <v>0</v>
      </c>
      <c r="J84" s="175"/>
      <c r="K84" s="176">
        <f>ROUND(E84*J84,2)</f>
        <v>0</v>
      </c>
      <c r="L84" s="176">
        <v>21</v>
      </c>
      <c r="M84" s="176">
        <f>G84*(1+L84/100)</f>
        <v>0</v>
      </c>
      <c r="N84" s="174">
        <v>0</v>
      </c>
      <c r="O84" s="174">
        <f>ROUND(E84*N84,2)</f>
        <v>0</v>
      </c>
      <c r="P84" s="174">
        <v>0</v>
      </c>
      <c r="Q84" s="174">
        <f>ROUND(E84*P84,2)</f>
        <v>0</v>
      </c>
      <c r="R84" s="176" t="s">
        <v>314</v>
      </c>
      <c r="S84" s="176" t="s">
        <v>235</v>
      </c>
      <c r="T84" s="177" t="s">
        <v>235</v>
      </c>
      <c r="U84" s="161">
        <v>1.7999999999999999E-2</v>
      </c>
      <c r="V84" s="161">
        <f>ROUND(E84*U84,2)</f>
        <v>34.08</v>
      </c>
      <c r="W84" s="161"/>
      <c r="X84" s="161" t="s">
        <v>299</v>
      </c>
      <c r="Y84" s="161" t="s">
        <v>238</v>
      </c>
      <c r="Z84" s="150"/>
      <c r="AA84" s="150"/>
      <c r="AB84" s="150"/>
      <c r="AC84" s="150"/>
      <c r="AD84" s="150"/>
      <c r="AE84" s="150"/>
      <c r="AF84" s="150"/>
      <c r="AG84" s="150" t="s">
        <v>300</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2" x14ac:dyDescent="0.2">
      <c r="A85" s="157"/>
      <c r="B85" s="158"/>
      <c r="C85" s="268" t="s">
        <v>392</v>
      </c>
      <c r="D85" s="269"/>
      <c r="E85" s="269"/>
      <c r="F85" s="269"/>
      <c r="G85" s="269"/>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309</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2" x14ac:dyDescent="0.2">
      <c r="A86" s="157"/>
      <c r="B86" s="158"/>
      <c r="C86" s="197" t="s">
        <v>393</v>
      </c>
      <c r="D86" s="192"/>
      <c r="E86" s="193">
        <v>1849.6</v>
      </c>
      <c r="F86" s="161"/>
      <c r="G86" s="161"/>
      <c r="H86" s="161"/>
      <c r="I86" s="161"/>
      <c r="J86" s="161"/>
      <c r="K86" s="161"/>
      <c r="L86" s="161"/>
      <c r="M86" s="161"/>
      <c r="N86" s="160"/>
      <c r="O86" s="160"/>
      <c r="P86" s="160"/>
      <c r="Q86" s="160"/>
      <c r="R86" s="161"/>
      <c r="S86" s="161"/>
      <c r="T86" s="161"/>
      <c r="U86" s="161"/>
      <c r="V86" s="161"/>
      <c r="W86" s="161"/>
      <c r="X86" s="161"/>
      <c r="Y86" s="161"/>
      <c r="Z86" s="150"/>
      <c r="AA86" s="150"/>
      <c r="AB86" s="150"/>
      <c r="AC86" s="150"/>
      <c r="AD86" s="150"/>
      <c r="AE86" s="150"/>
      <c r="AF86" s="150"/>
      <c r="AG86" s="150" t="s">
        <v>302</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3" x14ac:dyDescent="0.2">
      <c r="A87" s="157"/>
      <c r="B87" s="158"/>
      <c r="C87" s="197" t="s">
        <v>394</v>
      </c>
      <c r="D87" s="192"/>
      <c r="E87" s="193">
        <v>19</v>
      </c>
      <c r="F87" s="161"/>
      <c r="G87" s="161"/>
      <c r="H87" s="161"/>
      <c r="I87" s="161"/>
      <c r="J87" s="161"/>
      <c r="K87" s="161"/>
      <c r="L87" s="161"/>
      <c r="M87" s="161"/>
      <c r="N87" s="160"/>
      <c r="O87" s="160"/>
      <c r="P87" s="160"/>
      <c r="Q87" s="160"/>
      <c r="R87" s="161"/>
      <c r="S87" s="161"/>
      <c r="T87" s="161"/>
      <c r="U87" s="161"/>
      <c r="V87" s="161"/>
      <c r="W87" s="161"/>
      <c r="X87" s="161"/>
      <c r="Y87" s="161"/>
      <c r="Z87" s="150"/>
      <c r="AA87" s="150"/>
      <c r="AB87" s="150"/>
      <c r="AC87" s="150"/>
      <c r="AD87" s="150"/>
      <c r="AE87" s="150"/>
      <c r="AF87" s="150"/>
      <c r="AG87" s="150" t="s">
        <v>302</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3" x14ac:dyDescent="0.2">
      <c r="A88" s="157"/>
      <c r="B88" s="158"/>
      <c r="C88" s="197" t="s">
        <v>395</v>
      </c>
      <c r="D88" s="192"/>
      <c r="E88" s="193">
        <v>25</v>
      </c>
      <c r="F88" s="161"/>
      <c r="G88" s="161"/>
      <c r="H88" s="161"/>
      <c r="I88" s="161"/>
      <c r="J88" s="161"/>
      <c r="K88" s="161"/>
      <c r="L88" s="161"/>
      <c r="M88" s="161"/>
      <c r="N88" s="160"/>
      <c r="O88" s="160"/>
      <c r="P88" s="160"/>
      <c r="Q88" s="160"/>
      <c r="R88" s="161"/>
      <c r="S88" s="161"/>
      <c r="T88" s="161"/>
      <c r="U88" s="161"/>
      <c r="V88" s="161"/>
      <c r="W88" s="161"/>
      <c r="X88" s="161"/>
      <c r="Y88" s="161"/>
      <c r="Z88" s="150"/>
      <c r="AA88" s="150"/>
      <c r="AB88" s="150"/>
      <c r="AC88" s="150"/>
      <c r="AD88" s="150"/>
      <c r="AE88" s="150"/>
      <c r="AF88" s="150"/>
      <c r="AG88" s="150" t="s">
        <v>302</v>
      </c>
      <c r="AH88" s="150">
        <v>0</v>
      </c>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2.5" outlineLevel="1" x14ac:dyDescent="0.2">
      <c r="A89" s="171">
        <v>22</v>
      </c>
      <c r="B89" s="172" t="s">
        <v>396</v>
      </c>
      <c r="C89" s="187" t="s">
        <v>397</v>
      </c>
      <c r="D89" s="173" t="s">
        <v>297</v>
      </c>
      <c r="E89" s="174">
        <v>459.25</v>
      </c>
      <c r="F89" s="175"/>
      <c r="G89" s="176">
        <f>ROUND(E89*F89,2)</f>
        <v>0</v>
      </c>
      <c r="H89" s="175"/>
      <c r="I89" s="176">
        <f>ROUND(E89*H89,2)</f>
        <v>0</v>
      </c>
      <c r="J89" s="175"/>
      <c r="K89" s="176">
        <f>ROUND(E89*J89,2)</f>
        <v>0</v>
      </c>
      <c r="L89" s="176">
        <v>21</v>
      </c>
      <c r="M89" s="176">
        <f>G89*(1+L89/100)</f>
        <v>0</v>
      </c>
      <c r="N89" s="174">
        <v>0</v>
      </c>
      <c r="O89" s="174">
        <f>ROUND(E89*N89,2)</f>
        <v>0</v>
      </c>
      <c r="P89" s="174">
        <v>0</v>
      </c>
      <c r="Q89" s="174">
        <f>ROUND(E89*P89,2)</f>
        <v>0</v>
      </c>
      <c r="R89" s="176" t="s">
        <v>314</v>
      </c>
      <c r="S89" s="176" t="s">
        <v>235</v>
      </c>
      <c r="T89" s="177" t="s">
        <v>235</v>
      </c>
      <c r="U89" s="161">
        <v>0.13</v>
      </c>
      <c r="V89" s="161">
        <f>ROUND(E89*U89,2)</f>
        <v>59.7</v>
      </c>
      <c r="W89" s="161"/>
      <c r="X89" s="161" t="s">
        <v>299</v>
      </c>
      <c r="Y89" s="161" t="s">
        <v>238</v>
      </c>
      <c r="Z89" s="150"/>
      <c r="AA89" s="150"/>
      <c r="AB89" s="150"/>
      <c r="AC89" s="150"/>
      <c r="AD89" s="150"/>
      <c r="AE89" s="150"/>
      <c r="AF89" s="150"/>
      <c r="AG89" s="150" t="s">
        <v>300</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22.5" outlineLevel="2" x14ac:dyDescent="0.2">
      <c r="A90" s="157"/>
      <c r="B90" s="158"/>
      <c r="C90" s="268" t="s">
        <v>398</v>
      </c>
      <c r="D90" s="269"/>
      <c r="E90" s="269"/>
      <c r="F90" s="269"/>
      <c r="G90" s="269"/>
      <c r="H90" s="161"/>
      <c r="I90" s="161"/>
      <c r="J90" s="161"/>
      <c r="K90" s="161"/>
      <c r="L90" s="161"/>
      <c r="M90" s="161"/>
      <c r="N90" s="160"/>
      <c r="O90" s="160"/>
      <c r="P90" s="160"/>
      <c r="Q90" s="160"/>
      <c r="R90" s="161"/>
      <c r="S90" s="161"/>
      <c r="T90" s="161"/>
      <c r="U90" s="161"/>
      <c r="V90" s="161"/>
      <c r="W90" s="161"/>
      <c r="X90" s="161"/>
      <c r="Y90" s="161"/>
      <c r="Z90" s="150"/>
      <c r="AA90" s="150"/>
      <c r="AB90" s="150"/>
      <c r="AC90" s="150"/>
      <c r="AD90" s="150"/>
      <c r="AE90" s="150"/>
      <c r="AF90" s="150"/>
      <c r="AG90" s="150" t="s">
        <v>309</v>
      </c>
      <c r="AH90" s="150"/>
      <c r="AI90" s="150"/>
      <c r="AJ90" s="150"/>
      <c r="AK90" s="150"/>
      <c r="AL90" s="150"/>
      <c r="AM90" s="150"/>
      <c r="AN90" s="150"/>
      <c r="AO90" s="150"/>
      <c r="AP90" s="150"/>
      <c r="AQ90" s="150"/>
      <c r="AR90" s="150"/>
      <c r="AS90" s="150"/>
      <c r="AT90" s="150"/>
      <c r="AU90" s="150"/>
      <c r="AV90" s="150"/>
      <c r="AW90" s="150"/>
      <c r="AX90" s="150"/>
      <c r="AY90" s="150"/>
      <c r="AZ90" s="150"/>
      <c r="BA90" s="178" t="str">
        <f>C90</f>
        <v>s případným nutným přemístěním hromad nebo dočasných skládek na místo potřeby ze vzdálenosti do 30 m, v rovině nebo ve svahu do 1 : 5,</v>
      </c>
      <c r="BB90" s="150"/>
      <c r="BC90" s="150"/>
      <c r="BD90" s="150"/>
      <c r="BE90" s="150"/>
      <c r="BF90" s="150"/>
      <c r="BG90" s="150"/>
      <c r="BH90" s="150"/>
    </row>
    <row r="91" spans="1:60" outlineLevel="2" x14ac:dyDescent="0.2">
      <c r="A91" s="157"/>
      <c r="B91" s="158"/>
      <c r="C91" s="197" t="s">
        <v>399</v>
      </c>
      <c r="D91" s="192"/>
      <c r="E91" s="193">
        <v>459.25</v>
      </c>
      <c r="F91" s="161"/>
      <c r="G91" s="16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302</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71">
        <v>23</v>
      </c>
      <c r="B92" s="172" t="s">
        <v>400</v>
      </c>
      <c r="C92" s="187" t="s">
        <v>401</v>
      </c>
      <c r="D92" s="173" t="s">
        <v>297</v>
      </c>
      <c r="E92" s="174">
        <v>459.25</v>
      </c>
      <c r="F92" s="175"/>
      <c r="G92" s="176">
        <f>ROUND(E92*F92,2)</f>
        <v>0</v>
      </c>
      <c r="H92" s="175"/>
      <c r="I92" s="176">
        <f>ROUND(E92*H92,2)</f>
        <v>0</v>
      </c>
      <c r="J92" s="175"/>
      <c r="K92" s="176">
        <f>ROUND(E92*J92,2)</f>
        <v>0</v>
      </c>
      <c r="L92" s="176">
        <v>21</v>
      </c>
      <c r="M92" s="176">
        <f>G92*(1+L92/100)</f>
        <v>0</v>
      </c>
      <c r="N92" s="174">
        <v>0</v>
      </c>
      <c r="O92" s="174">
        <f>ROUND(E92*N92,2)</f>
        <v>0</v>
      </c>
      <c r="P92" s="174">
        <v>0</v>
      </c>
      <c r="Q92" s="174">
        <f>ROUND(E92*P92,2)</f>
        <v>0</v>
      </c>
      <c r="R92" s="176" t="s">
        <v>386</v>
      </c>
      <c r="S92" s="176" t="s">
        <v>235</v>
      </c>
      <c r="T92" s="177" t="s">
        <v>235</v>
      </c>
      <c r="U92" s="161">
        <v>0.09</v>
      </c>
      <c r="V92" s="161">
        <f>ROUND(E92*U92,2)</f>
        <v>41.33</v>
      </c>
      <c r="W92" s="161"/>
      <c r="X92" s="161" t="s">
        <v>299</v>
      </c>
      <c r="Y92" s="161" t="s">
        <v>238</v>
      </c>
      <c r="Z92" s="150"/>
      <c r="AA92" s="150"/>
      <c r="AB92" s="150"/>
      <c r="AC92" s="150"/>
      <c r="AD92" s="150"/>
      <c r="AE92" s="150"/>
      <c r="AF92" s="150"/>
      <c r="AG92" s="150" t="s">
        <v>300</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2" x14ac:dyDescent="0.2">
      <c r="A93" s="157"/>
      <c r="B93" s="158"/>
      <c r="C93" s="268" t="s">
        <v>402</v>
      </c>
      <c r="D93" s="269"/>
      <c r="E93" s="269"/>
      <c r="F93" s="269"/>
      <c r="G93" s="269"/>
      <c r="H93" s="161"/>
      <c r="I93" s="161"/>
      <c r="J93" s="161"/>
      <c r="K93" s="161"/>
      <c r="L93" s="161"/>
      <c r="M93" s="161"/>
      <c r="N93" s="160"/>
      <c r="O93" s="160"/>
      <c r="P93" s="160"/>
      <c r="Q93" s="160"/>
      <c r="R93" s="161"/>
      <c r="S93" s="161"/>
      <c r="T93" s="161"/>
      <c r="U93" s="161"/>
      <c r="V93" s="161"/>
      <c r="W93" s="161"/>
      <c r="X93" s="161"/>
      <c r="Y93" s="161"/>
      <c r="Z93" s="150"/>
      <c r="AA93" s="150"/>
      <c r="AB93" s="150"/>
      <c r="AC93" s="150"/>
      <c r="AD93" s="150"/>
      <c r="AE93" s="150"/>
      <c r="AF93" s="150"/>
      <c r="AG93" s="150" t="s">
        <v>309</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ht="22.5" outlineLevel="1" x14ac:dyDescent="0.2">
      <c r="A94" s="171">
        <v>24</v>
      </c>
      <c r="B94" s="172" t="s">
        <v>403</v>
      </c>
      <c r="C94" s="187" t="s">
        <v>404</v>
      </c>
      <c r="D94" s="173" t="s">
        <v>297</v>
      </c>
      <c r="E94" s="174">
        <v>589.25</v>
      </c>
      <c r="F94" s="175"/>
      <c r="G94" s="176">
        <f>ROUND(E94*F94,2)</f>
        <v>0</v>
      </c>
      <c r="H94" s="175"/>
      <c r="I94" s="176">
        <f>ROUND(E94*H94,2)</f>
        <v>0</v>
      </c>
      <c r="J94" s="175"/>
      <c r="K94" s="176">
        <f>ROUND(E94*J94,2)</f>
        <v>0</v>
      </c>
      <c r="L94" s="176">
        <v>21</v>
      </c>
      <c r="M94" s="176">
        <f>G94*(1+L94/100)</f>
        <v>0</v>
      </c>
      <c r="N94" s="174">
        <v>0</v>
      </c>
      <c r="O94" s="174">
        <f>ROUND(E94*N94,2)</f>
        <v>0</v>
      </c>
      <c r="P94" s="174">
        <v>0</v>
      </c>
      <c r="Q94" s="174">
        <f>ROUND(E94*P94,2)</f>
        <v>0</v>
      </c>
      <c r="R94" s="176" t="s">
        <v>386</v>
      </c>
      <c r="S94" s="176" t="s">
        <v>235</v>
      </c>
      <c r="T94" s="177" t="s">
        <v>235</v>
      </c>
      <c r="U94" s="161">
        <v>0.17100000000000001</v>
      </c>
      <c r="V94" s="161">
        <f>ROUND(E94*U94,2)</f>
        <v>100.76</v>
      </c>
      <c r="W94" s="161"/>
      <c r="X94" s="161" t="s">
        <v>299</v>
      </c>
      <c r="Y94" s="161" t="s">
        <v>238</v>
      </c>
      <c r="Z94" s="150"/>
      <c r="AA94" s="150"/>
      <c r="AB94" s="150"/>
      <c r="AC94" s="150"/>
      <c r="AD94" s="150"/>
      <c r="AE94" s="150"/>
      <c r="AF94" s="150"/>
      <c r="AG94" s="150" t="s">
        <v>300</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2" x14ac:dyDescent="0.2">
      <c r="A95" s="157"/>
      <c r="B95" s="158"/>
      <c r="C95" s="268" t="s">
        <v>402</v>
      </c>
      <c r="D95" s="269"/>
      <c r="E95" s="269"/>
      <c r="F95" s="269"/>
      <c r="G95" s="269"/>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309</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
      <c r="A96" s="171">
        <v>25</v>
      </c>
      <c r="B96" s="172" t="s">
        <v>405</v>
      </c>
      <c r="C96" s="187" t="s">
        <v>406</v>
      </c>
      <c r="D96" s="173" t="s">
        <v>297</v>
      </c>
      <c r="E96" s="174">
        <v>589.25</v>
      </c>
      <c r="F96" s="175"/>
      <c r="G96" s="176">
        <f>ROUND(E96*F96,2)</f>
        <v>0</v>
      </c>
      <c r="H96" s="175"/>
      <c r="I96" s="176">
        <f>ROUND(E96*H96,2)</f>
        <v>0</v>
      </c>
      <c r="J96" s="175"/>
      <c r="K96" s="176">
        <f>ROUND(E96*J96,2)</f>
        <v>0</v>
      </c>
      <c r="L96" s="176">
        <v>21</v>
      </c>
      <c r="M96" s="176">
        <f>G96*(1+L96/100)</f>
        <v>0</v>
      </c>
      <c r="N96" s="174">
        <v>0</v>
      </c>
      <c r="O96" s="174">
        <f>ROUND(E96*N96,2)</f>
        <v>0</v>
      </c>
      <c r="P96" s="174">
        <v>0</v>
      </c>
      <c r="Q96" s="174">
        <f>ROUND(E96*P96,2)</f>
        <v>0</v>
      </c>
      <c r="R96" s="176" t="s">
        <v>314</v>
      </c>
      <c r="S96" s="176" t="s">
        <v>235</v>
      </c>
      <c r="T96" s="177" t="s">
        <v>235</v>
      </c>
      <c r="U96" s="161">
        <v>0.128</v>
      </c>
      <c r="V96" s="161">
        <f>ROUND(E96*U96,2)</f>
        <v>75.42</v>
      </c>
      <c r="W96" s="161"/>
      <c r="X96" s="161" t="s">
        <v>299</v>
      </c>
      <c r="Y96" s="161" t="s">
        <v>238</v>
      </c>
      <c r="Z96" s="150"/>
      <c r="AA96" s="150"/>
      <c r="AB96" s="150"/>
      <c r="AC96" s="150"/>
      <c r="AD96" s="150"/>
      <c r="AE96" s="150"/>
      <c r="AF96" s="150"/>
      <c r="AG96" s="150" t="s">
        <v>300</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2" x14ac:dyDescent="0.2">
      <c r="A97" s="157"/>
      <c r="B97" s="158"/>
      <c r="C97" s="268" t="s">
        <v>407</v>
      </c>
      <c r="D97" s="269"/>
      <c r="E97" s="269"/>
      <c r="F97" s="269"/>
      <c r="G97" s="269"/>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309</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2" x14ac:dyDescent="0.2">
      <c r="A98" s="157"/>
      <c r="B98" s="158"/>
      <c r="C98" s="197" t="s">
        <v>408</v>
      </c>
      <c r="D98" s="192"/>
      <c r="E98" s="193">
        <v>589.25</v>
      </c>
      <c r="F98" s="161"/>
      <c r="G98" s="161"/>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302</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ht="22.5" outlineLevel="1" x14ac:dyDescent="0.2">
      <c r="A99" s="171">
        <v>26</v>
      </c>
      <c r="B99" s="172" t="s">
        <v>409</v>
      </c>
      <c r="C99" s="187" t="s">
        <v>410</v>
      </c>
      <c r="D99" s="173" t="s">
        <v>297</v>
      </c>
      <c r="E99" s="174">
        <v>589.25</v>
      </c>
      <c r="F99" s="175"/>
      <c r="G99" s="176">
        <f>ROUND(E99*F99,2)</f>
        <v>0</v>
      </c>
      <c r="H99" s="175"/>
      <c r="I99" s="176">
        <f>ROUND(E99*H99,2)</f>
        <v>0</v>
      </c>
      <c r="J99" s="175"/>
      <c r="K99" s="176">
        <f>ROUND(E99*J99,2)</f>
        <v>0</v>
      </c>
      <c r="L99" s="176">
        <v>21</v>
      </c>
      <c r="M99" s="176">
        <f>G99*(1+L99/100)</f>
        <v>0</v>
      </c>
      <c r="N99" s="174">
        <v>0</v>
      </c>
      <c r="O99" s="174">
        <f>ROUND(E99*N99,2)</f>
        <v>0</v>
      </c>
      <c r="P99" s="174">
        <v>0</v>
      </c>
      <c r="Q99" s="174">
        <f>ROUND(E99*P99,2)</f>
        <v>0</v>
      </c>
      <c r="R99" s="176" t="s">
        <v>314</v>
      </c>
      <c r="S99" s="176" t="s">
        <v>235</v>
      </c>
      <c r="T99" s="177" t="s">
        <v>235</v>
      </c>
      <c r="U99" s="161">
        <v>0.19</v>
      </c>
      <c r="V99" s="161">
        <f>ROUND(E99*U99,2)</f>
        <v>111.96</v>
      </c>
      <c r="W99" s="161"/>
      <c r="X99" s="161" t="s">
        <v>299</v>
      </c>
      <c r="Y99" s="161" t="s">
        <v>238</v>
      </c>
      <c r="Z99" s="150"/>
      <c r="AA99" s="150"/>
      <c r="AB99" s="150"/>
      <c r="AC99" s="150"/>
      <c r="AD99" s="150"/>
      <c r="AE99" s="150"/>
      <c r="AF99" s="150"/>
      <c r="AG99" s="150" t="s">
        <v>300</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2" x14ac:dyDescent="0.2">
      <c r="A100" s="157"/>
      <c r="B100" s="158"/>
      <c r="C100" s="268" t="s">
        <v>411</v>
      </c>
      <c r="D100" s="269"/>
      <c r="E100" s="269"/>
      <c r="F100" s="269"/>
      <c r="G100" s="269"/>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309</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78" t="str">
        <f>C100</f>
        <v>s případným nutným přemístěním hromad nebo dočasných skládek na místo potřeby ze vzdálenosti do 30 m, ve svahu sklonu přes 1 : 5,</v>
      </c>
      <c r="BB100" s="150"/>
      <c r="BC100" s="150"/>
      <c r="BD100" s="150"/>
      <c r="BE100" s="150"/>
      <c r="BF100" s="150"/>
      <c r="BG100" s="150"/>
      <c r="BH100" s="150"/>
    </row>
    <row r="101" spans="1:60" outlineLevel="2" x14ac:dyDescent="0.2">
      <c r="A101" s="157"/>
      <c r="B101" s="158"/>
      <c r="C101" s="197" t="s">
        <v>408</v>
      </c>
      <c r="D101" s="192"/>
      <c r="E101" s="193">
        <v>589.25</v>
      </c>
      <c r="F101" s="161"/>
      <c r="G101" s="161"/>
      <c r="H101" s="161"/>
      <c r="I101" s="161"/>
      <c r="J101" s="161"/>
      <c r="K101" s="161"/>
      <c r="L101" s="161"/>
      <c r="M101" s="161"/>
      <c r="N101" s="160"/>
      <c r="O101" s="160"/>
      <c r="P101" s="160"/>
      <c r="Q101" s="160"/>
      <c r="R101" s="161"/>
      <c r="S101" s="161"/>
      <c r="T101" s="161"/>
      <c r="U101" s="161"/>
      <c r="V101" s="161"/>
      <c r="W101" s="161"/>
      <c r="X101" s="161"/>
      <c r="Y101" s="161"/>
      <c r="Z101" s="150"/>
      <c r="AA101" s="150"/>
      <c r="AB101" s="150"/>
      <c r="AC101" s="150"/>
      <c r="AD101" s="150"/>
      <c r="AE101" s="150"/>
      <c r="AF101" s="150"/>
      <c r="AG101" s="150" t="s">
        <v>302</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
      <c r="A102" s="171">
        <v>27</v>
      </c>
      <c r="B102" s="172" t="s">
        <v>412</v>
      </c>
      <c r="C102" s="187" t="s">
        <v>413</v>
      </c>
      <c r="D102" s="173" t="s">
        <v>297</v>
      </c>
      <c r="E102" s="174">
        <v>77.5</v>
      </c>
      <c r="F102" s="175"/>
      <c r="G102" s="176">
        <f>ROUND(E102*F102,2)</f>
        <v>0</v>
      </c>
      <c r="H102" s="175"/>
      <c r="I102" s="176">
        <f>ROUND(E102*H102,2)</f>
        <v>0</v>
      </c>
      <c r="J102" s="175"/>
      <c r="K102" s="176">
        <f>ROUND(E102*J102,2)</f>
        <v>0</v>
      </c>
      <c r="L102" s="176">
        <v>21</v>
      </c>
      <c r="M102" s="176">
        <f>G102*(1+L102/100)</f>
        <v>0</v>
      </c>
      <c r="N102" s="174">
        <v>9.4000000000000004E-3</v>
      </c>
      <c r="O102" s="174">
        <f>ROUND(E102*N102,2)</f>
        <v>0.73</v>
      </c>
      <c r="P102" s="174">
        <v>0</v>
      </c>
      <c r="Q102" s="174">
        <f>ROUND(E102*P102,2)</f>
        <v>0</v>
      </c>
      <c r="R102" s="176" t="s">
        <v>386</v>
      </c>
      <c r="S102" s="176" t="s">
        <v>235</v>
      </c>
      <c r="T102" s="177" t="s">
        <v>235</v>
      </c>
      <c r="U102" s="161">
        <v>0.86399999999999999</v>
      </c>
      <c r="V102" s="161">
        <f>ROUND(E102*U102,2)</f>
        <v>66.959999999999994</v>
      </c>
      <c r="W102" s="161"/>
      <c r="X102" s="161" t="s">
        <v>299</v>
      </c>
      <c r="Y102" s="161" t="s">
        <v>238</v>
      </c>
      <c r="Z102" s="150"/>
      <c r="AA102" s="150"/>
      <c r="AB102" s="150"/>
      <c r="AC102" s="150"/>
      <c r="AD102" s="150"/>
      <c r="AE102" s="150"/>
      <c r="AF102" s="150"/>
      <c r="AG102" s="150" t="s">
        <v>300</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2" x14ac:dyDescent="0.2">
      <c r="A103" s="157"/>
      <c r="B103" s="158"/>
      <c r="C103" s="268" t="s">
        <v>414</v>
      </c>
      <c r="D103" s="269"/>
      <c r="E103" s="269"/>
      <c r="F103" s="269"/>
      <c r="G103" s="269"/>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309</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2" x14ac:dyDescent="0.2">
      <c r="A104" s="157"/>
      <c r="B104" s="158"/>
      <c r="C104" s="257" t="s">
        <v>415</v>
      </c>
      <c r="D104" s="258"/>
      <c r="E104" s="258"/>
      <c r="F104" s="258"/>
      <c r="G104" s="258"/>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240</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2" x14ac:dyDescent="0.2">
      <c r="A105" s="157"/>
      <c r="B105" s="158"/>
      <c r="C105" s="197" t="s">
        <v>416</v>
      </c>
      <c r="D105" s="192"/>
      <c r="E105" s="193">
        <v>77.5</v>
      </c>
      <c r="F105" s="161"/>
      <c r="G105" s="161"/>
      <c r="H105" s="161"/>
      <c r="I105" s="161"/>
      <c r="J105" s="161"/>
      <c r="K105" s="161"/>
      <c r="L105" s="161"/>
      <c r="M105" s="161"/>
      <c r="N105" s="160"/>
      <c r="O105" s="160"/>
      <c r="P105" s="160"/>
      <c r="Q105" s="160"/>
      <c r="R105" s="161"/>
      <c r="S105" s="161"/>
      <c r="T105" s="161"/>
      <c r="U105" s="161"/>
      <c r="V105" s="161"/>
      <c r="W105" s="161"/>
      <c r="X105" s="161"/>
      <c r="Y105" s="161"/>
      <c r="Z105" s="150"/>
      <c r="AA105" s="150"/>
      <c r="AB105" s="150"/>
      <c r="AC105" s="150"/>
      <c r="AD105" s="150"/>
      <c r="AE105" s="150"/>
      <c r="AF105" s="150"/>
      <c r="AG105" s="150" t="s">
        <v>302</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71">
        <v>28</v>
      </c>
      <c r="B106" s="172" t="s">
        <v>417</v>
      </c>
      <c r="C106" s="187" t="s">
        <v>418</v>
      </c>
      <c r="D106" s="173" t="s">
        <v>297</v>
      </c>
      <c r="E106" s="174">
        <v>77.5</v>
      </c>
      <c r="F106" s="175"/>
      <c r="G106" s="176">
        <f>ROUND(E106*F106,2)</f>
        <v>0</v>
      </c>
      <c r="H106" s="175"/>
      <c r="I106" s="176">
        <f>ROUND(E106*H106,2)</f>
        <v>0</v>
      </c>
      <c r="J106" s="175"/>
      <c r="K106" s="176">
        <f>ROUND(E106*J106,2)</f>
        <v>0</v>
      </c>
      <c r="L106" s="176">
        <v>21</v>
      </c>
      <c r="M106" s="176">
        <f>G106*(1+L106/100)</f>
        <v>0</v>
      </c>
      <c r="N106" s="174">
        <v>0</v>
      </c>
      <c r="O106" s="174">
        <f>ROUND(E106*N106,2)</f>
        <v>0</v>
      </c>
      <c r="P106" s="174">
        <v>0</v>
      </c>
      <c r="Q106" s="174">
        <f>ROUND(E106*P106,2)</f>
        <v>0</v>
      </c>
      <c r="R106" s="176" t="s">
        <v>386</v>
      </c>
      <c r="S106" s="176" t="s">
        <v>235</v>
      </c>
      <c r="T106" s="177" t="s">
        <v>235</v>
      </c>
      <c r="U106" s="161">
        <v>0.371</v>
      </c>
      <c r="V106" s="161">
        <f>ROUND(E106*U106,2)</f>
        <v>28.75</v>
      </c>
      <c r="W106" s="161"/>
      <c r="X106" s="161" t="s">
        <v>299</v>
      </c>
      <c r="Y106" s="161" t="s">
        <v>238</v>
      </c>
      <c r="Z106" s="150"/>
      <c r="AA106" s="150"/>
      <c r="AB106" s="150"/>
      <c r="AC106" s="150"/>
      <c r="AD106" s="150"/>
      <c r="AE106" s="150"/>
      <c r="AF106" s="150"/>
      <c r="AG106" s="150" t="s">
        <v>300</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2" x14ac:dyDescent="0.2">
      <c r="A107" s="157"/>
      <c r="B107" s="158"/>
      <c r="C107" s="268" t="s">
        <v>414</v>
      </c>
      <c r="D107" s="269"/>
      <c r="E107" s="269"/>
      <c r="F107" s="269"/>
      <c r="G107" s="269"/>
      <c r="H107" s="161"/>
      <c r="I107" s="161"/>
      <c r="J107" s="161"/>
      <c r="K107" s="161"/>
      <c r="L107" s="161"/>
      <c r="M107" s="161"/>
      <c r="N107" s="160"/>
      <c r="O107" s="160"/>
      <c r="P107" s="160"/>
      <c r="Q107" s="160"/>
      <c r="R107" s="161"/>
      <c r="S107" s="161"/>
      <c r="T107" s="161"/>
      <c r="U107" s="161"/>
      <c r="V107" s="161"/>
      <c r="W107" s="161"/>
      <c r="X107" s="161"/>
      <c r="Y107" s="161"/>
      <c r="Z107" s="150"/>
      <c r="AA107" s="150"/>
      <c r="AB107" s="150"/>
      <c r="AC107" s="150"/>
      <c r="AD107" s="150"/>
      <c r="AE107" s="150"/>
      <c r="AF107" s="150"/>
      <c r="AG107" s="150" t="s">
        <v>309</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
      <c r="A108" s="157"/>
      <c r="B108" s="158"/>
      <c r="C108" s="257" t="s">
        <v>415</v>
      </c>
      <c r="D108" s="258"/>
      <c r="E108" s="258"/>
      <c r="F108" s="258"/>
      <c r="G108" s="258"/>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240</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2" x14ac:dyDescent="0.2">
      <c r="A109" s="157"/>
      <c r="B109" s="158"/>
      <c r="C109" s="197" t="s">
        <v>419</v>
      </c>
      <c r="D109" s="192"/>
      <c r="E109" s="193">
        <v>77.5</v>
      </c>
      <c r="F109" s="161"/>
      <c r="G109" s="161"/>
      <c r="H109" s="161"/>
      <c r="I109" s="161"/>
      <c r="J109" s="161"/>
      <c r="K109" s="161"/>
      <c r="L109" s="161"/>
      <c r="M109" s="161"/>
      <c r="N109" s="160"/>
      <c r="O109" s="160"/>
      <c r="P109" s="160"/>
      <c r="Q109" s="160"/>
      <c r="R109" s="161"/>
      <c r="S109" s="161"/>
      <c r="T109" s="161"/>
      <c r="U109" s="161"/>
      <c r="V109" s="161"/>
      <c r="W109" s="161"/>
      <c r="X109" s="161"/>
      <c r="Y109" s="161"/>
      <c r="Z109" s="150"/>
      <c r="AA109" s="150"/>
      <c r="AB109" s="150"/>
      <c r="AC109" s="150"/>
      <c r="AD109" s="150"/>
      <c r="AE109" s="150"/>
      <c r="AF109" s="150"/>
      <c r="AG109" s="150" t="s">
        <v>302</v>
      </c>
      <c r="AH109" s="150">
        <v>5</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71">
        <v>29</v>
      </c>
      <c r="B110" s="172" t="s">
        <v>420</v>
      </c>
      <c r="C110" s="187" t="s">
        <v>421</v>
      </c>
      <c r="D110" s="173" t="s">
        <v>422</v>
      </c>
      <c r="E110" s="174">
        <v>632.35009000000002</v>
      </c>
      <c r="F110" s="175"/>
      <c r="G110" s="176">
        <f>ROUND(E110*F110,2)</f>
        <v>0</v>
      </c>
      <c r="H110" s="175"/>
      <c r="I110" s="176">
        <f>ROUND(E110*H110,2)</f>
        <v>0</v>
      </c>
      <c r="J110" s="175"/>
      <c r="K110" s="176">
        <f>ROUND(E110*J110,2)</f>
        <v>0</v>
      </c>
      <c r="L110" s="176">
        <v>21</v>
      </c>
      <c r="M110" s="176">
        <f>G110*(1+L110/100)</f>
        <v>0</v>
      </c>
      <c r="N110" s="174">
        <v>0</v>
      </c>
      <c r="O110" s="174">
        <f>ROUND(E110*N110,2)</f>
        <v>0</v>
      </c>
      <c r="P110" s="174">
        <v>0</v>
      </c>
      <c r="Q110" s="174">
        <f>ROUND(E110*P110,2)</f>
        <v>0</v>
      </c>
      <c r="R110" s="176" t="s">
        <v>314</v>
      </c>
      <c r="S110" s="176" t="s">
        <v>235</v>
      </c>
      <c r="T110" s="177" t="s">
        <v>235</v>
      </c>
      <c r="U110" s="161">
        <v>0</v>
      </c>
      <c r="V110" s="161">
        <f>ROUND(E110*U110,2)</f>
        <v>0</v>
      </c>
      <c r="W110" s="161"/>
      <c r="X110" s="161" t="s">
        <v>299</v>
      </c>
      <c r="Y110" s="161" t="s">
        <v>238</v>
      </c>
      <c r="Z110" s="150"/>
      <c r="AA110" s="150"/>
      <c r="AB110" s="150"/>
      <c r="AC110" s="150"/>
      <c r="AD110" s="150"/>
      <c r="AE110" s="150"/>
      <c r="AF110" s="150"/>
      <c r="AG110" s="150" t="s">
        <v>300</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2" x14ac:dyDescent="0.2">
      <c r="A111" s="157"/>
      <c r="B111" s="158"/>
      <c r="C111" s="197" t="s">
        <v>423</v>
      </c>
      <c r="D111" s="192"/>
      <c r="E111" s="193">
        <v>632.35009000000002</v>
      </c>
      <c r="F111" s="161"/>
      <c r="G111" s="161"/>
      <c r="H111" s="161"/>
      <c r="I111" s="161"/>
      <c r="J111" s="161"/>
      <c r="K111" s="161"/>
      <c r="L111" s="161"/>
      <c r="M111" s="161"/>
      <c r="N111" s="160"/>
      <c r="O111" s="160"/>
      <c r="P111" s="160"/>
      <c r="Q111" s="160"/>
      <c r="R111" s="161"/>
      <c r="S111" s="161"/>
      <c r="T111" s="161"/>
      <c r="U111" s="161"/>
      <c r="V111" s="161"/>
      <c r="W111" s="161"/>
      <c r="X111" s="161"/>
      <c r="Y111" s="161"/>
      <c r="Z111" s="150"/>
      <c r="AA111" s="150"/>
      <c r="AB111" s="150"/>
      <c r="AC111" s="150"/>
      <c r="AD111" s="150"/>
      <c r="AE111" s="150"/>
      <c r="AF111" s="150"/>
      <c r="AG111" s="150" t="s">
        <v>302</v>
      </c>
      <c r="AH111" s="150">
        <v>5</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
      <c r="A112" s="171">
        <v>30</v>
      </c>
      <c r="B112" s="172" t="s">
        <v>424</v>
      </c>
      <c r="C112" s="187" t="s">
        <v>425</v>
      </c>
      <c r="D112" s="173" t="s">
        <v>426</v>
      </c>
      <c r="E112" s="174">
        <v>31.454999999999998</v>
      </c>
      <c r="F112" s="175"/>
      <c r="G112" s="176">
        <f>ROUND(E112*F112,2)</f>
        <v>0</v>
      </c>
      <c r="H112" s="175"/>
      <c r="I112" s="176">
        <f>ROUND(E112*H112,2)</f>
        <v>0</v>
      </c>
      <c r="J112" s="175"/>
      <c r="K112" s="176">
        <f>ROUND(E112*J112,2)</f>
        <v>0</v>
      </c>
      <c r="L112" s="176">
        <v>21</v>
      </c>
      <c r="M112" s="176">
        <f>G112*(1+L112/100)</f>
        <v>0</v>
      </c>
      <c r="N112" s="174">
        <v>1E-3</v>
      </c>
      <c r="O112" s="174">
        <f>ROUND(E112*N112,2)</f>
        <v>0.03</v>
      </c>
      <c r="P112" s="174">
        <v>0</v>
      </c>
      <c r="Q112" s="174">
        <f>ROUND(E112*P112,2)</f>
        <v>0</v>
      </c>
      <c r="R112" s="176" t="s">
        <v>427</v>
      </c>
      <c r="S112" s="176" t="s">
        <v>235</v>
      </c>
      <c r="T112" s="177" t="s">
        <v>235</v>
      </c>
      <c r="U112" s="161">
        <v>0</v>
      </c>
      <c r="V112" s="161">
        <f>ROUND(E112*U112,2)</f>
        <v>0</v>
      </c>
      <c r="W112" s="161"/>
      <c r="X112" s="161" t="s">
        <v>428</v>
      </c>
      <c r="Y112" s="161" t="s">
        <v>238</v>
      </c>
      <c r="Z112" s="150"/>
      <c r="AA112" s="150"/>
      <c r="AB112" s="150"/>
      <c r="AC112" s="150"/>
      <c r="AD112" s="150"/>
      <c r="AE112" s="150"/>
      <c r="AF112" s="150"/>
      <c r="AG112" s="150" t="s">
        <v>429</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2" x14ac:dyDescent="0.2">
      <c r="A113" s="157"/>
      <c r="B113" s="158"/>
      <c r="C113" s="197" t="s">
        <v>430</v>
      </c>
      <c r="D113" s="192"/>
      <c r="E113" s="193">
        <v>31.454999999999998</v>
      </c>
      <c r="F113" s="161"/>
      <c r="G113" s="161"/>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302</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x14ac:dyDescent="0.2">
      <c r="A114" s="164" t="s">
        <v>230</v>
      </c>
      <c r="B114" s="165" t="s">
        <v>158</v>
      </c>
      <c r="C114" s="186" t="s">
        <v>159</v>
      </c>
      <c r="D114" s="166"/>
      <c r="E114" s="167"/>
      <c r="F114" s="168"/>
      <c r="G114" s="168">
        <f>SUMIF(AG115:AG117,"&lt;&gt;NOR",G115:G117)</f>
        <v>0</v>
      </c>
      <c r="H114" s="168"/>
      <c r="I114" s="168">
        <f>SUM(I115:I117)</f>
        <v>0</v>
      </c>
      <c r="J114" s="168"/>
      <c r="K114" s="168">
        <f>SUM(K115:K117)</f>
        <v>0</v>
      </c>
      <c r="L114" s="168"/>
      <c r="M114" s="168">
        <f>SUM(M115:M117)</f>
        <v>0</v>
      </c>
      <c r="N114" s="167"/>
      <c r="O114" s="167">
        <f>SUM(O115:O117)</f>
        <v>14.05</v>
      </c>
      <c r="P114" s="167"/>
      <c r="Q114" s="167">
        <f>SUM(Q115:Q117)</f>
        <v>0</v>
      </c>
      <c r="R114" s="168"/>
      <c r="S114" s="168"/>
      <c r="T114" s="169"/>
      <c r="U114" s="163"/>
      <c r="V114" s="163">
        <f>SUM(V115:V117)</f>
        <v>41.51</v>
      </c>
      <c r="W114" s="163"/>
      <c r="X114" s="163"/>
      <c r="Y114" s="163"/>
      <c r="AG114" t="s">
        <v>231</v>
      </c>
    </row>
    <row r="115" spans="1:60" ht="33.75" outlineLevel="1" x14ac:dyDescent="0.2">
      <c r="A115" s="171">
        <v>31</v>
      </c>
      <c r="B115" s="172" t="s">
        <v>431</v>
      </c>
      <c r="C115" s="187" t="s">
        <v>432</v>
      </c>
      <c r="D115" s="173" t="s">
        <v>313</v>
      </c>
      <c r="E115" s="174">
        <v>8.4</v>
      </c>
      <c r="F115" s="175"/>
      <c r="G115" s="176">
        <f>ROUND(E115*F115,2)</f>
        <v>0</v>
      </c>
      <c r="H115" s="175"/>
      <c r="I115" s="176">
        <f>ROUND(E115*H115,2)</f>
        <v>0</v>
      </c>
      <c r="J115" s="175"/>
      <c r="K115" s="176">
        <f>ROUND(E115*J115,2)</f>
        <v>0</v>
      </c>
      <c r="L115" s="176">
        <v>21</v>
      </c>
      <c r="M115" s="176">
        <f>G115*(1+L115/100)</f>
        <v>0</v>
      </c>
      <c r="N115" s="174">
        <v>1.67266</v>
      </c>
      <c r="O115" s="174">
        <f>ROUND(E115*N115,2)</f>
        <v>14.05</v>
      </c>
      <c r="P115" s="174">
        <v>0</v>
      </c>
      <c r="Q115" s="174">
        <f>ROUND(E115*P115,2)</f>
        <v>0</v>
      </c>
      <c r="R115" s="176" t="s">
        <v>433</v>
      </c>
      <c r="S115" s="176" t="s">
        <v>235</v>
      </c>
      <c r="T115" s="177" t="s">
        <v>235</v>
      </c>
      <c r="U115" s="161">
        <v>4.9420000000000002</v>
      </c>
      <c r="V115" s="161">
        <f>ROUND(E115*U115,2)</f>
        <v>41.51</v>
      </c>
      <c r="W115" s="161"/>
      <c r="X115" s="161" t="s">
        <v>299</v>
      </c>
      <c r="Y115" s="161" t="s">
        <v>238</v>
      </c>
      <c r="Z115" s="150"/>
      <c r="AA115" s="150"/>
      <c r="AB115" s="150"/>
      <c r="AC115" s="150"/>
      <c r="AD115" s="150"/>
      <c r="AE115" s="150"/>
      <c r="AF115" s="150"/>
      <c r="AG115" s="150" t="s">
        <v>300</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2" x14ac:dyDescent="0.2">
      <c r="A116" s="157"/>
      <c r="B116" s="158"/>
      <c r="C116" s="266" t="s">
        <v>434</v>
      </c>
      <c r="D116" s="267"/>
      <c r="E116" s="267"/>
      <c r="F116" s="267"/>
      <c r="G116" s="267"/>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240</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2" x14ac:dyDescent="0.2">
      <c r="A117" s="157"/>
      <c r="B117" s="158"/>
      <c r="C117" s="197" t="s">
        <v>435</v>
      </c>
      <c r="D117" s="192"/>
      <c r="E117" s="193">
        <v>8.4</v>
      </c>
      <c r="F117" s="161"/>
      <c r="G117" s="161"/>
      <c r="H117" s="161"/>
      <c r="I117" s="161"/>
      <c r="J117" s="161"/>
      <c r="K117" s="161"/>
      <c r="L117" s="161"/>
      <c r="M117" s="161"/>
      <c r="N117" s="160"/>
      <c r="O117" s="160"/>
      <c r="P117" s="160"/>
      <c r="Q117" s="160"/>
      <c r="R117" s="161"/>
      <c r="S117" s="161"/>
      <c r="T117" s="161"/>
      <c r="U117" s="161"/>
      <c r="V117" s="161"/>
      <c r="W117" s="161"/>
      <c r="X117" s="161"/>
      <c r="Y117" s="161"/>
      <c r="Z117" s="150"/>
      <c r="AA117" s="150"/>
      <c r="AB117" s="150"/>
      <c r="AC117" s="150"/>
      <c r="AD117" s="150"/>
      <c r="AE117" s="150"/>
      <c r="AF117" s="150"/>
      <c r="AG117" s="150" t="s">
        <v>302</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x14ac:dyDescent="0.2">
      <c r="A118" s="164" t="s">
        <v>230</v>
      </c>
      <c r="B118" s="165" t="s">
        <v>160</v>
      </c>
      <c r="C118" s="186" t="s">
        <v>161</v>
      </c>
      <c r="D118" s="166"/>
      <c r="E118" s="167"/>
      <c r="F118" s="168"/>
      <c r="G118" s="168">
        <f>SUMIF(AG119:AG122,"&lt;&gt;NOR",G119:G122)</f>
        <v>0</v>
      </c>
      <c r="H118" s="168"/>
      <c r="I118" s="168">
        <f>SUM(I119:I122)</f>
        <v>0</v>
      </c>
      <c r="J118" s="168"/>
      <c r="K118" s="168">
        <f>SUM(K119:K122)</f>
        <v>0</v>
      </c>
      <c r="L118" s="168"/>
      <c r="M118" s="168">
        <f>SUM(M119:M122)</f>
        <v>0</v>
      </c>
      <c r="N118" s="167"/>
      <c r="O118" s="167">
        <f>SUM(O119:O122)</f>
        <v>13</v>
      </c>
      <c r="P118" s="167"/>
      <c r="Q118" s="167">
        <f>SUM(Q119:Q122)</f>
        <v>0</v>
      </c>
      <c r="R118" s="168"/>
      <c r="S118" s="168"/>
      <c r="T118" s="169"/>
      <c r="U118" s="163"/>
      <c r="V118" s="163">
        <f>SUM(V119:V122)</f>
        <v>0</v>
      </c>
      <c r="W118" s="163"/>
      <c r="X118" s="163"/>
      <c r="Y118" s="163"/>
      <c r="AG118" t="s">
        <v>231</v>
      </c>
    </row>
    <row r="119" spans="1:60" outlineLevel="1" x14ac:dyDescent="0.2">
      <c r="A119" s="179">
        <v>32</v>
      </c>
      <c r="B119" s="180" t="s">
        <v>436</v>
      </c>
      <c r="C119" s="188" t="s">
        <v>437</v>
      </c>
      <c r="D119" s="181" t="s">
        <v>438</v>
      </c>
      <c r="E119" s="182">
        <v>4</v>
      </c>
      <c r="F119" s="183"/>
      <c r="G119" s="184">
        <f>ROUND(E119*F119,2)</f>
        <v>0</v>
      </c>
      <c r="H119" s="183"/>
      <c r="I119" s="184">
        <f>ROUND(E119*H119,2)</f>
        <v>0</v>
      </c>
      <c r="J119" s="183"/>
      <c r="K119" s="184">
        <f>ROUND(E119*J119,2)</f>
        <v>0</v>
      </c>
      <c r="L119" s="184">
        <v>21</v>
      </c>
      <c r="M119" s="184">
        <f>G119*(1+L119/100)</f>
        <v>0</v>
      </c>
      <c r="N119" s="182">
        <v>2.5</v>
      </c>
      <c r="O119" s="182">
        <f>ROUND(E119*N119,2)</f>
        <v>10</v>
      </c>
      <c r="P119" s="182">
        <v>0</v>
      </c>
      <c r="Q119" s="182">
        <f>ROUND(E119*P119,2)</f>
        <v>0</v>
      </c>
      <c r="R119" s="184"/>
      <c r="S119" s="184" t="s">
        <v>267</v>
      </c>
      <c r="T119" s="185" t="s">
        <v>287</v>
      </c>
      <c r="U119" s="161">
        <v>0</v>
      </c>
      <c r="V119" s="161">
        <f>ROUND(E119*U119,2)</f>
        <v>0</v>
      </c>
      <c r="W119" s="161"/>
      <c r="X119" s="161" t="s">
        <v>299</v>
      </c>
      <c r="Y119" s="161" t="s">
        <v>238</v>
      </c>
      <c r="Z119" s="150"/>
      <c r="AA119" s="150"/>
      <c r="AB119" s="150"/>
      <c r="AC119" s="150"/>
      <c r="AD119" s="150"/>
      <c r="AE119" s="150"/>
      <c r="AF119" s="150"/>
      <c r="AG119" s="150" t="s">
        <v>300</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
      <c r="A120" s="179">
        <v>33</v>
      </c>
      <c r="B120" s="180" t="s">
        <v>439</v>
      </c>
      <c r="C120" s="188" t="s">
        <v>440</v>
      </c>
      <c r="D120" s="181" t="s">
        <v>438</v>
      </c>
      <c r="E120" s="182">
        <v>4</v>
      </c>
      <c r="F120" s="183"/>
      <c r="G120" s="184">
        <f>ROUND(E120*F120,2)</f>
        <v>0</v>
      </c>
      <c r="H120" s="183"/>
      <c r="I120" s="184">
        <f>ROUND(E120*H120,2)</f>
        <v>0</v>
      </c>
      <c r="J120" s="183"/>
      <c r="K120" s="184">
        <f>ROUND(E120*J120,2)</f>
        <v>0</v>
      </c>
      <c r="L120" s="184">
        <v>21</v>
      </c>
      <c r="M120" s="184">
        <f>G120*(1+L120/100)</f>
        <v>0</v>
      </c>
      <c r="N120" s="182">
        <v>0.5</v>
      </c>
      <c r="O120" s="182">
        <f>ROUND(E120*N120,2)</f>
        <v>2</v>
      </c>
      <c r="P120" s="182">
        <v>0</v>
      </c>
      <c r="Q120" s="182">
        <f>ROUND(E120*P120,2)</f>
        <v>0</v>
      </c>
      <c r="R120" s="184"/>
      <c r="S120" s="184" t="s">
        <v>267</v>
      </c>
      <c r="T120" s="185" t="s">
        <v>287</v>
      </c>
      <c r="U120" s="161">
        <v>0</v>
      </c>
      <c r="V120" s="161">
        <f>ROUND(E120*U120,2)</f>
        <v>0</v>
      </c>
      <c r="W120" s="161"/>
      <c r="X120" s="161" t="s">
        <v>299</v>
      </c>
      <c r="Y120" s="161" t="s">
        <v>238</v>
      </c>
      <c r="Z120" s="150"/>
      <c r="AA120" s="150"/>
      <c r="AB120" s="150"/>
      <c r="AC120" s="150"/>
      <c r="AD120" s="150"/>
      <c r="AE120" s="150"/>
      <c r="AF120" s="150"/>
      <c r="AG120" s="150" t="s">
        <v>300</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9">
        <v>34</v>
      </c>
      <c r="B121" s="180" t="s">
        <v>441</v>
      </c>
      <c r="C121" s="188" t="s">
        <v>442</v>
      </c>
      <c r="D121" s="181" t="s">
        <v>438</v>
      </c>
      <c r="E121" s="182">
        <v>4</v>
      </c>
      <c r="F121" s="183"/>
      <c r="G121" s="184">
        <f>ROUND(E121*F121,2)</f>
        <v>0</v>
      </c>
      <c r="H121" s="183"/>
      <c r="I121" s="184">
        <f>ROUND(E121*H121,2)</f>
        <v>0</v>
      </c>
      <c r="J121" s="183"/>
      <c r="K121" s="184">
        <f>ROUND(E121*J121,2)</f>
        <v>0</v>
      </c>
      <c r="L121" s="184">
        <v>21</v>
      </c>
      <c r="M121" s="184">
        <f>G121*(1+L121/100)</f>
        <v>0</v>
      </c>
      <c r="N121" s="182">
        <v>0.15</v>
      </c>
      <c r="O121" s="182">
        <f>ROUND(E121*N121,2)</f>
        <v>0.6</v>
      </c>
      <c r="P121" s="182">
        <v>0</v>
      </c>
      <c r="Q121" s="182">
        <f>ROUND(E121*P121,2)</f>
        <v>0</v>
      </c>
      <c r="R121" s="184"/>
      <c r="S121" s="184" t="s">
        <v>267</v>
      </c>
      <c r="T121" s="185" t="s">
        <v>287</v>
      </c>
      <c r="U121" s="161">
        <v>0</v>
      </c>
      <c r="V121" s="161">
        <f>ROUND(E121*U121,2)</f>
        <v>0</v>
      </c>
      <c r="W121" s="161"/>
      <c r="X121" s="161" t="s">
        <v>299</v>
      </c>
      <c r="Y121" s="161" t="s">
        <v>238</v>
      </c>
      <c r="Z121" s="150"/>
      <c r="AA121" s="150"/>
      <c r="AB121" s="150"/>
      <c r="AC121" s="150"/>
      <c r="AD121" s="150"/>
      <c r="AE121" s="150"/>
      <c r="AF121" s="150"/>
      <c r="AG121" s="150" t="s">
        <v>300</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9">
        <v>35</v>
      </c>
      <c r="B122" s="180" t="s">
        <v>443</v>
      </c>
      <c r="C122" s="188" t="s">
        <v>444</v>
      </c>
      <c r="D122" s="181" t="s">
        <v>438</v>
      </c>
      <c r="E122" s="182">
        <v>4</v>
      </c>
      <c r="F122" s="183"/>
      <c r="G122" s="184">
        <f>ROUND(E122*F122,2)</f>
        <v>0</v>
      </c>
      <c r="H122" s="183"/>
      <c r="I122" s="184">
        <f>ROUND(E122*H122,2)</f>
        <v>0</v>
      </c>
      <c r="J122" s="183"/>
      <c r="K122" s="184">
        <f>ROUND(E122*J122,2)</f>
        <v>0</v>
      </c>
      <c r="L122" s="184">
        <v>21</v>
      </c>
      <c r="M122" s="184">
        <f>G122*(1+L122/100)</f>
        <v>0</v>
      </c>
      <c r="N122" s="182">
        <v>0.1</v>
      </c>
      <c r="O122" s="182">
        <f>ROUND(E122*N122,2)</f>
        <v>0.4</v>
      </c>
      <c r="P122" s="182">
        <v>0</v>
      </c>
      <c r="Q122" s="182">
        <f>ROUND(E122*P122,2)</f>
        <v>0</v>
      </c>
      <c r="R122" s="184"/>
      <c r="S122" s="184" t="s">
        <v>267</v>
      </c>
      <c r="T122" s="185" t="s">
        <v>287</v>
      </c>
      <c r="U122" s="161">
        <v>0</v>
      </c>
      <c r="V122" s="161">
        <f>ROUND(E122*U122,2)</f>
        <v>0</v>
      </c>
      <c r="W122" s="161"/>
      <c r="X122" s="161" t="s">
        <v>299</v>
      </c>
      <c r="Y122" s="161" t="s">
        <v>238</v>
      </c>
      <c r="Z122" s="150"/>
      <c r="AA122" s="150"/>
      <c r="AB122" s="150"/>
      <c r="AC122" s="150"/>
      <c r="AD122" s="150"/>
      <c r="AE122" s="150"/>
      <c r="AF122" s="150"/>
      <c r="AG122" s="150" t="s">
        <v>300</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x14ac:dyDescent="0.2">
      <c r="A123" s="164" t="s">
        <v>230</v>
      </c>
      <c r="B123" s="165" t="s">
        <v>162</v>
      </c>
      <c r="C123" s="186" t="s">
        <v>163</v>
      </c>
      <c r="D123" s="166"/>
      <c r="E123" s="167"/>
      <c r="F123" s="168"/>
      <c r="G123" s="168">
        <f>SUMIF(AG124:AG139,"&lt;&gt;NOR",G124:G139)</f>
        <v>0</v>
      </c>
      <c r="H123" s="168"/>
      <c r="I123" s="168">
        <f>SUM(I124:I139)</f>
        <v>0</v>
      </c>
      <c r="J123" s="168"/>
      <c r="K123" s="168">
        <f>SUM(K124:K139)</f>
        <v>0</v>
      </c>
      <c r="L123" s="168"/>
      <c r="M123" s="168">
        <f>SUM(M124:M139)</f>
        <v>0</v>
      </c>
      <c r="N123" s="167"/>
      <c r="O123" s="167">
        <f>SUM(O124:O139)</f>
        <v>12.999999999999998</v>
      </c>
      <c r="P123" s="167"/>
      <c r="Q123" s="167">
        <f>SUM(Q124:Q139)</f>
        <v>0</v>
      </c>
      <c r="R123" s="168"/>
      <c r="S123" s="168"/>
      <c r="T123" s="169"/>
      <c r="U123" s="163"/>
      <c r="V123" s="163">
        <f>SUM(V124:V139)</f>
        <v>19.239999999999998</v>
      </c>
      <c r="W123" s="163"/>
      <c r="X123" s="163"/>
      <c r="Y123" s="163"/>
      <c r="AG123" t="s">
        <v>231</v>
      </c>
    </row>
    <row r="124" spans="1:60" ht="22.5" outlineLevel="1" x14ac:dyDescent="0.2">
      <c r="A124" s="171">
        <v>36</v>
      </c>
      <c r="B124" s="172" t="s">
        <v>445</v>
      </c>
      <c r="C124" s="187" t="s">
        <v>446</v>
      </c>
      <c r="D124" s="173" t="s">
        <v>422</v>
      </c>
      <c r="E124" s="174">
        <v>0.20587</v>
      </c>
      <c r="F124" s="175"/>
      <c r="G124" s="176">
        <f>ROUND(E124*F124,2)</f>
        <v>0</v>
      </c>
      <c r="H124" s="175"/>
      <c r="I124" s="176">
        <f>ROUND(E124*H124,2)</f>
        <v>0</v>
      </c>
      <c r="J124" s="175"/>
      <c r="K124" s="176">
        <f>ROUND(E124*J124,2)</f>
        <v>0</v>
      </c>
      <c r="L124" s="176">
        <v>21</v>
      </c>
      <c r="M124" s="176">
        <f>G124*(1+L124/100)</f>
        <v>0</v>
      </c>
      <c r="N124" s="174">
        <v>1.0737399999999999</v>
      </c>
      <c r="O124" s="174">
        <f>ROUND(E124*N124,2)</f>
        <v>0.22</v>
      </c>
      <c r="P124" s="174">
        <v>0</v>
      </c>
      <c r="Q124" s="174">
        <f>ROUND(E124*P124,2)</f>
        <v>0</v>
      </c>
      <c r="R124" s="176" t="s">
        <v>447</v>
      </c>
      <c r="S124" s="176" t="s">
        <v>235</v>
      </c>
      <c r="T124" s="177" t="s">
        <v>235</v>
      </c>
      <c r="U124" s="161">
        <v>15.231</v>
      </c>
      <c r="V124" s="161">
        <f>ROUND(E124*U124,2)</f>
        <v>3.14</v>
      </c>
      <c r="W124" s="161"/>
      <c r="X124" s="161" t="s">
        <v>299</v>
      </c>
      <c r="Y124" s="161" t="s">
        <v>238</v>
      </c>
      <c r="Z124" s="150"/>
      <c r="AA124" s="150"/>
      <c r="AB124" s="150"/>
      <c r="AC124" s="150"/>
      <c r="AD124" s="150"/>
      <c r="AE124" s="150"/>
      <c r="AF124" s="150"/>
      <c r="AG124" s="150" t="s">
        <v>300</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2" x14ac:dyDescent="0.2">
      <c r="A125" s="157"/>
      <c r="B125" s="158"/>
      <c r="C125" s="268" t="s">
        <v>448</v>
      </c>
      <c r="D125" s="269"/>
      <c r="E125" s="269"/>
      <c r="F125" s="269"/>
      <c r="G125" s="269"/>
      <c r="H125" s="161"/>
      <c r="I125" s="161"/>
      <c r="J125" s="161"/>
      <c r="K125" s="161"/>
      <c r="L125" s="161"/>
      <c r="M125" s="161"/>
      <c r="N125" s="160"/>
      <c r="O125" s="160"/>
      <c r="P125" s="160"/>
      <c r="Q125" s="160"/>
      <c r="R125" s="161"/>
      <c r="S125" s="161"/>
      <c r="T125" s="161"/>
      <c r="U125" s="161"/>
      <c r="V125" s="161"/>
      <c r="W125" s="161"/>
      <c r="X125" s="161"/>
      <c r="Y125" s="161"/>
      <c r="Z125" s="150"/>
      <c r="AA125" s="150"/>
      <c r="AB125" s="150"/>
      <c r="AC125" s="150"/>
      <c r="AD125" s="150"/>
      <c r="AE125" s="150"/>
      <c r="AF125" s="150"/>
      <c r="AG125" s="150" t="s">
        <v>309</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2" x14ac:dyDescent="0.2">
      <c r="A126" s="157"/>
      <c r="B126" s="158"/>
      <c r="C126" s="197" t="s">
        <v>449</v>
      </c>
      <c r="D126" s="192"/>
      <c r="E126" s="193">
        <v>0.20587</v>
      </c>
      <c r="F126" s="161"/>
      <c r="G126" s="161"/>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302</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ht="22.5" outlineLevel="1" x14ac:dyDescent="0.2">
      <c r="A127" s="171">
        <v>37</v>
      </c>
      <c r="B127" s="172" t="s">
        <v>450</v>
      </c>
      <c r="C127" s="187" t="s">
        <v>451</v>
      </c>
      <c r="D127" s="173" t="s">
        <v>438</v>
      </c>
      <c r="E127" s="174">
        <v>9</v>
      </c>
      <c r="F127" s="175"/>
      <c r="G127" s="176">
        <f>ROUND(E127*F127,2)</f>
        <v>0</v>
      </c>
      <c r="H127" s="175"/>
      <c r="I127" s="176">
        <f>ROUND(E127*H127,2)</f>
        <v>0</v>
      </c>
      <c r="J127" s="175"/>
      <c r="K127" s="176">
        <f>ROUND(E127*J127,2)</f>
        <v>0</v>
      </c>
      <c r="L127" s="176">
        <v>21</v>
      </c>
      <c r="M127" s="176">
        <f>G127*(1+L127/100)</f>
        <v>0</v>
      </c>
      <c r="N127" s="174">
        <v>1.65E-3</v>
      </c>
      <c r="O127" s="174">
        <f>ROUND(E127*N127,2)</f>
        <v>0.01</v>
      </c>
      <c r="P127" s="174">
        <v>0</v>
      </c>
      <c r="Q127" s="174">
        <f>ROUND(E127*P127,2)</f>
        <v>0</v>
      </c>
      <c r="R127" s="176" t="s">
        <v>452</v>
      </c>
      <c r="S127" s="176" t="s">
        <v>235</v>
      </c>
      <c r="T127" s="177" t="s">
        <v>235</v>
      </c>
      <c r="U127" s="161">
        <v>0.315</v>
      </c>
      <c r="V127" s="161">
        <f>ROUND(E127*U127,2)</f>
        <v>2.84</v>
      </c>
      <c r="W127" s="161"/>
      <c r="X127" s="161" t="s">
        <v>299</v>
      </c>
      <c r="Y127" s="161" t="s">
        <v>238</v>
      </c>
      <c r="Z127" s="150"/>
      <c r="AA127" s="150"/>
      <c r="AB127" s="150"/>
      <c r="AC127" s="150"/>
      <c r="AD127" s="150"/>
      <c r="AE127" s="150"/>
      <c r="AF127" s="150"/>
      <c r="AG127" s="150" t="s">
        <v>300</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2" x14ac:dyDescent="0.2">
      <c r="A128" s="157"/>
      <c r="B128" s="158"/>
      <c r="C128" s="197" t="s">
        <v>453</v>
      </c>
      <c r="D128" s="192"/>
      <c r="E128" s="193">
        <v>9</v>
      </c>
      <c r="F128" s="161"/>
      <c r="G128" s="161"/>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302</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ht="22.5" outlineLevel="1" x14ac:dyDescent="0.2">
      <c r="A129" s="171">
        <v>38</v>
      </c>
      <c r="B129" s="172" t="s">
        <v>454</v>
      </c>
      <c r="C129" s="187" t="s">
        <v>455</v>
      </c>
      <c r="D129" s="173" t="s">
        <v>313</v>
      </c>
      <c r="E129" s="174">
        <v>0.81899999999999995</v>
      </c>
      <c r="F129" s="175"/>
      <c r="G129" s="176">
        <f>ROUND(E129*F129,2)</f>
        <v>0</v>
      </c>
      <c r="H129" s="175"/>
      <c r="I129" s="176">
        <f>ROUND(E129*H129,2)</f>
        <v>0</v>
      </c>
      <c r="J129" s="175"/>
      <c r="K129" s="176">
        <f>ROUND(E129*J129,2)</f>
        <v>0</v>
      </c>
      <c r="L129" s="176">
        <v>21</v>
      </c>
      <c r="M129" s="176">
        <f>G129*(1+L129/100)</f>
        <v>0</v>
      </c>
      <c r="N129" s="174">
        <v>2.5</v>
      </c>
      <c r="O129" s="174">
        <f>ROUND(E129*N129,2)</f>
        <v>2.0499999999999998</v>
      </c>
      <c r="P129" s="174">
        <v>0</v>
      </c>
      <c r="Q129" s="174">
        <f>ROUND(E129*P129,2)</f>
        <v>0</v>
      </c>
      <c r="R129" s="176" t="s">
        <v>452</v>
      </c>
      <c r="S129" s="176" t="s">
        <v>235</v>
      </c>
      <c r="T129" s="177" t="s">
        <v>235</v>
      </c>
      <c r="U129" s="161">
        <v>1.4490000000000001</v>
      </c>
      <c r="V129" s="161">
        <f>ROUND(E129*U129,2)</f>
        <v>1.19</v>
      </c>
      <c r="W129" s="161"/>
      <c r="X129" s="161" t="s">
        <v>299</v>
      </c>
      <c r="Y129" s="161" t="s">
        <v>238</v>
      </c>
      <c r="Z129" s="150"/>
      <c r="AA129" s="150"/>
      <c r="AB129" s="150"/>
      <c r="AC129" s="150"/>
      <c r="AD129" s="150"/>
      <c r="AE129" s="150"/>
      <c r="AF129" s="150"/>
      <c r="AG129" s="150" t="s">
        <v>300</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2" x14ac:dyDescent="0.2">
      <c r="A130" s="157"/>
      <c r="B130" s="158"/>
      <c r="C130" s="268" t="s">
        <v>456</v>
      </c>
      <c r="D130" s="269"/>
      <c r="E130" s="269"/>
      <c r="F130" s="269"/>
      <c r="G130" s="269"/>
      <c r="H130" s="161"/>
      <c r="I130" s="161"/>
      <c r="J130" s="161"/>
      <c r="K130" s="161"/>
      <c r="L130" s="161"/>
      <c r="M130" s="161"/>
      <c r="N130" s="160"/>
      <c r="O130" s="160"/>
      <c r="P130" s="160"/>
      <c r="Q130" s="160"/>
      <c r="R130" s="161"/>
      <c r="S130" s="161"/>
      <c r="T130" s="161"/>
      <c r="U130" s="161"/>
      <c r="V130" s="161"/>
      <c r="W130" s="161"/>
      <c r="X130" s="161"/>
      <c r="Y130" s="161"/>
      <c r="Z130" s="150"/>
      <c r="AA130" s="150"/>
      <c r="AB130" s="150"/>
      <c r="AC130" s="150"/>
      <c r="AD130" s="150"/>
      <c r="AE130" s="150"/>
      <c r="AF130" s="150"/>
      <c r="AG130" s="150" t="s">
        <v>309</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2" x14ac:dyDescent="0.2">
      <c r="A131" s="157"/>
      <c r="B131" s="158"/>
      <c r="C131" s="197" t="s">
        <v>457</v>
      </c>
      <c r="D131" s="192"/>
      <c r="E131" s="193">
        <v>0.81899999999999995</v>
      </c>
      <c r="F131" s="161"/>
      <c r="G131" s="161"/>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302</v>
      </c>
      <c r="AH131" s="150">
        <v>0</v>
      </c>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22.5" outlineLevel="1" x14ac:dyDescent="0.2">
      <c r="A132" s="171">
        <v>39</v>
      </c>
      <c r="B132" s="172" t="s">
        <v>458</v>
      </c>
      <c r="C132" s="187" t="s">
        <v>459</v>
      </c>
      <c r="D132" s="173" t="s">
        <v>313</v>
      </c>
      <c r="E132" s="174">
        <v>4.1772799999999997</v>
      </c>
      <c r="F132" s="175"/>
      <c r="G132" s="176">
        <f>ROUND(E132*F132,2)</f>
        <v>0</v>
      </c>
      <c r="H132" s="175"/>
      <c r="I132" s="176">
        <f>ROUND(E132*H132,2)</f>
        <v>0</v>
      </c>
      <c r="J132" s="175"/>
      <c r="K132" s="176">
        <f>ROUND(E132*J132,2)</f>
        <v>0</v>
      </c>
      <c r="L132" s="176">
        <v>21</v>
      </c>
      <c r="M132" s="176">
        <f>G132*(1+L132/100)</f>
        <v>0</v>
      </c>
      <c r="N132" s="174">
        <v>2.5</v>
      </c>
      <c r="O132" s="174">
        <f>ROUND(E132*N132,2)</f>
        <v>10.44</v>
      </c>
      <c r="P132" s="174">
        <v>0</v>
      </c>
      <c r="Q132" s="174">
        <f>ROUND(E132*P132,2)</f>
        <v>0</v>
      </c>
      <c r="R132" s="176" t="s">
        <v>452</v>
      </c>
      <c r="S132" s="176" t="s">
        <v>235</v>
      </c>
      <c r="T132" s="177" t="s">
        <v>235</v>
      </c>
      <c r="U132" s="161">
        <v>1.4490000000000001</v>
      </c>
      <c r="V132" s="161">
        <f>ROUND(E132*U132,2)</f>
        <v>6.05</v>
      </c>
      <c r="W132" s="161"/>
      <c r="X132" s="161" t="s">
        <v>299</v>
      </c>
      <c r="Y132" s="161" t="s">
        <v>238</v>
      </c>
      <c r="Z132" s="150"/>
      <c r="AA132" s="150"/>
      <c r="AB132" s="150"/>
      <c r="AC132" s="150"/>
      <c r="AD132" s="150"/>
      <c r="AE132" s="150"/>
      <c r="AF132" s="150"/>
      <c r="AG132" s="150" t="s">
        <v>300</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2" x14ac:dyDescent="0.2">
      <c r="A133" s="157"/>
      <c r="B133" s="158"/>
      <c r="C133" s="268" t="s">
        <v>456</v>
      </c>
      <c r="D133" s="269"/>
      <c r="E133" s="269"/>
      <c r="F133" s="269"/>
      <c r="G133" s="269"/>
      <c r="H133" s="161"/>
      <c r="I133" s="161"/>
      <c r="J133" s="161"/>
      <c r="K133" s="161"/>
      <c r="L133" s="161"/>
      <c r="M133" s="161"/>
      <c r="N133" s="160"/>
      <c r="O133" s="160"/>
      <c r="P133" s="160"/>
      <c r="Q133" s="160"/>
      <c r="R133" s="161"/>
      <c r="S133" s="161"/>
      <c r="T133" s="161"/>
      <c r="U133" s="161"/>
      <c r="V133" s="161"/>
      <c r="W133" s="161"/>
      <c r="X133" s="161"/>
      <c r="Y133" s="161"/>
      <c r="Z133" s="150"/>
      <c r="AA133" s="150"/>
      <c r="AB133" s="150"/>
      <c r="AC133" s="150"/>
      <c r="AD133" s="150"/>
      <c r="AE133" s="150"/>
      <c r="AF133" s="150"/>
      <c r="AG133" s="150" t="s">
        <v>309</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2" x14ac:dyDescent="0.2">
      <c r="A134" s="157"/>
      <c r="B134" s="158"/>
      <c r="C134" s="197" t="s">
        <v>460</v>
      </c>
      <c r="D134" s="192"/>
      <c r="E134" s="193">
        <v>4.1772799999999997</v>
      </c>
      <c r="F134" s="161"/>
      <c r="G134" s="161"/>
      <c r="H134" s="161"/>
      <c r="I134" s="161"/>
      <c r="J134" s="161"/>
      <c r="K134" s="161"/>
      <c r="L134" s="161"/>
      <c r="M134" s="161"/>
      <c r="N134" s="160"/>
      <c r="O134" s="160"/>
      <c r="P134" s="160"/>
      <c r="Q134" s="160"/>
      <c r="R134" s="161"/>
      <c r="S134" s="161"/>
      <c r="T134" s="161"/>
      <c r="U134" s="161"/>
      <c r="V134" s="161"/>
      <c r="W134" s="161"/>
      <c r="X134" s="161"/>
      <c r="Y134" s="161"/>
      <c r="Z134" s="150"/>
      <c r="AA134" s="150"/>
      <c r="AB134" s="150"/>
      <c r="AC134" s="150"/>
      <c r="AD134" s="150"/>
      <c r="AE134" s="150"/>
      <c r="AF134" s="150"/>
      <c r="AG134" s="150" t="s">
        <v>302</v>
      </c>
      <c r="AH134" s="150">
        <v>0</v>
      </c>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ht="22.5" outlineLevel="1" x14ac:dyDescent="0.2">
      <c r="A135" s="171">
        <v>40</v>
      </c>
      <c r="B135" s="172" t="s">
        <v>461</v>
      </c>
      <c r="C135" s="187" t="s">
        <v>462</v>
      </c>
      <c r="D135" s="173" t="s">
        <v>297</v>
      </c>
      <c r="E135" s="174">
        <v>7.3280000000000003</v>
      </c>
      <c r="F135" s="175"/>
      <c r="G135" s="176">
        <f>ROUND(E135*F135,2)</f>
        <v>0</v>
      </c>
      <c r="H135" s="175"/>
      <c r="I135" s="176">
        <f>ROUND(E135*H135,2)</f>
        <v>0</v>
      </c>
      <c r="J135" s="175"/>
      <c r="K135" s="176">
        <f>ROUND(E135*J135,2)</f>
        <v>0</v>
      </c>
      <c r="L135" s="176">
        <v>21</v>
      </c>
      <c r="M135" s="176">
        <f>G135*(1+L135/100)</f>
        <v>0</v>
      </c>
      <c r="N135" s="174">
        <v>4.3800000000000002E-3</v>
      </c>
      <c r="O135" s="174">
        <f>ROUND(E135*N135,2)</f>
        <v>0.03</v>
      </c>
      <c r="P135" s="174">
        <v>0</v>
      </c>
      <c r="Q135" s="174">
        <f>ROUND(E135*P135,2)</f>
        <v>0</v>
      </c>
      <c r="R135" s="176" t="s">
        <v>452</v>
      </c>
      <c r="S135" s="176" t="s">
        <v>235</v>
      </c>
      <c r="T135" s="177" t="s">
        <v>235</v>
      </c>
      <c r="U135" s="161">
        <v>0.82099999999999995</v>
      </c>
      <c r="V135" s="161">
        <f>ROUND(E135*U135,2)</f>
        <v>6.02</v>
      </c>
      <c r="W135" s="161"/>
      <c r="X135" s="161" t="s">
        <v>299</v>
      </c>
      <c r="Y135" s="161" t="s">
        <v>238</v>
      </c>
      <c r="Z135" s="150"/>
      <c r="AA135" s="150"/>
      <c r="AB135" s="150"/>
      <c r="AC135" s="150"/>
      <c r="AD135" s="150"/>
      <c r="AE135" s="150"/>
      <c r="AF135" s="150"/>
      <c r="AG135" s="150" t="s">
        <v>300</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2" x14ac:dyDescent="0.2">
      <c r="A136" s="157"/>
      <c r="B136" s="158"/>
      <c r="C136" s="268" t="s">
        <v>463</v>
      </c>
      <c r="D136" s="269"/>
      <c r="E136" s="269"/>
      <c r="F136" s="269"/>
      <c r="G136" s="269"/>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309</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2" x14ac:dyDescent="0.2">
      <c r="A137" s="157"/>
      <c r="B137" s="158"/>
      <c r="C137" s="197" t="s">
        <v>464</v>
      </c>
      <c r="D137" s="192"/>
      <c r="E137" s="193">
        <v>7.3280000000000003</v>
      </c>
      <c r="F137" s="161"/>
      <c r="G137" s="161"/>
      <c r="H137" s="161"/>
      <c r="I137" s="161"/>
      <c r="J137" s="161"/>
      <c r="K137" s="161"/>
      <c r="L137" s="161"/>
      <c r="M137" s="161"/>
      <c r="N137" s="160"/>
      <c r="O137" s="160"/>
      <c r="P137" s="160"/>
      <c r="Q137" s="160"/>
      <c r="R137" s="161"/>
      <c r="S137" s="161"/>
      <c r="T137" s="161"/>
      <c r="U137" s="161"/>
      <c r="V137" s="161"/>
      <c r="W137" s="161"/>
      <c r="X137" s="161"/>
      <c r="Y137" s="161"/>
      <c r="Z137" s="150"/>
      <c r="AA137" s="150"/>
      <c r="AB137" s="150"/>
      <c r="AC137" s="150"/>
      <c r="AD137" s="150"/>
      <c r="AE137" s="150"/>
      <c r="AF137" s="150"/>
      <c r="AG137" s="150" t="s">
        <v>302</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71">
        <v>41</v>
      </c>
      <c r="B138" s="172" t="s">
        <v>465</v>
      </c>
      <c r="C138" s="187" t="s">
        <v>466</v>
      </c>
      <c r="D138" s="173" t="s">
        <v>438</v>
      </c>
      <c r="E138" s="174">
        <v>9.09</v>
      </c>
      <c r="F138" s="175"/>
      <c r="G138" s="176">
        <f>ROUND(E138*F138,2)</f>
        <v>0</v>
      </c>
      <c r="H138" s="175"/>
      <c r="I138" s="176">
        <f>ROUND(E138*H138,2)</f>
        <v>0</v>
      </c>
      <c r="J138" s="175"/>
      <c r="K138" s="176">
        <f>ROUND(E138*J138,2)</f>
        <v>0</v>
      </c>
      <c r="L138" s="176">
        <v>21</v>
      </c>
      <c r="M138" s="176">
        <f>G138*(1+L138/100)</f>
        <v>0</v>
      </c>
      <c r="N138" s="174">
        <v>2.7E-2</v>
      </c>
      <c r="O138" s="174">
        <f>ROUND(E138*N138,2)</f>
        <v>0.25</v>
      </c>
      <c r="P138" s="174">
        <v>0</v>
      </c>
      <c r="Q138" s="174">
        <f>ROUND(E138*P138,2)</f>
        <v>0</v>
      </c>
      <c r="R138" s="176" t="s">
        <v>427</v>
      </c>
      <c r="S138" s="176" t="s">
        <v>235</v>
      </c>
      <c r="T138" s="177" t="s">
        <v>235</v>
      </c>
      <c r="U138" s="161">
        <v>0</v>
      </c>
      <c r="V138" s="161">
        <f>ROUND(E138*U138,2)</f>
        <v>0</v>
      </c>
      <c r="W138" s="161"/>
      <c r="X138" s="161" t="s">
        <v>428</v>
      </c>
      <c r="Y138" s="161" t="s">
        <v>238</v>
      </c>
      <c r="Z138" s="150"/>
      <c r="AA138" s="150"/>
      <c r="AB138" s="150"/>
      <c r="AC138" s="150"/>
      <c r="AD138" s="150"/>
      <c r="AE138" s="150"/>
      <c r="AF138" s="150"/>
      <c r="AG138" s="150" t="s">
        <v>429</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2" x14ac:dyDescent="0.2">
      <c r="A139" s="157"/>
      <c r="B139" s="158"/>
      <c r="C139" s="197" t="s">
        <v>467</v>
      </c>
      <c r="D139" s="192"/>
      <c r="E139" s="193">
        <v>9.09</v>
      </c>
      <c r="F139" s="161"/>
      <c r="G139" s="161"/>
      <c r="H139" s="161"/>
      <c r="I139" s="161"/>
      <c r="J139" s="161"/>
      <c r="K139" s="161"/>
      <c r="L139" s="161"/>
      <c r="M139" s="161"/>
      <c r="N139" s="160"/>
      <c r="O139" s="160"/>
      <c r="P139" s="160"/>
      <c r="Q139" s="160"/>
      <c r="R139" s="161"/>
      <c r="S139" s="161"/>
      <c r="T139" s="161"/>
      <c r="U139" s="161"/>
      <c r="V139" s="161"/>
      <c r="W139" s="161"/>
      <c r="X139" s="161"/>
      <c r="Y139" s="161"/>
      <c r="Z139" s="150"/>
      <c r="AA139" s="150"/>
      <c r="AB139" s="150"/>
      <c r="AC139" s="150"/>
      <c r="AD139" s="150"/>
      <c r="AE139" s="150"/>
      <c r="AF139" s="150"/>
      <c r="AG139" s="150" t="s">
        <v>302</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x14ac:dyDescent="0.2">
      <c r="A140" s="164" t="s">
        <v>230</v>
      </c>
      <c r="B140" s="165" t="s">
        <v>164</v>
      </c>
      <c r="C140" s="186" t="s">
        <v>165</v>
      </c>
      <c r="D140" s="166"/>
      <c r="E140" s="167"/>
      <c r="F140" s="168"/>
      <c r="G140" s="168">
        <f>SUMIF(AG141:AG183,"&lt;&gt;NOR",G141:G183)</f>
        <v>0</v>
      </c>
      <c r="H140" s="168"/>
      <c r="I140" s="168">
        <f>SUM(I141:I183)</f>
        <v>0</v>
      </c>
      <c r="J140" s="168"/>
      <c r="K140" s="168">
        <f>SUM(K141:K183)</f>
        <v>0</v>
      </c>
      <c r="L140" s="168"/>
      <c r="M140" s="168">
        <f>SUM(M141:M183)</f>
        <v>0</v>
      </c>
      <c r="N140" s="167"/>
      <c r="O140" s="167">
        <f>SUM(O141:O183)</f>
        <v>1734.9700000000003</v>
      </c>
      <c r="P140" s="167"/>
      <c r="Q140" s="167">
        <f>SUM(Q141:Q183)</f>
        <v>0</v>
      </c>
      <c r="R140" s="168"/>
      <c r="S140" s="168"/>
      <c r="T140" s="169"/>
      <c r="U140" s="163"/>
      <c r="V140" s="163">
        <f>SUM(V141:V183)</f>
        <v>787.07999999999993</v>
      </c>
      <c r="W140" s="163"/>
      <c r="X140" s="163"/>
      <c r="Y140" s="163"/>
      <c r="AG140" t="s">
        <v>231</v>
      </c>
    </row>
    <row r="141" spans="1:60" outlineLevel="1" x14ac:dyDescent="0.2">
      <c r="A141" s="171">
        <v>42</v>
      </c>
      <c r="B141" s="172" t="s">
        <v>468</v>
      </c>
      <c r="C141" s="187" t="s">
        <v>469</v>
      </c>
      <c r="D141" s="173" t="s">
        <v>297</v>
      </c>
      <c r="E141" s="174">
        <v>414</v>
      </c>
      <c r="F141" s="175"/>
      <c r="G141" s="176">
        <f>ROUND(E141*F141,2)</f>
        <v>0</v>
      </c>
      <c r="H141" s="175"/>
      <c r="I141" s="176">
        <f>ROUND(E141*H141,2)</f>
        <v>0</v>
      </c>
      <c r="J141" s="175"/>
      <c r="K141" s="176">
        <f>ROUND(E141*J141,2)</f>
        <v>0</v>
      </c>
      <c r="L141" s="176">
        <v>21</v>
      </c>
      <c r="M141" s="176">
        <f>G141*(1+L141/100)</f>
        <v>0</v>
      </c>
      <c r="N141" s="174">
        <v>0.1012</v>
      </c>
      <c r="O141" s="174">
        <f>ROUND(E141*N141,2)</f>
        <v>41.9</v>
      </c>
      <c r="P141" s="174">
        <v>0</v>
      </c>
      <c r="Q141" s="174">
        <f>ROUND(E141*P141,2)</f>
        <v>0</v>
      </c>
      <c r="R141" s="176" t="s">
        <v>298</v>
      </c>
      <c r="S141" s="176" t="s">
        <v>235</v>
      </c>
      <c r="T141" s="177" t="s">
        <v>235</v>
      </c>
      <c r="U141" s="161">
        <v>2.4E-2</v>
      </c>
      <c r="V141" s="161">
        <f>ROUND(E141*U141,2)</f>
        <v>9.94</v>
      </c>
      <c r="W141" s="161"/>
      <c r="X141" s="161" t="s">
        <v>299</v>
      </c>
      <c r="Y141" s="161" t="s">
        <v>238</v>
      </c>
      <c r="Z141" s="150"/>
      <c r="AA141" s="150"/>
      <c r="AB141" s="150"/>
      <c r="AC141" s="150"/>
      <c r="AD141" s="150"/>
      <c r="AE141" s="150"/>
      <c r="AF141" s="150"/>
      <c r="AG141" s="150" t="s">
        <v>300</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2" x14ac:dyDescent="0.2">
      <c r="A142" s="157"/>
      <c r="B142" s="158"/>
      <c r="C142" s="268" t="s">
        <v>470</v>
      </c>
      <c r="D142" s="269"/>
      <c r="E142" s="269"/>
      <c r="F142" s="269"/>
      <c r="G142" s="269"/>
      <c r="H142" s="161"/>
      <c r="I142" s="161"/>
      <c r="J142" s="161"/>
      <c r="K142" s="161"/>
      <c r="L142" s="161"/>
      <c r="M142" s="161"/>
      <c r="N142" s="160"/>
      <c r="O142" s="160"/>
      <c r="P142" s="160"/>
      <c r="Q142" s="160"/>
      <c r="R142" s="161"/>
      <c r="S142" s="161"/>
      <c r="T142" s="161"/>
      <c r="U142" s="161"/>
      <c r="V142" s="161"/>
      <c r="W142" s="161"/>
      <c r="X142" s="161"/>
      <c r="Y142" s="161"/>
      <c r="Z142" s="150"/>
      <c r="AA142" s="150"/>
      <c r="AB142" s="150"/>
      <c r="AC142" s="150"/>
      <c r="AD142" s="150"/>
      <c r="AE142" s="150"/>
      <c r="AF142" s="150"/>
      <c r="AG142" s="150" t="s">
        <v>309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2" x14ac:dyDescent="0.2">
      <c r="A143" s="157"/>
      <c r="B143" s="158"/>
      <c r="C143" s="197" t="s">
        <v>471</v>
      </c>
      <c r="D143" s="192"/>
      <c r="E143" s="193">
        <v>163</v>
      </c>
      <c r="F143" s="161"/>
      <c r="G143" s="161"/>
      <c r="H143" s="161"/>
      <c r="I143" s="161"/>
      <c r="J143" s="161"/>
      <c r="K143" s="161"/>
      <c r="L143" s="161"/>
      <c r="M143" s="161"/>
      <c r="N143" s="160"/>
      <c r="O143" s="160"/>
      <c r="P143" s="160"/>
      <c r="Q143" s="160"/>
      <c r="R143" s="161"/>
      <c r="S143" s="161"/>
      <c r="T143" s="161"/>
      <c r="U143" s="161"/>
      <c r="V143" s="161"/>
      <c r="W143" s="161"/>
      <c r="X143" s="161"/>
      <c r="Y143" s="161"/>
      <c r="Z143" s="150"/>
      <c r="AA143" s="150"/>
      <c r="AB143" s="150"/>
      <c r="AC143" s="150"/>
      <c r="AD143" s="150"/>
      <c r="AE143" s="150"/>
      <c r="AF143" s="150"/>
      <c r="AG143" s="150" t="s">
        <v>302</v>
      </c>
      <c r="AH143" s="150">
        <v>0</v>
      </c>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3" x14ac:dyDescent="0.2">
      <c r="A144" s="157"/>
      <c r="B144" s="158"/>
      <c r="C144" s="197" t="s">
        <v>472</v>
      </c>
      <c r="D144" s="192"/>
      <c r="E144" s="193">
        <v>163</v>
      </c>
      <c r="F144" s="161"/>
      <c r="G144" s="161"/>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302</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3" x14ac:dyDescent="0.2">
      <c r="A145" s="157"/>
      <c r="B145" s="158"/>
      <c r="C145" s="197" t="s">
        <v>473</v>
      </c>
      <c r="D145" s="192"/>
      <c r="E145" s="193">
        <v>38</v>
      </c>
      <c r="F145" s="161"/>
      <c r="G145" s="161"/>
      <c r="H145" s="161"/>
      <c r="I145" s="161"/>
      <c r="J145" s="161"/>
      <c r="K145" s="161"/>
      <c r="L145" s="161"/>
      <c r="M145" s="161"/>
      <c r="N145" s="160"/>
      <c r="O145" s="160"/>
      <c r="P145" s="160"/>
      <c r="Q145" s="160"/>
      <c r="R145" s="161"/>
      <c r="S145" s="161"/>
      <c r="T145" s="161"/>
      <c r="U145" s="161"/>
      <c r="V145" s="161"/>
      <c r="W145" s="161"/>
      <c r="X145" s="161"/>
      <c r="Y145" s="161"/>
      <c r="Z145" s="150"/>
      <c r="AA145" s="150"/>
      <c r="AB145" s="150"/>
      <c r="AC145" s="150"/>
      <c r="AD145" s="150"/>
      <c r="AE145" s="150"/>
      <c r="AF145" s="150"/>
      <c r="AG145" s="150" t="s">
        <v>302</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3" x14ac:dyDescent="0.2">
      <c r="A146" s="157"/>
      <c r="B146" s="158"/>
      <c r="C146" s="197" t="s">
        <v>474</v>
      </c>
      <c r="D146" s="192"/>
      <c r="E146" s="193">
        <v>50</v>
      </c>
      <c r="F146" s="161"/>
      <c r="G146" s="161"/>
      <c r="H146" s="161"/>
      <c r="I146" s="161"/>
      <c r="J146" s="161"/>
      <c r="K146" s="161"/>
      <c r="L146" s="161"/>
      <c r="M146" s="161"/>
      <c r="N146" s="160"/>
      <c r="O146" s="160"/>
      <c r="P146" s="160"/>
      <c r="Q146" s="160"/>
      <c r="R146" s="161"/>
      <c r="S146" s="161"/>
      <c r="T146" s="161"/>
      <c r="U146" s="161"/>
      <c r="V146" s="161"/>
      <c r="W146" s="161"/>
      <c r="X146" s="161"/>
      <c r="Y146" s="161"/>
      <c r="Z146" s="150"/>
      <c r="AA146" s="150"/>
      <c r="AB146" s="150"/>
      <c r="AC146" s="150"/>
      <c r="AD146" s="150"/>
      <c r="AE146" s="150"/>
      <c r="AF146" s="150"/>
      <c r="AG146" s="150" t="s">
        <v>302</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
      <c r="A147" s="171">
        <v>43</v>
      </c>
      <c r="B147" s="172" t="s">
        <v>475</v>
      </c>
      <c r="C147" s="187" t="s">
        <v>476</v>
      </c>
      <c r="D147" s="173" t="s">
        <v>297</v>
      </c>
      <c r="E147" s="174">
        <v>656.5</v>
      </c>
      <c r="F147" s="175"/>
      <c r="G147" s="176">
        <f>ROUND(E147*F147,2)</f>
        <v>0</v>
      </c>
      <c r="H147" s="175"/>
      <c r="I147" s="176">
        <f>ROUND(E147*H147,2)</f>
        <v>0</v>
      </c>
      <c r="J147" s="175"/>
      <c r="K147" s="176">
        <f>ROUND(E147*J147,2)</f>
        <v>0</v>
      </c>
      <c r="L147" s="176">
        <v>21</v>
      </c>
      <c r="M147" s="176">
        <f>G147*(1+L147/100)</f>
        <v>0</v>
      </c>
      <c r="N147" s="174">
        <v>0.2024</v>
      </c>
      <c r="O147" s="174">
        <f>ROUND(E147*N147,2)</f>
        <v>132.88</v>
      </c>
      <c r="P147" s="174">
        <v>0</v>
      </c>
      <c r="Q147" s="174">
        <f>ROUND(E147*P147,2)</f>
        <v>0</v>
      </c>
      <c r="R147" s="176" t="s">
        <v>298</v>
      </c>
      <c r="S147" s="176" t="s">
        <v>235</v>
      </c>
      <c r="T147" s="177" t="s">
        <v>235</v>
      </c>
      <c r="U147" s="161">
        <v>2.5999999999999999E-2</v>
      </c>
      <c r="V147" s="161">
        <f>ROUND(E147*U147,2)</f>
        <v>17.07</v>
      </c>
      <c r="W147" s="161"/>
      <c r="X147" s="161" t="s">
        <v>299</v>
      </c>
      <c r="Y147" s="161" t="s">
        <v>238</v>
      </c>
      <c r="Z147" s="150"/>
      <c r="AA147" s="150"/>
      <c r="AB147" s="150"/>
      <c r="AC147" s="150"/>
      <c r="AD147" s="150"/>
      <c r="AE147" s="150"/>
      <c r="AF147" s="150"/>
      <c r="AG147" s="150" t="s">
        <v>300</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
      <c r="A148" s="157"/>
      <c r="B148" s="158"/>
      <c r="C148" s="268" t="s">
        <v>470</v>
      </c>
      <c r="D148" s="269"/>
      <c r="E148" s="269"/>
      <c r="F148" s="269"/>
      <c r="G148" s="269"/>
      <c r="H148" s="161"/>
      <c r="I148" s="161"/>
      <c r="J148" s="161"/>
      <c r="K148" s="161"/>
      <c r="L148" s="161"/>
      <c r="M148" s="161"/>
      <c r="N148" s="160"/>
      <c r="O148" s="160"/>
      <c r="P148" s="160"/>
      <c r="Q148" s="160"/>
      <c r="R148" s="161"/>
      <c r="S148" s="161"/>
      <c r="T148" s="161"/>
      <c r="U148" s="161"/>
      <c r="V148" s="161"/>
      <c r="W148" s="161"/>
      <c r="X148" s="161"/>
      <c r="Y148" s="161"/>
      <c r="Z148" s="150"/>
      <c r="AA148" s="150"/>
      <c r="AB148" s="150"/>
      <c r="AC148" s="150"/>
      <c r="AD148" s="150"/>
      <c r="AE148" s="150"/>
      <c r="AF148" s="150"/>
      <c r="AG148" s="150" t="s">
        <v>309</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2" x14ac:dyDescent="0.2">
      <c r="A149" s="157"/>
      <c r="B149" s="158"/>
      <c r="C149" s="197" t="s">
        <v>477</v>
      </c>
      <c r="D149" s="192"/>
      <c r="E149" s="193">
        <v>656.5</v>
      </c>
      <c r="F149" s="161"/>
      <c r="G149" s="161"/>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302</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1">
        <v>44</v>
      </c>
      <c r="B150" s="172" t="s">
        <v>478</v>
      </c>
      <c r="C150" s="187" t="s">
        <v>479</v>
      </c>
      <c r="D150" s="173" t="s">
        <v>297</v>
      </c>
      <c r="E150" s="174">
        <v>788</v>
      </c>
      <c r="F150" s="175"/>
      <c r="G150" s="176">
        <f>ROUND(E150*F150,2)</f>
        <v>0</v>
      </c>
      <c r="H150" s="175"/>
      <c r="I150" s="176">
        <f>ROUND(E150*H150,2)</f>
        <v>0</v>
      </c>
      <c r="J150" s="175"/>
      <c r="K150" s="176">
        <f>ROUND(E150*J150,2)</f>
        <v>0</v>
      </c>
      <c r="L150" s="176">
        <v>21</v>
      </c>
      <c r="M150" s="176">
        <f>G150*(1+L150/100)</f>
        <v>0</v>
      </c>
      <c r="N150" s="174">
        <v>0.30360999999999999</v>
      </c>
      <c r="O150" s="174">
        <f>ROUND(E150*N150,2)</f>
        <v>239.24</v>
      </c>
      <c r="P150" s="174">
        <v>0</v>
      </c>
      <c r="Q150" s="174">
        <f>ROUND(E150*P150,2)</f>
        <v>0</v>
      </c>
      <c r="R150" s="176" t="s">
        <v>298</v>
      </c>
      <c r="S150" s="176" t="s">
        <v>235</v>
      </c>
      <c r="T150" s="177" t="s">
        <v>235</v>
      </c>
      <c r="U150" s="161">
        <v>1.6E-2</v>
      </c>
      <c r="V150" s="161">
        <f>ROUND(E150*U150,2)</f>
        <v>12.61</v>
      </c>
      <c r="W150" s="161"/>
      <c r="X150" s="161" t="s">
        <v>299</v>
      </c>
      <c r="Y150" s="161" t="s">
        <v>238</v>
      </c>
      <c r="Z150" s="150"/>
      <c r="AA150" s="150"/>
      <c r="AB150" s="150"/>
      <c r="AC150" s="150"/>
      <c r="AD150" s="150"/>
      <c r="AE150" s="150"/>
      <c r="AF150" s="150"/>
      <c r="AG150" s="150" t="s">
        <v>300</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2" x14ac:dyDescent="0.2">
      <c r="A151" s="157"/>
      <c r="B151" s="158"/>
      <c r="C151" s="268" t="s">
        <v>470</v>
      </c>
      <c r="D151" s="269"/>
      <c r="E151" s="269"/>
      <c r="F151" s="269"/>
      <c r="G151" s="269"/>
      <c r="H151" s="161"/>
      <c r="I151" s="161"/>
      <c r="J151" s="161"/>
      <c r="K151" s="161"/>
      <c r="L151" s="161"/>
      <c r="M151" s="161"/>
      <c r="N151" s="160"/>
      <c r="O151" s="160"/>
      <c r="P151" s="160"/>
      <c r="Q151" s="160"/>
      <c r="R151" s="161"/>
      <c r="S151" s="161"/>
      <c r="T151" s="161"/>
      <c r="U151" s="161"/>
      <c r="V151" s="161"/>
      <c r="W151" s="161"/>
      <c r="X151" s="161"/>
      <c r="Y151" s="161"/>
      <c r="Z151" s="150"/>
      <c r="AA151" s="150"/>
      <c r="AB151" s="150"/>
      <c r="AC151" s="150"/>
      <c r="AD151" s="150"/>
      <c r="AE151" s="150"/>
      <c r="AF151" s="150"/>
      <c r="AG151" s="150" t="s">
        <v>309</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2" x14ac:dyDescent="0.2">
      <c r="A152" s="157"/>
      <c r="B152" s="158"/>
      <c r="C152" s="197" t="s">
        <v>480</v>
      </c>
      <c r="D152" s="192"/>
      <c r="E152" s="193">
        <v>788</v>
      </c>
      <c r="F152" s="161"/>
      <c r="G152" s="161"/>
      <c r="H152" s="161"/>
      <c r="I152" s="161"/>
      <c r="J152" s="161"/>
      <c r="K152" s="161"/>
      <c r="L152" s="161"/>
      <c r="M152" s="161"/>
      <c r="N152" s="160"/>
      <c r="O152" s="160"/>
      <c r="P152" s="160"/>
      <c r="Q152" s="160"/>
      <c r="R152" s="161"/>
      <c r="S152" s="161"/>
      <c r="T152" s="161"/>
      <c r="U152" s="161"/>
      <c r="V152" s="161"/>
      <c r="W152" s="161"/>
      <c r="X152" s="161"/>
      <c r="Y152" s="161"/>
      <c r="Z152" s="150"/>
      <c r="AA152" s="150"/>
      <c r="AB152" s="150"/>
      <c r="AC152" s="150"/>
      <c r="AD152" s="150"/>
      <c r="AE152" s="150"/>
      <c r="AF152" s="150"/>
      <c r="AG152" s="150" t="s">
        <v>302</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
      <c r="A153" s="171">
        <v>45</v>
      </c>
      <c r="B153" s="172" t="s">
        <v>481</v>
      </c>
      <c r="C153" s="187" t="s">
        <v>482</v>
      </c>
      <c r="D153" s="173" t="s">
        <v>297</v>
      </c>
      <c r="E153" s="174">
        <v>418.6</v>
      </c>
      <c r="F153" s="175"/>
      <c r="G153" s="176">
        <f>ROUND(E153*F153,2)</f>
        <v>0</v>
      </c>
      <c r="H153" s="175"/>
      <c r="I153" s="176">
        <f>ROUND(E153*H153,2)</f>
        <v>0</v>
      </c>
      <c r="J153" s="175"/>
      <c r="K153" s="176">
        <f>ROUND(E153*J153,2)</f>
        <v>0</v>
      </c>
      <c r="L153" s="176">
        <v>21</v>
      </c>
      <c r="M153" s="176">
        <f>G153*(1+L153/100)</f>
        <v>0</v>
      </c>
      <c r="N153" s="174">
        <v>0.40481</v>
      </c>
      <c r="O153" s="174">
        <f>ROUND(E153*N153,2)</f>
        <v>169.45</v>
      </c>
      <c r="P153" s="174">
        <v>0</v>
      </c>
      <c r="Q153" s="174">
        <f>ROUND(E153*P153,2)</f>
        <v>0</v>
      </c>
      <c r="R153" s="176" t="s">
        <v>298</v>
      </c>
      <c r="S153" s="176" t="s">
        <v>235</v>
      </c>
      <c r="T153" s="177" t="s">
        <v>235</v>
      </c>
      <c r="U153" s="161">
        <v>1.9E-2</v>
      </c>
      <c r="V153" s="161">
        <f>ROUND(E153*U153,2)</f>
        <v>7.95</v>
      </c>
      <c r="W153" s="161"/>
      <c r="X153" s="161" t="s">
        <v>299</v>
      </c>
      <c r="Y153" s="161" t="s">
        <v>238</v>
      </c>
      <c r="Z153" s="150"/>
      <c r="AA153" s="150"/>
      <c r="AB153" s="150"/>
      <c r="AC153" s="150"/>
      <c r="AD153" s="150"/>
      <c r="AE153" s="150"/>
      <c r="AF153" s="150"/>
      <c r="AG153" s="150" t="s">
        <v>300</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2" x14ac:dyDescent="0.2">
      <c r="A154" s="157"/>
      <c r="B154" s="158"/>
      <c r="C154" s="268" t="s">
        <v>470</v>
      </c>
      <c r="D154" s="269"/>
      <c r="E154" s="269"/>
      <c r="F154" s="269"/>
      <c r="G154" s="269"/>
      <c r="H154" s="161"/>
      <c r="I154" s="161"/>
      <c r="J154" s="161"/>
      <c r="K154" s="161"/>
      <c r="L154" s="161"/>
      <c r="M154" s="161"/>
      <c r="N154" s="160"/>
      <c r="O154" s="160"/>
      <c r="P154" s="160"/>
      <c r="Q154" s="160"/>
      <c r="R154" s="161"/>
      <c r="S154" s="161"/>
      <c r="T154" s="161"/>
      <c r="U154" s="161"/>
      <c r="V154" s="161"/>
      <c r="W154" s="161"/>
      <c r="X154" s="161"/>
      <c r="Y154" s="161"/>
      <c r="Z154" s="150"/>
      <c r="AA154" s="150"/>
      <c r="AB154" s="150"/>
      <c r="AC154" s="150"/>
      <c r="AD154" s="150"/>
      <c r="AE154" s="150"/>
      <c r="AF154" s="150"/>
      <c r="AG154" s="150" t="s">
        <v>309</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2" x14ac:dyDescent="0.2">
      <c r="A155" s="157"/>
      <c r="B155" s="158"/>
      <c r="C155" s="197" t="s">
        <v>483</v>
      </c>
      <c r="D155" s="192"/>
      <c r="E155" s="193">
        <v>418.6</v>
      </c>
      <c r="F155" s="161"/>
      <c r="G155" s="161"/>
      <c r="H155" s="161"/>
      <c r="I155" s="161"/>
      <c r="J155" s="161"/>
      <c r="K155" s="161"/>
      <c r="L155" s="161"/>
      <c r="M155" s="161"/>
      <c r="N155" s="160"/>
      <c r="O155" s="160"/>
      <c r="P155" s="160"/>
      <c r="Q155" s="160"/>
      <c r="R155" s="161"/>
      <c r="S155" s="161"/>
      <c r="T155" s="161"/>
      <c r="U155" s="161"/>
      <c r="V155" s="161"/>
      <c r="W155" s="161"/>
      <c r="X155" s="161"/>
      <c r="Y155" s="161"/>
      <c r="Z155" s="150"/>
      <c r="AA155" s="150"/>
      <c r="AB155" s="150"/>
      <c r="AC155" s="150"/>
      <c r="AD155" s="150"/>
      <c r="AE155" s="150"/>
      <c r="AF155" s="150"/>
      <c r="AG155" s="150" t="s">
        <v>302</v>
      </c>
      <c r="AH155" s="150">
        <v>0</v>
      </c>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ht="22.5" outlineLevel="1" x14ac:dyDescent="0.2">
      <c r="A156" s="171">
        <v>46</v>
      </c>
      <c r="B156" s="172" t="s">
        <v>484</v>
      </c>
      <c r="C156" s="187" t="s">
        <v>485</v>
      </c>
      <c r="D156" s="173" t="s">
        <v>297</v>
      </c>
      <c r="E156" s="174">
        <v>656.5</v>
      </c>
      <c r="F156" s="175"/>
      <c r="G156" s="176">
        <f>ROUND(E156*F156,2)</f>
        <v>0</v>
      </c>
      <c r="H156" s="175"/>
      <c r="I156" s="176">
        <f>ROUND(E156*H156,2)</f>
        <v>0</v>
      </c>
      <c r="J156" s="175"/>
      <c r="K156" s="176">
        <f>ROUND(E156*J156,2)</f>
        <v>0</v>
      </c>
      <c r="L156" s="176">
        <v>21</v>
      </c>
      <c r="M156" s="176">
        <f>G156*(1+L156/100)</f>
        <v>0</v>
      </c>
      <c r="N156" s="174">
        <v>0.23</v>
      </c>
      <c r="O156" s="174">
        <f>ROUND(E156*N156,2)</f>
        <v>151</v>
      </c>
      <c r="P156" s="174">
        <v>0</v>
      </c>
      <c r="Q156" s="174">
        <f>ROUND(E156*P156,2)</f>
        <v>0</v>
      </c>
      <c r="R156" s="176" t="s">
        <v>298</v>
      </c>
      <c r="S156" s="176" t="s">
        <v>235</v>
      </c>
      <c r="T156" s="177" t="s">
        <v>235</v>
      </c>
      <c r="U156" s="161">
        <v>2.3E-2</v>
      </c>
      <c r="V156" s="161">
        <f>ROUND(E156*U156,2)</f>
        <v>15.1</v>
      </c>
      <c r="W156" s="161"/>
      <c r="X156" s="161" t="s">
        <v>299</v>
      </c>
      <c r="Y156" s="161" t="s">
        <v>238</v>
      </c>
      <c r="Z156" s="150"/>
      <c r="AA156" s="150"/>
      <c r="AB156" s="150"/>
      <c r="AC156" s="150"/>
      <c r="AD156" s="150"/>
      <c r="AE156" s="150"/>
      <c r="AF156" s="150"/>
      <c r="AG156" s="150" t="s">
        <v>300</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2" x14ac:dyDescent="0.2">
      <c r="A157" s="157"/>
      <c r="B157" s="158"/>
      <c r="C157" s="197" t="s">
        <v>486</v>
      </c>
      <c r="D157" s="192"/>
      <c r="E157" s="193">
        <v>656.5</v>
      </c>
      <c r="F157" s="161"/>
      <c r="G157" s="161"/>
      <c r="H157" s="161"/>
      <c r="I157" s="161"/>
      <c r="J157" s="161"/>
      <c r="K157" s="161"/>
      <c r="L157" s="161"/>
      <c r="M157" s="161"/>
      <c r="N157" s="160"/>
      <c r="O157" s="160"/>
      <c r="P157" s="160"/>
      <c r="Q157" s="160"/>
      <c r="R157" s="161"/>
      <c r="S157" s="161"/>
      <c r="T157" s="161"/>
      <c r="U157" s="161"/>
      <c r="V157" s="161"/>
      <c r="W157" s="161"/>
      <c r="X157" s="161"/>
      <c r="Y157" s="161"/>
      <c r="Z157" s="150"/>
      <c r="AA157" s="150"/>
      <c r="AB157" s="150"/>
      <c r="AC157" s="150"/>
      <c r="AD157" s="150"/>
      <c r="AE157" s="150"/>
      <c r="AF157" s="150"/>
      <c r="AG157" s="150" t="s">
        <v>302</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ht="22.5" outlineLevel="1" x14ac:dyDescent="0.2">
      <c r="A158" s="171">
        <v>47</v>
      </c>
      <c r="B158" s="172" t="s">
        <v>487</v>
      </c>
      <c r="C158" s="187" t="s">
        <v>488</v>
      </c>
      <c r="D158" s="173" t="s">
        <v>297</v>
      </c>
      <c r="E158" s="174">
        <v>611.5</v>
      </c>
      <c r="F158" s="175"/>
      <c r="G158" s="176">
        <f>ROUND(E158*F158,2)</f>
        <v>0</v>
      </c>
      <c r="H158" s="175"/>
      <c r="I158" s="176">
        <f>ROUND(E158*H158,2)</f>
        <v>0</v>
      </c>
      <c r="J158" s="175"/>
      <c r="K158" s="176">
        <f>ROUND(E158*J158,2)</f>
        <v>0</v>
      </c>
      <c r="L158" s="176">
        <v>21</v>
      </c>
      <c r="M158" s="176">
        <f>G158*(1+L158/100)</f>
        <v>0</v>
      </c>
      <c r="N158" s="174">
        <v>0.34499999999999997</v>
      </c>
      <c r="O158" s="174">
        <f>ROUND(E158*N158,2)</f>
        <v>210.97</v>
      </c>
      <c r="P158" s="174">
        <v>0</v>
      </c>
      <c r="Q158" s="174">
        <f>ROUND(E158*P158,2)</f>
        <v>0</v>
      </c>
      <c r="R158" s="176" t="s">
        <v>298</v>
      </c>
      <c r="S158" s="176" t="s">
        <v>235</v>
      </c>
      <c r="T158" s="177" t="s">
        <v>235</v>
      </c>
      <c r="U158" s="161">
        <v>2.5999999999999999E-2</v>
      </c>
      <c r="V158" s="161">
        <f>ROUND(E158*U158,2)</f>
        <v>15.9</v>
      </c>
      <c r="W158" s="161"/>
      <c r="X158" s="161" t="s">
        <v>299</v>
      </c>
      <c r="Y158" s="161" t="s">
        <v>238</v>
      </c>
      <c r="Z158" s="150"/>
      <c r="AA158" s="150"/>
      <c r="AB158" s="150"/>
      <c r="AC158" s="150"/>
      <c r="AD158" s="150"/>
      <c r="AE158" s="150"/>
      <c r="AF158" s="150"/>
      <c r="AG158" s="150" t="s">
        <v>300</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2" x14ac:dyDescent="0.2">
      <c r="A159" s="157"/>
      <c r="B159" s="158"/>
      <c r="C159" s="197" t="s">
        <v>489</v>
      </c>
      <c r="D159" s="192"/>
      <c r="E159" s="193">
        <v>611.5</v>
      </c>
      <c r="F159" s="161"/>
      <c r="G159" s="161"/>
      <c r="H159" s="161"/>
      <c r="I159" s="161"/>
      <c r="J159" s="161"/>
      <c r="K159" s="161"/>
      <c r="L159" s="161"/>
      <c r="M159" s="161"/>
      <c r="N159" s="160"/>
      <c r="O159" s="160"/>
      <c r="P159" s="160"/>
      <c r="Q159" s="160"/>
      <c r="R159" s="161"/>
      <c r="S159" s="161"/>
      <c r="T159" s="161"/>
      <c r="U159" s="161"/>
      <c r="V159" s="161"/>
      <c r="W159" s="161"/>
      <c r="X159" s="161"/>
      <c r="Y159" s="161"/>
      <c r="Z159" s="150"/>
      <c r="AA159" s="150"/>
      <c r="AB159" s="150"/>
      <c r="AC159" s="150"/>
      <c r="AD159" s="150"/>
      <c r="AE159" s="150"/>
      <c r="AF159" s="150"/>
      <c r="AG159" s="150" t="s">
        <v>302</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ht="22.5" outlineLevel="1" x14ac:dyDescent="0.2">
      <c r="A160" s="171">
        <v>48</v>
      </c>
      <c r="B160" s="172" t="s">
        <v>490</v>
      </c>
      <c r="C160" s="187" t="s">
        <v>491</v>
      </c>
      <c r="D160" s="173" t="s">
        <v>297</v>
      </c>
      <c r="E160" s="174">
        <v>20.886399999999998</v>
      </c>
      <c r="F160" s="175"/>
      <c r="G160" s="176">
        <f>ROUND(E160*F160,2)</f>
        <v>0</v>
      </c>
      <c r="H160" s="175"/>
      <c r="I160" s="176">
        <f>ROUND(E160*H160,2)</f>
        <v>0</v>
      </c>
      <c r="J160" s="175"/>
      <c r="K160" s="176">
        <f>ROUND(E160*J160,2)</f>
        <v>0</v>
      </c>
      <c r="L160" s="176">
        <v>21</v>
      </c>
      <c r="M160" s="176">
        <f>G160*(1+L160/100)</f>
        <v>0</v>
      </c>
      <c r="N160" s="174">
        <v>0.46</v>
      </c>
      <c r="O160" s="174">
        <f>ROUND(E160*N160,2)</f>
        <v>9.61</v>
      </c>
      <c r="P160" s="174">
        <v>0</v>
      </c>
      <c r="Q160" s="174">
        <f>ROUND(E160*P160,2)</f>
        <v>0</v>
      </c>
      <c r="R160" s="176" t="s">
        <v>298</v>
      </c>
      <c r="S160" s="176" t="s">
        <v>235</v>
      </c>
      <c r="T160" s="177" t="s">
        <v>235</v>
      </c>
      <c r="U160" s="161">
        <v>2.9000000000000001E-2</v>
      </c>
      <c r="V160" s="161">
        <f>ROUND(E160*U160,2)</f>
        <v>0.61</v>
      </c>
      <c r="W160" s="161"/>
      <c r="X160" s="161" t="s">
        <v>299</v>
      </c>
      <c r="Y160" s="161" t="s">
        <v>238</v>
      </c>
      <c r="Z160" s="150"/>
      <c r="AA160" s="150"/>
      <c r="AB160" s="150"/>
      <c r="AC160" s="150"/>
      <c r="AD160" s="150"/>
      <c r="AE160" s="150"/>
      <c r="AF160" s="150"/>
      <c r="AG160" s="150" t="s">
        <v>300</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2" x14ac:dyDescent="0.2">
      <c r="A161" s="157"/>
      <c r="B161" s="158"/>
      <c r="C161" s="197" t="s">
        <v>492</v>
      </c>
      <c r="D161" s="192"/>
      <c r="E161" s="193">
        <v>20.886399999999998</v>
      </c>
      <c r="F161" s="161"/>
      <c r="G161" s="161"/>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302</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ht="22.5" outlineLevel="1" x14ac:dyDescent="0.2">
      <c r="A162" s="171">
        <v>49</v>
      </c>
      <c r="B162" s="172" t="s">
        <v>493</v>
      </c>
      <c r="C162" s="187" t="s">
        <v>494</v>
      </c>
      <c r="D162" s="173" t="s">
        <v>297</v>
      </c>
      <c r="E162" s="174">
        <v>418.6</v>
      </c>
      <c r="F162" s="175"/>
      <c r="G162" s="176">
        <f>ROUND(E162*F162,2)</f>
        <v>0</v>
      </c>
      <c r="H162" s="175"/>
      <c r="I162" s="176">
        <f>ROUND(E162*H162,2)</f>
        <v>0</v>
      </c>
      <c r="J162" s="175"/>
      <c r="K162" s="176">
        <f>ROUND(E162*J162,2)</f>
        <v>0</v>
      </c>
      <c r="L162" s="176">
        <v>21</v>
      </c>
      <c r="M162" s="176">
        <f>G162*(1+L162/100)</f>
        <v>0</v>
      </c>
      <c r="N162" s="174">
        <v>0.1012</v>
      </c>
      <c r="O162" s="174">
        <f>ROUND(E162*N162,2)</f>
        <v>42.36</v>
      </c>
      <c r="P162" s="174">
        <v>0</v>
      </c>
      <c r="Q162" s="174">
        <f>ROUND(E162*P162,2)</f>
        <v>0</v>
      </c>
      <c r="R162" s="176" t="s">
        <v>298</v>
      </c>
      <c r="S162" s="176" t="s">
        <v>235</v>
      </c>
      <c r="T162" s="177" t="s">
        <v>235</v>
      </c>
      <c r="U162" s="161">
        <v>2.4E-2</v>
      </c>
      <c r="V162" s="161">
        <f>ROUND(E162*U162,2)</f>
        <v>10.050000000000001</v>
      </c>
      <c r="W162" s="161"/>
      <c r="X162" s="161" t="s">
        <v>299</v>
      </c>
      <c r="Y162" s="161" t="s">
        <v>238</v>
      </c>
      <c r="Z162" s="150"/>
      <c r="AA162" s="150"/>
      <c r="AB162" s="150"/>
      <c r="AC162" s="150"/>
      <c r="AD162" s="150"/>
      <c r="AE162" s="150"/>
      <c r="AF162" s="150"/>
      <c r="AG162" s="150" t="s">
        <v>300</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2" x14ac:dyDescent="0.2">
      <c r="A163" s="157"/>
      <c r="B163" s="158"/>
      <c r="C163" s="268" t="s">
        <v>495</v>
      </c>
      <c r="D163" s="269"/>
      <c r="E163" s="269"/>
      <c r="F163" s="269"/>
      <c r="G163" s="269"/>
      <c r="H163" s="161"/>
      <c r="I163" s="161"/>
      <c r="J163" s="161"/>
      <c r="K163" s="161"/>
      <c r="L163" s="161"/>
      <c r="M163" s="161"/>
      <c r="N163" s="160"/>
      <c r="O163" s="160"/>
      <c r="P163" s="160"/>
      <c r="Q163" s="160"/>
      <c r="R163" s="161"/>
      <c r="S163" s="161"/>
      <c r="T163" s="161"/>
      <c r="U163" s="161"/>
      <c r="V163" s="161"/>
      <c r="W163" s="161"/>
      <c r="X163" s="161"/>
      <c r="Y163" s="161"/>
      <c r="Z163" s="150"/>
      <c r="AA163" s="150"/>
      <c r="AB163" s="150"/>
      <c r="AC163" s="150"/>
      <c r="AD163" s="150"/>
      <c r="AE163" s="150"/>
      <c r="AF163" s="150"/>
      <c r="AG163" s="150" t="s">
        <v>309</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2" x14ac:dyDescent="0.2">
      <c r="A164" s="157"/>
      <c r="B164" s="158"/>
      <c r="C164" s="197" t="s">
        <v>496</v>
      </c>
      <c r="D164" s="192"/>
      <c r="E164" s="193">
        <v>418.6</v>
      </c>
      <c r="F164" s="161"/>
      <c r="G164" s="161"/>
      <c r="H164" s="161"/>
      <c r="I164" s="161"/>
      <c r="J164" s="161"/>
      <c r="K164" s="161"/>
      <c r="L164" s="161"/>
      <c r="M164" s="161"/>
      <c r="N164" s="160"/>
      <c r="O164" s="160"/>
      <c r="P164" s="160"/>
      <c r="Q164" s="160"/>
      <c r="R164" s="161"/>
      <c r="S164" s="161"/>
      <c r="T164" s="161"/>
      <c r="U164" s="161"/>
      <c r="V164" s="161"/>
      <c r="W164" s="161"/>
      <c r="X164" s="161"/>
      <c r="Y164" s="161"/>
      <c r="Z164" s="150"/>
      <c r="AA164" s="150"/>
      <c r="AB164" s="150"/>
      <c r="AC164" s="150"/>
      <c r="AD164" s="150"/>
      <c r="AE164" s="150"/>
      <c r="AF164" s="150"/>
      <c r="AG164" s="150" t="s">
        <v>302</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22.5" outlineLevel="1" x14ac:dyDescent="0.2">
      <c r="A165" s="171">
        <v>50</v>
      </c>
      <c r="B165" s="172" t="s">
        <v>497</v>
      </c>
      <c r="C165" s="187" t="s">
        <v>498</v>
      </c>
      <c r="D165" s="173" t="s">
        <v>297</v>
      </c>
      <c r="E165" s="174">
        <v>212</v>
      </c>
      <c r="F165" s="175"/>
      <c r="G165" s="176">
        <f>ROUND(E165*F165,2)</f>
        <v>0</v>
      </c>
      <c r="H165" s="175"/>
      <c r="I165" s="176">
        <f>ROUND(E165*H165,2)</f>
        <v>0</v>
      </c>
      <c r="J165" s="175"/>
      <c r="K165" s="176">
        <f>ROUND(E165*J165,2)</f>
        <v>0</v>
      </c>
      <c r="L165" s="176">
        <v>21</v>
      </c>
      <c r="M165" s="176">
        <f>G165*(1+L165/100)</f>
        <v>0</v>
      </c>
      <c r="N165" s="174">
        <v>0.11</v>
      </c>
      <c r="O165" s="174">
        <f>ROUND(E165*N165,2)</f>
        <v>23.32</v>
      </c>
      <c r="P165" s="174">
        <v>0</v>
      </c>
      <c r="Q165" s="174">
        <f>ROUND(E165*P165,2)</f>
        <v>0</v>
      </c>
      <c r="R165" s="176" t="s">
        <v>298</v>
      </c>
      <c r="S165" s="176" t="s">
        <v>235</v>
      </c>
      <c r="T165" s="177" t="s">
        <v>235</v>
      </c>
      <c r="U165" s="161">
        <v>1.1930000000000001</v>
      </c>
      <c r="V165" s="161">
        <f>ROUND(E165*U165,2)</f>
        <v>252.92</v>
      </c>
      <c r="W165" s="161"/>
      <c r="X165" s="161" t="s">
        <v>299</v>
      </c>
      <c r="Y165" s="161" t="s">
        <v>238</v>
      </c>
      <c r="Z165" s="150"/>
      <c r="AA165" s="150"/>
      <c r="AB165" s="150"/>
      <c r="AC165" s="150"/>
      <c r="AD165" s="150"/>
      <c r="AE165" s="150"/>
      <c r="AF165" s="150"/>
      <c r="AG165" s="150" t="s">
        <v>300</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2" x14ac:dyDescent="0.2">
      <c r="A166" s="157"/>
      <c r="B166" s="158"/>
      <c r="C166" s="268" t="s">
        <v>499</v>
      </c>
      <c r="D166" s="269"/>
      <c r="E166" s="269"/>
      <c r="F166" s="269"/>
      <c r="G166" s="269"/>
      <c r="H166" s="161"/>
      <c r="I166" s="161"/>
      <c r="J166" s="161"/>
      <c r="K166" s="161"/>
      <c r="L166" s="161"/>
      <c r="M166" s="161"/>
      <c r="N166" s="160"/>
      <c r="O166" s="160"/>
      <c r="P166" s="160"/>
      <c r="Q166" s="160"/>
      <c r="R166" s="161"/>
      <c r="S166" s="161"/>
      <c r="T166" s="161"/>
      <c r="U166" s="161"/>
      <c r="V166" s="161"/>
      <c r="W166" s="161"/>
      <c r="X166" s="161"/>
      <c r="Y166" s="161"/>
      <c r="Z166" s="150"/>
      <c r="AA166" s="150"/>
      <c r="AB166" s="150"/>
      <c r="AC166" s="150"/>
      <c r="AD166" s="150"/>
      <c r="AE166" s="150"/>
      <c r="AF166" s="150"/>
      <c r="AG166" s="150" t="s">
        <v>309</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78" t="str">
        <f>C166</f>
        <v>s provedením lože do 50 mm, s vyplněním spár, s dvojím beraněním a se smetením přebytečného materiálu na krajnici</v>
      </c>
      <c r="BB166" s="150"/>
      <c r="BC166" s="150"/>
      <c r="BD166" s="150"/>
      <c r="BE166" s="150"/>
      <c r="BF166" s="150"/>
      <c r="BG166" s="150"/>
      <c r="BH166" s="150"/>
    </row>
    <row r="167" spans="1:60" outlineLevel="2" x14ac:dyDescent="0.2">
      <c r="A167" s="157"/>
      <c r="B167" s="158"/>
      <c r="C167" s="197" t="s">
        <v>500</v>
      </c>
      <c r="D167" s="192"/>
      <c r="E167" s="193">
        <v>163</v>
      </c>
      <c r="F167" s="161"/>
      <c r="G167" s="161"/>
      <c r="H167" s="161"/>
      <c r="I167" s="161"/>
      <c r="J167" s="161"/>
      <c r="K167" s="161"/>
      <c r="L167" s="161"/>
      <c r="M167" s="161"/>
      <c r="N167" s="160"/>
      <c r="O167" s="160"/>
      <c r="P167" s="160"/>
      <c r="Q167" s="160"/>
      <c r="R167" s="161"/>
      <c r="S167" s="161"/>
      <c r="T167" s="161"/>
      <c r="U167" s="161"/>
      <c r="V167" s="161"/>
      <c r="W167" s="161"/>
      <c r="X167" s="161"/>
      <c r="Y167" s="161"/>
      <c r="Z167" s="150"/>
      <c r="AA167" s="150"/>
      <c r="AB167" s="150"/>
      <c r="AC167" s="150"/>
      <c r="AD167" s="150"/>
      <c r="AE167" s="150"/>
      <c r="AF167" s="150"/>
      <c r="AG167" s="150" t="s">
        <v>302</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3" x14ac:dyDescent="0.2">
      <c r="A168" s="157"/>
      <c r="B168" s="158"/>
      <c r="C168" s="197" t="s">
        <v>394</v>
      </c>
      <c r="D168" s="192"/>
      <c r="E168" s="193">
        <v>19</v>
      </c>
      <c r="F168" s="161"/>
      <c r="G168" s="161"/>
      <c r="H168" s="161"/>
      <c r="I168" s="161"/>
      <c r="J168" s="161"/>
      <c r="K168" s="161"/>
      <c r="L168" s="161"/>
      <c r="M168" s="161"/>
      <c r="N168" s="160"/>
      <c r="O168" s="160"/>
      <c r="P168" s="160"/>
      <c r="Q168" s="160"/>
      <c r="R168" s="161"/>
      <c r="S168" s="161"/>
      <c r="T168" s="161"/>
      <c r="U168" s="161"/>
      <c r="V168" s="161"/>
      <c r="W168" s="161"/>
      <c r="X168" s="161"/>
      <c r="Y168" s="161"/>
      <c r="Z168" s="150"/>
      <c r="AA168" s="150"/>
      <c r="AB168" s="150"/>
      <c r="AC168" s="150"/>
      <c r="AD168" s="150"/>
      <c r="AE168" s="150"/>
      <c r="AF168" s="150"/>
      <c r="AG168" s="150" t="s">
        <v>302</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3" x14ac:dyDescent="0.2">
      <c r="A169" s="157"/>
      <c r="B169" s="158"/>
      <c r="C169" s="197" t="s">
        <v>501</v>
      </c>
      <c r="D169" s="192"/>
      <c r="E169" s="193">
        <v>30</v>
      </c>
      <c r="F169" s="161"/>
      <c r="G169" s="161"/>
      <c r="H169" s="161"/>
      <c r="I169" s="161"/>
      <c r="J169" s="161"/>
      <c r="K169" s="161"/>
      <c r="L169" s="161"/>
      <c r="M169" s="161"/>
      <c r="N169" s="160"/>
      <c r="O169" s="160"/>
      <c r="P169" s="160"/>
      <c r="Q169" s="160"/>
      <c r="R169" s="161"/>
      <c r="S169" s="161"/>
      <c r="T169" s="161"/>
      <c r="U169" s="161"/>
      <c r="V169" s="161"/>
      <c r="W169" s="161"/>
      <c r="X169" s="161"/>
      <c r="Y169" s="161"/>
      <c r="Z169" s="150"/>
      <c r="AA169" s="150"/>
      <c r="AB169" s="150"/>
      <c r="AC169" s="150"/>
      <c r="AD169" s="150"/>
      <c r="AE169" s="150"/>
      <c r="AF169" s="150"/>
      <c r="AG169" s="150" t="s">
        <v>302</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outlineLevel="1" x14ac:dyDescent="0.2">
      <c r="A170" s="171">
        <v>51</v>
      </c>
      <c r="B170" s="172" t="s">
        <v>502</v>
      </c>
      <c r="C170" s="187" t="s">
        <v>503</v>
      </c>
      <c r="D170" s="173" t="s">
        <v>297</v>
      </c>
      <c r="E170" s="174">
        <v>6</v>
      </c>
      <c r="F170" s="175"/>
      <c r="G170" s="176">
        <f>ROUND(E170*F170,2)</f>
        <v>0</v>
      </c>
      <c r="H170" s="175"/>
      <c r="I170" s="176">
        <f>ROUND(E170*H170,2)</f>
        <v>0</v>
      </c>
      <c r="J170" s="175"/>
      <c r="K170" s="176">
        <f>ROUND(E170*J170,2)</f>
        <v>0</v>
      </c>
      <c r="L170" s="176">
        <v>21</v>
      </c>
      <c r="M170" s="176">
        <f>G170*(1+L170/100)</f>
        <v>0</v>
      </c>
      <c r="N170" s="174">
        <v>0.31387999999999999</v>
      </c>
      <c r="O170" s="174">
        <f>ROUND(E170*N170,2)</f>
        <v>1.88</v>
      </c>
      <c r="P170" s="174">
        <v>0</v>
      </c>
      <c r="Q170" s="174">
        <f>ROUND(E170*P170,2)</f>
        <v>0</v>
      </c>
      <c r="R170" s="176" t="s">
        <v>298</v>
      </c>
      <c r="S170" s="176" t="s">
        <v>235</v>
      </c>
      <c r="T170" s="177" t="s">
        <v>235</v>
      </c>
      <c r="U170" s="161">
        <v>1.208</v>
      </c>
      <c r="V170" s="161">
        <f>ROUND(E170*U170,2)</f>
        <v>7.25</v>
      </c>
      <c r="W170" s="161"/>
      <c r="X170" s="161" t="s">
        <v>299</v>
      </c>
      <c r="Y170" s="161" t="s">
        <v>238</v>
      </c>
      <c r="Z170" s="150"/>
      <c r="AA170" s="150"/>
      <c r="AB170" s="150"/>
      <c r="AC170" s="150"/>
      <c r="AD170" s="150"/>
      <c r="AE170" s="150"/>
      <c r="AF170" s="150"/>
      <c r="AG170" s="150" t="s">
        <v>300</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2" x14ac:dyDescent="0.2">
      <c r="A171" s="157"/>
      <c r="B171" s="158"/>
      <c r="C171" s="268" t="s">
        <v>499</v>
      </c>
      <c r="D171" s="269"/>
      <c r="E171" s="269"/>
      <c r="F171" s="269"/>
      <c r="G171" s="269"/>
      <c r="H171" s="161"/>
      <c r="I171" s="161"/>
      <c r="J171" s="161"/>
      <c r="K171" s="161"/>
      <c r="L171" s="161"/>
      <c r="M171" s="161"/>
      <c r="N171" s="160"/>
      <c r="O171" s="160"/>
      <c r="P171" s="160"/>
      <c r="Q171" s="160"/>
      <c r="R171" s="161"/>
      <c r="S171" s="161"/>
      <c r="T171" s="161"/>
      <c r="U171" s="161"/>
      <c r="V171" s="161"/>
      <c r="W171" s="161"/>
      <c r="X171" s="161"/>
      <c r="Y171" s="161"/>
      <c r="Z171" s="150"/>
      <c r="AA171" s="150"/>
      <c r="AB171" s="150"/>
      <c r="AC171" s="150"/>
      <c r="AD171" s="150"/>
      <c r="AE171" s="150"/>
      <c r="AF171" s="150"/>
      <c r="AG171" s="150" t="s">
        <v>309</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78" t="str">
        <f>C171</f>
        <v>s provedením lože do 50 mm, s vyplněním spár, s dvojím beraněním a se smetením přebytečného materiálu na krajnici</v>
      </c>
      <c r="BB171" s="150"/>
      <c r="BC171" s="150"/>
      <c r="BD171" s="150"/>
      <c r="BE171" s="150"/>
      <c r="BF171" s="150"/>
      <c r="BG171" s="150"/>
      <c r="BH171" s="150"/>
    </row>
    <row r="172" spans="1:60" outlineLevel="2" x14ac:dyDescent="0.2">
      <c r="A172" s="157"/>
      <c r="B172" s="158"/>
      <c r="C172" s="197" t="s">
        <v>504</v>
      </c>
      <c r="D172" s="192"/>
      <c r="E172" s="193">
        <v>6</v>
      </c>
      <c r="F172" s="161"/>
      <c r="G172" s="161"/>
      <c r="H172" s="161"/>
      <c r="I172" s="161"/>
      <c r="J172" s="161"/>
      <c r="K172" s="161"/>
      <c r="L172" s="161"/>
      <c r="M172" s="161"/>
      <c r="N172" s="160"/>
      <c r="O172" s="160"/>
      <c r="P172" s="160"/>
      <c r="Q172" s="160"/>
      <c r="R172" s="161"/>
      <c r="S172" s="161"/>
      <c r="T172" s="161"/>
      <c r="U172" s="161"/>
      <c r="V172" s="161"/>
      <c r="W172" s="161"/>
      <c r="X172" s="161"/>
      <c r="Y172" s="161"/>
      <c r="Z172" s="150"/>
      <c r="AA172" s="150"/>
      <c r="AB172" s="150"/>
      <c r="AC172" s="150"/>
      <c r="AD172" s="150"/>
      <c r="AE172" s="150"/>
      <c r="AF172" s="150"/>
      <c r="AG172" s="150" t="s">
        <v>302</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71">
        <v>52</v>
      </c>
      <c r="B173" s="172" t="s">
        <v>505</v>
      </c>
      <c r="C173" s="187" t="s">
        <v>506</v>
      </c>
      <c r="D173" s="173" t="s">
        <v>297</v>
      </c>
      <c r="E173" s="174">
        <v>1444.5</v>
      </c>
      <c r="F173" s="175"/>
      <c r="G173" s="176">
        <f>ROUND(E173*F173,2)</f>
        <v>0</v>
      </c>
      <c r="H173" s="175"/>
      <c r="I173" s="176">
        <f>ROUND(E173*H173,2)</f>
        <v>0</v>
      </c>
      <c r="J173" s="175"/>
      <c r="K173" s="176">
        <f>ROUND(E173*J173,2)</f>
        <v>0</v>
      </c>
      <c r="L173" s="176">
        <v>21</v>
      </c>
      <c r="M173" s="176">
        <f>G173*(1+L173/100)</f>
        <v>0</v>
      </c>
      <c r="N173" s="174">
        <v>0.15175</v>
      </c>
      <c r="O173" s="174">
        <f>ROUND(E173*N173,2)</f>
        <v>219.2</v>
      </c>
      <c r="P173" s="174">
        <v>0</v>
      </c>
      <c r="Q173" s="174">
        <f>ROUND(E173*P173,2)</f>
        <v>0</v>
      </c>
      <c r="R173" s="176"/>
      <c r="S173" s="176" t="s">
        <v>267</v>
      </c>
      <c r="T173" s="177" t="s">
        <v>287</v>
      </c>
      <c r="U173" s="161">
        <v>0.10100000000000001</v>
      </c>
      <c r="V173" s="161">
        <f>ROUND(E173*U173,2)</f>
        <v>145.88999999999999</v>
      </c>
      <c r="W173" s="161"/>
      <c r="X173" s="161" t="s">
        <v>299</v>
      </c>
      <c r="Y173" s="161" t="s">
        <v>238</v>
      </c>
      <c r="Z173" s="150"/>
      <c r="AA173" s="150"/>
      <c r="AB173" s="150"/>
      <c r="AC173" s="150"/>
      <c r="AD173" s="150"/>
      <c r="AE173" s="150"/>
      <c r="AF173" s="150"/>
      <c r="AG173" s="150" t="s">
        <v>300</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2" x14ac:dyDescent="0.2">
      <c r="A174" s="157"/>
      <c r="B174" s="158"/>
      <c r="C174" s="197" t="s">
        <v>507</v>
      </c>
      <c r="D174" s="192"/>
      <c r="E174" s="193">
        <v>1444.5</v>
      </c>
      <c r="F174" s="161"/>
      <c r="G174" s="161"/>
      <c r="H174" s="161"/>
      <c r="I174" s="161"/>
      <c r="J174" s="161"/>
      <c r="K174" s="161"/>
      <c r="L174" s="161"/>
      <c r="M174" s="161"/>
      <c r="N174" s="160"/>
      <c r="O174" s="160"/>
      <c r="P174" s="160"/>
      <c r="Q174" s="160"/>
      <c r="R174" s="161"/>
      <c r="S174" s="161"/>
      <c r="T174" s="161"/>
      <c r="U174" s="161"/>
      <c r="V174" s="161"/>
      <c r="W174" s="161"/>
      <c r="X174" s="161"/>
      <c r="Y174" s="161"/>
      <c r="Z174" s="150"/>
      <c r="AA174" s="150"/>
      <c r="AB174" s="150"/>
      <c r="AC174" s="150"/>
      <c r="AD174" s="150"/>
      <c r="AE174" s="150"/>
      <c r="AF174" s="150"/>
      <c r="AG174" s="150" t="s">
        <v>302</v>
      </c>
      <c r="AH174" s="150">
        <v>0</v>
      </c>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71">
        <v>53</v>
      </c>
      <c r="B175" s="172" t="s">
        <v>508</v>
      </c>
      <c r="C175" s="187" t="s">
        <v>509</v>
      </c>
      <c r="D175" s="173" t="s">
        <v>297</v>
      </c>
      <c r="E175" s="174">
        <v>1444.5</v>
      </c>
      <c r="F175" s="175"/>
      <c r="G175" s="176">
        <f>ROUND(E175*F175,2)</f>
        <v>0</v>
      </c>
      <c r="H175" s="175"/>
      <c r="I175" s="176">
        <f>ROUND(E175*H175,2)</f>
        <v>0</v>
      </c>
      <c r="J175" s="175"/>
      <c r="K175" s="176">
        <f>ROUND(E175*J175,2)</f>
        <v>0</v>
      </c>
      <c r="L175" s="176">
        <v>21</v>
      </c>
      <c r="M175" s="176">
        <f>G175*(1+L175/100)</f>
        <v>0</v>
      </c>
      <c r="N175" s="174">
        <v>0.30349999999999999</v>
      </c>
      <c r="O175" s="174">
        <f>ROUND(E175*N175,2)</f>
        <v>438.41</v>
      </c>
      <c r="P175" s="174">
        <v>0</v>
      </c>
      <c r="Q175" s="174">
        <f>ROUND(E175*P175,2)</f>
        <v>0</v>
      </c>
      <c r="R175" s="176"/>
      <c r="S175" s="176" t="s">
        <v>267</v>
      </c>
      <c r="T175" s="177" t="s">
        <v>287</v>
      </c>
      <c r="U175" s="161">
        <v>0.20200000000000001</v>
      </c>
      <c r="V175" s="161">
        <f>ROUND(E175*U175,2)</f>
        <v>291.79000000000002</v>
      </c>
      <c r="W175" s="161"/>
      <c r="X175" s="161" t="s">
        <v>299</v>
      </c>
      <c r="Y175" s="161" t="s">
        <v>238</v>
      </c>
      <c r="Z175" s="150"/>
      <c r="AA175" s="150"/>
      <c r="AB175" s="150"/>
      <c r="AC175" s="150"/>
      <c r="AD175" s="150"/>
      <c r="AE175" s="150"/>
      <c r="AF175" s="150"/>
      <c r="AG175" s="150" t="s">
        <v>300</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2" x14ac:dyDescent="0.2">
      <c r="A176" s="157"/>
      <c r="B176" s="158"/>
      <c r="C176" s="197" t="s">
        <v>510</v>
      </c>
      <c r="D176" s="192"/>
      <c r="E176" s="193">
        <v>1444.5</v>
      </c>
      <c r="F176" s="161"/>
      <c r="G176" s="161"/>
      <c r="H176" s="161"/>
      <c r="I176" s="161"/>
      <c r="J176" s="161"/>
      <c r="K176" s="161"/>
      <c r="L176" s="161"/>
      <c r="M176" s="161"/>
      <c r="N176" s="160"/>
      <c r="O176" s="160"/>
      <c r="P176" s="160"/>
      <c r="Q176" s="160"/>
      <c r="R176" s="161"/>
      <c r="S176" s="161"/>
      <c r="T176" s="161"/>
      <c r="U176" s="161"/>
      <c r="V176" s="161"/>
      <c r="W176" s="161"/>
      <c r="X176" s="161"/>
      <c r="Y176" s="161"/>
      <c r="Z176" s="150"/>
      <c r="AA176" s="150"/>
      <c r="AB176" s="150"/>
      <c r="AC176" s="150"/>
      <c r="AD176" s="150"/>
      <c r="AE176" s="150"/>
      <c r="AF176" s="150"/>
      <c r="AG176" s="150" t="s">
        <v>302</v>
      </c>
      <c r="AH176" s="150">
        <v>0</v>
      </c>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71">
        <v>54</v>
      </c>
      <c r="B177" s="172" t="s">
        <v>511</v>
      </c>
      <c r="C177" s="187" t="s">
        <v>512</v>
      </c>
      <c r="D177" s="173" t="s">
        <v>422</v>
      </c>
      <c r="E177" s="174">
        <v>53.53</v>
      </c>
      <c r="F177" s="175"/>
      <c r="G177" s="176">
        <f>ROUND(E177*F177,2)</f>
        <v>0</v>
      </c>
      <c r="H177" s="175"/>
      <c r="I177" s="176">
        <f>ROUND(E177*H177,2)</f>
        <v>0</v>
      </c>
      <c r="J177" s="175"/>
      <c r="K177" s="176">
        <f>ROUND(E177*J177,2)</f>
        <v>0</v>
      </c>
      <c r="L177" s="176">
        <v>21</v>
      </c>
      <c r="M177" s="176">
        <f>G177*(1+L177/100)</f>
        <v>0</v>
      </c>
      <c r="N177" s="174">
        <v>1</v>
      </c>
      <c r="O177" s="174">
        <f>ROUND(E177*N177,2)</f>
        <v>53.53</v>
      </c>
      <c r="P177" s="174">
        <v>0</v>
      </c>
      <c r="Q177" s="174">
        <f>ROUND(E177*P177,2)</f>
        <v>0</v>
      </c>
      <c r="R177" s="176" t="s">
        <v>427</v>
      </c>
      <c r="S177" s="176" t="s">
        <v>513</v>
      </c>
      <c r="T177" s="177" t="s">
        <v>287</v>
      </c>
      <c r="U177" s="161">
        <v>0</v>
      </c>
      <c r="V177" s="161">
        <f>ROUND(E177*U177,2)</f>
        <v>0</v>
      </c>
      <c r="W177" s="161"/>
      <c r="X177" s="161" t="s">
        <v>428</v>
      </c>
      <c r="Y177" s="161" t="s">
        <v>238</v>
      </c>
      <c r="Z177" s="150"/>
      <c r="AA177" s="150"/>
      <c r="AB177" s="150"/>
      <c r="AC177" s="150"/>
      <c r="AD177" s="150"/>
      <c r="AE177" s="150"/>
      <c r="AF177" s="150"/>
      <c r="AG177" s="150" t="s">
        <v>429</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2" x14ac:dyDescent="0.2">
      <c r="A178" s="157"/>
      <c r="B178" s="158"/>
      <c r="C178" s="197" t="s">
        <v>514</v>
      </c>
      <c r="D178" s="192"/>
      <c r="E178" s="193">
        <v>40.75</v>
      </c>
      <c r="F178" s="161"/>
      <c r="G178" s="161"/>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302</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
      <c r="A179" s="157"/>
      <c r="B179" s="158"/>
      <c r="C179" s="197" t="s">
        <v>515</v>
      </c>
      <c r="D179" s="192"/>
      <c r="E179" s="193">
        <v>4.75</v>
      </c>
      <c r="F179" s="161"/>
      <c r="G179" s="161"/>
      <c r="H179" s="161"/>
      <c r="I179" s="161"/>
      <c r="J179" s="161"/>
      <c r="K179" s="161"/>
      <c r="L179" s="161"/>
      <c r="M179" s="161"/>
      <c r="N179" s="160"/>
      <c r="O179" s="160"/>
      <c r="P179" s="160"/>
      <c r="Q179" s="160"/>
      <c r="R179" s="161"/>
      <c r="S179" s="161"/>
      <c r="T179" s="161"/>
      <c r="U179" s="161"/>
      <c r="V179" s="161"/>
      <c r="W179" s="161"/>
      <c r="X179" s="161"/>
      <c r="Y179" s="161"/>
      <c r="Z179" s="150"/>
      <c r="AA179" s="150"/>
      <c r="AB179" s="150"/>
      <c r="AC179" s="150"/>
      <c r="AD179" s="150"/>
      <c r="AE179" s="150"/>
      <c r="AF179" s="150"/>
      <c r="AG179" s="150" t="s">
        <v>302</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3" x14ac:dyDescent="0.2">
      <c r="A180" s="157"/>
      <c r="B180" s="158"/>
      <c r="C180" s="197" t="s">
        <v>516</v>
      </c>
      <c r="D180" s="192"/>
      <c r="E180" s="193">
        <v>7.5</v>
      </c>
      <c r="F180" s="161"/>
      <c r="G180" s="161"/>
      <c r="H180" s="161"/>
      <c r="I180" s="161"/>
      <c r="J180" s="161"/>
      <c r="K180" s="161"/>
      <c r="L180" s="161"/>
      <c r="M180" s="161"/>
      <c r="N180" s="160"/>
      <c r="O180" s="160"/>
      <c r="P180" s="160"/>
      <c r="Q180" s="160"/>
      <c r="R180" s="161"/>
      <c r="S180" s="161"/>
      <c r="T180" s="161"/>
      <c r="U180" s="161"/>
      <c r="V180" s="161"/>
      <c r="W180" s="161"/>
      <c r="X180" s="161"/>
      <c r="Y180" s="161"/>
      <c r="Z180" s="150"/>
      <c r="AA180" s="150"/>
      <c r="AB180" s="150"/>
      <c r="AC180" s="150"/>
      <c r="AD180" s="150"/>
      <c r="AE180" s="150"/>
      <c r="AF180" s="150"/>
      <c r="AG180" s="150" t="s">
        <v>302</v>
      </c>
      <c r="AH180" s="150">
        <v>0</v>
      </c>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3" x14ac:dyDescent="0.2">
      <c r="A181" s="157"/>
      <c r="B181" s="158"/>
      <c r="C181" s="198" t="s">
        <v>517</v>
      </c>
      <c r="D181" s="194"/>
      <c r="E181" s="195">
        <v>0.53</v>
      </c>
      <c r="F181" s="161"/>
      <c r="G181" s="161"/>
      <c r="H181" s="161"/>
      <c r="I181" s="161"/>
      <c r="J181" s="161"/>
      <c r="K181" s="161"/>
      <c r="L181" s="161"/>
      <c r="M181" s="161"/>
      <c r="N181" s="160"/>
      <c r="O181" s="160"/>
      <c r="P181" s="160"/>
      <c r="Q181" s="160"/>
      <c r="R181" s="161"/>
      <c r="S181" s="161"/>
      <c r="T181" s="161"/>
      <c r="U181" s="161"/>
      <c r="V181" s="161"/>
      <c r="W181" s="161"/>
      <c r="X181" s="161"/>
      <c r="Y181" s="161"/>
      <c r="Z181" s="150"/>
      <c r="AA181" s="150"/>
      <c r="AB181" s="150"/>
      <c r="AC181" s="150"/>
      <c r="AD181" s="150"/>
      <c r="AE181" s="150"/>
      <c r="AF181" s="150"/>
      <c r="AG181" s="150" t="s">
        <v>302</v>
      </c>
      <c r="AH181" s="150">
        <v>4</v>
      </c>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1" x14ac:dyDescent="0.2">
      <c r="A182" s="171">
        <v>55</v>
      </c>
      <c r="B182" s="172" t="s">
        <v>518</v>
      </c>
      <c r="C182" s="187" t="s">
        <v>519</v>
      </c>
      <c r="D182" s="173" t="s">
        <v>422</v>
      </c>
      <c r="E182" s="174">
        <v>1.224</v>
      </c>
      <c r="F182" s="175"/>
      <c r="G182" s="176">
        <f>ROUND(E182*F182,2)</f>
        <v>0</v>
      </c>
      <c r="H182" s="175"/>
      <c r="I182" s="176">
        <f>ROUND(E182*H182,2)</f>
        <v>0</v>
      </c>
      <c r="J182" s="175"/>
      <c r="K182" s="176">
        <f>ROUND(E182*J182,2)</f>
        <v>0</v>
      </c>
      <c r="L182" s="176">
        <v>21</v>
      </c>
      <c r="M182" s="176">
        <f>G182*(1+L182/100)</f>
        <v>0</v>
      </c>
      <c r="N182" s="174">
        <v>1</v>
      </c>
      <c r="O182" s="174">
        <f>ROUND(E182*N182,2)</f>
        <v>1.22</v>
      </c>
      <c r="P182" s="174">
        <v>0</v>
      </c>
      <c r="Q182" s="174">
        <f>ROUND(E182*P182,2)</f>
        <v>0</v>
      </c>
      <c r="R182" s="176" t="s">
        <v>427</v>
      </c>
      <c r="S182" s="176" t="s">
        <v>235</v>
      </c>
      <c r="T182" s="177" t="s">
        <v>235</v>
      </c>
      <c r="U182" s="161">
        <v>0</v>
      </c>
      <c r="V182" s="161">
        <f>ROUND(E182*U182,2)</f>
        <v>0</v>
      </c>
      <c r="W182" s="161"/>
      <c r="X182" s="161" t="s">
        <v>428</v>
      </c>
      <c r="Y182" s="161" t="s">
        <v>238</v>
      </c>
      <c r="Z182" s="150"/>
      <c r="AA182" s="150"/>
      <c r="AB182" s="150"/>
      <c r="AC182" s="150"/>
      <c r="AD182" s="150"/>
      <c r="AE182" s="150"/>
      <c r="AF182" s="150"/>
      <c r="AG182" s="150" t="s">
        <v>429</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2" x14ac:dyDescent="0.2">
      <c r="A183" s="157"/>
      <c r="B183" s="158"/>
      <c r="C183" s="197" t="s">
        <v>520</v>
      </c>
      <c r="D183" s="192"/>
      <c r="E183" s="193">
        <v>1.224</v>
      </c>
      <c r="F183" s="161"/>
      <c r="G183" s="161"/>
      <c r="H183" s="161"/>
      <c r="I183" s="161"/>
      <c r="J183" s="161"/>
      <c r="K183" s="161"/>
      <c r="L183" s="161"/>
      <c r="M183" s="161"/>
      <c r="N183" s="160"/>
      <c r="O183" s="160"/>
      <c r="P183" s="160"/>
      <c r="Q183" s="160"/>
      <c r="R183" s="161"/>
      <c r="S183" s="161"/>
      <c r="T183" s="161"/>
      <c r="U183" s="161"/>
      <c r="V183" s="161"/>
      <c r="W183" s="161"/>
      <c r="X183" s="161"/>
      <c r="Y183" s="161"/>
      <c r="Z183" s="150"/>
      <c r="AA183" s="150"/>
      <c r="AB183" s="150"/>
      <c r="AC183" s="150"/>
      <c r="AD183" s="150"/>
      <c r="AE183" s="150"/>
      <c r="AF183" s="150"/>
      <c r="AG183" s="150" t="s">
        <v>302</v>
      </c>
      <c r="AH183" s="150">
        <v>0</v>
      </c>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x14ac:dyDescent="0.2">
      <c r="A184" s="164" t="s">
        <v>230</v>
      </c>
      <c r="B184" s="165" t="s">
        <v>166</v>
      </c>
      <c r="C184" s="186" t="s">
        <v>167</v>
      </c>
      <c r="D184" s="166"/>
      <c r="E184" s="167"/>
      <c r="F184" s="168"/>
      <c r="G184" s="168">
        <f>SUMIF(AG185:AG192,"&lt;&gt;NOR",G185:G192)</f>
        <v>0</v>
      </c>
      <c r="H184" s="168"/>
      <c r="I184" s="168">
        <f>SUM(I185:I192)</f>
        <v>0</v>
      </c>
      <c r="J184" s="168"/>
      <c r="K184" s="168">
        <f>SUM(K185:K192)</f>
        <v>0</v>
      </c>
      <c r="L184" s="168"/>
      <c r="M184" s="168">
        <f>SUM(M185:M192)</f>
        <v>0</v>
      </c>
      <c r="N184" s="167"/>
      <c r="O184" s="167">
        <f>SUM(O185:O192)</f>
        <v>9.69</v>
      </c>
      <c r="P184" s="167"/>
      <c r="Q184" s="167">
        <f>SUM(Q185:Q192)</f>
        <v>0</v>
      </c>
      <c r="R184" s="168"/>
      <c r="S184" s="168"/>
      <c r="T184" s="169"/>
      <c r="U184" s="163"/>
      <c r="V184" s="163">
        <f>SUM(V185:V192)</f>
        <v>3.34</v>
      </c>
      <c r="W184" s="163"/>
      <c r="X184" s="163"/>
      <c r="Y184" s="163"/>
      <c r="AG184" t="s">
        <v>231</v>
      </c>
    </row>
    <row r="185" spans="1:60" outlineLevel="1" x14ac:dyDescent="0.2">
      <c r="A185" s="171">
        <v>56</v>
      </c>
      <c r="B185" s="172" t="s">
        <v>521</v>
      </c>
      <c r="C185" s="187" t="s">
        <v>522</v>
      </c>
      <c r="D185" s="173" t="s">
        <v>307</v>
      </c>
      <c r="E185" s="174">
        <v>8.8000000000000007</v>
      </c>
      <c r="F185" s="175"/>
      <c r="G185" s="176">
        <f>ROUND(E185*F185,2)</f>
        <v>0</v>
      </c>
      <c r="H185" s="175"/>
      <c r="I185" s="176">
        <f>ROUND(E185*H185,2)</f>
        <v>0</v>
      </c>
      <c r="J185" s="175"/>
      <c r="K185" s="176">
        <f>ROUND(E185*J185,2)</f>
        <v>0</v>
      </c>
      <c r="L185" s="176">
        <v>21</v>
      </c>
      <c r="M185" s="176">
        <f>G185*(1+L185/100)</f>
        <v>0</v>
      </c>
      <c r="N185" s="174">
        <v>1.0000000000000001E-5</v>
      </c>
      <c r="O185" s="174">
        <f>ROUND(E185*N185,2)</f>
        <v>0</v>
      </c>
      <c r="P185" s="174">
        <v>0</v>
      </c>
      <c r="Q185" s="174">
        <f>ROUND(E185*P185,2)</f>
        <v>0</v>
      </c>
      <c r="R185" s="176" t="s">
        <v>452</v>
      </c>
      <c r="S185" s="176" t="s">
        <v>235</v>
      </c>
      <c r="T185" s="177" t="s">
        <v>235</v>
      </c>
      <c r="U185" s="161">
        <v>0.14499999999999999</v>
      </c>
      <c r="V185" s="161">
        <f>ROUND(E185*U185,2)</f>
        <v>1.28</v>
      </c>
      <c r="W185" s="161"/>
      <c r="X185" s="161" t="s">
        <v>299</v>
      </c>
      <c r="Y185" s="161" t="s">
        <v>238</v>
      </c>
      <c r="Z185" s="150"/>
      <c r="AA185" s="150"/>
      <c r="AB185" s="150"/>
      <c r="AC185" s="150"/>
      <c r="AD185" s="150"/>
      <c r="AE185" s="150"/>
      <c r="AF185" s="150"/>
      <c r="AG185" s="150" t="s">
        <v>300</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2" x14ac:dyDescent="0.2">
      <c r="A186" s="157"/>
      <c r="B186" s="158"/>
      <c r="C186" s="268" t="s">
        <v>523</v>
      </c>
      <c r="D186" s="269"/>
      <c r="E186" s="269"/>
      <c r="F186" s="269"/>
      <c r="G186" s="269"/>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309</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2" x14ac:dyDescent="0.2">
      <c r="A187" s="157"/>
      <c r="B187" s="158"/>
      <c r="C187" s="197" t="s">
        <v>524</v>
      </c>
      <c r="D187" s="192"/>
      <c r="E187" s="193">
        <v>8.8000000000000007</v>
      </c>
      <c r="F187" s="161"/>
      <c r="G187" s="161"/>
      <c r="H187" s="161"/>
      <c r="I187" s="161"/>
      <c r="J187" s="161"/>
      <c r="K187" s="161"/>
      <c r="L187" s="161"/>
      <c r="M187" s="161"/>
      <c r="N187" s="160"/>
      <c r="O187" s="160"/>
      <c r="P187" s="160"/>
      <c r="Q187" s="160"/>
      <c r="R187" s="161"/>
      <c r="S187" s="161"/>
      <c r="T187" s="161"/>
      <c r="U187" s="161"/>
      <c r="V187" s="161"/>
      <c r="W187" s="161"/>
      <c r="X187" s="161"/>
      <c r="Y187" s="161"/>
      <c r="Z187" s="150"/>
      <c r="AA187" s="150"/>
      <c r="AB187" s="150"/>
      <c r="AC187" s="150"/>
      <c r="AD187" s="150"/>
      <c r="AE187" s="150"/>
      <c r="AF187" s="150"/>
      <c r="AG187" s="150" t="s">
        <v>302</v>
      </c>
      <c r="AH187" s="150">
        <v>0</v>
      </c>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1" x14ac:dyDescent="0.2">
      <c r="A188" s="171">
        <v>57</v>
      </c>
      <c r="B188" s="172" t="s">
        <v>525</v>
      </c>
      <c r="C188" s="187" t="s">
        <v>526</v>
      </c>
      <c r="D188" s="173" t="s">
        <v>313</v>
      </c>
      <c r="E188" s="174">
        <v>1.5808</v>
      </c>
      <c r="F188" s="175"/>
      <c r="G188" s="176">
        <f>ROUND(E188*F188,2)</f>
        <v>0</v>
      </c>
      <c r="H188" s="175"/>
      <c r="I188" s="176">
        <f>ROUND(E188*H188,2)</f>
        <v>0</v>
      </c>
      <c r="J188" s="175"/>
      <c r="K188" s="176">
        <f>ROUND(E188*J188,2)</f>
        <v>0</v>
      </c>
      <c r="L188" s="176">
        <v>21</v>
      </c>
      <c r="M188" s="176">
        <f>G188*(1+L188/100)</f>
        <v>0</v>
      </c>
      <c r="N188" s="174">
        <v>2.5249999999999999</v>
      </c>
      <c r="O188" s="174">
        <f>ROUND(E188*N188,2)</f>
        <v>3.99</v>
      </c>
      <c r="P188" s="174">
        <v>0</v>
      </c>
      <c r="Q188" s="174">
        <f>ROUND(E188*P188,2)</f>
        <v>0</v>
      </c>
      <c r="R188" s="176" t="s">
        <v>452</v>
      </c>
      <c r="S188" s="176" t="s">
        <v>235</v>
      </c>
      <c r="T188" s="177" t="s">
        <v>235</v>
      </c>
      <c r="U188" s="161">
        <v>1.3029999999999999</v>
      </c>
      <c r="V188" s="161">
        <f>ROUND(E188*U188,2)</f>
        <v>2.06</v>
      </c>
      <c r="W188" s="161"/>
      <c r="X188" s="161" t="s">
        <v>299</v>
      </c>
      <c r="Y188" s="161" t="s">
        <v>238</v>
      </c>
      <c r="Z188" s="150"/>
      <c r="AA188" s="150"/>
      <c r="AB188" s="150"/>
      <c r="AC188" s="150"/>
      <c r="AD188" s="150"/>
      <c r="AE188" s="150"/>
      <c r="AF188" s="150"/>
      <c r="AG188" s="150" t="s">
        <v>300</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2" x14ac:dyDescent="0.2">
      <c r="A189" s="157"/>
      <c r="B189" s="158"/>
      <c r="C189" s="268" t="s">
        <v>456</v>
      </c>
      <c r="D189" s="269"/>
      <c r="E189" s="269"/>
      <c r="F189" s="269"/>
      <c r="G189" s="269"/>
      <c r="H189" s="161"/>
      <c r="I189" s="161"/>
      <c r="J189" s="161"/>
      <c r="K189" s="161"/>
      <c r="L189" s="161"/>
      <c r="M189" s="161"/>
      <c r="N189" s="160"/>
      <c r="O189" s="160"/>
      <c r="P189" s="160"/>
      <c r="Q189" s="160"/>
      <c r="R189" s="161"/>
      <c r="S189" s="161"/>
      <c r="T189" s="161"/>
      <c r="U189" s="161"/>
      <c r="V189" s="161"/>
      <c r="W189" s="161"/>
      <c r="X189" s="161"/>
      <c r="Y189" s="161"/>
      <c r="Z189" s="150"/>
      <c r="AA189" s="150"/>
      <c r="AB189" s="150"/>
      <c r="AC189" s="150"/>
      <c r="AD189" s="150"/>
      <c r="AE189" s="150"/>
      <c r="AF189" s="150"/>
      <c r="AG189" s="150" t="s">
        <v>309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2" x14ac:dyDescent="0.2">
      <c r="A190" s="157"/>
      <c r="B190" s="158"/>
      <c r="C190" s="197" t="s">
        <v>527</v>
      </c>
      <c r="D190" s="192"/>
      <c r="E190" s="193">
        <v>1.5808</v>
      </c>
      <c r="F190" s="161"/>
      <c r="G190" s="161"/>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302</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outlineLevel="1" x14ac:dyDescent="0.2">
      <c r="A191" s="179">
        <v>58</v>
      </c>
      <c r="B191" s="180" t="s">
        <v>528</v>
      </c>
      <c r="C191" s="188" t="s">
        <v>529</v>
      </c>
      <c r="D191" s="181" t="s">
        <v>438</v>
      </c>
      <c r="E191" s="182">
        <v>22</v>
      </c>
      <c r="F191" s="183"/>
      <c r="G191" s="184">
        <f>ROUND(E191*F191,2)</f>
        <v>0</v>
      </c>
      <c r="H191" s="183"/>
      <c r="I191" s="184">
        <f>ROUND(E191*H191,2)</f>
        <v>0</v>
      </c>
      <c r="J191" s="183"/>
      <c r="K191" s="184">
        <f>ROUND(E191*J191,2)</f>
        <v>0</v>
      </c>
      <c r="L191" s="184">
        <v>21</v>
      </c>
      <c r="M191" s="184">
        <f>G191*(1+L191/100)</f>
        <v>0</v>
      </c>
      <c r="N191" s="182">
        <v>0.25</v>
      </c>
      <c r="O191" s="182">
        <f>ROUND(E191*N191,2)</f>
        <v>5.5</v>
      </c>
      <c r="P191" s="182">
        <v>0</v>
      </c>
      <c r="Q191" s="182">
        <f>ROUND(E191*P191,2)</f>
        <v>0</v>
      </c>
      <c r="R191" s="184"/>
      <c r="S191" s="184" t="s">
        <v>267</v>
      </c>
      <c r="T191" s="185" t="s">
        <v>287</v>
      </c>
      <c r="U191" s="161">
        <v>0</v>
      </c>
      <c r="V191" s="161">
        <f>ROUND(E191*U191,2)</f>
        <v>0</v>
      </c>
      <c r="W191" s="161"/>
      <c r="X191" s="161" t="s">
        <v>299</v>
      </c>
      <c r="Y191" s="161" t="s">
        <v>238</v>
      </c>
      <c r="Z191" s="150"/>
      <c r="AA191" s="150"/>
      <c r="AB191" s="150"/>
      <c r="AC191" s="150"/>
      <c r="AD191" s="150"/>
      <c r="AE191" s="150"/>
      <c r="AF191" s="150"/>
      <c r="AG191" s="150" t="s">
        <v>300</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ht="33.75" outlineLevel="1" x14ac:dyDescent="0.2">
      <c r="A192" s="179">
        <v>59</v>
      </c>
      <c r="B192" s="180" t="s">
        <v>530</v>
      </c>
      <c r="C192" s="188" t="s">
        <v>531</v>
      </c>
      <c r="D192" s="181" t="s">
        <v>438</v>
      </c>
      <c r="E192" s="182">
        <v>2</v>
      </c>
      <c r="F192" s="183"/>
      <c r="G192" s="184">
        <f>ROUND(E192*F192,2)</f>
        <v>0</v>
      </c>
      <c r="H192" s="183"/>
      <c r="I192" s="184">
        <f>ROUND(E192*H192,2)</f>
        <v>0</v>
      </c>
      <c r="J192" s="183"/>
      <c r="K192" s="184">
        <f>ROUND(E192*J192,2)</f>
        <v>0</v>
      </c>
      <c r="L192" s="184">
        <v>21</v>
      </c>
      <c r="M192" s="184">
        <f>G192*(1+L192/100)</f>
        <v>0</v>
      </c>
      <c r="N192" s="182">
        <v>9.9339999999999998E-2</v>
      </c>
      <c r="O192" s="182">
        <f>ROUND(E192*N192,2)</f>
        <v>0.2</v>
      </c>
      <c r="P192" s="182">
        <v>0</v>
      </c>
      <c r="Q192" s="182">
        <f>ROUND(E192*P192,2)</f>
        <v>0</v>
      </c>
      <c r="R192" s="184" t="s">
        <v>427</v>
      </c>
      <c r="S192" s="184" t="s">
        <v>235</v>
      </c>
      <c r="T192" s="185" t="s">
        <v>235</v>
      </c>
      <c r="U192" s="161">
        <v>0</v>
      </c>
      <c r="V192" s="161">
        <f>ROUND(E192*U192,2)</f>
        <v>0</v>
      </c>
      <c r="W192" s="161"/>
      <c r="X192" s="161" t="s">
        <v>428</v>
      </c>
      <c r="Y192" s="161" t="s">
        <v>238</v>
      </c>
      <c r="Z192" s="150"/>
      <c r="AA192" s="150"/>
      <c r="AB192" s="150"/>
      <c r="AC192" s="150"/>
      <c r="AD192" s="150"/>
      <c r="AE192" s="150"/>
      <c r="AF192" s="150"/>
      <c r="AG192" s="150" t="s">
        <v>429</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x14ac:dyDescent="0.2">
      <c r="A193" s="164" t="s">
        <v>230</v>
      </c>
      <c r="B193" s="165" t="s">
        <v>168</v>
      </c>
      <c r="C193" s="186" t="s">
        <v>169</v>
      </c>
      <c r="D193" s="166"/>
      <c r="E193" s="167"/>
      <c r="F193" s="168"/>
      <c r="G193" s="168">
        <f>SUMIF(AG194:AG199,"&lt;&gt;NOR",G194:G199)</f>
        <v>0</v>
      </c>
      <c r="H193" s="168"/>
      <c r="I193" s="168">
        <f>SUM(I194:I199)</f>
        <v>0</v>
      </c>
      <c r="J193" s="168"/>
      <c r="K193" s="168">
        <f>SUM(K194:K199)</f>
        <v>0</v>
      </c>
      <c r="L193" s="168"/>
      <c r="M193" s="168">
        <f>SUM(M194:M199)</f>
        <v>0</v>
      </c>
      <c r="N193" s="167"/>
      <c r="O193" s="167">
        <f>SUM(O194:O199)</f>
        <v>13.06</v>
      </c>
      <c r="P193" s="167"/>
      <c r="Q193" s="167">
        <f>SUM(Q194:Q199)</f>
        <v>0</v>
      </c>
      <c r="R193" s="168"/>
      <c r="S193" s="168"/>
      <c r="T193" s="169"/>
      <c r="U193" s="163"/>
      <c r="V193" s="163">
        <f>SUM(V194:V199)</f>
        <v>445.73</v>
      </c>
      <c r="W193" s="163"/>
      <c r="X193" s="163"/>
      <c r="Y193" s="163"/>
      <c r="AG193" t="s">
        <v>231</v>
      </c>
    </row>
    <row r="194" spans="1:60" outlineLevel="1" x14ac:dyDescent="0.2">
      <c r="A194" s="179">
        <v>60</v>
      </c>
      <c r="B194" s="180" t="s">
        <v>532</v>
      </c>
      <c r="C194" s="188" t="s">
        <v>533</v>
      </c>
      <c r="D194" s="181" t="s">
        <v>438</v>
      </c>
      <c r="E194" s="182">
        <v>2</v>
      </c>
      <c r="F194" s="183"/>
      <c r="G194" s="184">
        <f>ROUND(E194*F194,2)</f>
        <v>0</v>
      </c>
      <c r="H194" s="183"/>
      <c r="I194" s="184">
        <f>ROUND(E194*H194,2)</f>
        <v>0</v>
      </c>
      <c r="J194" s="183"/>
      <c r="K194" s="184">
        <f>ROUND(E194*J194,2)</f>
        <v>0</v>
      </c>
      <c r="L194" s="184">
        <v>21</v>
      </c>
      <c r="M194" s="184">
        <f>G194*(1+L194/100)</f>
        <v>0</v>
      </c>
      <c r="N194" s="182">
        <v>3.5000000000000003E-2</v>
      </c>
      <c r="O194" s="182">
        <f>ROUND(E194*N194,2)</f>
        <v>7.0000000000000007E-2</v>
      </c>
      <c r="P194" s="182">
        <v>0</v>
      </c>
      <c r="Q194" s="182">
        <f>ROUND(E194*P194,2)</f>
        <v>0</v>
      </c>
      <c r="R194" s="184"/>
      <c r="S194" s="184" t="s">
        <v>267</v>
      </c>
      <c r="T194" s="185" t="s">
        <v>287</v>
      </c>
      <c r="U194" s="161">
        <v>0</v>
      </c>
      <c r="V194" s="161">
        <f>ROUND(E194*U194,2)</f>
        <v>0</v>
      </c>
      <c r="W194" s="161"/>
      <c r="X194" s="161" t="s">
        <v>299</v>
      </c>
      <c r="Y194" s="161" t="s">
        <v>238</v>
      </c>
      <c r="Z194" s="150"/>
      <c r="AA194" s="150"/>
      <c r="AB194" s="150"/>
      <c r="AC194" s="150"/>
      <c r="AD194" s="150"/>
      <c r="AE194" s="150"/>
      <c r="AF194" s="150"/>
      <c r="AG194" s="150" t="s">
        <v>300</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1">
        <v>61</v>
      </c>
      <c r="B195" s="172" t="s">
        <v>534</v>
      </c>
      <c r="C195" s="187" t="s">
        <v>535</v>
      </c>
      <c r="D195" s="173" t="s">
        <v>307</v>
      </c>
      <c r="E195" s="174">
        <v>1273.5</v>
      </c>
      <c r="F195" s="175"/>
      <c r="G195" s="176">
        <f>ROUND(E195*F195,2)</f>
        <v>0</v>
      </c>
      <c r="H195" s="175"/>
      <c r="I195" s="176">
        <f>ROUND(E195*H195,2)</f>
        <v>0</v>
      </c>
      <c r="J195" s="175"/>
      <c r="K195" s="176">
        <f>ROUND(E195*J195,2)</f>
        <v>0</v>
      </c>
      <c r="L195" s="176">
        <v>21</v>
      </c>
      <c r="M195" s="176">
        <f>G195*(1+L195/100)</f>
        <v>0</v>
      </c>
      <c r="N195" s="174">
        <v>0</v>
      </c>
      <c r="O195" s="174">
        <f>ROUND(E195*N195,2)</f>
        <v>0</v>
      </c>
      <c r="P195" s="174">
        <v>0</v>
      </c>
      <c r="Q195" s="174">
        <f>ROUND(E195*P195,2)</f>
        <v>0</v>
      </c>
      <c r="R195" s="176"/>
      <c r="S195" s="176" t="s">
        <v>267</v>
      </c>
      <c r="T195" s="177" t="s">
        <v>287</v>
      </c>
      <c r="U195" s="161">
        <v>0.35</v>
      </c>
      <c r="V195" s="161">
        <f>ROUND(E195*U195,2)</f>
        <v>445.73</v>
      </c>
      <c r="W195" s="161"/>
      <c r="X195" s="161" t="s">
        <v>299</v>
      </c>
      <c r="Y195" s="161" t="s">
        <v>238</v>
      </c>
      <c r="Z195" s="150"/>
      <c r="AA195" s="150"/>
      <c r="AB195" s="150"/>
      <c r="AC195" s="150"/>
      <c r="AD195" s="150"/>
      <c r="AE195" s="150"/>
      <c r="AF195" s="150"/>
      <c r="AG195" s="150" t="s">
        <v>300</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2" x14ac:dyDescent="0.2">
      <c r="A196" s="157"/>
      <c r="B196" s="158"/>
      <c r="C196" s="197" t="s">
        <v>536</v>
      </c>
      <c r="D196" s="192"/>
      <c r="E196" s="193">
        <v>1252</v>
      </c>
      <c r="F196" s="161"/>
      <c r="G196" s="161"/>
      <c r="H196" s="161"/>
      <c r="I196" s="161"/>
      <c r="J196" s="161"/>
      <c r="K196" s="161"/>
      <c r="L196" s="161"/>
      <c r="M196" s="161"/>
      <c r="N196" s="160"/>
      <c r="O196" s="160"/>
      <c r="P196" s="160"/>
      <c r="Q196" s="160"/>
      <c r="R196" s="161"/>
      <c r="S196" s="161"/>
      <c r="T196" s="161"/>
      <c r="U196" s="161"/>
      <c r="V196" s="161"/>
      <c r="W196" s="161"/>
      <c r="X196" s="161"/>
      <c r="Y196" s="161"/>
      <c r="Z196" s="150"/>
      <c r="AA196" s="150"/>
      <c r="AB196" s="150"/>
      <c r="AC196" s="150"/>
      <c r="AD196" s="150"/>
      <c r="AE196" s="150"/>
      <c r="AF196" s="150"/>
      <c r="AG196" s="150" t="s">
        <v>302</v>
      </c>
      <c r="AH196" s="150">
        <v>0</v>
      </c>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3" x14ac:dyDescent="0.2">
      <c r="A197" s="157"/>
      <c r="B197" s="158"/>
      <c r="C197" s="197" t="s">
        <v>537</v>
      </c>
      <c r="D197" s="192"/>
      <c r="E197" s="193">
        <v>21.5</v>
      </c>
      <c r="F197" s="161"/>
      <c r="G197" s="161"/>
      <c r="H197" s="161"/>
      <c r="I197" s="161"/>
      <c r="J197" s="161"/>
      <c r="K197" s="161"/>
      <c r="L197" s="161"/>
      <c r="M197" s="161"/>
      <c r="N197" s="160"/>
      <c r="O197" s="160"/>
      <c r="P197" s="160"/>
      <c r="Q197" s="160"/>
      <c r="R197" s="161"/>
      <c r="S197" s="161"/>
      <c r="T197" s="161"/>
      <c r="U197" s="161"/>
      <c r="V197" s="161"/>
      <c r="W197" s="161"/>
      <c r="X197" s="161"/>
      <c r="Y197" s="161"/>
      <c r="Z197" s="150"/>
      <c r="AA197" s="150"/>
      <c r="AB197" s="150"/>
      <c r="AC197" s="150"/>
      <c r="AD197" s="150"/>
      <c r="AE197" s="150"/>
      <c r="AF197" s="150"/>
      <c r="AG197" s="150" t="s">
        <v>302</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ht="22.5" outlineLevel="1" x14ac:dyDescent="0.2">
      <c r="A198" s="171">
        <v>62</v>
      </c>
      <c r="B198" s="172" t="s">
        <v>538</v>
      </c>
      <c r="C198" s="187" t="s">
        <v>539</v>
      </c>
      <c r="D198" s="173" t="s">
        <v>307</v>
      </c>
      <c r="E198" s="174">
        <v>1298.97</v>
      </c>
      <c r="F198" s="175"/>
      <c r="G198" s="176">
        <f>ROUND(E198*F198,2)</f>
        <v>0</v>
      </c>
      <c r="H198" s="175"/>
      <c r="I198" s="176">
        <f>ROUND(E198*H198,2)</f>
        <v>0</v>
      </c>
      <c r="J198" s="175"/>
      <c r="K198" s="176">
        <f>ROUND(E198*J198,2)</f>
        <v>0</v>
      </c>
      <c r="L198" s="176">
        <v>21</v>
      </c>
      <c r="M198" s="176">
        <f>G198*(1+L198/100)</f>
        <v>0</v>
      </c>
      <c r="N198" s="174">
        <v>0.01</v>
      </c>
      <c r="O198" s="174">
        <f>ROUND(E198*N198,2)</f>
        <v>12.99</v>
      </c>
      <c r="P198" s="174">
        <v>0</v>
      </c>
      <c r="Q198" s="174">
        <f>ROUND(E198*P198,2)</f>
        <v>0</v>
      </c>
      <c r="R198" s="176"/>
      <c r="S198" s="176" t="s">
        <v>267</v>
      </c>
      <c r="T198" s="177" t="s">
        <v>287</v>
      </c>
      <c r="U198" s="161">
        <v>0</v>
      </c>
      <c r="V198" s="161">
        <f>ROUND(E198*U198,2)</f>
        <v>0</v>
      </c>
      <c r="W198" s="161"/>
      <c r="X198" s="161" t="s">
        <v>428</v>
      </c>
      <c r="Y198" s="161" t="s">
        <v>238</v>
      </c>
      <c r="Z198" s="150"/>
      <c r="AA198" s="150"/>
      <c r="AB198" s="150"/>
      <c r="AC198" s="150"/>
      <c r="AD198" s="150"/>
      <c r="AE198" s="150"/>
      <c r="AF198" s="150"/>
      <c r="AG198" s="150" t="s">
        <v>429</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2" x14ac:dyDescent="0.2">
      <c r="A199" s="157"/>
      <c r="B199" s="158"/>
      <c r="C199" s="197" t="s">
        <v>540</v>
      </c>
      <c r="D199" s="192"/>
      <c r="E199" s="193">
        <v>1298.97</v>
      </c>
      <c r="F199" s="161"/>
      <c r="G199" s="161"/>
      <c r="H199" s="161"/>
      <c r="I199" s="161"/>
      <c r="J199" s="161"/>
      <c r="K199" s="161"/>
      <c r="L199" s="161"/>
      <c r="M199" s="161"/>
      <c r="N199" s="160"/>
      <c r="O199" s="160"/>
      <c r="P199" s="160"/>
      <c r="Q199" s="160"/>
      <c r="R199" s="161"/>
      <c r="S199" s="161"/>
      <c r="T199" s="161"/>
      <c r="U199" s="161"/>
      <c r="V199" s="161"/>
      <c r="W199" s="161"/>
      <c r="X199" s="161"/>
      <c r="Y199" s="161"/>
      <c r="Z199" s="150"/>
      <c r="AA199" s="150"/>
      <c r="AB199" s="150"/>
      <c r="AC199" s="150"/>
      <c r="AD199" s="150"/>
      <c r="AE199" s="150"/>
      <c r="AF199" s="150"/>
      <c r="AG199" s="150" t="s">
        <v>302</v>
      </c>
      <c r="AH199" s="150">
        <v>5</v>
      </c>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x14ac:dyDescent="0.2">
      <c r="A200" s="164" t="s">
        <v>230</v>
      </c>
      <c r="B200" s="165" t="s">
        <v>170</v>
      </c>
      <c r="C200" s="186" t="s">
        <v>171</v>
      </c>
      <c r="D200" s="166"/>
      <c r="E200" s="167"/>
      <c r="F200" s="168"/>
      <c r="G200" s="168">
        <f>SUMIF(AG201:AG203,"&lt;&gt;NOR",G201:G203)</f>
        <v>0</v>
      </c>
      <c r="H200" s="168"/>
      <c r="I200" s="168">
        <f>SUM(I201:I203)</f>
        <v>0</v>
      </c>
      <c r="J200" s="168"/>
      <c r="K200" s="168">
        <f>SUM(K201:K203)</f>
        <v>0</v>
      </c>
      <c r="L200" s="168"/>
      <c r="M200" s="168">
        <f>SUM(M201:M203)</f>
        <v>0</v>
      </c>
      <c r="N200" s="167"/>
      <c r="O200" s="167">
        <f>SUM(O201:O203)</f>
        <v>0</v>
      </c>
      <c r="P200" s="167"/>
      <c r="Q200" s="167">
        <f>SUM(Q201:Q203)</f>
        <v>3.75</v>
      </c>
      <c r="R200" s="168"/>
      <c r="S200" s="168"/>
      <c r="T200" s="169"/>
      <c r="U200" s="163"/>
      <c r="V200" s="163">
        <f>SUM(V201:V203)</f>
        <v>2.63</v>
      </c>
      <c r="W200" s="163"/>
      <c r="X200" s="163"/>
      <c r="Y200" s="163"/>
      <c r="AG200" t="s">
        <v>231</v>
      </c>
    </row>
    <row r="201" spans="1:60" ht="22.5" outlineLevel="1" x14ac:dyDescent="0.2">
      <c r="A201" s="171">
        <v>63</v>
      </c>
      <c r="B201" s="172" t="s">
        <v>541</v>
      </c>
      <c r="C201" s="187" t="s">
        <v>542</v>
      </c>
      <c r="D201" s="173" t="s">
        <v>313</v>
      </c>
      <c r="E201" s="174">
        <v>1.5</v>
      </c>
      <c r="F201" s="175"/>
      <c r="G201" s="176">
        <f>ROUND(E201*F201,2)</f>
        <v>0</v>
      </c>
      <c r="H201" s="175"/>
      <c r="I201" s="176">
        <f>ROUND(E201*H201,2)</f>
        <v>0</v>
      </c>
      <c r="J201" s="175"/>
      <c r="K201" s="176">
        <f>ROUND(E201*J201,2)</f>
        <v>0</v>
      </c>
      <c r="L201" s="176">
        <v>21</v>
      </c>
      <c r="M201" s="176">
        <f>G201*(1+L201/100)</f>
        <v>0</v>
      </c>
      <c r="N201" s="174">
        <v>1.1199999999999999E-3</v>
      </c>
      <c r="O201" s="174">
        <f>ROUND(E201*N201,2)</f>
        <v>0</v>
      </c>
      <c r="P201" s="174">
        <v>2.5</v>
      </c>
      <c r="Q201" s="174">
        <f>ROUND(E201*P201,2)</f>
        <v>3.75</v>
      </c>
      <c r="R201" s="176" t="s">
        <v>543</v>
      </c>
      <c r="S201" s="176" t="s">
        <v>235</v>
      </c>
      <c r="T201" s="177" t="s">
        <v>235</v>
      </c>
      <c r="U201" s="161">
        <v>1.756</v>
      </c>
      <c r="V201" s="161">
        <f>ROUND(E201*U201,2)</f>
        <v>2.63</v>
      </c>
      <c r="W201" s="161"/>
      <c r="X201" s="161" t="s">
        <v>299</v>
      </c>
      <c r="Y201" s="161" t="s">
        <v>238</v>
      </c>
      <c r="Z201" s="150"/>
      <c r="AA201" s="150"/>
      <c r="AB201" s="150"/>
      <c r="AC201" s="150"/>
      <c r="AD201" s="150"/>
      <c r="AE201" s="150"/>
      <c r="AF201" s="150"/>
      <c r="AG201" s="150" t="s">
        <v>300</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22.5" outlineLevel="2" x14ac:dyDescent="0.2">
      <c r="A202" s="157"/>
      <c r="B202" s="158"/>
      <c r="C202" s="268" t="s">
        <v>544</v>
      </c>
      <c r="D202" s="269"/>
      <c r="E202" s="269"/>
      <c r="F202" s="269"/>
      <c r="G202" s="269"/>
      <c r="H202" s="161"/>
      <c r="I202" s="161"/>
      <c r="J202" s="161"/>
      <c r="K202" s="161"/>
      <c r="L202" s="161"/>
      <c r="M202" s="161"/>
      <c r="N202" s="160"/>
      <c r="O202" s="160"/>
      <c r="P202" s="160"/>
      <c r="Q202" s="160"/>
      <c r="R202" s="161"/>
      <c r="S202" s="161"/>
      <c r="T202" s="161"/>
      <c r="U202" s="161"/>
      <c r="V202" s="161"/>
      <c r="W202" s="161"/>
      <c r="X202" s="161"/>
      <c r="Y202" s="161"/>
      <c r="Z202" s="150"/>
      <c r="AA202" s="150"/>
      <c r="AB202" s="150"/>
      <c r="AC202" s="150"/>
      <c r="AD202" s="150"/>
      <c r="AE202" s="150"/>
      <c r="AF202" s="150"/>
      <c r="AG202" s="150" t="s">
        <v>309</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78" t="str">
        <f>C202</f>
        <v>nebo vybourání otvorů průřezové plochy přes 4 m2 ve zdivu nadzákladovém, včetně pomocného lešení o výšce podlahy do 1900 mm a pro zatížení do 1,5 kPa  (150 kg/m2),</v>
      </c>
      <c r="BB202" s="150"/>
      <c r="BC202" s="150"/>
      <c r="BD202" s="150"/>
      <c r="BE202" s="150"/>
      <c r="BF202" s="150"/>
      <c r="BG202" s="150"/>
      <c r="BH202" s="150"/>
    </row>
    <row r="203" spans="1:60" outlineLevel="2" x14ac:dyDescent="0.2">
      <c r="A203" s="157"/>
      <c r="B203" s="158"/>
      <c r="C203" s="197" t="s">
        <v>545</v>
      </c>
      <c r="D203" s="192"/>
      <c r="E203" s="193">
        <v>1.5</v>
      </c>
      <c r="F203" s="161"/>
      <c r="G203" s="161"/>
      <c r="H203" s="161"/>
      <c r="I203" s="161"/>
      <c r="J203" s="161"/>
      <c r="K203" s="161"/>
      <c r="L203" s="161"/>
      <c r="M203" s="161"/>
      <c r="N203" s="160"/>
      <c r="O203" s="160"/>
      <c r="P203" s="160"/>
      <c r="Q203" s="160"/>
      <c r="R203" s="161"/>
      <c r="S203" s="161"/>
      <c r="T203" s="161"/>
      <c r="U203" s="161"/>
      <c r="V203" s="161"/>
      <c r="W203" s="161"/>
      <c r="X203" s="161"/>
      <c r="Y203" s="161"/>
      <c r="Z203" s="150"/>
      <c r="AA203" s="150"/>
      <c r="AB203" s="150"/>
      <c r="AC203" s="150"/>
      <c r="AD203" s="150"/>
      <c r="AE203" s="150"/>
      <c r="AF203" s="150"/>
      <c r="AG203" s="150" t="s">
        <v>302</v>
      </c>
      <c r="AH203" s="150">
        <v>0</v>
      </c>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x14ac:dyDescent="0.2">
      <c r="A204" s="164" t="s">
        <v>230</v>
      </c>
      <c r="B204" s="165" t="s">
        <v>172</v>
      </c>
      <c r="C204" s="186" t="s">
        <v>173</v>
      </c>
      <c r="D204" s="166"/>
      <c r="E204" s="167"/>
      <c r="F204" s="168"/>
      <c r="G204" s="168">
        <f>SUMIF(AG205:AG210,"&lt;&gt;NOR",G205:G210)</f>
        <v>0</v>
      </c>
      <c r="H204" s="168"/>
      <c r="I204" s="168">
        <f>SUM(I205:I210)</f>
        <v>0</v>
      </c>
      <c r="J204" s="168"/>
      <c r="K204" s="168">
        <f>SUM(K205:K210)</f>
        <v>0</v>
      </c>
      <c r="L204" s="168"/>
      <c r="M204" s="168">
        <f>SUM(M205:M210)</f>
        <v>0</v>
      </c>
      <c r="N204" s="167"/>
      <c r="O204" s="167">
        <f>SUM(O205:O210)</f>
        <v>0</v>
      </c>
      <c r="P204" s="167"/>
      <c r="Q204" s="167">
        <f>SUM(Q205:Q210)</f>
        <v>0</v>
      </c>
      <c r="R204" s="168"/>
      <c r="S204" s="168"/>
      <c r="T204" s="169"/>
      <c r="U204" s="163"/>
      <c r="V204" s="163">
        <f>SUM(V205:V210)</f>
        <v>35.97</v>
      </c>
      <c r="W204" s="163"/>
      <c r="X204" s="163"/>
      <c r="Y204" s="163"/>
      <c r="AG204" t="s">
        <v>231</v>
      </c>
    </row>
    <row r="205" spans="1:60" outlineLevel="1" x14ac:dyDescent="0.2">
      <c r="A205" s="171">
        <v>64</v>
      </c>
      <c r="B205" s="172" t="s">
        <v>546</v>
      </c>
      <c r="C205" s="187" t="s">
        <v>547</v>
      </c>
      <c r="D205" s="173" t="s">
        <v>422</v>
      </c>
      <c r="E205" s="174">
        <v>1798.53511</v>
      </c>
      <c r="F205" s="175"/>
      <c r="G205" s="176">
        <f>ROUND(E205*F205,2)</f>
        <v>0</v>
      </c>
      <c r="H205" s="175"/>
      <c r="I205" s="176">
        <f>ROUND(E205*H205,2)</f>
        <v>0</v>
      </c>
      <c r="J205" s="175"/>
      <c r="K205" s="176">
        <f>ROUND(E205*J205,2)</f>
        <v>0</v>
      </c>
      <c r="L205" s="176">
        <v>21</v>
      </c>
      <c r="M205" s="176">
        <f>G205*(1+L205/100)</f>
        <v>0</v>
      </c>
      <c r="N205" s="174">
        <v>0</v>
      </c>
      <c r="O205" s="174">
        <f>ROUND(E205*N205,2)</f>
        <v>0</v>
      </c>
      <c r="P205" s="174">
        <v>0</v>
      </c>
      <c r="Q205" s="174">
        <f>ROUND(E205*P205,2)</f>
        <v>0</v>
      </c>
      <c r="R205" s="176" t="s">
        <v>298</v>
      </c>
      <c r="S205" s="176" t="s">
        <v>235</v>
      </c>
      <c r="T205" s="177" t="s">
        <v>235</v>
      </c>
      <c r="U205" s="161">
        <v>0.02</v>
      </c>
      <c r="V205" s="161">
        <f>ROUND(E205*U205,2)</f>
        <v>35.97</v>
      </c>
      <c r="W205" s="161"/>
      <c r="X205" s="161" t="s">
        <v>175</v>
      </c>
      <c r="Y205" s="161" t="s">
        <v>238</v>
      </c>
      <c r="Z205" s="150"/>
      <c r="AA205" s="150"/>
      <c r="AB205" s="150"/>
      <c r="AC205" s="150"/>
      <c r="AD205" s="150"/>
      <c r="AE205" s="150"/>
      <c r="AF205" s="150"/>
      <c r="AG205" s="150" t="s">
        <v>548</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2" x14ac:dyDescent="0.2">
      <c r="A206" s="157"/>
      <c r="B206" s="158"/>
      <c r="C206" s="268" t="s">
        <v>549</v>
      </c>
      <c r="D206" s="269"/>
      <c r="E206" s="269"/>
      <c r="F206" s="269"/>
      <c r="G206" s="269"/>
      <c r="H206" s="161"/>
      <c r="I206" s="161"/>
      <c r="J206" s="161"/>
      <c r="K206" s="161"/>
      <c r="L206" s="161"/>
      <c r="M206" s="161"/>
      <c r="N206" s="160"/>
      <c r="O206" s="160"/>
      <c r="P206" s="160"/>
      <c r="Q206" s="160"/>
      <c r="R206" s="161"/>
      <c r="S206" s="161"/>
      <c r="T206" s="161"/>
      <c r="U206" s="161"/>
      <c r="V206" s="161"/>
      <c r="W206" s="161"/>
      <c r="X206" s="161"/>
      <c r="Y206" s="161"/>
      <c r="Z206" s="150"/>
      <c r="AA206" s="150"/>
      <c r="AB206" s="150"/>
      <c r="AC206" s="150"/>
      <c r="AD206" s="150"/>
      <c r="AE206" s="150"/>
      <c r="AF206" s="150"/>
      <c r="AG206" s="150" t="s">
        <v>309</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2" x14ac:dyDescent="0.2">
      <c r="A207" s="157"/>
      <c r="B207" s="158"/>
      <c r="C207" s="197" t="s">
        <v>550</v>
      </c>
      <c r="D207" s="192"/>
      <c r="E207" s="193"/>
      <c r="F207" s="161"/>
      <c r="G207" s="161"/>
      <c r="H207" s="161"/>
      <c r="I207" s="161"/>
      <c r="J207" s="161"/>
      <c r="K207" s="161"/>
      <c r="L207" s="161"/>
      <c r="M207" s="161"/>
      <c r="N207" s="160"/>
      <c r="O207" s="160"/>
      <c r="P207" s="160"/>
      <c r="Q207" s="160"/>
      <c r="R207" s="161"/>
      <c r="S207" s="161"/>
      <c r="T207" s="161"/>
      <c r="U207" s="161"/>
      <c r="V207" s="161"/>
      <c r="W207" s="161"/>
      <c r="X207" s="161"/>
      <c r="Y207" s="161"/>
      <c r="Z207" s="150"/>
      <c r="AA207" s="150"/>
      <c r="AB207" s="150"/>
      <c r="AC207" s="150"/>
      <c r="AD207" s="150"/>
      <c r="AE207" s="150"/>
      <c r="AF207" s="150"/>
      <c r="AG207" s="150" t="s">
        <v>302</v>
      </c>
      <c r="AH207" s="150">
        <v>0</v>
      </c>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22.5" outlineLevel="3" x14ac:dyDescent="0.2">
      <c r="A208" s="157"/>
      <c r="B208" s="158"/>
      <c r="C208" s="197" t="s">
        <v>551</v>
      </c>
      <c r="D208" s="192"/>
      <c r="E208" s="193"/>
      <c r="F208" s="161"/>
      <c r="G208" s="161"/>
      <c r="H208" s="161"/>
      <c r="I208" s="161"/>
      <c r="J208" s="161"/>
      <c r="K208" s="161"/>
      <c r="L208" s="161"/>
      <c r="M208" s="161"/>
      <c r="N208" s="160"/>
      <c r="O208" s="160"/>
      <c r="P208" s="160"/>
      <c r="Q208" s="160"/>
      <c r="R208" s="161"/>
      <c r="S208" s="161"/>
      <c r="T208" s="161"/>
      <c r="U208" s="161"/>
      <c r="V208" s="161"/>
      <c r="W208" s="161"/>
      <c r="X208" s="161"/>
      <c r="Y208" s="161"/>
      <c r="Z208" s="150"/>
      <c r="AA208" s="150"/>
      <c r="AB208" s="150"/>
      <c r="AC208" s="150"/>
      <c r="AD208" s="150"/>
      <c r="AE208" s="150"/>
      <c r="AF208" s="150"/>
      <c r="AG208" s="150" t="s">
        <v>302</v>
      </c>
      <c r="AH208" s="150">
        <v>0</v>
      </c>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3" x14ac:dyDescent="0.2">
      <c r="A209" s="157"/>
      <c r="B209" s="158"/>
      <c r="C209" s="197" t="s">
        <v>552</v>
      </c>
      <c r="D209" s="192"/>
      <c r="E209" s="193"/>
      <c r="F209" s="161"/>
      <c r="G209" s="161"/>
      <c r="H209" s="161"/>
      <c r="I209" s="161"/>
      <c r="J209" s="161"/>
      <c r="K209" s="161"/>
      <c r="L209" s="161"/>
      <c r="M209" s="161"/>
      <c r="N209" s="160"/>
      <c r="O209" s="160"/>
      <c r="P209" s="160"/>
      <c r="Q209" s="160"/>
      <c r="R209" s="161"/>
      <c r="S209" s="161"/>
      <c r="T209" s="161"/>
      <c r="U209" s="161"/>
      <c r="V209" s="161"/>
      <c r="W209" s="161"/>
      <c r="X209" s="161"/>
      <c r="Y209" s="161"/>
      <c r="Z209" s="150"/>
      <c r="AA209" s="150"/>
      <c r="AB209" s="150"/>
      <c r="AC209" s="150"/>
      <c r="AD209" s="150"/>
      <c r="AE209" s="150"/>
      <c r="AF209" s="150"/>
      <c r="AG209" s="150" t="s">
        <v>302</v>
      </c>
      <c r="AH209" s="150">
        <v>0</v>
      </c>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3" x14ac:dyDescent="0.2">
      <c r="A210" s="157"/>
      <c r="B210" s="158"/>
      <c r="C210" s="197" t="s">
        <v>553</v>
      </c>
      <c r="D210" s="192"/>
      <c r="E210" s="193">
        <v>1798.53511</v>
      </c>
      <c r="F210" s="161"/>
      <c r="G210" s="161"/>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302</v>
      </c>
      <c r="AH210" s="150">
        <v>0</v>
      </c>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x14ac:dyDescent="0.2">
      <c r="A211" s="164" t="s">
        <v>230</v>
      </c>
      <c r="B211" s="165" t="s">
        <v>194</v>
      </c>
      <c r="C211" s="186" t="s">
        <v>195</v>
      </c>
      <c r="D211" s="166"/>
      <c r="E211" s="167"/>
      <c r="F211" s="168"/>
      <c r="G211" s="168">
        <f>SUMIF(AG212:AG215,"&lt;&gt;NOR",G212:G215)</f>
        <v>0</v>
      </c>
      <c r="H211" s="168"/>
      <c r="I211" s="168">
        <f>SUM(I212:I215)</f>
        <v>0</v>
      </c>
      <c r="J211" s="168"/>
      <c r="K211" s="168">
        <f>SUM(K212:K215)</f>
        <v>0</v>
      </c>
      <c r="L211" s="168"/>
      <c r="M211" s="168">
        <f>SUM(M212:M215)</f>
        <v>0</v>
      </c>
      <c r="N211" s="167"/>
      <c r="O211" s="167">
        <f>SUM(O212:O215)</f>
        <v>0.01</v>
      </c>
      <c r="P211" s="167"/>
      <c r="Q211" s="167">
        <f>SUM(Q212:Q215)</f>
        <v>0</v>
      </c>
      <c r="R211" s="168"/>
      <c r="S211" s="168"/>
      <c r="T211" s="169"/>
      <c r="U211" s="163"/>
      <c r="V211" s="163">
        <f>SUM(V212:V215)</f>
        <v>1.04</v>
      </c>
      <c r="W211" s="163"/>
      <c r="X211" s="163"/>
      <c r="Y211" s="163"/>
      <c r="AG211" t="s">
        <v>231</v>
      </c>
    </row>
    <row r="212" spans="1:60" ht="33.75" outlineLevel="1" x14ac:dyDescent="0.2">
      <c r="A212" s="171">
        <v>65</v>
      </c>
      <c r="B212" s="172" t="s">
        <v>554</v>
      </c>
      <c r="C212" s="187" t="s">
        <v>555</v>
      </c>
      <c r="D212" s="173" t="s">
        <v>297</v>
      </c>
      <c r="E212" s="174">
        <v>21.18</v>
      </c>
      <c r="F212" s="175"/>
      <c r="G212" s="176">
        <f>ROUND(E212*F212,2)</f>
        <v>0</v>
      </c>
      <c r="H212" s="175"/>
      <c r="I212" s="176">
        <f>ROUND(E212*H212,2)</f>
        <v>0</v>
      </c>
      <c r="J212" s="175"/>
      <c r="K212" s="176">
        <f>ROUND(E212*J212,2)</f>
        <v>0</v>
      </c>
      <c r="L212" s="176">
        <v>21</v>
      </c>
      <c r="M212" s="176">
        <f>G212*(1+L212/100)</f>
        <v>0</v>
      </c>
      <c r="N212" s="174">
        <v>5.1999999999999995E-4</v>
      </c>
      <c r="O212" s="174">
        <f>ROUND(E212*N212,2)</f>
        <v>0.01</v>
      </c>
      <c r="P212" s="174">
        <v>0</v>
      </c>
      <c r="Q212" s="174">
        <f>ROUND(E212*P212,2)</f>
        <v>0</v>
      </c>
      <c r="R212" s="176" t="s">
        <v>556</v>
      </c>
      <c r="S212" s="176" t="s">
        <v>235</v>
      </c>
      <c r="T212" s="177" t="s">
        <v>235</v>
      </c>
      <c r="U212" s="161">
        <v>4.9000000000000002E-2</v>
      </c>
      <c r="V212" s="161">
        <f>ROUND(E212*U212,2)</f>
        <v>1.04</v>
      </c>
      <c r="W212" s="161"/>
      <c r="X212" s="161" t="s">
        <v>299</v>
      </c>
      <c r="Y212" s="161" t="s">
        <v>238</v>
      </c>
      <c r="Z212" s="150"/>
      <c r="AA212" s="150"/>
      <c r="AB212" s="150"/>
      <c r="AC212" s="150"/>
      <c r="AD212" s="150"/>
      <c r="AE212" s="150"/>
      <c r="AF212" s="150"/>
      <c r="AG212" s="150" t="s">
        <v>300</v>
      </c>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2" x14ac:dyDescent="0.2">
      <c r="A213" s="157"/>
      <c r="B213" s="158"/>
      <c r="C213" s="197" t="s">
        <v>557</v>
      </c>
      <c r="D213" s="192"/>
      <c r="E213" s="193">
        <v>21.18</v>
      </c>
      <c r="F213" s="161"/>
      <c r="G213" s="161"/>
      <c r="H213" s="161"/>
      <c r="I213" s="161"/>
      <c r="J213" s="161"/>
      <c r="K213" s="161"/>
      <c r="L213" s="161"/>
      <c r="M213" s="161"/>
      <c r="N213" s="160"/>
      <c r="O213" s="160"/>
      <c r="P213" s="160"/>
      <c r="Q213" s="160"/>
      <c r="R213" s="161"/>
      <c r="S213" s="161"/>
      <c r="T213" s="161"/>
      <c r="U213" s="161"/>
      <c r="V213" s="161"/>
      <c r="W213" s="161"/>
      <c r="X213" s="161"/>
      <c r="Y213" s="161"/>
      <c r="Z213" s="150"/>
      <c r="AA213" s="150"/>
      <c r="AB213" s="150"/>
      <c r="AC213" s="150"/>
      <c r="AD213" s="150"/>
      <c r="AE213" s="150"/>
      <c r="AF213" s="150"/>
      <c r="AG213" s="150" t="s">
        <v>302</v>
      </c>
      <c r="AH213" s="150">
        <v>0</v>
      </c>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1" x14ac:dyDescent="0.2">
      <c r="A214" s="157">
        <v>66</v>
      </c>
      <c r="B214" s="158" t="s">
        <v>558</v>
      </c>
      <c r="C214" s="199" t="s">
        <v>559</v>
      </c>
      <c r="D214" s="159" t="s">
        <v>0</v>
      </c>
      <c r="E214" s="196"/>
      <c r="F214" s="162"/>
      <c r="G214" s="161">
        <f>ROUND(E214*F214,2)</f>
        <v>0</v>
      </c>
      <c r="H214" s="162"/>
      <c r="I214" s="161">
        <f>ROUND(E214*H214,2)</f>
        <v>0</v>
      </c>
      <c r="J214" s="162"/>
      <c r="K214" s="161">
        <f>ROUND(E214*J214,2)</f>
        <v>0</v>
      </c>
      <c r="L214" s="161">
        <v>21</v>
      </c>
      <c r="M214" s="161">
        <f>G214*(1+L214/100)</f>
        <v>0</v>
      </c>
      <c r="N214" s="160">
        <v>0</v>
      </c>
      <c r="O214" s="160">
        <f>ROUND(E214*N214,2)</f>
        <v>0</v>
      </c>
      <c r="P214" s="160">
        <v>0</v>
      </c>
      <c r="Q214" s="160">
        <f>ROUND(E214*P214,2)</f>
        <v>0</v>
      </c>
      <c r="R214" s="161" t="s">
        <v>556</v>
      </c>
      <c r="S214" s="161" t="s">
        <v>235</v>
      </c>
      <c r="T214" s="161" t="s">
        <v>235</v>
      </c>
      <c r="U214" s="161">
        <v>0</v>
      </c>
      <c r="V214" s="161">
        <f>ROUND(E214*U214,2)</f>
        <v>0</v>
      </c>
      <c r="W214" s="161"/>
      <c r="X214" s="161" t="s">
        <v>175</v>
      </c>
      <c r="Y214" s="161" t="s">
        <v>238</v>
      </c>
      <c r="Z214" s="150"/>
      <c r="AA214" s="150"/>
      <c r="AB214" s="150"/>
      <c r="AC214" s="150"/>
      <c r="AD214" s="150"/>
      <c r="AE214" s="150"/>
      <c r="AF214" s="150"/>
      <c r="AG214" s="150" t="s">
        <v>548</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2" x14ac:dyDescent="0.2">
      <c r="A215" s="157"/>
      <c r="B215" s="158"/>
      <c r="C215" s="270" t="s">
        <v>560</v>
      </c>
      <c r="D215" s="271"/>
      <c r="E215" s="271"/>
      <c r="F215" s="271"/>
      <c r="G215" s="271"/>
      <c r="H215" s="161"/>
      <c r="I215" s="161"/>
      <c r="J215" s="161"/>
      <c r="K215" s="161"/>
      <c r="L215" s="161"/>
      <c r="M215" s="161"/>
      <c r="N215" s="160"/>
      <c r="O215" s="160"/>
      <c r="P215" s="160"/>
      <c r="Q215" s="160"/>
      <c r="R215" s="161"/>
      <c r="S215" s="161"/>
      <c r="T215" s="161"/>
      <c r="U215" s="161"/>
      <c r="V215" s="161"/>
      <c r="W215" s="161"/>
      <c r="X215" s="161"/>
      <c r="Y215" s="161"/>
      <c r="Z215" s="150"/>
      <c r="AA215" s="150"/>
      <c r="AB215" s="150"/>
      <c r="AC215" s="150"/>
      <c r="AD215" s="150"/>
      <c r="AE215" s="150"/>
      <c r="AF215" s="150"/>
      <c r="AG215" s="150" t="s">
        <v>309</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x14ac:dyDescent="0.2">
      <c r="A216" s="164" t="s">
        <v>230</v>
      </c>
      <c r="B216" s="165" t="s">
        <v>196</v>
      </c>
      <c r="C216" s="186" t="s">
        <v>197</v>
      </c>
      <c r="D216" s="166"/>
      <c r="E216" s="167"/>
      <c r="F216" s="168"/>
      <c r="G216" s="168">
        <f>SUMIF(AG217:AG234,"&lt;&gt;NOR",G217:G234)</f>
        <v>0</v>
      </c>
      <c r="H216" s="168"/>
      <c r="I216" s="168">
        <f>SUM(I217:I234)</f>
        <v>0</v>
      </c>
      <c r="J216" s="168"/>
      <c r="K216" s="168">
        <f>SUM(K217:K234)</f>
        <v>0</v>
      </c>
      <c r="L216" s="168"/>
      <c r="M216" s="168">
        <f>SUM(M217:M234)</f>
        <v>0</v>
      </c>
      <c r="N216" s="167"/>
      <c r="O216" s="167">
        <f>SUM(O217:O234)</f>
        <v>0</v>
      </c>
      <c r="P216" s="167"/>
      <c r="Q216" s="167">
        <f>SUM(Q217:Q234)</f>
        <v>0</v>
      </c>
      <c r="R216" s="168"/>
      <c r="S216" s="168"/>
      <c r="T216" s="169"/>
      <c r="U216" s="163"/>
      <c r="V216" s="163">
        <f>SUM(V217:V234)</f>
        <v>327.92</v>
      </c>
      <c r="W216" s="163"/>
      <c r="X216" s="163"/>
      <c r="Y216" s="163"/>
      <c r="AG216" t="s">
        <v>231</v>
      </c>
    </row>
    <row r="217" spans="1:60" outlineLevel="1" x14ac:dyDescent="0.2">
      <c r="A217" s="171">
        <v>67</v>
      </c>
      <c r="B217" s="172" t="s">
        <v>561</v>
      </c>
      <c r="C217" s="187" t="s">
        <v>562</v>
      </c>
      <c r="D217" s="173" t="s">
        <v>422</v>
      </c>
      <c r="E217" s="174">
        <v>279.39</v>
      </c>
      <c r="F217" s="175"/>
      <c r="G217" s="176">
        <f>ROUND(E217*F217,2)</f>
        <v>0</v>
      </c>
      <c r="H217" s="175"/>
      <c r="I217" s="176">
        <f>ROUND(E217*H217,2)</f>
        <v>0</v>
      </c>
      <c r="J217" s="175"/>
      <c r="K217" s="176">
        <f>ROUND(E217*J217,2)</f>
        <v>0</v>
      </c>
      <c r="L217" s="176">
        <v>21</v>
      </c>
      <c r="M217" s="176">
        <f>G217*(1+L217/100)</f>
        <v>0</v>
      </c>
      <c r="N217" s="174">
        <v>0</v>
      </c>
      <c r="O217" s="174">
        <f>ROUND(E217*N217,2)</f>
        <v>0</v>
      </c>
      <c r="P217" s="174">
        <v>0</v>
      </c>
      <c r="Q217" s="174">
        <f>ROUND(E217*P217,2)</f>
        <v>0</v>
      </c>
      <c r="R217" s="176" t="s">
        <v>543</v>
      </c>
      <c r="S217" s="176" t="s">
        <v>235</v>
      </c>
      <c r="T217" s="177" t="s">
        <v>235</v>
      </c>
      <c r="U217" s="161">
        <v>0</v>
      </c>
      <c r="V217" s="161">
        <f>ROUND(E217*U217,2)</f>
        <v>0</v>
      </c>
      <c r="W217" s="161"/>
      <c r="X217" s="161" t="s">
        <v>299</v>
      </c>
      <c r="Y217" s="161" t="s">
        <v>238</v>
      </c>
      <c r="Z217" s="150"/>
      <c r="AA217" s="150"/>
      <c r="AB217" s="150"/>
      <c r="AC217" s="150"/>
      <c r="AD217" s="150"/>
      <c r="AE217" s="150"/>
      <c r="AF217" s="150"/>
      <c r="AG217" s="150" t="s">
        <v>300</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outlineLevel="2" x14ac:dyDescent="0.2">
      <c r="A218" s="157"/>
      <c r="B218" s="158"/>
      <c r="C218" s="197" t="s">
        <v>563</v>
      </c>
      <c r="D218" s="192"/>
      <c r="E218" s="193">
        <v>279.39</v>
      </c>
      <c r="F218" s="161"/>
      <c r="G218" s="161"/>
      <c r="H218" s="161"/>
      <c r="I218" s="161"/>
      <c r="J218" s="161"/>
      <c r="K218" s="161"/>
      <c r="L218" s="161"/>
      <c r="M218" s="161"/>
      <c r="N218" s="160"/>
      <c r="O218" s="160"/>
      <c r="P218" s="160"/>
      <c r="Q218" s="160"/>
      <c r="R218" s="161"/>
      <c r="S218" s="161"/>
      <c r="T218" s="161"/>
      <c r="U218" s="161"/>
      <c r="V218" s="161"/>
      <c r="W218" s="161"/>
      <c r="X218" s="161"/>
      <c r="Y218" s="161"/>
      <c r="Z218" s="150"/>
      <c r="AA218" s="150"/>
      <c r="AB218" s="150"/>
      <c r="AC218" s="150"/>
      <c r="AD218" s="150"/>
      <c r="AE218" s="150"/>
      <c r="AF218" s="150"/>
      <c r="AG218" s="150" t="s">
        <v>302</v>
      </c>
      <c r="AH218" s="150">
        <v>0</v>
      </c>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ht="22.5" outlineLevel="1" x14ac:dyDescent="0.2">
      <c r="A219" s="171">
        <v>68</v>
      </c>
      <c r="B219" s="172" t="s">
        <v>564</v>
      </c>
      <c r="C219" s="187" t="s">
        <v>565</v>
      </c>
      <c r="D219" s="173" t="s">
        <v>422</v>
      </c>
      <c r="E219" s="174">
        <v>137.28</v>
      </c>
      <c r="F219" s="175"/>
      <c r="G219" s="176">
        <f>ROUND(E219*F219,2)</f>
        <v>0</v>
      </c>
      <c r="H219" s="175"/>
      <c r="I219" s="176">
        <f>ROUND(E219*H219,2)</f>
        <v>0</v>
      </c>
      <c r="J219" s="175"/>
      <c r="K219" s="176">
        <f>ROUND(E219*J219,2)</f>
        <v>0</v>
      </c>
      <c r="L219" s="176">
        <v>21</v>
      </c>
      <c r="M219" s="176">
        <f>G219*(1+L219/100)</f>
        <v>0</v>
      </c>
      <c r="N219" s="174">
        <v>0</v>
      </c>
      <c r="O219" s="174">
        <f>ROUND(E219*N219,2)</f>
        <v>0</v>
      </c>
      <c r="P219" s="174">
        <v>0</v>
      </c>
      <c r="Q219" s="174">
        <f>ROUND(E219*P219,2)</f>
        <v>0</v>
      </c>
      <c r="R219" s="176" t="s">
        <v>543</v>
      </c>
      <c r="S219" s="176" t="s">
        <v>235</v>
      </c>
      <c r="T219" s="177" t="s">
        <v>235</v>
      </c>
      <c r="U219" s="161">
        <v>0</v>
      </c>
      <c r="V219" s="161">
        <f>ROUND(E219*U219,2)</f>
        <v>0</v>
      </c>
      <c r="W219" s="161"/>
      <c r="X219" s="161" t="s">
        <v>299</v>
      </c>
      <c r="Y219" s="161" t="s">
        <v>238</v>
      </c>
      <c r="Z219" s="150"/>
      <c r="AA219" s="150"/>
      <c r="AB219" s="150"/>
      <c r="AC219" s="150"/>
      <c r="AD219" s="150"/>
      <c r="AE219" s="150"/>
      <c r="AF219" s="150"/>
      <c r="AG219" s="150" t="s">
        <v>300</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2" x14ac:dyDescent="0.2">
      <c r="A220" s="157"/>
      <c r="B220" s="158"/>
      <c r="C220" s="266" t="s">
        <v>566</v>
      </c>
      <c r="D220" s="267"/>
      <c r="E220" s="267"/>
      <c r="F220" s="267"/>
      <c r="G220" s="267"/>
      <c r="H220" s="161"/>
      <c r="I220" s="161"/>
      <c r="J220" s="161"/>
      <c r="K220" s="161"/>
      <c r="L220" s="161"/>
      <c r="M220" s="161"/>
      <c r="N220" s="160"/>
      <c r="O220" s="160"/>
      <c r="P220" s="160"/>
      <c r="Q220" s="160"/>
      <c r="R220" s="161"/>
      <c r="S220" s="161"/>
      <c r="T220" s="161"/>
      <c r="U220" s="161"/>
      <c r="V220" s="161"/>
      <c r="W220" s="161"/>
      <c r="X220" s="161"/>
      <c r="Y220" s="161"/>
      <c r="Z220" s="150"/>
      <c r="AA220" s="150"/>
      <c r="AB220" s="150"/>
      <c r="AC220" s="150"/>
      <c r="AD220" s="150"/>
      <c r="AE220" s="150"/>
      <c r="AF220" s="150"/>
      <c r="AG220" s="150" t="s">
        <v>240</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2" x14ac:dyDescent="0.2">
      <c r="A221" s="157"/>
      <c r="B221" s="158"/>
      <c r="C221" s="197" t="s">
        <v>567</v>
      </c>
      <c r="D221" s="192"/>
      <c r="E221" s="193">
        <v>137.28</v>
      </c>
      <c r="F221" s="161"/>
      <c r="G221" s="161"/>
      <c r="H221" s="161"/>
      <c r="I221" s="161"/>
      <c r="J221" s="161"/>
      <c r="K221" s="161"/>
      <c r="L221" s="161"/>
      <c r="M221" s="161"/>
      <c r="N221" s="160"/>
      <c r="O221" s="160"/>
      <c r="P221" s="160"/>
      <c r="Q221" s="160"/>
      <c r="R221" s="161"/>
      <c r="S221" s="161"/>
      <c r="T221" s="161"/>
      <c r="U221" s="161"/>
      <c r="V221" s="161"/>
      <c r="W221" s="161"/>
      <c r="X221" s="161"/>
      <c r="Y221" s="161"/>
      <c r="Z221" s="150"/>
      <c r="AA221" s="150"/>
      <c r="AB221" s="150"/>
      <c r="AC221" s="150"/>
      <c r="AD221" s="150"/>
      <c r="AE221" s="150"/>
      <c r="AF221" s="150"/>
      <c r="AG221" s="150" t="s">
        <v>302</v>
      </c>
      <c r="AH221" s="150">
        <v>7</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22.5" outlineLevel="1" x14ac:dyDescent="0.2">
      <c r="A222" s="171">
        <v>69</v>
      </c>
      <c r="B222" s="172" t="s">
        <v>568</v>
      </c>
      <c r="C222" s="187" t="s">
        <v>569</v>
      </c>
      <c r="D222" s="173" t="s">
        <v>422</v>
      </c>
      <c r="E222" s="174">
        <v>416.67</v>
      </c>
      <c r="F222" s="175"/>
      <c r="G222" s="176">
        <f>ROUND(E222*F222,2)</f>
        <v>0</v>
      </c>
      <c r="H222" s="175"/>
      <c r="I222" s="176">
        <f>ROUND(E222*H222,2)</f>
        <v>0</v>
      </c>
      <c r="J222" s="175"/>
      <c r="K222" s="176">
        <f>ROUND(E222*J222,2)</f>
        <v>0</v>
      </c>
      <c r="L222" s="176">
        <v>21</v>
      </c>
      <c r="M222" s="176">
        <f>G222*(1+L222/100)</f>
        <v>0</v>
      </c>
      <c r="N222" s="174">
        <v>0</v>
      </c>
      <c r="O222" s="174">
        <f>ROUND(E222*N222,2)</f>
        <v>0</v>
      </c>
      <c r="P222" s="174">
        <v>0</v>
      </c>
      <c r="Q222" s="174">
        <f>ROUND(E222*P222,2)</f>
        <v>0</v>
      </c>
      <c r="R222" s="176" t="s">
        <v>298</v>
      </c>
      <c r="S222" s="176" t="s">
        <v>235</v>
      </c>
      <c r="T222" s="177" t="s">
        <v>235</v>
      </c>
      <c r="U222" s="161">
        <v>0.68799999999999994</v>
      </c>
      <c r="V222" s="161">
        <f>ROUND(E222*U222,2)</f>
        <v>286.67</v>
      </c>
      <c r="W222" s="161"/>
      <c r="X222" s="161" t="s">
        <v>570</v>
      </c>
      <c r="Y222" s="161" t="s">
        <v>238</v>
      </c>
      <c r="Z222" s="150"/>
      <c r="AA222" s="150"/>
      <c r="AB222" s="150"/>
      <c r="AC222" s="150"/>
      <c r="AD222" s="150"/>
      <c r="AE222" s="150"/>
      <c r="AF222" s="150"/>
      <c r="AG222" s="150" t="s">
        <v>571</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2" x14ac:dyDescent="0.2">
      <c r="A223" s="157"/>
      <c r="B223" s="158"/>
      <c r="C223" s="197" t="s">
        <v>572</v>
      </c>
      <c r="D223" s="192"/>
      <c r="E223" s="193"/>
      <c r="F223" s="161"/>
      <c r="G223" s="161"/>
      <c r="H223" s="161"/>
      <c r="I223" s="161"/>
      <c r="J223" s="161"/>
      <c r="K223" s="161"/>
      <c r="L223" s="161"/>
      <c r="M223" s="161"/>
      <c r="N223" s="160"/>
      <c r="O223" s="160"/>
      <c r="P223" s="160"/>
      <c r="Q223" s="160"/>
      <c r="R223" s="161"/>
      <c r="S223" s="161"/>
      <c r="T223" s="161"/>
      <c r="U223" s="161"/>
      <c r="V223" s="161"/>
      <c r="W223" s="161"/>
      <c r="X223" s="161"/>
      <c r="Y223" s="161"/>
      <c r="Z223" s="150"/>
      <c r="AA223" s="150"/>
      <c r="AB223" s="150"/>
      <c r="AC223" s="150"/>
      <c r="AD223" s="150"/>
      <c r="AE223" s="150"/>
      <c r="AF223" s="150"/>
      <c r="AG223" s="150" t="s">
        <v>302</v>
      </c>
      <c r="AH223" s="150">
        <v>0</v>
      </c>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3" x14ac:dyDescent="0.2">
      <c r="A224" s="157"/>
      <c r="B224" s="158"/>
      <c r="C224" s="197" t="s">
        <v>573</v>
      </c>
      <c r="D224" s="192"/>
      <c r="E224" s="193"/>
      <c r="F224" s="161"/>
      <c r="G224" s="161"/>
      <c r="H224" s="161"/>
      <c r="I224" s="161"/>
      <c r="J224" s="161"/>
      <c r="K224" s="161"/>
      <c r="L224" s="161"/>
      <c r="M224" s="161"/>
      <c r="N224" s="160"/>
      <c r="O224" s="160"/>
      <c r="P224" s="160"/>
      <c r="Q224" s="160"/>
      <c r="R224" s="161"/>
      <c r="S224" s="161"/>
      <c r="T224" s="161"/>
      <c r="U224" s="161"/>
      <c r="V224" s="161"/>
      <c r="W224" s="161"/>
      <c r="X224" s="161"/>
      <c r="Y224" s="161"/>
      <c r="Z224" s="150"/>
      <c r="AA224" s="150"/>
      <c r="AB224" s="150"/>
      <c r="AC224" s="150"/>
      <c r="AD224" s="150"/>
      <c r="AE224" s="150"/>
      <c r="AF224" s="150"/>
      <c r="AG224" s="150" t="s">
        <v>302</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3" x14ac:dyDescent="0.2">
      <c r="A225" s="157"/>
      <c r="B225" s="158"/>
      <c r="C225" s="197" t="s">
        <v>574</v>
      </c>
      <c r="D225" s="192"/>
      <c r="E225" s="193">
        <v>416.67</v>
      </c>
      <c r="F225" s="161"/>
      <c r="G225" s="161"/>
      <c r="H225" s="161"/>
      <c r="I225" s="161"/>
      <c r="J225" s="161"/>
      <c r="K225" s="161"/>
      <c r="L225" s="161"/>
      <c r="M225" s="161"/>
      <c r="N225" s="160"/>
      <c r="O225" s="160"/>
      <c r="P225" s="160"/>
      <c r="Q225" s="160"/>
      <c r="R225" s="161"/>
      <c r="S225" s="161"/>
      <c r="T225" s="161"/>
      <c r="U225" s="161"/>
      <c r="V225" s="161"/>
      <c r="W225" s="161"/>
      <c r="X225" s="161"/>
      <c r="Y225" s="161"/>
      <c r="Z225" s="150"/>
      <c r="AA225" s="150"/>
      <c r="AB225" s="150"/>
      <c r="AC225" s="150"/>
      <c r="AD225" s="150"/>
      <c r="AE225" s="150"/>
      <c r="AF225" s="150"/>
      <c r="AG225" s="150" t="s">
        <v>302</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ht="22.5" outlineLevel="1" x14ac:dyDescent="0.2">
      <c r="A226" s="171">
        <v>70</v>
      </c>
      <c r="B226" s="172" t="s">
        <v>575</v>
      </c>
      <c r="C226" s="187" t="s">
        <v>576</v>
      </c>
      <c r="D226" s="173" t="s">
        <v>422</v>
      </c>
      <c r="E226" s="174">
        <v>416.67</v>
      </c>
      <c r="F226" s="175"/>
      <c r="G226" s="176">
        <f>ROUND(E226*F226,2)</f>
        <v>0</v>
      </c>
      <c r="H226" s="175"/>
      <c r="I226" s="176">
        <f>ROUND(E226*H226,2)</f>
        <v>0</v>
      </c>
      <c r="J226" s="175"/>
      <c r="K226" s="176">
        <f>ROUND(E226*J226,2)</f>
        <v>0</v>
      </c>
      <c r="L226" s="176">
        <v>21</v>
      </c>
      <c r="M226" s="176">
        <f>G226*(1+L226/100)</f>
        <v>0</v>
      </c>
      <c r="N226" s="174">
        <v>0</v>
      </c>
      <c r="O226" s="174">
        <f>ROUND(E226*N226,2)</f>
        <v>0</v>
      </c>
      <c r="P226" s="174">
        <v>0</v>
      </c>
      <c r="Q226" s="174">
        <f>ROUND(E226*P226,2)</f>
        <v>0</v>
      </c>
      <c r="R226" s="176" t="s">
        <v>298</v>
      </c>
      <c r="S226" s="176" t="s">
        <v>235</v>
      </c>
      <c r="T226" s="177" t="s">
        <v>235</v>
      </c>
      <c r="U226" s="161">
        <v>0</v>
      </c>
      <c r="V226" s="161">
        <f>ROUND(E226*U226,2)</f>
        <v>0</v>
      </c>
      <c r="W226" s="161"/>
      <c r="X226" s="161" t="s">
        <v>570</v>
      </c>
      <c r="Y226" s="161" t="s">
        <v>238</v>
      </c>
      <c r="Z226" s="150"/>
      <c r="AA226" s="150"/>
      <c r="AB226" s="150"/>
      <c r="AC226" s="150"/>
      <c r="AD226" s="150"/>
      <c r="AE226" s="150"/>
      <c r="AF226" s="150"/>
      <c r="AG226" s="150" t="s">
        <v>571</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2" x14ac:dyDescent="0.2">
      <c r="A227" s="157"/>
      <c r="B227" s="158"/>
      <c r="C227" s="197" t="s">
        <v>572</v>
      </c>
      <c r="D227" s="192"/>
      <c r="E227" s="193"/>
      <c r="F227" s="161"/>
      <c r="G227" s="161"/>
      <c r="H227" s="161"/>
      <c r="I227" s="161"/>
      <c r="J227" s="161"/>
      <c r="K227" s="161"/>
      <c r="L227" s="161"/>
      <c r="M227" s="161"/>
      <c r="N227" s="160"/>
      <c r="O227" s="160"/>
      <c r="P227" s="160"/>
      <c r="Q227" s="160"/>
      <c r="R227" s="161"/>
      <c r="S227" s="161"/>
      <c r="T227" s="161"/>
      <c r="U227" s="161"/>
      <c r="V227" s="161"/>
      <c r="W227" s="161"/>
      <c r="X227" s="161"/>
      <c r="Y227" s="161"/>
      <c r="Z227" s="150"/>
      <c r="AA227" s="150"/>
      <c r="AB227" s="150"/>
      <c r="AC227" s="150"/>
      <c r="AD227" s="150"/>
      <c r="AE227" s="150"/>
      <c r="AF227" s="150"/>
      <c r="AG227" s="150" t="s">
        <v>302</v>
      </c>
      <c r="AH227" s="150">
        <v>0</v>
      </c>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3" x14ac:dyDescent="0.2">
      <c r="A228" s="157"/>
      <c r="B228" s="158"/>
      <c r="C228" s="197" t="s">
        <v>573</v>
      </c>
      <c r="D228" s="192"/>
      <c r="E228" s="193"/>
      <c r="F228" s="161"/>
      <c r="G228" s="161"/>
      <c r="H228" s="161"/>
      <c r="I228" s="161"/>
      <c r="J228" s="161"/>
      <c r="K228" s="161"/>
      <c r="L228" s="161"/>
      <c r="M228" s="161"/>
      <c r="N228" s="160"/>
      <c r="O228" s="160"/>
      <c r="P228" s="160"/>
      <c r="Q228" s="160"/>
      <c r="R228" s="161"/>
      <c r="S228" s="161"/>
      <c r="T228" s="161"/>
      <c r="U228" s="161"/>
      <c r="V228" s="161"/>
      <c r="W228" s="161"/>
      <c r="X228" s="161"/>
      <c r="Y228" s="161"/>
      <c r="Z228" s="150"/>
      <c r="AA228" s="150"/>
      <c r="AB228" s="150"/>
      <c r="AC228" s="150"/>
      <c r="AD228" s="150"/>
      <c r="AE228" s="150"/>
      <c r="AF228" s="150"/>
      <c r="AG228" s="150" t="s">
        <v>302</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3" x14ac:dyDescent="0.2">
      <c r="A229" s="157"/>
      <c r="B229" s="158"/>
      <c r="C229" s="197" t="s">
        <v>574</v>
      </c>
      <c r="D229" s="192"/>
      <c r="E229" s="193">
        <v>416.67</v>
      </c>
      <c r="F229" s="161"/>
      <c r="G229" s="161"/>
      <c r="H229" s="161"/>
      <c r="I229" s="161"/>
      <c r="J229" s="161"/>
      <c r="K229" s="161"/>
      <c r="L229" s="161"/>
      <c r="M229" s="161"/>
      <c r="N229" s="160"/>
      <c r="O229" s="160"/>
      <c r="P229" s="160"/>
      <c r="Q229" s="160"/>
      <c r="R229" s="161"/>
      <c r="S229" s="161"/>
      <c r="T229" s="161"/>
      <c r="U229" s="161"/>
      <c r="V229" s="161"/>
      <c r="W229" s="161"/>
      <c r="X229" s="161"/>
      <c r="Y229" s="161"/>
      <c r="Z229" s="150"/>
      <c r="AA229" s="150"/>
      <c r="AB229" s="150"/>
      <c r="AC229" s="150"/>
      <c r="AD229" s="150"/>
      <c r="AE229" s="150"/>
      <c r="AF229" s="150"/>
      <c r="AG229" s="150" t="s">
        <v>302</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71">
        <v>71</v>
      </c>
      <c r="B230" s="172" t="s">
        <v>577</v>
      </c>
      <c r="C230" s="187" t="s">
        <v>578</v>
      </c>
      <c r="D230" s="173" t="s">
        <v>422</v>
      </c>
      <c r="E230" s="174">
        <v>416.67</v>
      </c>
      <c r="F230" s="175"/>
      <c r="G230" s="176">
        <f>ROUND(E230*F230,2)</f>
        <v>0</v>
      </c>
      <c r="H230" s="175"/>
      <c r="I230" s="176">
        <f>ROUND(E230*H230,2)</f>
        <v>0</v>
      </c>
      <c r="J230" s="175"/>
      <c r="K230" s="176">
        <f>ROUND(E230*J230,2)</f>
        <v>0</v>
      </c>
      <c r="L230" s="176">
        <v>21</v>
      </c>
      <c r="M230" s="176">
        <f>G230*(1+L230/100)</f>
        <v>0</v>
      </c>
      <c r="N230" s="174">
        <v>0</v>
      </c>
      <c r="O230" s="174">
        <f>ROUND(E230*N230,2)</f>
        <v>0</v>
      </c>
      <c r="P230" s="174">
        <v>0</v>
      </c>
      <c r="Q230" s="174">
        <f>ROUND(E230*P230,2)</f>
        <v>0</v>
      </c>
      <c r="R230" s="176" t="s">
        <v>298</v>
      </c>
      <c r="S230" s="176" t="s">
        <v>235</v>
      </c>
      <c r="T230" s="177" t="s">
        <v>235</v>
      </c>
      <c r="U230" s="161">
        <v>9.9000000000000005E-2</v>
      </c>
      <c r="V230" s="161">
        <f>ROUND(E230*U230,2)</f>
        <v>41.25</v>
      </c>
      <c r="W230" s="161"/>
      <c r="X230" s="161" t="s">
        <v>570</v>
      </c>
      <c r="Y230" s="161" t="s">
        <v>238</v>
      </c>
      <c r="Z230" s="150"/>
      <c r="AA230" s="150"/>
      <c r="AB230" s="150"/>
      <c r="AC230" s="150"/>
      <c r="AD230" s="150"/>
      <c r="AE230" s="150"/>
      <c r="AF230" s="150"/>
      <c r="AG230" s="150" t="s">
        <v>571</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2" x14ac:dyDescent="0.2">
      <c r="A231" s="157"/>
      <c r="B231" s="158"/>
      <c r="C231" s="268" t="s">
        <v>579</v>
      </c>
      <c r="D231" s="269"/>
      <c r="E231" s="269"/>
      <c r="F231" s="269"/>
      <c r="G231" s="269"/>
      <c r="H231" s="161"/>
      <c r="I231" s="161"/>
      <c r="J231" s="161"/>
      <c r="K231" s="161"/>
      <c r="L231" s="161"/>
      <c r="M231" s="161"/>
      <c r="N231" s="160"/>
      <c r="O231" s="160"/>
      <c r="P231" s="160"/>
      <c r="Q231" s="160"/>
      <c r="R231" s="161"/>
      <c r="S231" s="161"/>
      <c r="T231" s="161"/>
      <c r="U231" s="161"/>
      <c r="V231" s="161"/>
      <c r="W231" s="161"/>
      <c r="X231" s="161"/>
      <c r="Y231" s="161"/>
      <c r="Z231" s="150"/>
      <c r="AA231" s="150"/>
      <c r="AB231" s="150"/>
      <c r="AC231" s="150"/>
      <c r="AD231" s="150"/>
      <c r="AE231" s="150"/>
      <c r="AF231" s="150"/>
      <c r="AG231" s="150" t="s">
        <v>309</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2" x14ac:dyDescent="0.2">
      <c r="A232" s="157"/>
      <c r="B232" s="158"/>
      <c r="C232" s="197" t="s">
        <v>572</v>
      </c>
      <c r="D232" s="192"/>
      <c r="E232" s="193"/>
      <c r="F232" s="161"/>
      <c r="G232" s="161"/>
      <c r="H232" s="161"/>
      <c r="I232" s="161"/>
      <c r="J232" s="161"/>
      <c r="K232" s="161"/>
      <c r="L232" s="161"/>
      <c r="M232" s="161"/>
      <c r="N232" s="160"/>
      <c r="O232" s="160"/>
      <c r="P232" s="160"/>
      <c r="Q232" s="160"/>
      <c r="R232" s="161"/>
      <c r="S232" s="161"/>
      <c r="T232" s="161"/>
      <c r="U232" s="161"/>
      <c r="V232" s="161"/>
      <c r="W232" s="161"/>
      <c r="X232" s="161"/>
      <c r="Y232" s="161"/>
      <c r="Z232" s="150"/>
      <c r="AA232" s="150"/>
      <c r="AB232" s="150"/>
      <c r="AC232" s="150"/>
      <c r="AD232" s="150"/>
      <c r="AE232" s="150"/>
      <c r="AF232" s="150"/>
      <c r="AG232" s="150" t="s">
        <v>302</v>
      </c>
      <c r="AH232" s="150">
        <v>0</v>
      </c>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3" x14ac:dyDescent="0.2">
      <c r="A233" s="157"/>
      <c r="B233" s="158"/>
      <c r="C233" s="197" t="s">
        <v>573</v>
      </c>
      <c r="D233" s="192"/>
      <c r="E233" s="193"/>
      <c r="F233" s="161"/>
      <c r="G233" s="161"/>
      <c r="H233" s="161"/>
      <c r="I233" s="161"/>
      <c r="J233" s="161"/>
      <c r="K233" s="161"/>
      <c r="L233" s="161"/>
      <c r="M233" s="161"/>
      <c r="N233" s="160"/>
      <c r="O233" s="160"/>
      <c r="P233" s="160"/>
      <c r="Q233" s="160"/>
      <c r="R233" s="161"/>
      <c r="S233" s="161"/>
      <c r="T233" s="161"/>
      <c r="U233" s="161"/>
      <c r="V233" s="161"/>
      <c r="W233" s="161"/>
      <c r="X233" s="161"/>
      <c r="Y233" s="161"/>
      <c r="Z233" s="150"/>
      <c r="AA233" s="150"/>
      <c r="AB233" s="150"/>
      <c r="AC233" s="150"/>
      <c r="AD233" s="150"/>
      <c r="AE233" s="150"/>
      <c r="AF233" s="150"/>
      <c r="AG233" s="150" t="s">
        <v>302</v>
      </c>
      <c r="AH233" s="150">
        <v>0</v>
      </c>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3" x14ac:dyDescent="0.2">
      <c r="A234" s="157"/>
      <c r="B234" s="158"/>
      <c r="C234" s="197" t="s">
        <v>574</v>
      </c>
      <c r="D234" s="192"/>
      <c r="E234" s="193">
        <v>416.67</v>
      </c>
      <c r="F234" s="161"/>
      <c r="G234" s="161"/>
      <c r="H234" s="161"/>
      <c r="I234" s="161"/>
      <c r="J234" s="161"/>
      <c r="K234" s="161"/>
      <c r="L234" s="161"/>
      <c r="M234" s="161"/>
      <c r="N234" s="160"/>
      <c r="O234" s="160"/>
      <c r="P234" s="160"/>
      <c r="Q234" s="160"/>
      <c r="R234" s="161"/>
      <c r="S234" s="161"/>
      <c r="T234" s="161"/>
      <c r="U234" s="161"/>
      <c r="V234" s="161"/>
      <c r="W234" s="161"/>
      <c r="X234" s="161"/>
      <c r="Y234" s="161"/>
      <c r="Z234" s="150"/>
      <c r="AA234" s="150"/>
      <c r="AB234" s="150"/>
      <c r="AC234" s="150"/>
      <c r="AD234" s="150"/>
      <c r="AE234" s="150"/>
      <c r="AF234" s="150"/>
      <c r="AG234" s="150" t="s">
        <v>302</v>
      </c>
      <c r="AH234" s="150">
        <v>0</v>
      </c>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x14ac:dyDescent="0.2">
      <c r="A235" s="3"/>
      <c r="B235" s="4"/>
      <c r="C235" s="189"/>
      <c r="D235" s="6"/>
      <c r="E235" s="3"/>
      <c r="F235" s="3"/>
      <c r="G235" s="3"/>
      <c r="H235" s="3"/>
      <c r="I235" s="3"/>
      <c r="J235" s="3"/>
      <c r="K235" s="3"/>
      <c r="L235" s="3"/>
      <c r="M235" s="3"/>
      <c r="N235" s="3"/>
      <c r="O235" s="3"/>
      <c r="P235" s="3"/>
      <c r="Q235" s="3"/>
      <c r="R235" s="3"/>
      <c r="S235" s="3"/>
      <c r="T235" s="3"/>
      <c r="U235" s="3"/>
      <c r="V235" s="3"/>
      <c r="W235" s="3"/>
      <c r="X235" s="3"/>
      <c r="Y235" s="3"/>
      <c r="AE235">
        <v>15</v>
      </c>
      <c r="AF235">
        <v>21</v>
      </c>
      <c r="AG235" t="s">
        <v>216</v>
      </c>
    </row>
    <row r="236" spans="1:60" x14ac:dyDescent="0.2">
      <c r="A236" s="153"/>
      <c r="B236" s="154" t="s">
        <v>29</v>
      </c>
      <c r="C236" s="190"/>
      <c r="D236" s="155"/>
      <c r="E236" s="156"/>
      <c r="F236" s="156"/>
      <c r="G236" s="170">
        <f>G8+G114+G118+G123+G140+G184+G193+G200+G204+G211+G216</f>
        <v>0</v>
      </c>
      <c r="H236" s="3"/>
      <c r="I236" s="3"/>
      <c r="J236" s="3"/>
      <c r="K236" s="3"/>
      <c r="L236" s="3"/>
      <c r="M236" s="3"/>
      <c r="N236" s="3"/>
      <c r="O236" s="3"/>
      <c r="P236" s="3"/>
      <c r="Q236" s="3"/>
      <c r="R236" s="3"/>
      <c r="S236" s="3"/>
      <c r="T236" s="3"/>
      <c r="U236" s="3"/>
      <c r="V236" s="3"/>
      <c r="W236" s="3"/>
      <c r="X236" s="3"/>
      <c r="Y236" s="3"/>
      <c r="AE236">
        <f>SUMIF(L7:L234,AE235,G7:G234)</f>
        <v>0</v>
      </c>
      <c r="AF236">
        <f>SUMIF(L7:L234,AF235,G7:G234)</f>
        <v>0</v>
      </c>
      <c r="AG236" t="s">
        <v>290</v>
      </c>
    </row>
    <row r="237" spans="1:60" x14ac:dyDescent="0.2">
      <c r="C237" s="191"/>
      <c r="D237" s="10"/>
      <c r="AG237" t="s">
        <v>293</v>
      </c>
    </row>
    <row r="238" spans="1:60" x14ac:dyDescent="0.2">
      <c r="D238" s="10"/>
    </row>
    <row r="239" spans="1:60" x14ac:dyDescent="0.2">
      <c r="D239" s="10"/>
    </row>
    <row r="240" spans="1:60"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59">
    <mergeCell ref="C202:G202"/>
    <mergeCell ref="C206:G206"/>
    <mergeCell ref="C215:G215"/>
    <mergeCell ref="C220:G220"/>
    <mergeCell ref="C231:G231"/>
    <mergeCell ref="C189:G189"/>
    <mergeCell ref="C130:G130"/>
    <mergeCell ref="C133:G133"/>
    <mergeCell ref="C136:G136"/>
    <mergeCell ref="C142:G142"/>
    <mergeCell ref="C148:G148"/>
    <mergeCell ref="C151:G151"/>
    <mergeCell ref="C154:G154"/>
    <mergeCell ref="C163:G163"/>
    <mergeCell ref="C166:G166"/>
    <mergeCell ref="C171:G171"/>
    <mergeCell ref="C186:G186"/>
    <mergeCell ref="C125:G125"/>
    <mergeCell ref="C85:G85"/>
    <mergeCell ref="C90:G90"/>
    <mergeCell ref="C93:G93"/>
    <mergeCell ref="C95:G95"/>
    <mergeCell ref="C97:G97"/>
    <mergeCell ref="C100:G100"/>
    <mergeCell ref="C103:G103"/>
    <mergeCell ref="C104:G104"/>
    <mergeCell ref="C107:G107"/>
    <mergeCell ref="C108:G108"/>
    <mergeCell ref="C116:G116"/>
    <mergeCell ref="C83:G83"/>
    <mergeCell ref="C56:G56"/>
    <mergeCell ref="C57:G57"/>
    <mergeCell ref="C58:G58"/>
    <mergeCell ref="C59:G59"/>
    <mergeCell ref="C62:G62"/>
    <mergeCell ref="C65:G65"/>
    <mergeCell ref="C69:G69"/>
    <mergeCell ref="C72:G72"/>
    <mergeCell ref="C75:G75"/>
    <mergeCell ref="C78:G78"/>
    <mergeCell ref="C81:G81"/>
    <mergeCell ref="C55:G55"/>
    <mergeCell ref="C20:G20"/>
    <mergeCell ref="C25:G25"/>
    <mergeCell ref="C29:G29"/>
    <mergeCell ref="C32:G32"/>
    <mergeCell ref="C36:G36"/>
    <mergeCell ref="C44:G44"/>
    <mergeCell ref="C47:G47"/>
    <mergeCell ref="C48:G48"/>
    <mergeCell ref="C49:G49"/>
    <mergeCell ref="C50:G50"/>
    <mergeCell ref="C51:G51"/>
    <mergeCell ref="C17:G17"/>
    <mergeCell ref="A1:G1"/>
    <mergeCell ref="C2:G2"/>
    <mergeCell ref="C3:G3"/>
    <mergeCell ref="C4:G4"/>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G14" sqref="G14"/>
    </sheetView>
  </sheetViews>
  <sheetFormatPr defaultRowHeight="12.75" outlineLevelRow="3"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294</v>
      </c>
      <c r="B1" s="259"/>
      <c r="C1" s="259"/>
      <c r="D1" s="259"/>
      <c r="E1" s="259"/>
      <c r="F1" s="259"/>
      <c r="G1" s="259"/>
      <c r="AG1" t="s">
        <v>201</v>
      </c>
    </row>
    <row r="2" spans="1:60" ht="25.15" customHeight="1" x14ac:dyDescent="0.2">
      <c r="A2" s="142" t="s">
        <v>7</v>
      </c>
      <c r="B2" s="49" t="s">
        <v>43</v>
      </c>
      <c r="C2" s="260" t="s">
        <v>44</v>
      </c>
      <c r="D2" s="261"/>
      <c r="E2" s="261"/>
      <c r="F2" s="261"/>
      <c r="G2" s="262"/>
      <c r="AG2" t="s">
        <v>202</v>
      </c>
    </row>
    <row r="3" spans="1:60" ht="25.15" customHeight="1" x14ac:dyDescent="0.2">
      <c r="A3" s="142" t="s">
        <v>8</v>
      </c>
      <c r="B3" s="49" t="s">
        <v>60</v>
      </c>
      <c r="C3" s="260" t="s">
        <v>61</v>
      </c>
      <c r="D3" s="261"/>
      <c r="E3" s="261"/>
      <c r="F3" s="261"/>
      <c r="G3" s="262"/>
      <c r="AC3" s="123" t="s">
        <v>202</v>
      </c>
      <c r="AG3" t="s">
        <v>206</v>
      </c>
    </row>
    <row r="4" spans="1:60" ht="25.15" customHeight="1" x14ac:dyDescent="0.2">
      <c r="A4" s="143" t="s">
        <v>9</v>
      </c>
      <c r="B4" s="144" t="s">
        <v>62</v>
      </c>
      <c r="C4" s="263" t="s">
        <v>63</v>
      </c>
      <c r="D4" s="264"/>
      <c r="E4" s="264"/>
      <c r="F4" s="264"/>
      <c r="G4" s="265"/>
      <c r="AG4" t="s">
        <v>207</v>
      </c>
    </row>
    <row r="5" spans="1:60" x14ac:dyDescent="0.2">
      <c r="D5" s="10"/>
    </row>
    <row r="6" spans="1:60" ht="38.25" x14ac:dyDescent="0.2">
      <c r="A6" s="146" t="s">
        <v>208</v>
      </c>
      <c r="B6" s="148" t="s">
        <v>209</v>
      </c>
      <c r="C6" s="148" t="s">
        <v>210</v>
      </c>
      <c r="D6" s="147" t="s">
        <v>211</v>
      </c>
      <c r="E6" s="146" t="s">
        <v>212</v>
      </c>
      <c r="F6" s="145" t="s">
        <v>213</v>
      </c>
      <c r="G6" s="146" t="s">
        <v>29</v>
      </c>
      <c r="H6" s="149" t="s">
        <v>30</v>
      </c>
      <c r="I6" s="149" t="s">
        <v>214</v>
      </c>
      <c r="J6" s="149" t="s">
        <v>31</v>
      </c>
      <c r="K6" s="149" t="s">
        <v>215</v>
      </c>
      <c r="L6" s="149" t="s">
        <v>216</v>
      </c>
      <c r="M6" s="149" t="s">
        <v>217</v>
      </c>
      <c r="N6" s="149" t="s">
        <v>218</v>
      </c>
      <c r="O6" s="149" t="s">
        <v>219</v>
      </c>
      <c r="P6" s="149" t="s">
        <v>220</v>
      </c>
      <c r="Q6" s="149" t="s">
        <v>221</v>
      </c>
      <c r="R6" s="149" t="s">
        <v>222</v>
      </c>
      <c r="S6" s="149" t="s">
        <v>223</v>
      </c>
      <c r="T6" s="149" t="s">
        <v>224</v>
      </c>
      <c r="U6" s="149" t="s">
        <v>225</v>
      </c>
      <c r="V6" s="149" t="s">
        <v>226</v>
      </c>
      <c r="W6" s="149" t="s">
        <v>227</v>
      </c>
      <c r="X6" s="149" t="s">
        <v>228</v>
      </c>
      <c r="Y6" s="149" t="s">
        <v>229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4" t="s">
        <v>230</v>
      </c>
      <c r="B8" s="165" t="s">
        <v>152</v>
      </c>
      <c r="C8" s="186" t="s">
        <v>153</v>
      </c>
      <c r="D8" s="166"/>
      <c r="E8" s="167"/>
      <c r="F8" s="168"/>
      <c r="G8" s="168">
        <f>SUMIF(AG9:AG29,"&lt;&gt;NOR",G9:G29)</f>
        <v>0</v>
      </c>
      <c r="H8" s="168"/>
      <c r="I8" s="168">
        <f>SUM(I9:I29)</f>
        <v>0</v>
      </c>
      <c r="J8" s="168"/>
      <c r="K8" s="168">
        <f>SUM(K9:K29)</f>
        <v>0</v>
      </c>
      <c r="L8" s="168"/>
      <c r="M8" s="168">
        <f>SUM(M9:M29)</f>
        <v>0</v>
      </c>
      <c r="N8" s="167"/>
      <c r="O8" s="167">
        <f>SUM(O9:O29)</f>
        <v>0</v>
      </c>
      <c r="P8" s="167"/>
      <c r="Q8" s="167">
        <f>SUM(Q9:Q29)</f>
        <v>0</v>
      </c>
      <c r="R8" s="168"/>
      <c r="S8" s="168"/>
      <c r="T8" s="169"/>
      <c r="U8" s="163"/>
      <c r="V8" s="163">
        <f>SUM(V9:V29)</f>
        <v>37.85</v>
      </c>
      <c r="W8" s="163"/>
      <c r="X8" s="163"/>
      <c r="Y8" s="163"/>
      <c r="AG8" t="s">
        <v>231</v>
      </c>
    </row>
    <row r="9" spans="1:60" ht="22.5" outlineLevel="1" x14ac:dyDescent="0.2">
      <c r="A9" s="171">
        <v>1</v>
      </c>
      <c r="B9" s="172" t="s">
        <v>580</v>
      </c>
      <c r="C9" s="187" t="s">
        <v>581</v>
      </c>
      <c r="D9" s="173" t="s">
        <v>582</v>
      </c>
      <c r="E9" s="174">
        <v>40</v>
      </c>
      <c r="F9" s="175"/>
      <c r="G9" s="176">
        <f>ROUND(E9*F9,2)</f>
        <v>0</v>
      </c>
      <c r="H9" s="175"/>
      <c r="I9" s="176">
        <f>ROUND(E9*H9,2)</f>
        <v>0</v>
      </c>
      <c r="J9" s="175"/>
      <c r="K9" s="176">
        <f>ROUND(E9*J9,2)</f>
        <v>0</v>
      </c>
      <c r="L9" s="176">
        <v>21</v>
      </c>
      <c r="M9" s="176">
        <f>G9*(1+L9/100)</f>
        <v>0</v>
      </c>
      <c r="N9" s="174">
        <v>4.0000000000000003E-5</v>
      </c>
      <c r="O9" s="174">
        <f>ROUND(E9*N9,2)</f>
        <v>0</v>
      </c>
      <c r="P9" s="174">
        <v>0</v>
      </c>
      <c r="Q9" s="174">
        <f>ROUND(E9*P9,2)</f>
        <v>0</v>
      </c>
      <c r="R9" s="176" t="s">
        <v>314</v>
      </c>
      <c r="S9" s="176" t="s">
        <v>235</v>
      </c>
      <c r="T9" s="177" t="s">
        <v>235</v>
      </c>
      <c r="U9" s="161">
        <v>0.40300000000000002</v>
      </c>
      <c r="V9" s="161">
        <f>ROUND(E9*U9,2)</f>
        <v>16.12</v>
      </c>
      <c r="W9" s="161"/>
      <c r="X9" s="161" t="s">
        <v>299</v>
      </c>
      <c r="Y9" s="161" t="s">
        <v>238</v>
      </c>
      <c r="Z9" s="150"/>
      <c r="AA9" s="150"/>
      <c r="AB9" s="150"/>
      <c r="AC9" s="150"/>
      <c r="AD9" s="150"/>
      <c r="AE9" s="150"/>
      <c r="AF9" s="150"/>
      <c r="AG9" s="150" t="s">
        <v>583</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2.5" outlineLevel="2" x14ac:dyDescent="0.2">
      <c r="A10" s="157"/>
      <c r="B10" s="158"/>
      <c r="C10" s="268" t="s">
        <v>584</v>
      </c>
      <c r="D10" s="269"/>
      <c r="E10" s="269"/>
      <c r="F10" s="269"/>
      <c r="G10" s="269"/>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309</v>
      </c>
      <c r="AH10" s="150"/>
      <c r="AI10" s="150"/>
      <c r="AJ10" s="150"/>
      <c r="AK10" s="150"/>
      <c r="AL10" s="150"/>
      <c r="AM10" s="150"/>
      <c r="AN10" s="150"/>
      <c r="AO10" s="150"/>
      <c r="AP10" s="150"/>
      <c r="AQ10" s="150"/>
      <c r="AR10" s="150"/>
      <c r="AS10" s="150"/>
      <c r="AT10" s="150"/>
      <c r="AU10" s="150"/>
      <c r="AV10" s="150"/>
      <c r="AW10" s="150"/>
      <c r="AX10" s="150"/>
      <c r="AY10" s="150"/>
      <c r="AZ10" s="150"/>
      <c r="BA10" s="178" t="str">
        <f>C10</f>
        <v>na vzdálenost od hladiny vody v jímce po výšku roviny proložené osou nejvyššího bodu výtlačného potrubí. Včetně odpadní potrubí v délce do 20 m.</v>
      </c>
      <c r="BB10" s="150"/>
      <c r="BC10" s="150"/>
      <c r="BD10" s="150"/>
      <c r="BE10" s="150"/>
      <c r="BF10" s="150"/>
      <c r="BG10" s="150"/>
      <c r="BH10" s="150"/>
    </row>
    <row r="11" spans="1:60" outlineLevel="1" x14ac:dyDescent="0.2">
      <c r="A11" s="171">
        <v>2</v>
      </c>
      <c r="B11" s="172" t="s">
        <v>585</v>
      </c>
      <c r="C11" s="187" t="s">
        <v>586</v>
      </c>
      <c r="D11" s="173" t="s">
        <v>313</v>
      </c>
      <c r="E11" s="174">
        <v>28.8</v>
      </c>
      <c r="F11" s="175"/>
      <c r="G11" s="176">
        <f>ROUND(E11*F11,2)</f>
        <v>0</v>
      </c>
      <c r="H11" s="175"/>
      <c r="I11" s="176">
        <f>ROUND(E11*H11,2)</f>
        <v>0</v>
      </c>
      <c r="J11" s="175"/>
      <c r="K11" s="176">
        <f>ROUND(E11*J11,2)</f>
        <v>0</v>
      </c>
      <c r="L11" s="176">
        <v>21</v>
      </c>
      <c r="M11" s="176">
        <f>G11*(1+L11/100)</f>
        <v>0</v>
      </c>
      <c r="N11" s="174">
        <v>0</v>
      </c>
      <c r="O11" s="174">
        <f>ROUND(E11*N11,2)</f>
        <v>0</v>
      </c>
      <c r="P11" s="174">
        <v>0</v>
      </c>
      <c r="Q11" s="174">
        <f>ROUND(E11*P11,2)</f>
        <v>0</v>
      </c>
      <c r="R11" s="176" t="s">
        <v>314</v>
      </c>
      <c r="S11" s="176" t="s">
        <v>235</v>
      </c>
      <c r="T11" s="177" t="s">
        <v>235</v>
      </c>
      <c r="U11" s="161">
        <v>0.36799999999999999</v>
      </c>
      <c r="V11" s="161">
        <f>ROUND(E11*U11,2)</f>
        <v>10.6</v>
      </c>
      <c r="W11" s="161"/>
      <c r="X11" s="161" t="s">
        <v>299</v>
      </c>
      <c r="Y11" s="161" t="s">
        <v>238</v>
      </c>
      <c r="Z11" s="150"/>
      <c r="AA11" s="150"/>
      <c r="AB11" s="150"/>
      <c r="AC11" s="150"/>
      <c r="AD11" s="150"/>
      <c r="AE11" s="150"/>
      <c r="AF11" s="150"/>
      <c r="AG11" s="150" t="s">
        <v>583</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2" x14ac:dyDescent="0.2">
      <c r="A12" s="157"/>
      <c r="B12" s="158"/>
      <c r="C12" s="268" t="s">
        <v>587</v>
      </c>
      <c r="D12" s="269"/>
      <c r="E12" s="269"/>
      <c r="F12" s="269"/>
      <c r="G12" s="269"/>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309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2" x14ac:dyDescent="0.2">
      <c r="A13" s="157"/>
      <c r="B13" s="158"/>
      <c r="C13" s="197" t="s">
        <v>588</v>
      </c>
      <c r="D13" s="192"/>
      <c r="E13" s="193"/>
      <c r="F13" s="161"/>
      <c r="G13" s="161"/>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302</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3" x14ac:dyDescent="0.2">
      <c r="A14" s="157"/>
      <c r="B14" s="158"/>
      <c r="C14" s="197" t="s">
        <v>589</v>
      </c>
      <c r="D14" s="192"/>
      <c r="E14" s="193"/>
      <c r="F14" s="161"/>
      <c r="G14" s="161"/>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302</v>
      </c>
      <c r="AH14" s="150">
        <v>0</v>
      </c>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3" x14ac:dyDescent="0.2">
      <c r="A15" s="157"/>
      <c r="B15" s="158"/>
      <c r="C15" s="197" t="s">
        <v>590</v>
      </c>
      <c r="D15" s="192"/>
      <c r="E15" s="193">
        <v>28.8</v>
      </c>
      <c r="F15" s="161"/>
      <c r="G15" s="161"/>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302</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
      <c r="A16" s="171">
        <v>3</v>
      </c>
      <c r="B16" s="172" t="s">
        <v>591</v>
      </c>
      <c r="C16" s="187" t="s">
        <v>592</v>
      </c>
      <c r="D16" s="173" t="s">
        <v>313</v>
      </c>
      <c r="E16" s="174">
        <v>17</v>
      </c>
      <c r="F16" s="175"/>
      <c r="G16" s="176">
        <f>ROUND(E16*F16,2)</f>
        <v>0</v>
      </c>
      <c r="H16" s="175"/>
      <c r="I16" s="176">
        <f>ROUND(E16*H16,2)</f>
        <v>0</v>
      </c>
      <c r="J16" s="175"/>
      <c r="K16" s="176">
        <f>ROUND(E16*J16,2)</f>
        <v>0</v>
      </c>
      <c r="L16" s="176">
        <v>21</v>
      </c>
      <c r="M16" s="176">
        <f>G16*(1+L16/100)</f>
        <v>0</v>
      </c>
      <c r="N16" s="174">
        <v>0</v>
      </c>
      <c r="O16" s="174">
        <f>ROUND(E16*N16,2)</f>
        <v>0</v>
      </c>
      <c r="P16" s="174">
        <v>0</v>
      </c>
      <c r="Q16" s="174">
        <f>ROUND(E16*P16,2)</f>
        <v>0</v>
      </c>
      <c r="R16" s="176" t="s">
        <v>314</v>
      </c>
      <c r="S16" s="176" t="s">
        <v>235</v>
      </c>
      <c r="T16" s="177" t="s">
        <v>235</v>
      </c>
      <c r="U16" s="161">
        <v>0.23</v>
      </c>
      <c r="V16" s="161">
        <f>ROUND(E16*U16,2)</f>
        <v>3.91</v>
      </c>
      <c r="W16" s="161"/>
      <c r="X16" s="161" t="s">
        <v>299</v>
      </c>
      <c r="Y16" s="161" t="s">
        <v>238</v>
      </c>
      <c r="Z16" s="150"/>
      <c r="AA16" s="150"/>
      <c r="AB16" s="150"/>
      <c r="AC16" s="150"/>
      <c r="AD16" s="150"/>
      <c r="AE16" s="150"/>
      <c r="AF16" s="150"/>
      <c r="AG16" s="150" t="s">
        <v>583</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2" x14ac:dyDescent="0.2">
      <c r="A17" s="157"/>
      <c r="B17" s="158"/>
      <c r="C17" s="268" t="s">
        <v>325</v>
      </c>
      <c r="D17" s="269"/>
      <c r="E17" s="269"/>
      <c r="F17" s="269"/>
      <c r="G17" s="269"/>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309</v>
      </c>
      <c r="AH17" s="150"/>
      <c r="AI17" s="150"/>
      <c r="AJ17" s="150"/>
      <c r="AK17" s="150"/>
      <c r="AL17" s="150"/>
      <c r="AM17" s="150"/>
      <c r="AN17" s="150"/>
      <c r="AO17" s="150"/>
      <c r="AP17" s="150"/>
      <c r="AQ17" s="150"/>
      <c r="AR17" s="150"/>
      <c r="AS17" s="150"/>
      <c r="AT17" s="150"/>
      <c r="AU17" s="150"/>
      <c r="AV17" s="150"/>
      <c r="AW17" s="150"/>
      <c r="AX17" s="150"/>
      <c r="AY17" s="150"/>
      <c r="AZ17" s="150"/>
      <c r="BA17" s="178" t="str">
        <f>C17</f>
        <v>zapažených i nezapažených s urovnáním dna do předepsaného profilu a spádu, s přehozením výkopku na přilehlém terénu na vzdálenost do 3 m od podélné osy rýhy nebo s naložením výkopku na dopravní prostředek.</v>
      </c>
      <c r="BB17" s="150"/>
      <c r="BC17" s="150"/>
      <c r="BD17" s="150"/>
      <c r="BE17" s="150"/>
      <c r="BF17" s="150"/>
      <c r="BG17" s="150"/>
      <c r="BH17" s="150"/>
    </row>
    <row r="18" spans="1:60" outlineLevel="1" x14ac:dyDescent="0.2">
      <c r="A18" s="171">
        <v>4</v>
      </c>
      <c r="B18" s="172" t="s">
        <v>593</v>
      </c>
      <c r="C18" s="187" t="s">
        <v>594</v>
      </c>
      <c r="D18" s="173" t="s">
        <v>313</v>
      </c>
      <c r="E18" s="174">
        <v>17</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t="s">
        <v>314</v>
      </c>
      <c r="S18" s="176" t="s">
        <v>235</v>
      </c>
      <c r="T18" s="177" t="s">
        <v>235</v>
      </c>
      <c r="U18" s="161">
        <v>7.3999999999999996E-2</v>
      </c>
      <c r="V18" s="161">
        <f>ROUND(E18*U18,2)</f>
        <v>1.26</v>
      </c>
      <c r="W18" s="161"/>
      <c r="X18" s="161" t="s">
        <v>299</v>
      </c>
      <c r="Y18" s="161" t="s">
        <v>238</v>
      </c>
      <c r="Z18" s="150"/>
      <c r="AA18" s="150"/>
      <c r="AB18" s="150"/>
      <c r="AC18" s="150"/>
      <c r="AD18" s="150"/>
      <c r="AE18" s="150"/>
      <c r="AF18" s="150"/>
      <c r="AG18" s="150" t="s">
        <v>583</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2" x14ac:dyDescent="0.2">
      <c r="A19" s="157"/>
      <c r="B19" s="158"/>
      <c r="C19" s="268" t="s">
        <v>334</v>
      </c>
      <c r="D19" s="269"/>
      <c r="E19" s="269"/>
      <c r="F19" s="269"/>
      <c r="G19" s="269"/>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309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
      <c r="A20" s="157"/>
      <c r="B20" s="158"/>
      <c r="C20" s="197" t="s">
        <v>595</v>
      </c>
      <c r="D20" s="192"/>
      <c r="E20" s="193"/>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302</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3" x14ac:dyDescent="0.2">
      <c r="A21" s="157"/>
      <c r="B21" s="158"/>
      <c r="C21" s="197" t="s">
        <v>596</v>
      </c>
      <c r="D21" s="192"/>
      <c r="E21" s="193">
        <v>17</v>
      </c>
      <c r="F21" s="161"/>
      <c r="G21" s="161"/>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302</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1">
        <v>5</v>
      </c>
      <c r="B22" s="172" t="s">
        <v>597</v>
      </c>
      <c r="C22" s="187" t="s">
        <v>598</v>
      </c>
      <c r="D22" s="173" t="s">
        <v>313</v>
      </c>
      <c r="E22" s="174">
        <v>192.3</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t="s">
        <v>314</v>
      </c>
      <c r="S22" s="176" t="s">
        <v>235</v>
      </c>
      <c r="T22" s="177" t="s">
        <v>235</v>
      </c>
      <c r="U22" s="161">
        <v>3.1E-2</v>
      </c>
      <c r="V22" s="161">
        <f>ROUND(E22*U22,2)</f>
        <v>5.96</v>
      </c>
      <c r="W22" s="161"/>
      <c r="X22" s="161" t="s">
        <v>299</v>
      </c>
      <c r="Y22" s="161" t="s">
        <v>238</v>
      </c>
      <c r="Z22" s="150"/>
      <c r="AA22" s="150"/>
      <c r="AB22" s="150"/>
      <c r="AC22" s="150"/>
      <c r="AD22" s="150"/>
      <c r="AE22" s="150"/>
      <c r="AF22" s="150"/>
      <c r="AG22" s="150" t="s">
        <v>583</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2" x14ac:dyDescent="0.2">
      <c r="A23" s="157"/>
      <c r="B23" s="158"/>
      <c r="C23" s="266" t="s">
        <v>599</v>
      </c>
      <c r="D23" s="267"/>
      <c r="E23" s="267"/>
      <c r="F23" s="267"/>
      <c r="G23" s="267"/>
      <c r="H23" s="161"/>
      <c r="I23" s="161"/>
      <c r="J23" s="161"/>
      <c r="K23" s="161"/>
      <c r="L23" s="161"/>
      <c r="M23" s="161"/>
      <c r="N23" s="160"/>
      <c r="O23" s="160"/>
      <c r="P23" s="160"/>
      <c r="Q23" s="160"/>
      <c r="R23" s="161"/>
      <c r="S23" s="161"/>
      <c r="T23" s="161"/>
      <c r="U23" s="161"/>
      <c r="V23" s="161"/>
      <c r="W23" s="161"/>
      <c r="X23" s="161"/>
      <c r="Y23" s="161"/>
      <c r="Z23" s="150"/>
      <c r="AA23" s="150"/>
      <c r="AB23" s="150"/>
      <c r="AC23" s="150"/>
      <c r="AD23" s="150"/>
      <c r="AE23" s="150"/>
      <c r="AF23" s="150"/>
      <c r="AG23" s="150" t="s">
        <v>240</v>
      </c>
      <c r="AH23" s="150"/>
      <c r="AI23" s="150"/>
      <c r="AJ23" s="150"/>
      <c r="AK23" s="150"/>
      <c r="AL23" s="150"/>
      <c r="AM23" s="150"/>
      <c r="AN23" s="150"/>
      <c r="AO23" s="150"/>
      <c r="AP23" s="150"/>
      <c r="AQ23" s="150"/>
      <c r="AR23" s="150"/>
      <c r="AS23" s="150"/>
      <c r="AT23" s="150"/>
      <c r="AU23" s="150"/>
      <c r="AV23" s="150"/>
      <c r="AW23" s="150"/>
      <c r="AX23" s="150"/>
      <c r="AY23" s="150"/>
      <c r="AZ23" s="150"/>
      <c r="BA23" s="178" t="str">
        <f>C23</f>
        <v>Uložení sypaniny do násypů nebo na skládku s rozprostřením sypaniny ve vrstvách a s hrubým urovnáním.</v>
      </c>
      <c r="BB23" s="150"/>
      <c r="BC23" s="150"/>
      <c r="BD23" s="150"/>
      <c r="BE23" s="150"/>
      <c r="BF23" s="150"/>
      <c r="BG23" s="150"/>
      <c r="BH23" s="150"/>
    </row>
    <row r="24" spans="1:60" outlineLevel="1" x14ac:dyDescent="0.2">
      <c r="A24" s="171">
        <v>6</v>
      </c>
      <c r="B24" s="172" t="s">
        <v>600</v>
      </c>
      <c r="C24" s="187" t="s">
        <v>601</v>
      </c>
      <c r="D24" s="173" t="s">
        <v>602</v>
      </c>
      <c r="E24" s="174">
        <v>2</v>
      </c>
      <c r="F24" s="175"/>
      <c r="G24" s="176">
        <f>ROUND(E24*F24,2)</f>
        <v>0</v>
      </c>
      <c r="H24" s="175"/>
      <c r="I24" s="176">
        <f>ROUND(E24*H24,2)</f>
        <v>0</v>
      </c>
      <c r="J24" s="175"/>
      <c r="K24" s="176">
        <f>ROUND(E24*J24,2)</f>
        <v>0</v>
      </c>
      <c r="L24" s="176">
        <v>21</v>
      </c>
      <c r="M24" s="176">
        <f>G24*(1+L24/100)</f>
        <v>0</v>
      </c>
      <c r="N24" s="174">
        <v>0</v>
      </c>
      <c r="O24" s="174">
        <f>ROUND(E24*N24,2)</f>
        <v>0</v>
      </c>
      <c r="P24" s="174">
        <v>0</v>
      </c>
      <c r="Q24" s="174">
        <f>ROUND(E24*P24,2)</f>
        <v>0</v>
      </c>
      <c r="R24" s="176"/>
      <c r="S24" s="176" t="s">
        <v>267</v>
      </c>
      <c r="T24" s="177" t="s">
        <v>287</v>
      </c>
      <c r="U24" s="161">
        <v>0</v>
      </c>
      <c r="V24" s="161">
        <f>ROUND(E24*U24,2)</f>
        <v>0</v>
      </c>
      <c r="W24" s="161"/>
      <c r="X24" s="161" t="s">
        <v>299</v>
      </c>
      <c r="Y24" s="161" t="s">
        <v>238</v>
      </c>
      <c r="Z24" s="150"/>
      <c r="AA24" s="150"/>
      <c r="AB24" s="150"/>
      <c r="AC24" s="150"/>
      <c r="AD24" s="150"/>
      <c r="AE24" s="150"/>
      <c r="AF24" s="150"/>
      <c r="AG24" s="150" t="s">
        <v>583</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
      <c r="A25" s="157"/>
      <c r="B25" s="158"/>
      <c r="C25" s="197" t="s">
        <v>603</v>
      </c>
      <c r="D25" s="192"/>
      <c r="E25" s="193"/>
      <c r="F25" s="161"/>
      <c r="G25" s="161"/>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302</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3" x14ac:dyDescent="0.2">
      <c r="A26" s="157"/>
      <c r="B26" s="158"/>
      <c r="C26" s="197" t="s">
        <v>156</v>
      </c>
      <c r="D26" s="192"/>
      <c r="E26" s="193">
        <v>2</v>
      </c>
      <c r="F26" s="161"/>
      <c r="G26" s="161"/>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302</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71">
        <v>7</v>
      </c>
      <c r="B27" s="172" t="s">
        <v>604</v>
      </c>
      <c r="C27" s="187" t="s">
        <v>605</v>
      </c>
      <c r="D27" s="173" t="s">
        <v>602</v>
      </c>
      <c r="E27" s="174">
        <v>2</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267</v>
      </c>
      <c r="T27" s="177" t="s">
        <v>287</v>
      </c>
      <c r="U27" s="161">
        <v>0</v>
      </c>
      <c r="V27" s="161">
        <f>ROUND(E27*U27,2)</f>
        <v>0</v>
      </c>
      <c r="W27" s="161"/>
      <c r="X27" s="161" t="s">
        <v>299</v>
      </c>
      <c r="Y27" s="161" t="s">
        <v>238</v>
      </c>
      <c r="Z27" s="150"/>
      <c r="AA27" s="150"/>
      <c r="AB27" s="150"/>
      <c r="AC27" s="150"/>
      <c r="AD27" s="150"/>
      <c r="AE27" s="150"/>
      <c r="AF27" s="150"/>
      <c r="AG27" s="150" t="s">
        <v>583</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2" x14ac:dyDescent="0.2">
      <c r="A28" s="157"/>
      <c r="B28" s="158"/>
      <c r="C28" s="197" t="s">
        <v>603</v>
      </c>
      <c r="D28" s="192"/>
      <c r="E28" s="193"/>
      <c r="F28" s="161"/>
      <c r="G28" s="161"/>
      <c r="H28" s="161"/>
      <c r="I28" s="161"/>
      <c r="J28" s="161"/>
      <c r="K28" s="161"/>
      <c r="L28" s="161"/>
      <c r="M28" s="161"/>
      <c r="N28" s="160"/>
      <c r="O28" s="160"/>
      <c r="P28" s="160"/>
      <c r="Q28" s="160"/>
      <c r="R28" s="161"/>
      <c r="S28" s="161"/>
      <c r="T28" s="161"/>
      <c r="U28" s="161"/>
      <c r="V28" s="161"/>
      <c r="W28" s="161"/>
      <c r="X28" s="161"/>
      <c r="Y28" s="161"/>
      <c r="Z28" s="150"/>
      <c r="AA28" s="150"/>
      <c r="AB28" s="150"/>
      <c r="AC28" s="150"/>
      <c r="AD28" s="150"/>
      <c r="AE28" s="150"/>
      <c r="AF28" s="150"/>
      <c r="AG28" s="150" t="s">
        <v>302</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3" x14ac:dyDescent="0.2">
      <c r="A29" s="157"/>
      <c r="B29" s="158"/>
      <c r="C29" s="197" t="s">
        <v>156</v>
      </c>
      <c r="D29" s="192"/>
      <c r="E29" s="193">
        <v>2</v>
      </c>
      <c r="F29" s="161"/>
      <c r="G29" s="161"/>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302</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x14ac:dyDescent="0.2">
      <c r="A30" s="164" t="s">
        <v>230</v>
      </c>
      <c r="B30" s="165" t="s">
        <v>156</v>
      </c>
      <c r="C30" s="186" t="s">
        <v>157</v>
      </c>
      <c r="D30" s="166"/>
      <c r="E30" s="167"/>
      <c r="F30" s="168"/>
      <c r="G30" s="168">
        <f>SUMIF(AG31:AG62,"&lt;&gt;NOR",G31:G62)</f>
        <v>0</v>
      </c>
      <c r="H30" s="168"/>
      <c r="I30" s="168">
        <f>SUM(I31:I62)</f>
        <v>0</v>
      </c>
      <c r="J30" s="168"/>
      <c r="K30" s="168">
        <f>SUM(K31:K62)</f>
        <v>0</v>
      </c>
      <c r="L30" s="168"/>
      <c r="M30" s="168">
        <f>SUM(M31:M62)</f>
        <v>0</v>
      </c>
      <c r="N30" s="167"/>
      <c r="O30" s="167">
        <f>SUM(O31:O62)</f>
        <v>57.87</v>
      </c>
      <c r="P30" s="167"/>
      <c r="Q30" s="167">
        <f>SUM(Q31:Q62)</f>
        <v>0</v>
      </c>
      <c r="R30" s="168"/>
      <c r="S30" s="168"/>
      <c r="T30" s="169"/>
      <c r="U30" s="163"/>
      <c r="V30" s="163">
        <f>SUM(V31:V62)</f>
        <v>81.180000000000007</v>
      </c>
      <c r="W30" s="163"/>
      <c r="X30" s="163"/>
      <c r="Y30" s="163"/>
      <c r="AG30" t="s">
        <v>231</v>
      </c>
    </row>
    <row r="31" spans="1:60" outlineLevel="1" x14ac:dyDescent="0.2">
      <c r="A31" s="171">
        <v>8</v>
      </c>
      <c r="B31" s="172" t="s">
        <v>606</v>
      </c>
      <c r="C31" s="187" t="s">
        <v>607</v>
      </c>
      <c r="D31" s="173" t="s">
        <v>313</v>
      </c>
      <c r="E31" s="174">
        <v>5.12</v>
      </c>
      <c r="F31" s="175"/>
      <c r="G31" s="176">
        <f>ROUND(E31*F31,2)</f>
        <v>0</v>
      </c>
      <c r="H31" s="175"/>
      <c r="I31" s="176">
        <f>ROUND(E31*H31,2)</f>
        <v>0</v>
      </c>
      <c r="J31" s="175"/>
      <c r="K31" s="176">
        <f>ROUND(E31*J31,2)</f>
        <v>0</v>
      </c>
      <c r="L31" s="176">
        <v>21</v>
      </c>
      <c r="M31" s="176">
        <f>G31*(1+L31/100)</f>
        <v>0</v>
      </c>
      <c r="N31" s="174">
        <v>2.5249999999999999</v>
      </c>
      <c r="O31" s="174">
        <f>ROUND(E31*N31,2)</f>
        <v>12.93</v>
      </c>
      <c r="P31" s="174">
        <v>0</v>
      </c>
      <c r="Q31" s="174">
        <f>ROUND(E31*P31,2)</f>
        <v>0</v>
      </c>
      <c r="R31" s="176" t="s">
        <v>447</v>
      </c>
      <c r="S31" s="176" t="s">
        <v>235</v>
      </c>
      <c r="T31" s="177" t="s">
        <v>235</v>
      </c>
      <c r="U31" s="161">
        <v>0.48</v>
      </c>
      <c r="V31" s="161">
        <f>ROUND(E31*U31,2)</f>
        <v>2.46</v>
      </c>
      <c r="W31" s="161"/>
      <c r="X31" s="161" t="s">
        <v>299</v>
      </c>
      <c r="Y31" s="161" t="s">
        <v>238</v>
      </c>
      <c r="Z31" s="150"/>
      <c r="AA31" s="150"/>
      <c r="AB31" s="150"/>
      <c r="AC31" s="150"/>
      <c r="AD31" s="150"/>
      <c r="AE31" s="150"/>
      <c r="AF31" s="150"/>
      <c r="AG31" s="150" t="s">
        <v>583</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268" t="s">
        <v>608</v>
      </c>
      <c r="D32" s="269"/>
      <c r="E32" s="269"/>
      <c r="F32" s="269"/>
      <c r="G32" s="269"/>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309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2" x14ac:dyDescent="0.2">
      <c r="A33" s="157"/>
      <c r="B33" s="158"/>
      <c r="C33" s="197" t="s">
        <v>609</v>
      </c>
      <c r="D33" s="192"/>
      <c r="E33" s="193"/>
      <c r="F33" s="161"/>
      <c r="G33" s="161"/>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302</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
      <c r="A34" s="157"/>
      <c r="B34" s="158"/>
      <c r="C34" s="197" t="s">
        <v>610</v>
      </c>
      <c r="D34" s="192"/>
      <c r="E34" s="193">
        <v>5.12</v>
      </c>
      <c r="F34" s="161"/>
      <c r="G34" s="161"/>
      <c r="H34" s="161"/>
      <c r="I34" s="161"/>
      <c r="J34" s="161"/>
      <c r="K34" s="161"/>
      <c r="L34" s="161"/>
      <c r="M34" s="161"/>
      <c r="N34" s="160"/>
      <c r="O34" s="160"/>
      <c r="P34" s="160"/>
      <c r="Q34" s="160"/>
      <c r="R34" s="161"/>
      <c r="S34" s="161"/>
      <c r="T34" s="161"/>
      <c r="U34" s="161"/>
      <c r="V34" s="161"/>
      <c r="W34" s="161"/>
      <c r="X34" s="161"/>
      <c r="Y34" s="161"/>
      <c r="Z34" s="150"/>
      <c r="AA34" s="150"/>
      <c r="AB34" s="150"/>
      <c r="AC34" s="150"/>
      <c r="AD34" s="150"/>
      <c r="AE34" s="150"/>
      <c r="AF34" s="150"/>
      <c r="AG34" s="150" t="s">
        <v>302</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1">
        <v>9</v>
      </c>
      <c r="B35" s="172" t="s">
        <v>611</v>
      </c>
      <c r="C35" s="187" t="s">
        <v>612</v>
      </c>
      <c r="D35" s="173" t="s">
        <v>297</v>
      </c>
      <c r="E35" s="174">
        <v>2.56</v>
      </c>
      <c r="F35" s="175"/>
      <c r="G35" s="176">
        <f>ROUND(E35*F35,2)</f>
        <v>0</v>
      </c>
      <c r="H35" s="175"/>
      <c r="I35" s="176">
        <f>ROUND(E35*H35,2)</f>
        <v>0</v>
      </c>
      <c r="J35" s="175"/>
      <c r="K35" s="176">
        <f>ROUND(E35*J35,2)</f>
        <v>0</v>
      </c>
      <c r="L35" s="176">
        <v>21</v>
      </c>
      <c r="M35" s="176">
        <f>G35*(1+L35/100)</f>
        <v>0</v>
      </c>
      <c r="N35" s="174">
        <v>3.9190000000000003E-2</v>
      </c>
      <c r="O35" s="174">
        <f>ROUND(E35*N35,2)</f>
        <v>0.1</v>
      </c>
      <c r="P35" s="174">
        <v>0</v>
      </c>
      <c r="Q35" s="174">
        <f>ROUND(E35*P35,2)</f>
        <v>0</v>
      </c>
      <c r="R35" s="176" t="s">
        <v>447</v>
      </c>
      <c r="S35" s="176" t="s">
        <v>235</v>
      </c>
      <c r="T35" s="177" t="s">
        <v>235</v>
      </c>
      <c r="U35" s="161">
        <v>1.6</v>
      </c>
      <c r="V35" s="161">
        <f>ROUND(E35*U35,2)</f>
        <v>4.0999999999999996</v>
      </c>
      <c r="W35" s="161"/>
      <c r="X35" s="161" t="s">
        <v>299</v>
      </c>
      <c r="Y35" s="161" t="s">
        <v>238</v>
      </c>
      <c r="Z35" s="150"/>
      <c r="AA35" s="150"/>
      <c r="AB35" s="150"/>
      <c r="AC35" s="150"/>
      <c r="AD35" s="150"/>
      <c r="AE35" s="150"/>
      <c r="AF35" s="150"/>
      <c r="AG35" s="150" t="s">
        <v>583</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22.5" outlineLevel="2" x14ac:dyDescent="0.2">
      <c r="A36" s="157"/>
      <c r="B36" s="158"/>
      <c r="C36" s="268" t="s">
        <v>613</v>
      </c>
      <c r="D36" s="269"/>
      <c r="E36" s="269"/>
      <c r="F36" s="269"/>
      <c r="G36" s="269"/>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309</v>
      </c>
      <c r="AH36" s="150"/>
      <c r="AI36" s="150"/>
      <c r="AJ36" s="150"/>
      <c r="AK36" s="150"/>
      <c r="AL36" s="150"/>
      <c r="AM36" s="150"/>
      <c r="AN36" s="150"/>
      <c r="AO36" s="150"/>
      <c r="AP36" s="150"/>
      <c r="AQ36" s="150"/>
      <c r="AR36" s="150"/>
      <c r="AS36" s="150"/>
      <c r="AT36" s="150"/>
      <c r="AU36" s="150"/>
      <c r="AV36" s="150"/>
      <c r="AW36" s="150"/>
      <c r="AX36" s="150"/>
      <c r="AY36" s="150"/>
      <c r="AZ36" s="150"/>
      <c r="BA36" s="178" t="str">
        <f>C36</f>
        <v>svislé nebo šikmé (odkloněné) , půdorysně přímé nebo zalomené, stěn základových desek ve volných nebo zapažených jámách, rýhách, šachtách, včetně případných vzpěr,</v>
      </c>
      <c r="BB36" s="150"/>
      <c r="BC36" s="150"/>
      <c r="BD36" s="150"/>
      <c r="BE36" s="150"/>
      <c r="BF36" s="150"/>
      <c r="BG36" s="150"/>
      <c r="BH36" s="150"/>
    </row>
    <row r="37" spans="1:60" outlineLevel="2" x14ac:dyDescent="0.2">
      <c r="A37" s="157"/>
      <c r="B37" s="158"/>
      <c r="C37" s="197" t="s">
        <v>614</v>
      </c>
      <c r="D37" s="192"/>
      <c r="E37" s="193"/>
      <c r="F37" s="161"/>
      <c r="G37" s="161"/>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302</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3" x14ac:dyDescent="0.2">
      <c r="A38" s="157"/>
      <c r="B38" s="158"/>
      <c r="C38" s="197" t="s">
        <v>615</v>
      </c>
      <c r="D38" s="192"/>
      <c r="E38" s="193">
        <v>2.56</v>
      </c>
      <c r="F38" s="161"/>
      <c r="G38" s="161"/>
      <c r="H38" s="161"/>
      <c r="I38" s="161"/>
      <c r="J38" s="161"/>
      <c r="K38" s="161"/>
      <c r="L38" s="161"/>
      <c r="M38" s="161"/>
      <c r="N38" s="160"/>
      <c r="O38" s="160"/>
      <c r="P38" s="160"/>
      <c r="Q38" s="160"/>
      <c r="R38" s="161"/>
      <c r="S38" s="161"/>
      <c r="T38" s="161"/>
      <c r="U38" s="161"/>
      <c r="V38" s="161"/>
      <c r="W38" s="161"/>
      <c r="X38" s="161"/>
      <c r="Y38" s="161"/>
      <c r="Z38" s="150"/>
      <c r="AA38" s="150"/>
      <c r="AB38" s="150"/>
      <c r="AC38" s="150"/>
      <c r="AD38" s="150"/>
      <c r="AE38" s="150"/>
      <c r="AF38" s="150"/>
      <c r="AG38" s="150" t="s">
        <v>302</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1">
        <v>10</v>
      </c>
      <c r="B39" s="172" t="s">
        <v>616</v>
      </c>
      <c r="C39" s="187" t="s">
        <v>617</v>
      </c>
      <c r="D39" s="173" t="s">
        <v>297</v>
      </c>
      <c r="E39" s="174">
        <v>2.56</v>
      </c>
      <c r="F39" s="175"/>
      <c r="G39" s="176">
        <f>ROUND(E39*F39,2)</f>
        <v>0</v>
      </c>
      <c r="H39" s="175"/>
      <c r="I39" s="176">
        <f>ROUND(E39*H39,2)</f>
        <v>0</v>
      </c>
      <c r="J39" s="175"/>
      <c r="K39" s="176">
        <f>ROUND(E39*J39,2)</f>
        <v>0</v>
      </c>
      <c r="L39" s="176">
        <v>21</v>
      </c>
      <c r="M39" s="176">
        <f>G39*(1+L39/100)</f>
        <v>0</v>
      </c>
      <c r="N39" s="174">
        <v>0</v>
      </c>
      <c r="O39" s="174">
        <f>ROUND(E39*N39,2)</f>
        <v>0</v>
      </c>
      <c r="P39" s="174">
        <v>0</v>
      </c>
      <c r="Q39" s="174">
        <f>ROUND(E39*P39,2)</f>
        <v>0</v>
      </c>
      <c r="R39" s="176" t="s">
        <v>447</v>
      </c>
      <c r="S39" s="176" t="s">
        <v>235</v>
      </c>
      <c r="T39" s="177" t="s">
        <v>235</v>
      </c>
      <c r="U39" s="161">
        <v>0.32</v>
      </c>
      <c r="V39" s="161">
        <f>ROUND(E39*U39,2)</f>
        <v>0.82</v>
      </c>
      <c r="W39" s="161"/>
      <c r="X39" s="161" t="s">
        <v>299</v>
      </c>
      <c r="Y39" s="161" t="s">
        <v>238</v>
      </c>
      <c r="Z39" s="150"/>
      <c r="AA39" s="150"/>
      <c r="AB39" s="150"/>
      <c r="AC39" s="150"/>
      <c r="AD39" s="150"/>
      <c r="AE39" s="150"/>
      <c r="AF39" s="150"/>
      <c r="AG39" s="150" t="s">
        <v>583</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2.5" outlineLevel="2" x14ac:dyDescent="0.2">
      <c r="A40" s="157"/>
      <c r="B40" s="158"/>
      <c r="C40" s="268" t="s">
        <v>613</v>
      </c>
      <c r="D40" s="269"/>
      <c r="E40" s="269"/>
      <c r="F40" s="269"/>
      <c r="G40" s="269"/>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309</v>
      </c>
      <c r="AH40" s="150"/>
      <c r="AI40" s="150"/>
      <c r="AJ40" s="150"/>
      <c r="AK40" s="150"/>
      <c r="AL40" s="150"/>
      <c r="AM40" s="150"/>
      <c r="AN40" s="150"/>
      <c r="AO40" s="150"/>
      <c r="AP40" s="150"/>
      <c r="AQ40" s="150"/>
      <c r="AR40" s="150"/>
      <c r="AS40" s="150"/>
      <c r="AT40" s="150"/>
      <c r="AU40" s="150"/>
      <c r="AV40" s="150"/>
      <c r="AW40" s="150"/>
      <c r="AX40" s="150"/>
      <c r="AY40" s="150"/>
      <c r="AZ40" s="150"/>
      <c r="BA40" s="178" t="str">
        <f>C40</f>
        <v>svislé nebo šikmé (odkloněné) , půdorysně přímé nebo zalomené, stěn základových desek ve volných nebo zapažených jámách, rýhách, šachtách, včetně případných vzpěr,</v>
      </c>
      <c r="BB40" s="150"/>
      <c r="BC40" s="150"/>
      <c r="BD40" s="150"/>
      <c r="BE40" s="150"/>
      <c r="BF40" s="150"/>
      <c r="BG40" s="150"/>
      <c r="BH40" s="150"/>
    </row>
    <row r="41" spans="1:60" outlineLevel="2" x14ac:dyDescent="0.2">
      <c r="A41" s="157"/>
      <c r="B41" s="158"/>
      <c r="C41" s="257" t="s">
        <v>618</v>
      </c>
      <c r="D41" s="258"/>
      <c r="E41" s="258"/>
      <c r="F41" s="258"/>
      <c r="G41" s="258"/>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240</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2" x14ac:dyDescent="0.2">
      <c r="A42" s="157"/>
      <c r="B42" s="158"/>
      <c r="C42" s="197" t="s">
        <v>619</v>
      </c>
      <c r="D42" s="192"/>
      <c r="E42" s="193"/>
      <c r="F42" s="161"/>
      <c r="G42" s="161"/>
      <c r="H42" s="161"/>
      <c r="I42" s="161"/>
      <c r="J42" s="161"/>
      <c r="K42" s="161"/>
      <c r="L42" s="161"/>
      <c r="M42" s="161"/>
      <c r="N42" s="160"/>
      <c r="O42" s="160"/>
      <c r="P42" s="160"/>
      <c r="Q42" s="160"/>
      <c r="R42" s="161"/>
      <c r="S42" s="161"/>
      <c r="T42" s="161"/>
      <c r="U42" s="161"/>
      <c r="V42" s="161"/>
      <c r="W42" s="161"/>
      <c r="X42" s="161"/>
      <c r="Y42" s="161"/>
      <c r="Z42" s="150"/>
      <c r="AA42" s="150"/>
      <c r="AB42" s="150"/>
      <c r="AC42" s="150"/>
      <c r="AD42" s="150"/>
      <c r="AE42" s="150"/>
      <c r="AF42" s="150"/>
      <c r="AG42" s="150" t="s">
        <v>302</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3" x14ac:dyDescent="0.2">
      <c r="A43" s="157"/>
      <c r="B43" s="158"/>
      <c r="C43" s="197" t="s">
        <v>615</v>
      </c>
      <c r="D43" s="192"/>
      <c r="E43" s="193">
        <v>2.56</v>
      </c>
      <c r="F43" s="161"/>
      <c r="G43" s="161"/>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302</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2.5" outlineLevel="1" x14ac:dyDescent="0.2">
      <c r="A44" s="171">
        <v>11</v>
      </c>
      <c r="B44" s="172" t="s">
        <v>620</v>
      </c>
      <c r="C44" s="187" t="s">
        <v>621</v>
      </c>
      <c r="D44" s="173" t="s">
        <v>422</v>
      </c>
      <c r="E44" s="174">
        <v>0.21840000000000001</v>
      </c>
      <c r="F44" s="175"/>
      <c r="G44" s="176">
        <f>ROUND(E44*F44,2)</f>
        <v>0</v>
      </c>
      <c r="H44" s="175"/>
      <c r="I44" s="176">
        <f>ROUND(E44*H44,2)</f>
        <v>0</v>
      </c>
      <c r="J44" s="175"/>
      <c r="K44" s="176">
        <f>ROUND(E44*J44,2)</f>
        <v>0</v>
      </c>
      <c r="L44" s="176">
        <v>21</v>
      </c>
      <c r="M44" s="176">
        <f>G44*(1+L44/100)</f>
        <v>0</v>
      </c>
      <c r="N44" s="174">
        <v>1.07874</v>
      </c>
      <c r="O44" s="174">
        <f>ROUND(E44*N44,2)</f>
        <v>0.24</v>
      </c>
      <c r="P44" s="174">
        <v>0</v>
      </c>
      <c r="Q44" s="174">
        <f>ROUND(E44*P44,2)</f>
        <v>0</v>
      </c>
      <c r="R44" s="176" t="s">
        <v>447</v>
      </c>
      <c r="S44" s="176" t="s">
        <v>235</v>
      </c>
      <c r="T44" s="177" t="s">
        <v>235</v>
      </c>
      <c r="U44" s="161">
        <v>15.231</v>
      </c>
      <c r="V44" s="161">
        <f>ROUND(E44*U44,2)</f>
        <v>3.33</v>
      </c>
      <c r="W44" s="161"/>
      <c r="X44" s="161" t="s">
        <v>299</v>
      </c>
      <c r="Y44" s="161" t="s">
        <v>238</v>
      </c>
      <c r="Z44" s="150"/>
      <c r="AA44" s="150"/>
      <c r="AB44" s="150"/>
      <c r="AC44" s="150"/>
      <c r="AD44" s="150"/>
      <c r="AE44" s="150"/>
      <c r="AF44" s="150"/>
      <c r="AG44" s="150" t="s">
        <v>583</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268" t="s">
        <v>448</v>
      </c>
      <c r="D45" s="269"/>
      <c r="E45" s="269"/>
      <c r="F45" s="269"/>
      <c r="G45" s="269"/>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309</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2" x14ac:dyDescent="0.2">
      <c r="A46" s="157"/>
      <c r="B46" s="158"/>
      <c r="C46" s="197" t="s">
        <v>622</v>
      </c>
      <c r="D46" s="192"/>
      <c r="E46" s="193">
        <v>0.21840000000000001</v>
      </c>
      <c r="F46" s="161"/>
      <c r="G46" s="161"/>
      <c r="H46" s="161"/>
      <c r="I46" s="161"/>
      <c r="J46" s="161"/>
      <c r="K46" s="161"/>
      <c r="L46" s="161"/>
      <c r="M46" s="161"/>
      <c r="N46" s="160"/>
      <c r="O46" s="160"/>
      <c r="P46" s="160"/>
      <c r="Q46" s="160"/>
      <c r="R46" s="161"/>
      <c r="S46" s="161"/>
      <c r="T46" s="161"/>
      <c r="U46" s="161"/>
      <c r="V46" s="161"/>
      <c r="W46" s="161"/>
      <c r="X46" s="161"/>
      <c r="Y46" s="161"/>
      <c r="Z46" s="150"/>
      <c r="AA46" s="150"/>
      <c r="AB46" s="150"/>
      <c r="AC46" s="150"/>
      <c r="AD46" s="150"/>
      <c r="AE46" s="150"/>
      <c r="AF46" s="150"/>
      <c r="AG46" s="150" t="s">
        <v>302</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1">
        <v>12</v>
      </c>
      <c r="B47" s="172" t="s">
        <v>623</v>
      </c>
      <c r="C47" s="187" t="s">
        <v>624</v>
      </c>
      <c r="D47" s="173" t="s">
        <v>313</v>
      </c>
      <c r="E47" s="174">
        <v>16.899999999999999</v>
      </c>
      <c r="F47" s="175"/>
      <c r="G47" s="176">
        <f>ROUND(E47*F47,2)</f>
        <v>0</v>
      </c>
      <c r="H47" s="175"/>
      <c r="I47" s="176">
        <f>ROUND(E47*H47,2)</f>
        <v>0</v>
      </c>
      <c r="J47" s="175"/>
      <c r="K47" s="176">
        <f>ROUND(E47*J47,2)</f>
        <v>0</v>
      </c>
      <c r="L47" s="176">
        <v>21</v>
      </c>
      <c r="M47" s="176">
        <f>G47*(1+L47/100)</f>
        <v>0</v>
      </c>
      <c r="N47" s="174">
        <v>2.5249999999999999</v>
      </c>
      <c r="O47" s="174">
        <f>ROUND(E47*N47,2)</f>
        <v>42.67</v>
      </c>
      <c r="P47" s="174">
        <v>0</v>
      </c>
      <c r="Q47" s="174">
        <f>ROUND(E47*P47,2)</f>
        <v>0</v>
      </c>
      <c r="R47" s="176" t="s">
        <v>447</v>
      </c>
      <c r="S47" s="176" t="s">
        <v>235</v>
      </c>
      <c r="T47" s="177" t="s">
        <v>235</v>
      </c>
      <c r="U47" s="161">
        <v>0.48</v>
      </c>
      <c r="V47" s="161">
        <f>ROUND(E47*U47,2)</f>
        <v>8.11</v>
      </c>
      <c r="W47" s="161"/>
      <c r="X47" s="161" t="s">
        <v>299</v>
      </c>
      <c r="Y47" s="161" t="s">
        <v>238</v>
      </c>
      <c r="Z47" s="150"/>
      <c r="AA47" s="150"/>
      <c r="AB47" s="150"/>
      <c r="AC47" s="150"/>
      <c r="AD47" s="150"/>
      <c r="AE47" s="150"/>
      <c r="AF47" s="150"/>
      <c r="AG47" s="150" t="s">
        <v>583</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2" x14ac:dyDescent="0.2">
      <c r="A48" s="157"/>
      <c r="B48" s="158"/>
      <c r="C48" s="268" t="s">
        <v>625</v>
      </c>
      <c r="D48" s="269"/>
      <c r="E48" s="269"/>
      <c r="F48" s="269"/>
      <c r="G48" s="269"/>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309</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
      <c r="A49" s="157"/>
      <c r="B49" s="158"/>
      <c r="C49" s="197" t="s">
        <v>626</v>
      </c>
      <c r="D49" s="192"/>
      <c r="E49" s="193"/>
      <c r="F49" s="161"/>
      <c r="G49" s="161"/>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302</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3" x14ac:dyDescent="0.2">
      <c r="A50" s="157"/>
      <c r="B50" s="158"/>
      <c r="C50" s="197" t="s">
        <v>627</v>
      </c>
      <c r="D50" s="192"/>
      <c r="E50" s="193">
        <v>16.899999999999999</v>
      </c>
      <c r="F50" s="161"/>
      <c r="G50" s="161"/>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302</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
      <c r="A51" s="171">
        <v>13</v>
      </c>
      <c r="B51" s="172" t="s">
        <v>628</v>
      </c>
      <c r="C51" s="187" t="s">
        <v>629</v>
      </c>
      <c r="D51" s="173" t="s">
        <v>297</v>
      </c>
      <c r="E51" s="174">
        <v>38.72</v>
      </c>
      <c r="F51" s="175"/>
      <c r="G51" s="176">
        <f>ROUND(E51*F51,2)</f>
        <v>0</v>
      </c>
      <c r="H51" s="175"/>
      <c r="I51" s="176">
        <f>ROUND(E51*H51,2)</f>
        <v>0</v>
      </c>
      <c r="J51" s="175"/>
      <c r="K51" s="176">
        <f>ROUND(E51*J51,2)</f>
        <v>0</v>
      </c>
      <c r="L51" s="176">
        <v>21</v>
      </c>
      <c r="M51" s="176">
        <f>G51*(1+L51/100)</f>
        <v>0</v>
      </c>
      <c r="N51" s="174">
        <v>3.9149999999999997E-2</v>
      </c>
      <c r="O51" s="174">
        <f>ROUND(E51*N51,2)</f>
        <v>1.52</v>
      </c>
      <c r="P51" s="174">
        <v>0</v>
      </c>
      <c r="Q51" s="174">
        <f>ROUND(E51*P51,2)</f>
        <v>0</v>
      </c>
      <c r="R51" s="176" t="s">
        <v>447</v>
      </c>
      <c r="S51" s="176" t="s">
        <v>235</v>
      </c>
      <c r="T51" s="177" t="s">
        <v>235</v>
      </c>
      <c r="U51" s="161">
        <v>1.05</v>
      </c>
      <c r="V51" s="161">
        <f>ROUND(E51*U51,2)</f>
        <v>40.659999999999997</v>
      </c>
      <c r="W51" s="161"/>
      <c r="X51" s="161" t="s">
        <v>299</v>
      </c>
      <c r="Y51" s="161" t="s">
        <v>238</v>
      </c>
      <c r="Z51" s="150"/>
      <c r="AA51" s="150"/>
      <c r="AB51" s="150"/>
      <c r="AC51" s="150"/>
      <c r="AD51" s="150"/>
      <c r="AE51" s="150"/>
      <c r="AF51" s="150"/>
      <c r="AG51" s="150" t="s">
        <v>583</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ht="22.5" outlineLevel="2" x14ac:dyDescent="0.2">
      <c r="A52" s="157"/>
      <c r="B52" s="158"/>
      <c r="C52" s="268" t="s">
        <v>630</v>
      </c>
      <c r="D52" s="269"/>
      <c r="E52" s="269"/>
      <c r="F52" s="269"/>
      <c r="G52" s="269"/>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309</v>
      </c>
      <c r="AH52" s="150"/>
      <c r="AI52" s="150"/>
      <c r="AJ52" s="150"/>
      <c r="AK52" s="150"/>
      <c r="AL52" s="150"/>
      <c r="AM52" s="150"/>
      <c r="AN52" s="150"/>
      <c r="AO52" s="150"/>
      <c r="AP52" s="150"/>
      <c r="AQ52" s="150"/>
      <c r="AR52" s="150"/>
      <c r="AS52" s="150"/>
      <c r="AT52" s="150"/>
      <c r="AU52" s="150"/>
      <c r="AV52" s="150"/>
      <c r="AW52" s="150"/>
      <c r="AX52" s="150"/>
      <c r="AY52" s="150"/>
      <c r="AZ52" s="150"/>
      <c r="BA52" s="178" t="str">
        <f>C52</f>
        <v>svislé nebo šikmé (odkloněné), půdorysně přímé nebo zalomené, stěn základových pasů ve volných nebo zapažených jámách, rýhách, šachtách, včetně případných vzpěr,</v>
      </c>
      <c r="BB52" s="150"/>
      <c r="BC52" s="150"/>
      <c r="BD52" s="150"/>
      <c r="BE52" s="150"/>
      <c r="BF52" s="150"/>
      <c r="BG52" s="150"/>
      <c r="BH52" s="150"/>
    </row>
    <row r="53" spans="1:60" outlineLevel="2" x14ac:dyDescent="0.2">
      <c r="A53" s="157"/>
      <c r="B53" s="158"/>
      <c r="C53" s="197" t="s">
        <v>631</v>
      </c>
      <c r="D53" s="192"/>
      <c r="E53" s="193"/>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302</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3" x14ac:dyDescent="0.2">
      <c r="A54" s="157"/>
      <c r="B54" s="158"/>
      <c r="C54" s="197" t="s">
        <v>632</v>
      </c>
      <c r="D54" s="192"/>
      <c r="E54" s="193">
        <v>38.72</v>
      </c>
      <c r="F54" s="161"/>
      <c r="G54" s="161"/>
      <c r="H54" s="161"/>
      <c r="I54" s="161"/>
      <c r="J54" s="161"/>
      <c r="K54" s="161"/>
      <c r="L54" s="161"/>
      <c r="M54" s="161"/>
      <c r="N54" s="160"/>
      <c r="O54" s="160"/>
      <c r="P54" s="160"/>
      <c r="Q54" s="160"/>
      <c r="R54" s="161"/>
      <c r="S54" s="161"/>
      <c r="T54" s="161"/>
      <c r="U54" s="161"/>
      <c r="V54" s="161"/>
      <c r="W54" s="161"/>
      <c r="X54" s="161"/>
      <c r="Y54" s="161"/>
      <c r="Z54" s="150"/>
      <c r="AA54" s="150"/>
      <c r="AB54" s="150"/>
      <c r="AC54" s="150"/>
      <c r="AD54" s="150"/>
      <c r="AE54" s="150"/>
      <c r="AF54" s="150"/>
      <c r="AG54" s="150" t="s">
        <v>302</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71">
        <v>14</v>
      </c>
      <c r="B55" s="172" t="s">
        <v>633</v>
      </c>
      <c r="C55" s="187" t="s">
        <v>634</v>
      </c>
      <c r="D55" s="173" t="s">
        <v>297</v>
      </c>
      <c r="E55" s="174">
        <v>38.72</v>
      </c>
      <c r="F55" s="175"/>
      <c r="G55" s="176">
        <f>ROUND(E55*F55,2)</f>
        <v>0</v>
      </c>
      <c r="H55" s="175"/>
      <c r="I55" s="176">
        <f>ROUND(E55*H55,2)</f>
        <v>0</v>
      </c>
      <c r="J55" s="175"/>
      <c r="K55" s="176">
        <f>ROUND(E55*J55,2)</f>
        <v>0</v>
      </c>
      <c r="L55" s="176">
        <v>21</v>
      </c>
      <c r="M55" s="176">
        <f>G55*(1+L55/100)</f>
        <v>0</v>
      </c>
      <c r="N55" s="174">
        <v>0</v>
      </c>
      <c r="O55" s="174">
        <f>ROUND(E55*N55,2)</f>
        <v>0</v>
      </c>
      <c r="P55" s="174">
        <v>0</v>
      </c>
      <c r="Q55" s="174">
        <f>ROUND(E55*P55,2)</f>
        <v>0</v>
      </c>
      <c r="R55" s="176" t="s">
        <v>447</v>
      </c>
      <c r="S55" s="176" t="s">
        <v>235</v>
      </c>
      <c r="T55" s="177" t="s">
        <v>235</v>
      </c>
      <c r="U55" s="161">
        <v>0.32</v>
      </c>
      <c r="V55" s="161">
        <f>ROUND(E55*U55,2)</f>
        <v>12.39</v>
      </c>
      <c r="W55" s="161"/>
      <c r="X55" s="161" t="s">
        <v>299</v>
      </c>
      <c r="Y55" s="161" t="s">
        <v>238</v>
      </c>
      <c r="Z55" s="150"/>
      <c r="AA55" s="150"/>
      <c r="AB55" s="150"/>
      <c r="AC55" s="150"/>
      <c r="AD55" s="150"/>
      <c r="AE55" s="150"/>
      <c r="AF55" s="150"/>
      <c r="AG55" s="150" t="s">
        <v>583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ht="22.5" outlineLevel="2" x14ac:dyDescent="0.2">
      <c r="A56" s="157"/>
      <c r="B56" s="158"/>
      <c r="C56" s="268" t="s">
        <v>630</v>
      </c>
      <c r="D56" s="269"/>
      <c r="E56" s="269"/>
      <c r="F56" s="269"/>
      <c r="G56" s="269"/>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309</v>
      </c>
      <c r="AH56" s="150"/>
      <c r="AI56" s="150"/>
      <c r="AJ56" s="150"/>
      <c r="AK56" s="150"/>
      <c r="AL56" s="150"/>
      <c r="AM56" s="150"/>
      <c r="AN56" s="150"/>
      <c r="AO56" s="150"/>
      <c r="AP56" s="150"/>
      <c r="AQ56" s="150"/>
      <c r="AR56" s="150"/>
      <c r="AS56" s="150"/>
      <c r="AT56" s="150"/>
      <c r="AU56" s="150"/>
      <c r="AV56" s="150"/>
      <c r="AW56" s="150"/>
      <c r="AX56" s="150"/>
      <c r="AY56" s="150"/>
      <c r="AZ56" s="150"/>
      <c r="BA56" s="178" t="str">
        <f>C56</f>
        <v>svislé nebo šikmé (odkloněné), půdorysně přímé nebo zalomené, stěn základových pasů ve volných nebo zapažených jámách, rýhách, šachtách, včetně případných vzpěr,</v>
      </c>
      <c r="BB56" s="150"/>
      <c r="BC56" s="150"/>
      <c r="BD56" s="150"/>
      <c r="BE56" s="150"/>
      <c r="BF56" s="150"/>
      <c r="BG56" s="150"/>
      <c r="BH56" s="150"/>
    </row>
    <row r="57" spans="1:60" outlineLevel="2" x14ac:dyDescent="0.2">
      <c r="A57" s="157"/>
      <c r="B57" s="158"/>
      <c r="C57" s="257" t="s">
        <v>618</v>
      </c>
      <c r="D57" s="258"/>
      <c r="E57" s="258"/>
      <c r="F57" s="258"/>
      <c r="G57" s="258"/>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240</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2" x14ac:dyDescent="0.2">
      <c r="A58" s="157"/>
      <c r="B58" s="158"/>
      <c r="C58" s="197" t="s">
        <v>635</v>
      </c>
      <c r="D58" s="192"/>
      <c r="E58" s="193"/>
      <c r="F58" s="161"/>
      <c r="G58" s="161"/>
      <c r="H58" s="161"/>
      <c r="I58" s="161"/>
      <c r="J58" s="161"/>
      <c r="K58" s="161"/>
      <c r="L58" s="161"/>
      <c r="M58" s="161"/>
      <c r="N58" s="160"/>
      <c r="O58" s="160"/>
      <c r="P58" s="160"/>
      <c r="Q58" s="160"/>
      <c r="R58" s="161"/>
      <c r="S58" s="161"/>
      <c r="T58" s="161"/>
      <c r="U58" s="161"/>
      <c r="V58" s="161"/>
      <c r="W58" s="161"/>
      <c r="X58" s="161"/>
      <c r="Y58" s="161"/>
      <c r="Z58" s="150"/>
      <c r="AA58" s="150"/>
      <c r="AB58" s="150"/>
      <c r="AC58" s="150"/>
      <c r="AD58" s="150"/>
      <c r="AE58" s="150"/>
      <c r="AF58" s="150"/>
      <c r="AG58" s="150" t="s">
        <v>302</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3" x14ac:dyDescent="0.2">
      <c r="A59" s="157"/>
      <c r="B59" s="158"/>
      <c r="C59" s="197" t="s">
        <v>632</v>
      </c>
      <c r="D59" s="192"/>
      <c r="E59" s="193">
        <v>38.72</v>
      </c>
      <c r="F59" s="161"/>
      <c r="G59" s="161"/>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302</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
      <c r="A60" s="171">
        <v>15</v>
      </c>
      <c r="B60" s="172" t="s">
        <v>636</v>
      </c>
      <c r="C60" s="187" t="s">
        <v>637</v>
      </c>
      <c r="D60" s="173" t="s">
        <v>422</v>
      </c>
      <c r="E60" s="174">
        <v>0.39545000000000002</v>
      </c>
      <c r="F60" s="175"/>
      <c r="G60" s="176">
        <f>ROUND(E60*F60,2)</f>
        <v>0</v>
      </c>
      <c r="H60" s="175"/>
      <c r="I60" s="176">
        <f>ROUND(E60*H60,2)</f>
        <v>0</v>
      </c>
      <c r="J60" s="175"/>
      <c r="K60" s="176">
        <f>ROUND(E60*J60,2)</f>
        <v>0</v>
      </c>
      <c r="L60" s="176">
        <v>21</v>
      </c>
      <c r="M60" s="176">
        <f>G60*(1+L60/100)</f>
        <v>0</v>
      </c>
      <c r="N60" s="174">
        <v>1.0249299999999999</v>
      </c>
      <c r="O60" s="174">
        <f>ROUND(E60*N60,2)</f>
        <v>0.41</v>
      </c>
      <c r="P60" s="174">
        <v>0</v>
      </c>
      <c r="Q60" s="174">
        <f>ROUND(E60*P60,2)</f>
        <v>0</v>
      </c>
      <c r="R60" s="176" t="s">
        <v>447</v>
      </c>
      <c r="S60" s="176" t="s">
        <v>235</v>
      </c>
      <c r="T60" s="177" t="s">
        <v>235</v>
      </c>
      <c r="U60" s="161">
        <v>23.530999999999999</v>
      </c>
      <c r="V60" s="161">
        <f>ROUND(E60*U60,2)</f>
        <v>9.31</v>
      </c>
      <c r="W60" s="161"/>
      <c r="X60" s="161" t="s">
        <v>299</v>
      </c>
      <c r="Y60" s="161" t="s">
        <v>238</v>
      </c>
      <c r="Z60" s="150"/>
      <c r="AA60" s="150"/>
      <c r="AB60" s="150"/>
      <c r="AC60" s="150"/>
      <c r="AD60" s="150"/>
      <c r="AE60" s="150"/>
      <c r="AF60" s="150"/>
      <c r="AG60" s="150" t="s">
        <v>583</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
      <c r="A61" s="157"/>
      <c r="B61" s="158"/>
      <c r="C61" s="197" t="s">
        <v>638</v>
      </c>
      <c r="D61" s="192"/>
      <c r="E61" s="193"/>
      <c r="F61" s="161"/>
      <c r="G61" s="161"/>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302</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
      <c r="A62" s="157"/>
      <c r="B62" s="158"/>
      <c r="C62" s="197" t="s">
        <v>639</v>
      </c>
      <c r="D62" s="192"/>
      <c r="E62" s="193">
        <v>0.39545000000000002</v>
      </c>
      <c r="F62" s="161"/>
      <c r="G62" s="161"/>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302</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x14ac:dyDescent="0.2">
      <c r="A63" s="164" t="s">
        <v>230</v>
      </c>
      <c r="B63" s="165" t="s">
        <v>162</v>
      </c>
      <c r="C63" s="186" t="s">
        <v>163</v>
      </c>
      <c r="D63" s="166"/>
      <c r="E63" s="167"/>
      <c r="F63" s="168"/>
      <c r="G63" s="168">
        <f>SUMIF(AG64:AG85,"&lt;&gt;NOR",G64:G85)</f>
        <v>0</v>
      </c>
      <c r="H63" s="168"/>
      <c r="I63" s="168">
        <f>SUM(I64:I85)</f>
        <v>0</v>
      </c>
      <c r="J63" s="168"/>
      <c r="K63" s="168">
        <f>SUM(K64:K85)</f>
        <v>0</v>
      </c>
      <c r="L63" s="168"/>
      <c r="M63" s="168">
        <f>SUM(M64:M85)</f>
        <v>0</v>
      </c>
      <c r="N63" s="167"/>
      <c r="O63" s="167">
        <f>SUM(O64:O85)</f>
        <v>19.730000000000004</v>
      </c>
      <c r="P63" s="167"/>
      <c r="Q63" s="167">
        <f>SUM(Q64:Q85)</f>
        <v>0</v>
      </c>
      <c r="R63" s="168"/>
      <c r="S63" s="168"/>
      <c r="T63" s="169"/>
      <c r="U63" s="163"/>
      <c r="V63" s="163">
        <f>SUM(V64:V85)</f>
        <v>267.88</v>
      </c>
      <c r="W63" s="163"/>
      <c r="X63" s="163"/>
      <c r="Y63" s="163"/>
      <c r="AG63" t="s">
        <v>231</v>
      </c>
    </row>
    <row r="64" spans="1:60" outlineLevel="1" x14ac:dyDescent="0.2">
      <c r="A64" s="171">
        <v>16</v>
      </c>
      <c r="B64" s="172" t="s">
        <v>640</v>
      </c>
      <c r="C64" s="187" t="s">
        <v>641</v>
      </c>
      <c r="D64" s="173" t="s">
        <v>307</v>
      </c>
      <c r="E64" s="174">
        <v>94.4</v>
      </c>
      <c r="F64" s="175"/>
      <c r="G64" s="176">
        <f>ROUND(E64*F64,2)</f>
        <v>0</v>
      </c>
      <c r="H64" s="175"/>
      <c r="I64" s="176">
        <f>ROUND(E64*H64,2)</f>
        <v>0</v>
      </c>
      <c r="J64" s="175"/>
      <c r="K64" s="176">
        <f>ROUND(E64*J64,2)</f>
        <v>0</v>
      </c>
      <c r="L64" s="176">
        <v>21</v>
      </c>
      <c r="M64" s="176">
        <f>G64*(1+L64/100)</f>
        <v>0</v>
      </c>
      <c r="N64" s="174">
        <v>3.4610000000000002E-2</v>
      </c>
      <c r="O64" s="174">
        <f>ROUND(E64*N64,2)</f>
        <v>3.27</v>
      </c>
      <c r="P64" s="174">
        <v>0</v>
      </c>
      <c r="Q64" s="174">
        <f>ROUND(E64*P64,2)</f>
        <v>0</v>
      </c>
      <c r="R64" s="176" t="s">
        <v>447</v>
      </c>
      <c r="S64" s="176" t="s">
        <v>235</v>
      </c>
      <c r="T64" s="177" t="s">
        <v>235</v>
      </c>
      <c r="U64" s="161">
        <v>1.349</v>
      </c>
      <c r="V64" s="161">
        <f>ROUND(E64*U64,2)</f>
        <v>127.35</v>
      </c>
      <c r="W64" s="161"/>
      <c r="X64" s="161" t="s">
        <v>299</v>
      </c>
      <c r="Y64" s="161" t="s">
        <v>238</v>
      </c>
      <c r="Z64" s="150"/>
      <c r="AA64" s="150"/>
      <c r="AB64" s="150"/>
      <c r="AC64" s="150"/>
      <c r="AD64" s="150"/>
      <c r="AE64" s="150"/>
      <c r="AF64" s="150"/>
      <c r="AG64" s="150" t="s">
        <v>583</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
      <c r="A65" s="157"/>
      <c r="B65" s="158"/>
      <c r="C65" s="268" t="s">
        <v>642</v>
      </c>
      <c r="D65" s="269"/>
      <c r="E65" s="269"/>
      <c r="F65" s="269"/>
      <c r="G65" s="269"/>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309</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2" x14ac:dyDescent="0.2">
      <c r="A66" s="157"/>
      <c r="B66" s="158"/>
      <c r="C66" s="257" t="s">
        <v>643</v>
      </c>
      <c r="D66" s="258"/>
      <c r="E66" s="258"/>
      <c r="F66" s="258"/>
      <c r="G66" s="258"/>
      <c r="H66" s="161"/>
      <c r="I66" s="161"/>
      <c r="J66" s="161"/>
      <c r="K66" s="161"/>
      <c r="L66" s="161"/>
      <c r="M66" s="161"/>
      <c r="N66" s="160"/>
      <c r="O66" s="160"/>
      <c r="P66" s="160"/>
      <c r="Q66" s="160"/>
      <c r="R66" s="161"/>
      <c r="S66" s="161"/>
      <c r="T66" s="161"/>
      <c r="U66" s="161"/>
      <c r="V66" s="161"/>
      <c r="W66" s="161"/>
      <c r="X66" s="161"/>
      <c r="Y66" s="161"/>
      <c r="Z66" s="150"/>
      <c r="AA66" s="150"/>
      <c r="AB66" s="150"/>
      <c r="AC66" s="150"/>
      <c r="AD66" s="150"/>
      <c r="AE66" s="150"/>
      <c r="AF66" s="150"/>
      <c r="AG66" s="150" t="s">
        <v>240</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2" x14ac:dyDescent="0.2">
      <c r="A67" s="157"/>
      <c r="B67" s="158"/>
      <c r="C67" s="197" t="s">
        <v>644</v>
      </c>
      <c r="D67" s="192"/>
      <c r="E67" s="193"/>
      <c r="F67" s="161"/>
      <c r="G67" s="161"/>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302</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3" x14ac:dyDescent="0.2">
      <c r="A68" s="157"/>
      <c r="B68" s="158"/>
      <c r="C68" s="197" t="s">
        <v>645</v>
      </c>
      <c r="D68" s="192"/>
      <c r="E68" s="193">
        <v>94.4</v>
      </c>
      <c r="F68" s="161"/>
      <c r="G68" s="161"/>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302</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
      <c r="A69" s="171">
        <v>17</v>
      </c>
      <c r="B69" s="172" t="s">
        <v>646</v>
      </c>
      <c r="C69" s="187" t="s">
        <v>647</v>
      </c>
      <c r="D69" s="173" t="s">
        <v>307</v>
      </c>
      <c r="E69" s="174">
        <v>64</v>
      </c>
      <c r="F69" s="175"/>
      <c r="G69" s="176">
        <f>ROUND(E69*F69,2)</f>
        <v>0</v>
      </c>
      <c r="H69" s="175"/>
      <c r="I69" s="176">
        <f>ROUND(E69*H69,2)</f>
        <v>0</v>
      </c>
      <c r="J69" s="175"/>
      <c r="K69" s="176">
        <f>ROUND(E69*J69,2)</f>
        <v>0</v>
      </c>
      <c r="L69" s="176">
        <v>21</v>
      </c>
      <c r="M69" s="176">
        <f>G69*(1+L69/100)</f>
        <v>0</v>
      </c>
      <c r="N69" s="174">
        <v>0.11369</v>
      </c>
      <c r="O69" s="174">
        <f>ROUND(E69*N69,2)</f>
        <v>7.28</v>
      </c>
      <c r="P69" s="174">
        <v>0</v>
      </c>
      <c r="Q69" s="174">
        <f>ROUND(E69*P69,2)</f>
        <v>0</v>
      </c>
      <c r="R69" s="176" t="s">
        <v>447</v>
      </c>
      <c r="S69" s="176" t="s">
        <v>235</v>
      </c>
      <c r="T69" s="177" t="s">
        <v>235</v>
      </c>
      <c r="U69" s="161">
        <v>0.56850000000000001</v>
      </c>
      <c r="V69" s="161">
        <f>ROUND(E69*U69,2)</f>
        <v>36.380000000000003</v>
      </c>
      <c r="W69" s="161"/>
      <c r="X69" s="161" t="s">
        <v>299</v>
      </c>
      <c r="Y69" s="161" t="s">
        <v>238</v>
      </c>
      <c r="Z69" s="150"/>
      <c r="AA69" s="150"/>
      <c r="AB69" s="150"/>
      <c r="AC69" s="150"/>
      <c r="AD69" s="150"/>
      <c r="AE69" s="150"/>
      <c r="AF69" s="150"/>
      <c r="AG69" s="150" t="s">
        <v>583</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2" x14ac:dyDescent="0.2">
      <c r="A70" s="157"/>
      <c r="B70" s="158"/>
      <c r="C70" s="268" t="s">
        <v>648</v>
      </c>
      <c r="D70" s="269"/>
      <c r="E70" s="269"/>
      <c r="F70" s="269"/>
      <c r="G70" s="269"/>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309</v>
      </c>
      <c r="AH70" s="150"/>
      <c r="AI70" s="150"/>
      <c r="AJ70" s="150"/>
      <c r="AK70" s="150"/>
      <c r="AL70" s="150"/>
      <c r="AM70" s="150"/>
      <c r="AN70" s="150"/>
      <c r="AO70" s="150"/>
      <c r="AP70" s="150"/>
      <c r="AQ70" s="150"/>
      <c r="AR70" s="150"/>
      <c r="AS70" s="150"/>
      <c r="AT70" s="150"/>
      <c r="AU70" s="150"/>
      <c r="AV70" s="150"/>
      <c r="AW70" s="150"/>
      <c r="AX70" s="150"/>
      <c r="AY70" s="150"/>
      <c r="AZ70" s="150"/>
      <c r="BA70" s="178" t="str">
        <f>C70</f>
        <v>na terén nebo na desku z betonu prostého nebo prokládaného kamenem, bez potěru, se zahlazením povrchu,</v>
      </c>
      <c r="BB70" s="150"/>
      <c r="BC70" s="150"/>
      <c r="BD70" s="150"/>
      <c r="BE70" s="150"/>
      <c r="BF70" s="150"/>
      <c r="BG70" s="150"/>
      <c r="BH70" s="150"/>
    </row>
    <row r="71" spans="1:60" outlineLevel="2" x14ac:dyDescent="0.2">
      <c r="A71" s="157"/>
      <c r="B71" s="158"/>
      <c r="C71" s="197" t="s">
        <v>649</v>
      </c>
      <c r="D71" s="192"/>
      <c r="E71" s="193"/>
      <c r="F71" s="161"/>
      <c r="G71" s="161"/>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302</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3" x14ac:dyDescent="0.2">
      <c r="A72" s="157"/>
      <c r="B72" s="158"/>
      <c r="C72" s="197" t="s">
        <v>650</v>
      </c>
      <c r="D72" s="192"/>
      <c r="E72" s="193">
        <v>64</v>
      </c>
      <c r="F72" s="161"/>
      <c r="G72" s="161"/>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302</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22.5" outlineLevel="1" x14ac:dyDescent="0.2">
      <c r="A73" s="171">
        <v>18</v>
      </c>
      <c r="B73" s="172" t="s">
        <v>651</v>
      </c>
      <c r="C73" s="187" t="s">
        <v>652</v>
      </c>
      <c r="D73" s="173" t="s">
        <v>422</v>
      </c>
      <c r="E73" s="174">
        <v>0.80640000000000001</v>
      </c>
      <c r="F73" s="175"/>
      <c r="G73" s="176">
        <f>ROUND(E73*F73,2)</f>
        <v>0</v>
      </c>
      <c r="H73" s="175"/>
      <c r="I73" s="176">
        <f>ROUND(E73*H73,2)</f>
        <v>0</v>
      </c>
      <c r="J73" s="175"/>
      <c r="K73" s="176">
        <f>ROUND(E73*J73,2)</f>
        <v>0</v>
      </c>
      <c r="L73" s="176">
        <v>21</v>
      </c>
      <c r="M73" s="176">
        <f>G73*(1+L73/100)</f>
        <v>0</v>
      </c>
      <c r="N73" s="174">
        <v>1.0323199999999999</v>
      </c>
      <c r="O73" s="174">
        <f>ROUND(E73*N73,2)</f>
        <v>0.83</v>
      </c>
      <c r="P73" s="174">
        <v>0</v>
      </c>
      <c r="Q73" s="174">
        <f>ROUND(E73*P73,2)</f>
        <v>0</v>
      </c>
      <c r="R73" s="176" t="s">
        <v>447</v>
      </c>
      <c r="S73" s="176" t="s">
        <v>235</v>
      </c>
      <c r="T73" s="177" t="s">
        <v>235</v>
      </c>
      <c r="U73" s="161">
        <v>54.167999999999999</v>
      </c>
      <c r="V73" s="161">
        <f>ROUND(E73*U73,2)</f>
        <v>43.68</v>
      </c>
      <c r="W73" s="161"/>
      <c r="X73" s="161" t="s">
        <v>299</v>
      </c>
      <c r="Y73" s="161" t="s">
        <v>238</v>
      </c>
      <c r="Z73" s="150"/>
      <c r="AA73" s="150"/>
      <c r="AB73" s="150"/>
      <c r="AC73" s="150"/>
      <c r="AD73" s="150"/>
      <c r="AE73" s="150"/>
      <c r="AF73" s="150"/>
      <c r="AG73" s="150" t="s">
        <v>300</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2" x14ac:dyDescent="0.2">
      <c r="A74" s="157"/>
      <c r="B74" s="158"/>
      <c r="C74" s="268" t="s">
        <v>653</v>
      </c>
      <c r="D74" s="269"/>
      <c r="E74" s="269"/>
      <c r="F74" s="269"/>
      <c r="G74" s="269"/>
      <c r="H74" s="161"/>
      <c r="I74" s="161"/>
      <c r="J74" s="161"/>
      <c r="K74" s="161"/>
      <c r="L74" s="161"/>
      <c r="M74" s="161"/>
      <c r="N74" s="160"/>
      <c r="O74" s="160"/>
      <c r="P74" s="160"/>
      <c r="Q74" s="160"/>
      <c r="R74" s="161"/>
      <c r="S74" s="161"/>
      <c r="T74" s="161"/>
      <c r="U74" s="161"/>
      <c r="V74" s="161"/>
      <c r="W74" s="161"/>
      <c r="X74" s="161"/>
      <c r="Y74" s="161"/>
      <c r="Z74" s="150"/>
      <c r="AA74" s="150"/>
      <c r="AB74" s="150"/>
      <c r="AC74" s="150"/>
      <c r="AD74" s="150"/>
      <c r="AE74" s="150"/>
      <c r="AF74" s="150"/>
      <c r="AG74" s="150" t="s">
        <v>309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2" x14ac:dyDescent="0.2">
      <c r="A75" s="157"/>
      <c r="B75" s="158"/>
      <c r="C75" s="197" t="s">
        <v>654</v>
      </c>
      <c r="D75" s="192"/>
      <c r="E75" s="193">
        <v>0.80640000000000001</v>
      </c>
      <c r="F75" s="161"/>
      <c r="G75" s="161"/>
      <c r="H75" s="161"/>
      <c r="I75" s="161"/>
      <c r="J75" s="161"/>
      <c r="K75" s="161"/>
      <c r="L75" s="161"/>
      <c r="M75" s="161"/>
      <c r="N75" s="160"/>
      <c r="O75" s="160"/>
      <c r="P75" s="160"/>
      <c r="Q75" s="160"/>
      <c r="R75" s="161"/>
      <c r="S75" s="161"/>
      <c r="T75" s="161"/>
      <c r="U75" s="161"/>
      <c r="V75" s="161"/>
      <c r="W75" s="161"/>
      <c r="X75" s="161"/>
      <c r="Y75" s="161"/>
      <c r="Z75" s="150"/>
      <c r="AA75" s="150"/>
      <c r="AB75" s="150"/>
      <c r="AC75" s="150"/>
      <c r="AD75" s="150"/>
      <c r="AE75" s="150"/>
      <c r="AF75" s="150"/>
      <c r="AG75" s="150" t="s">
        <v>302</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2.5" outlineLevel="1" x14ac:dyDescent="0.2">
      <c r="A76" s="171">
        <v>19</v>
      </c>
      <c r="B76" s="172" t="s">
        <v>655</v>
      </c>
      <c r="C76" s="187" t="s">
        <v>656</v>
      </c>
      <c r="D76" s="173" t="s">
        <v>297</v>
      </c>
      <c r="E76" s="174">
        <v>33.6</v>
      </c>
      <c r="F76" s="175"/>
      <c r="G76" s="176">
        <f>ROUND(E76*F76,2)</f>
        <v>0</v>
      </c>
      <c r="H76" s="175"/>
      <c r="I76" s="176">
        <f>ROUND(E76*H76,2)</f>
        <v>0</v>
      </c>
      <c r="J76" s="175"/>
      <c r="K76" s="176">
        <f>ROUND(E76*J76,2)</f>
        <v>0</v>
      </c>
      <c r="L76" s="176">
        <v>21</v>
      </c>
      <c r="M76" s="176">
        <f>G76*(1+L76/100)</f>
        <v>0</v>
      </c>
      <c r="N76" s="174">
        <v>1.6899999999999998E-2</v>
      </c>
      <c r="O76" s="174">
        <f>ROUND(E76*N76,2)</f>
        <v>0.56999999999999995</v>
      </c>
      <c r="P76" s="174">
        <v>0</v>
      </c>
      <c r="Q76" s="174">
        <f>ROUND(E76*P76,2)</f>
        <v>0</v>
      </c>
      <c r="R76" s="176" t="s">
        <v>447</v>
      </c>
      <c r="S76" s="176" t="s">
        <v>235</v>
      </c>
      <c r="T76" s="177" t="s">
        <v>235</v>
      </c>
      <c r="U76" s="161">
        <v>1.5396000000000001</v>
      </c>
      <c r="V76" s="161">
        <f>ROUND(E76*U76,2)</f>
        <v>51.73</v>
      </c>
      <c r="W76" s="161"/>
      <c r="X76" s="161" t="s">
        <v>299</v>
      </c>
      <c r="Y76" s="161" t="s">
        <v>238</v>
      </c>
      <c r="Z76" s="150"/>
      <c r="AA76" s="150"/>
      <c r="AB76" s="150"/>
      <c r="AC76" s="150"/>
      <c r="AD76" s="150"/>
      <c r="AE76" s="150"/>
      <c r="AF76" s="150"/>
      <c r="AG76" s="150" t="s">
        <v>583</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2" x14ac:dyDescent="0.2">
      <c r="A77" s="157"/>
      <c r="B77" s="158"/>
      <c r="C77" s="197" t="s">
        <v>657</v>
      </c>
      <c r="D77" s="192"/>
      <c r="E77" s="193"/>
      <c r="F77" s="161"/>
      <c r="G77" s="161"/>
      <c r="H77" s="161"/>
      <c r="I77" s="161"/>
      <c r="J77" s="161"/>
      <c r="K77" s="161"/>
      <c r="L77" s="161"/>
      <c r="M77" s="161"/>
      <c r="N77" s="160"/>
      <c r="O77" s="160"/>
      <c r="P77" s="160"/>
      <c r="Q77" s="160"/>
      <c r="R77" s="161"/>
      <c r="S77" s="161"/>
      <c r="T77" s="161"/>
      <c r="U77" s="161"/>
      <c r="V77" s="161"/>
      <c r="W77" s="161"/>
      <c r="X77" s="161"/>
      <c r="Y77" s="161"/>
      <c r="Z77" s="150"/>
      <c r="AA77" s="150"/>
      <c r="AB77" s="150"/>
      <c r="AC77" s="150"/>
      <c r="AD77" s="150"/>
      <c r="AE77" s="150"/>
      <c r="AF77" s="150"/>
      <c r="AG77" s="150" t="s">
        <v>302</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3" x14ac:dyDescent="0.2">
      <c r="A78" s="157"/>
      <c r="B78" s="158"/>
      <c r="C78" s="197" t="s">
        <v>658</v>
      </c>
      <c r="D78" s="192"/>
      <c r="E78" s="193">
        <v>33.6</v>
      </c>
      <c r="F78" s="161"/>
      <c r="G78" s="161"/>
      <c r="H78" s="161"/>
      <c r="I78" s="161"/>
      <c r="J78" s="161"/>
      <c r="K78" s="161"/>
      <c r="L78" s="161"/>
      <c r="M78" s="161"/>
      <c r="N78" s="160"/>
      <c r="O78" s="160"/>
      <c r="P78" s="160"/>
      <c r="Q78" s="160"/>
      <c r="R78" s="161"/>
      <c r="S78" s="161"/>
      <c r="T78" s="161"/>
      <c r="U78" s="161"/>
      <c r="V78" s="161"/>
      <c r="W78" s="161"/>
      <c r="X78" s="161"/>
      <c r="Y78" s="161"/>
      <c r="Z78" s="150"/>
      <c r="AA78" s="150"/>
      <c r="AB78" s="150"/>
      <c r="AC78" s="150"/>
      <c r="AD78" s="150"/>
      <c r="AE78" s="150"/>
      <c r="AF78" s="150"/>
      <c r="AG78" s="150" t="s">
        <v>302</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9">
        <v>20</v>
      </c>
      <c r="B79" s="180" t="s">
        <v>659</v>
      </c>
      <c r="C79" s="188" t="s">
        <v>660</v>
      </c>
      <c r="D79" s="181" t="s">
        <v>297</v>
      </c>
      <c r="E79" s="182">
        <v>33.6</v>
      </c>
      <c r="F79" s="183"/>
      <c r="G79" s="184">
        <f t="shared" ref="G79:G85" si="0">ROUND(E79*F79,2)</f>
        <v>0</v>
      </c>
      <c r="H79" s="183"/>
      <c r="I79" s="184">
        <f t="shared" ref="I79:I85" si="1">ROUND(E79*H79,2)</f>
        <v>0</v>
      </c>
      <c r="J79" s="183"/>
      <c r="K79" s="184">
        <f t="shared" ref="K79:K85" si="2">ROUND(E79*J79,2)</f>
        <v>0</v>
      </c>
      <c r="L79" s="184">
        <v>21</v>
      </c>
      <c r="M79" s="184">
        <f t="shared" ref="M79:M85" si="3">G79*(1+L79/100)</f>
        <v>0</v>
      </c>
      <c r="N79" s="182">
        <v>0</v>
      </c>
      <c r="O79" s="182">
        <f t="shared" ref="O79:O85" si="4">ROUND(E79*N79,2)</f>
        <v>0</v>
      </c>
      <c r="P79" s="182">
        <v>0</v>
      </c>
      <c r="Q79" s="182">
        <f t="shared" ref="Q79:Q85" si="5">ROUND(E79*P79,2)</f>
        <v>0</v>
      </c>
      <c r="R79" s="184" t="s">
        <v>447</v>
      </c>
      <c r="S79" s="184" t="s">
        <v>235</v>
      </c>
      <c r="T79" s="185" t="s">
        <v>235</v>
      </c>
      <c r="U79" s="161">
        <v>0.26</v>
      </c>
      <c r="V79" s="161">
        <f t="shared" ref="V79:V85" si="6">ROUND(E79*U79,2)</f>
        <v>8.74</v>
      </c>
      <c r="W79" s="161"/>
      <c r="X79" s="161" t="s">
        <v>299</v>
      </c>
      <c r="Y79" s="161" t="s">
        <v>238</v>
      </c>
      <c r="Z79" s="150"/>
      <c r="AA79" s="150"/>
      <c r="AB79" s="150"/>
      <c r="AC79" s="150"/>
      <c r="AD79" s="150"/>
      <c r="AE79" s="150"/>
      <c r="AF79" s="150"/>
      <c r="AG79" s="150" t="s">
        <v>583</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
      <c r="A80" s="179">
        <v>21</v>
      </c>
      <c r="B80" s="180" t="s">
        <v>661</v>
      </c>
      <c r="C80" s="188" t="s">
        <v>662</v>
      </c>
      <c r="D80" s="181" t="s">
        <v>438</v>
      </c>
      <c r="E80" s="182">
        <v>4</v>
      </c>
      <c r="F80" s="183"/>
      <c r="G80" s="184">
        <f t="shared" si="0"/>
        <v>0</v>
      </c>
      <c r="H80" s="183"/>
      <c r="I80" s="184">
        <f t="shared" si="1"/>
        <v>0</v>
      </c>
      <c r="J80" s="183"/>
      <c r="K80" s="184">
        <f t="shared" si="2"/>
        <v>0</v>
      </c>
      <c r="L80" s="184">
        <v>21</v>
      </c>
      <c r="M80" s="184">
        <f t="shared" si="3"/>
        <v>0</v>
      </c>
      <c r="N80" s="182">
        <v>0.12959999999999999</v>
      </c>
      <c r="O80" s="182">
        <f t="shared" si="4"/>
        <v>0.52</v>
      </c>
      <c r="P80" s="182">
        <v>0</v>
      </c>
      <c r="Q80" s="182">
        <f t="shared" si="5"/>
        <v>0</v>
      </c>
      <c r="R80" s="184"/>
      <c r="S80" s="184" t="s">
        <v>267</v>
      </c>
      <c r="T80" s="185" t="s">
        <v>287</v>
      </c>
      <c r="U80" s="161">
        <v>0</v>
      </c>
      <c r="V80" s="161">
        <f t="shared" si="6"/>
        <v>0</v>
      </c>
      <c r="W80" s="161"/>
      <c r="X80" s="161" t="s">
        <v>428</v>
      </c>
      <c r="Y80" s="161" t="s">
        <v>238</v>
      </c>
      <c r="Z80" s="150"/>
      <c r="AA80" s="150"/>
      <c r="AB80" s="150"/>
      <c r="AC80" s="150"/>
      <c r="AD80" s="150"/>
      <c r="AE80" s="150"/>
      <c r="AF80" s="150"/>
      <c r="AG80" s="150" t="s">
        <v>663</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
      <c r="A81" s="179">
        <v>22</v>
      </c>
      <c r="B81" s="180" t="s">
        <v>664</v>
      </c>
      <c r="C81" s="188" t="s">
        <v>665</v>
      </c>
      <c r="D81" s="181" t="s">
        <v>438</v>
      </c>
      <c r="E81" s="182">
        <v>4</v>
      </c>
      <c r="F81" s="183"/>
      <c r="G81" s="184">
        <f t="shared" si="0"/>
        <v>0</v>
      </c>
      <c r="H81" s="183"/>
      <c r="I81" s="184">
        <f t="shared" si="1"/>
        <v>0</v>
      </c>
      <c r="J81" s="183"/>
      <c r="K81" s="184">
        <f t="shared" si="2"/>
        <v>0</v>
      </c>
      <c r="L81" s="184">
        <v>21</v>
      </c>
      <c r="M81" s="184">
        <f t="shared" si="3"/>
        <v>0</v>
      </c>
      <c r="N81" s="182">
        <v>0.12959999999999999</v>
      </c>
      <c r="O81" s="182">
        <f t="shared" si="4"/>
        <v>0.52</v>
      </c>
      <c r="P81" s="182">
        <v>0</v>
      </c>
      <c r="Q81" s="182">
        <f t="shared" si="5"/>
        <v>0</v>
      </c>
      <c r="R81" s="184"/>
      <c r="S81" s="184" t="s">
        <v>267</v>
      </c>
      <c r="T81" s="185" t="s">
        <v>287</v>
      </c>
      <c r="U81" s="161">
        <v>0</v>
      </c>
      <c r="V81" s="161">
        <f t="shared" si="6"/>
        <v>0</v>
      </c>
      <c r="W81" s="161"/>
      <c r="X81" s="161" t="s">
        <v>428</v>
      </c>
      <c r="Y81" s="161" t="s">
        <v>238</v>
      </c>
      <c r="Z81" s="150"/>
      <c r="AA81" s="150"/>
      <c r="AB81" s="150"/>
      <c r="AC81" s="150"/>
      <c r="AD81" s="150"/>
      <c r="AE81" s="150"/>
      <c r="AF81" s="150"/>
      <c r="AG81" s="150" t="s">
        <v>663</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
      <c r="A82" s="179">
        <v>23</v>
      </c>
      <c r="B82" s="180" t="s">
        <v>666</v>
      </c>
      <c r="C82" s="188" t="s">
        <v>667</v>
      </c>
      <c r="D82" s="181" t="s">
        <v>438</v>
      </c>
      <c r="E82" s="182">
        <v>24</v>
      </c>
      <c r="F82" s="183"/>
      <c r="G82" s="184">
        <f t="shared" si="0"/>
        <v>0</v>
      </c>
      <c r="H82" s="183"/>
      <c r="I82" s="184">
        <f t="shared" si="1"/>
        <v>0</v>
      </c>
      <c r="J82" s="183"/>
      <c r="K82" s="184">
        <f t="shared" si="2"/>
        <v>0</v>
      </c>
      <c r="L82" s="184">
        <v>21</v>
      </c>
      <c r="M82" s="184">
        <f t="shared" si="3"/>
        <v>0</v>
      </c>
      <c r="N82" s="182">
        <v>0.12959999999999999</v>
      </c>
      <c r="O82" s="182">
        <f t="shared" si="4"/>
        <v>3.11</v>
      </c>
      <c r="P82" s="182">
        <v>0</v>
      </c>
      <c r="Q82" s="182">
        <f t="shared" si="5"/>
        <v>0</v>
      </c>
      <c r="R82" s="184"/>
      <c r="S82" s="184" t="s">
        <v>267</v>
      </c>
      <c r="T82" s="185" t="s">
        <v>287</v>
      </c>
      <c r="U82" s="161">
        <v>0</v>
      </c>
      <c r="V82" s="161">
        <f t="shared" si="6"/>
        <v>0</v>
      </c>
      <c r="W82" s="161"/>
      <c r="X82" s="161" t="s">
        <v>428</v>
      </c>
      <c r="Y82" s="161" t="s">
        <v>238</v>
      </c>
      <c r="Z82" s="150"/>
      <c r="AA82" s="150"/>
      <c r="AB82" s="150"/>
      <c r="AC82" s="150"/>
      <c r="AD82" s="150"/>
      <c r="AE82" s="150"/>
      <c r="AF82" s="150"/>
      <c r="AG82" s="150" t="s">
        <v>663</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
      <c r="A83" s="179">
        <v>24</v>
      </c>
      <c r="B83" s="180" t="s">
        <v>668</v>
      </c>
      <c r="C83" s="188" t="s">
        <v>669</v>
      </c>
      <c r="D83" s="181" t="s">
        <v>438</v>
      </c>
      <c r="E83" s="182">
        <v>6</v>
      </c>
      <c r="F83" s="183"/>
      <c r="G83" s="184">
        <f t="shared" si="0"/>
        <v>0</v>
      </c>
      <c r="H83" s="183"/>
      <c r="I83" s="184">
        <f t="shared" si="1"/>
        <v>0</v>
      </c>
      <c r="J83" s="183"/>
      <c r="K83" s="184">
        <f t="shared" si="2"/>
        <v>0</v>
      </c>
      <c r="L83" s="184">
        <v>21</v>
      </c>
      <c r="M83" s="184">
        <f t="shared" si="3"/>
        <v>0</v>
      </c>
      <c r="N83" s="182">
        <v>0.12959999999999999</v>
      </c>
      <c r="O83" s="182">
        <f t="shared" si="4"/>
        <v>0.78</v>
      </c>
      <c r="P83" s="182">
        <v>0</v>
      </c>
      <c r="Q83" s="182">
        <f t="shared" si="5"/>
        <v>0</v>
      </c>
      <c r="R83" s="184"/>
      <c r="S83" s="184" t="s">
        <v>267</v>
      </c>
      <c r="T83" s="185" t="s">
        <v>287</v>
      </c>
      <c r="U83" s="161">
        <v>0</v>
      </c>
      <c r="V83" s="161">
        <f t="shared" si="6"/>
        <v>0</v>
      </c>
      <c r="W83" s="161"/>
      <c r="X83" s="161" t="s">
        <v>428</v>
      </c>
      <c r="Y83" s="161" t="s">
        <v>238</v>
      </c>
      <c r="Z83" s="150"/>
      <c r="AA83" s="150"/>
      <c r="AB83" s="150"/>
      <c r="AC83" s="150"/>
      <c r="AD83" s="150"/>
      <c r="AE83" s="150"/>
      <c r="AF83" s="150"/>
      <c r="AG83" s="150" t="s">
        <v>663</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
      <c r="A84" s="179">
        <v>25</v>
      </c>
      <c r="B84" s="180" t="s">
        <v>670</v>
      </c>
      <c r="C84" s="188" t="s">
        <v>671</v>
      </c>
      <c r="D84" s="181" t="s">
        <v>438</v>
      </c>
      <c r="E84" s="182">
        <v>6</v>
      </c>
      <c r="F84" s="183"/>
      <c r="G84" s="184">
        <f t="shared" si="0"/>
        <v>0</v>
      </c>
      <c r="H84" s="183"/>
      <c r="I84" s="184">
        <f t="shared" si="1"/>
        <v>0</v>
      </c>
      <c r="J84" s="183"/>
      <c r="K84" s="184">
        <f t="shared" si="2"/>
        <v>0</v>
      </c>
      <c r="L84" s="184">
        <v>21</v>
      </c>
      <c r="M84" s="184">
        <f t="shared" si="3"/>
        <v>0</v>
      </c>
      <c r="N84" s="182">
        <v>0.12959999999999999</v>
      </c>
      <c r="O84" s="182">
        <f t="shared" si="4"/>
        <v>0.78</v>
      </c>
      <c r="P84" s="182">
        <v>0</v>
      </c>
      <c r="Q84" s="182">
        <f t="shared" si="5"/>
        <v>0</v>
      </c>
      <c r="R84" s="184"/>
      <c r="S84" s="184" t="s">
        <v>267</v>
      </c>
      <c r="T84" s="185" t="s">
        <v>287</v>
      </c>
      <c r="U84" s="161">
        <v>0</v>
      </c>
      <c r="V84" s="161">
        <f t="shared" si="6"/>
        <v>0</v>
      </c>
      <c r="W84" s="161"/>
      <c r="X84" s="161" t="s">
        <v>428</v>
      </c>
      <c r="Y84" s="161" t="s">
        <v>238</v>
      </c>
      <c r="Z84" s="150"/>
      <c r="AA84" s="150"/>
      <c r="AB84" s="150"/>
      <c r="AC84" s="150"/>
      <c r="AD84" s="150"/>
      <c r="AE84" s="150"/>
      <c r="AF84" s="150"/>
      <c r="AG84" s="150" t="s">
        <v>663</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
      <c r="A85" s="179">
        <v>26</v>
      </c>
      <c r="B85" s="180" t="s">
        <v>672</v>
      </c>
      <c r="C85" s="188" t="s">
        <v>673</v>
      </c>
      <c r="D85" s="181" t="s">
        <v>438</v>
      </c>
      <c r="E85" s="182">
        <v>16</v>
      </c>
      <c r="F85" s="183"/>
      <c r="G85" s="184">
        <f t="shared" si="0"/>
        <v>0</v>
      </c>
      <c r="H85" s="183"/>
      <c r="I85" s="184">
        <f t="shared" si="1"/>
        <v>0</v>
      </c>
      <c r="J85" s="183"/>
      <c r="K85" s="184">
        <f t="shared" si="2"/>
        <v>0</v>
      </c>
      <c r="L85" s="184">
        <v>21</v>
      </c>
      <c r="M85" s="184">
        <f t="shared" si="3"/>
        <v>0</v>
      </c>
      <c r="N85" s="182">
        <v>0.12959999999999999</v>
      </c>
      <c r="O85" s="182">
        <f t="shared" si="4"/>
        <v>2.0699999999999998</v>
      </c>
      <c r="P85" s="182">
        <v>0</v>
      </c>
      <c r="Q85" s="182">
        <f t="shared" si="5"/>
        <v>0</v>
      </c>
      <c r="R85" s="184"/>
      <c r="S85" s="184" t="s">
        <v>267</v>
      </c>
      <c r="T85" s="185" t="s">
        <v>287</v>
      </c>
      <c r="U85" s="161">
        <v>0</v>
      </c>
      <c r="V85" s="161">
        <f t="shared" si="6"/>
        <v>0</v>
      </c>
      <c r="W85" s="161"/>
      <c r="X85" s="161" t="s">
        <v>428</v>
      </c>
      <c r="Y85" s="161" t="s">
        <v>238</v>
      </c>
      <c r="Z85" s="150"/>
      <c r="AA85" s="150"/>
      <c r="AB85" s="150"/>
      <c r="AC85" s="150"/>
      <c r="AD85" s="150"/>
      <c r="AE85" s="150"/>
      <c r="AF85" s="150"/>
      <c r="AG85" s="150" t="s">
        <v>429</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x14ac:dyDescent="0.2">
      <c r="A86" s="164" t="s">
        <v>230</v>
      </c>
      <c r="B86" s="165" t="s">
        <v>158</v>
      </c>
      <c r="C86" s="186" t="s">
        <v>159</v>
      </c>
      <c r="D86" s="166"/>
      <c r="E86" s="167"/>
      <c r="F86" s="168"/>
      <c r="G86" s="168">
        <f>SUMIF(AG87:AG91,"&lt;&gt;NOR",G87:G91)</f>
        <v>0</v>
      </c>
      <c r="H86" s="168"/>
      <c r="I86" s="168">
        <f>SUM(I87:I91)</f>
        <v>0</v>
      </c>
      <c r="J86" s="168"/>
      <c r="K86" s="168">
        <f>SUM(K87:K91)</f>
        <v>0</v>
      </c>
      <c r="L86" s="168"/>
      <c r="M86" s="168">
        <f>SUM(M87:M91)</f>
        <v>0</v>
      </c>
      <c r="N86" s="167"/>
      <c r="O86" s="167">
        <f>SUM(O87:O91)</f>
        <v>47.24</v>
      </c>
      <c r="P86" s="167"/>
      <c r="Q86" s="167">
        <f>SUM(Q87:Q91)</f>
        <v>0</v>
      </c>
      <c r="R86" s="168"/>
      <c r="S86" s="168"/>
      <c r="T86" s="169"/>
      <c r="U86" s="163"/>
      <c r="V86" s="163">
        <f>SUM(V87:V91)</f>
        <v>139.56</v>
      </c>
      <c r="W86" s="163"/>
      <c r="X86" s="163"/>
      <c r="Y86" s="163"/>
      <c r="AG86" t="s">
        <v>231</v>
      </c>
    </row>
    <row r="87" spans="1:60" ht="33.75" outlineLevel="1" x14ac:dyDescent="0.2">
      <c r="A87" s="171">
        <v>27</v>
      </c>
      <c r="B87" s="172" t="s">
        <v>431</v>
      </c>
      <c r="C87" s="187" t="s">
        <v>432</v>
      </c>
      <c r="D87" s="173" t="s">
        <v>313</v>
      </c>
      <c r="E87" s="174">
        <v>28.24</v>
      </c>
      <c r="F87" s="175"/>
      <c r="G87" s="176">
        <f>ROUND(E87*F87,2)</f>
        <v>0</v>
      </c>
      <c r="H87" s="175"/>
      <c r="I87" s="176">
        <f>ROUND(E87*H87,2)</f>
        <v>0</v>
      </c>
      <c r="J87" s="175"/>
      <c r="K87" s="176">
        <f>ROUND(E87*J87,2)</f>
        <v>0</v>
      </c>
      <c r="L87" s="176">
        <v>21</v>
      </c>
      <c r="M87" s="176">
        <f>G87*(1+L87/100)</f>
        <v>0</v>
      </c>
      <c r="N87" s="174">
        <v>1.67266</v>
      </c>
      <c r="O87" s="174">
        <f>ROUND(E87*N87,2)</f>
        <v>47.24</v>
      </c>
      <c r="P87" s="174">
        <v>0</v>
      </c>
      <c r="Q87" s="174">
        <f>ROUND(E87*P87,2)</f>
        <v>0</v>
      </c>
      <c r="R87" s="176" t="s">
        <v>433</v>
      </c>
      <c r="S87" s="176" t="s">
        <v>235</v>
      </c>
      <c r="T87" s="177" t="s">
        <v>235</v>
      </c>
      <c r="U87" s="161">
        <v>4.9420000000000002</v>
      </c>
      <c r="V87" s="161">
        <f>ROUND(E87*U87,2)</f>
        <v>139.56</v>
      </c>
      <c r="W87" s="161"/>
      <c r="X87" s="161" t="s">
        <v>299</v>
      </c>
      <c r="Y87" s="161" t="s">
        <v>238</v>
      </c>
      <c r="Z87" s="150"/>
      <c r="AA87" s="150"/>
      <c r="AB87" s="150"/>
      <c r="AC87" s="150"/>
      <c r="AD87" s="150"/>
      <c r="AE87" s="150"/>
      <c r="AF87" s="150"/>
      <c r="AG87" s="150" t="s">
        <v>583</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2" x14ac:dyDescent="0.2">
      <c r="A88" s="157"/>
      <c r="B88" s="158"/>
      <c r="C88" s="266" t="s">
        <v>434</v>
      </c>
      <c r="D88" s="267"/>
      <c r="E88" s="267"/>
      <c r="F88" s="267"/>
      <c r="G88" s="267"/>
      <c r="H88" s="161"/>
      <c r="I88" s="161"/>
      <c r="J88" s="161"/>
      <c r="K88" s="161"/>
      <c r="L88" s="161"/>
      <c r="M88" s="161"/>
      <c r="N88" s="160"/>
      <c r="O88" s="160"/>
      <c r="P88" s="160"/>
      <c r="Q88" s="160"/>
      <c r="R88" s="161"/>
      <c r="S88" s="161"/>
      <c r="T88" s="161"/>
      <c r="U88" s="161"/>
      <c r="V88" s="161"/>
      <c r="W88" s="161"/>
      <c r="X88" s="161"/>
      <c r="Y88" s="161"/>
      <c r="Z88" s="150"/>
      <c r="AA88" s="150"/>
      <c r="AB88" s="150"/>
      <c r="AC88" s="150"/>
      <c r="AD88" s="150"/>
      <c r="AE88" s="150"/>
      <c r="AF88" s="150"/>
      <c r="AG88" s="150" t="s">
        <v>240</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2" x14ac:dyDescent="0.2">
      <c r="A89" s="157"/>
      <c r="B89" s="158"/>
      <c r="C89" s="197" t="s">
        <v>674</v>
      </c>
      <c r="D89" s="192"/>
      <c r="E89" s="193"/>
      <c r="F89" s="161"/>
      <c r="G89" s="161"/>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302</v>
      </c>
      <c r="AH89" s="150">
        <v>0</v>
      </c>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3" x14ac:dyDescent="0.2">
      <c r="A90" s="157"/>
      <c r="B90" s="158"/>
      <c r="C90" s="197" t="s">
        <v>675</v>
      </c>
      <c r="D90" s="192"/>
      <c r="E90" s="193"/>
      <c r="F90" s="161"/>
      <c r="G90" s="161"/>
      <c r="H90" s="161"/>
      <c r="I90" s="161"/>
      <c r="J90" s="161"/>
      <c r="K90" s="161"/>
      <c r="L90" s="161"/>
      <c r="M90" s="161"/>
      <c r="N90" s="160"/>
      <c r="O90" s="160"/>
      <c r="P90" s="160"/>
      <c r="Q90" s="160"/>
      <c r="R90" s="161"/>
      <c r="S90" s="161"/>
      <c r="T90" s="161"/>
      <c r="U90" s="161"/>
      <c r="V90" s="161"/>
      <c r="W90" s="161"/>
      <c r="X90" s="161"/>
      <c r="Y90" s="161"/>
      <c r="Z90" s="150"/>
      <c r="AA90" s="150"/>
      <c r="AB90" s="150"/>
      <c r="AC90" s="150"/>
      <c r="AD90" s="150"/>
      <c r="AE90" s="150"/>
      <c r="AF90" s="150"/>
      <c r="AG90" s="150" t="s">
        <v>302</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
      <c r="A91" s="157"/>
      <c r="B91" s="158"/>
      <c r="C91" s="197" t="s">
        <v>676</v>
      </c>
      <c r="D91" s="192"/>
      <c r="E91" s="193">
        <v>28.24</v>
      </c>
      <c r="F91" s="161"/>
      <c r="G91" s="16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302</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x14ac:dyDescent="0.2">
      <c r="A92" s="164" t="s">
        <v>230</v>
      </c>
      <c r="B92" s="165" t="s">
        <v>164</v>
      </c>
      <c r="C92" s="186" t="s">
        <v>165</v>
      </c>
      <c r="D92" s="166"/>
      <c r="E92" s="167"/>
      <c r="F92" s="168"/>
      <c r="G92" s="168">
        <f>SUMIF(AG93:AG98,"&lt;&gt;NOR",G93:G98)</f>
        <v>0</v>
      </c>
      <c r="H92" s="168"/>
      <c r="I92" s="168">
        <f>SUM(I93:I98)</f>
        <v>0</v>
      </c>
      <c r="J92" s="168"/>
      <c r="K92" s="168">
        <f>SUM(K93:K98)</f>
        <v>0</v>
      </c>
      <c r="L92" s="168"/>
      <c r="M92" s="168">
        <f>SUM(M93:M98)</f>
        <v>0</v>
      </c>
      <c r="N92" s="167"/>
      <c r="O92" s="167">
        <f>SUM(O93:O98)</f>
        <v>28.24</v>
      </c>
      <c r="P92" s="167"/>
      <c r="Q92" s="167">
        <f>SUM(Q93:Q98)</f>
        <v>0</v>
      </c>
      <c r="R92" s="168"/>
      <c r="S92" s="168"/>
      <c r="T92" s="169"/>
      <c r="U92" s="163"/>
      <c r="V92" s="163">
        <f>SUM(V93:V98)</f>
        <v>2.2599999999999998</v>
      </c>
      <c r="W92" s="163"/>
      <c r="X92" s="163"/>
      <c r="Y92" s="163"/>
      <c r="AG92" t="s">
        <v>231</v>
      </c>
    </row>
    <row r="93" spans="1:60" ht="22.5" outlineLevel="1" x14ac:dyDescent="0.2">
      <c r="A93" s="171">
        <v>28</v>
      </c>
      <c r="B93" s="172" t="s">
        <v>677</v>
      </c>
      <c r="C93" s="187" t="s">
        <v>678</v>
      </c>
      <c r="D93" s="173" t="s">
        <v>297</v>
      </c>
      <c r="E93" s="174">
        <v>22</v>
      </c>
      <c r="F93" s="175"/>
      <c r="G93" s="176">
        <f>ROUND(E93*F93,2)</f>
        <v>0</v>
      </c>
      <c r="H93" s="175"/>
      <c r="I93" s="176">
        <f>ROUND(E93*H93,2)</f>
        <v>0</v>
      </c>
      <c r="J93" s="175"/>
      <c r="K93" s="176">
        <f>ROUND(E93*J93,2)</f>
        <v>0</v>
      </c>
      <c r="L93" s="176">
        <v>21</v>
      </c>
      <c r="M93" s="176">
        <f>G93*(1+L93/100)</f>
        <v>0</v>
      </c>
      <c r="N93" s="174">
        <v>0.23</v>
      </c>
      <c r="O93" s="174">
        <f>ROUND(E93*N93,2)</f>
        <v>5.0599999999999996</v>
      </c>
      <c r="P93" s="174">
        <v>0</v>
      </c>
      <c r="Q93" s="174">
        <f>ROUND(E93*P93,2)</f>
        <v>0</v>
      </c>
      <c r="R93" s="176" t="s">
        <v>298</v>
      </c>
      <c r="S93" s="176" t="s">
        <v>235</v>
      </c>
      <c r="T93" s="177" t="s">
        <v>235</v>
      </c>
      <c r="U93" s="161">
        <v>2.3E-2</v>
      </c>
      <c r="V93" s="161">
        <f>ROUND(E93*U93,2)</f>
        <v>0.51</v>
      </c>
      <c r="W93" s="161"/>
      <c r="X93" s="161" t="s">
        <v>299</v>
      </c>
      <c r="Y93" s="161" t="s">
        <v>238</v>
      </c>
      <c r="Z93" s="150"/>
      <c r="AA93" s="150"/>
      <c r="AB93" s="150"/>
      <c r="AC93" s="150"/>
      <c r="AD93" s="150"/>
      <c r="AE93" s="150"/>
      <c r="AF93" s="150"/>
      <c r="AG93" s="150" t="s">
        <v>583</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2" x14ac:dyDescent="0.2">
      <c r="A94" s="157"/>
      <c r="B94" s="158"/>
      <c r="C94" s="197" t="s">
        <v>679</v>
      </c>
      <c r="D94" s="192"/>
      <c r="E94" s="193"/>
      <c r="F94" s="161"/>
      <c r="G94" s="161"/>
      <c r="H94" s="161"/>
      <c r="I94" s="161"/>
      <c r="J94" s="161"/>
      <c r="K94" s="161"/>
      <c r="L94" s="161"/>
      <c r="M94" s="161"/>
      <c r="N94" s="160"/>
      <c r="O94" s="160"/>
      <c r="P94" s="160"/>
      <c r="Q94" s="160"/>
      <c r="R94" s="161"/>
      <c r="S94" s="161"/>
      <c r="T94" s="161"/>
      <c r="U94" s="161"/>
      <c r="V94" s="161"/>
      <c r="W94" s="161"/>
      <c r="X94" s="161"/>
      <c r="Y94" s="161"/>
      <c r="Z94" s="150"/>
      <c r="AA94" s="150"/>
      <c r="AB94" s="150"/>
      <c r="AC94" s="150"/>
      <c r="AD94" s="150"/>
      <c r="AE94" s="150"/>
      <c r="AF94" s="150"/>
      <c r="AG94" s="150" t="s">
        <v>302</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
      <c r="A95" s="157"/>
      <c r="B95" s="158"/>
      <c r="C95" s="197" t="s">
        <v>680</v>
      </c>
      <c r="D95" s="192"/>
      <c r="E95" s="193">
        <v>22</v>
      </c>
      <c r="F95" s="161"/>
      <c r="G95" s="161"/>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302</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22.5" outlineLevel="1" x14ac:dyDescent="0.2">
      <c r="A96" s="171">
        <v>29</v>
      </c>
      <c r="B96" s="172" t="s">
        <v>681</v>
      </c>
      <c r="C96" s="187" t="s">
        <v>488</v>
      </c>
      <c r="D96" s="173" t="s">
        <v>297</v>
      </c>
      <c r="E96" s="174">
        <v>67.2</v>
      </c>
      <c r="F96" s="175"/>
      <c r="G96" s="176">
        <f>ROUND(E96*F96,2)</f>
        <v>0</v>
      </c>
      <c r="H96" s="175"/>
      <c r="I96" s="176">
        <f>ROUND(E96*H96,2)</f>
        <v>0</v>
      </c>
      <c r="J96" s="175"/>
      <c r="K96" s="176">
        <f>ROUND(E96*J96,2)</f>
        <v>0</v>
      </c>
      <c r="L96" s="176">
        <v>21</v>
      </c>
      <c r="M96" s="176">
        <f>G96*(1+L96/100)</f>
        <v>0</v>
      </c>
      <c r="N96" s="174">
        <v>0.34499999999999997</v>
      </c>
      <c r="O96" s="174">
        <f>ROUND(E96*N96,2)</f>
        <v>23.18</v>
      </c>
      <c r="P96" s="174">
        <v>0</v>
      </c>
      <c r="Q96" s="174">
        <f>ROUND(E96*P96,2)</f>
        <v>0</v>
      </c>
      <c r="R96" s="176" t="s">
        <v>298</v>
      </c>
      <c r="S96" s="176" t="s">
        <v>235</v>
      </c>
      <c r="T96" s="177" t="s">
        <v>235</v>
      </c>
      <c r="U96" s="161">
        <v>2.5999999999999999E-2</v>
      </c>
      <c r="V96" s="161">
        <f>ROUND(E96*U96,2)</f>
        <v>1.75</v>
      </c>
      <c r="W96" s="161"/>
      <c r="X96" s="161" t="s">
        <v>299</v>
      </c>
      <c r="Y96" s="161" t="s">
        <v>238</v>
      </c>
      <c r="Z96" s="150"/>
      <c r="AA96" s="150"/>
      <c r="AB96" s="150"/>
      <c r="AC96" s="150"/>
      <c r="AD96" s="150"/>
      <c r="AE96" s="150"/>
      <c r="AF96" s="150"/>
      <c r="AG96" s="150" t="s">
        <v>583</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2" x14ac:dyDescent="0.2">
      <c r="A97" s="157"/>
      <c r="B97" s="158"/>
      <c r="C97" s="197" t="s">
        <v>682</v>
      </c>
      <c r="D97" s="192"/>
      <c r="E97" s="193"/>
      <c r="F97" s="161"/>
      <c r="G97" s="161"/>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302</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3" x14ac:dyDescent="0.2">
      <c r="A98" s="157"/>
      <c r="B98" s="158"/>
      <c r="C98" s="197" t="s">
        <v>683</v>
      </c>
      <c r="D98" s="192"/>
      <c r="E98" s="193">
        <v>67.2</v>
      </c>
      <c r="F98" s="161"/>
      <c r="G98" s="161"/>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302</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x14ac:dyDescent="0.2">
      <c r="A99" s="164" t="s">
        <v>230</v>
      </c>
      <c r="B99" s="165" t="s">
        <v>172</v>
      </c>
      <c r="C99" s="186" t="s">
        <v>173</v>
      </c>
      <c r="D99" s="166"/>
      <c r="E99" s="167"/>
      <c r="F99" s="168"/>
      <c r="G99" s="168">
        <f>SUMIF(AG100:AG104,"&lt;&gt;NOR",G100:G104)</f>
        <v>0</v>
      </c>
      <c r="H99" s="168"/>
      <c r="I99" s="168">
        <f>SUM(I100:I104)</f>
        <v>0</v>
      </c>
      <c r="J99" s="168"/>
      <c r="K99" s="168">
        <f>SUM(K100:K104)</f>
        <v>0</v>
      </c>
      <c r="L99" s="168"/>
      <c r="M99" s="168">
        <f>SUM(M100:M104)</f>
        <v>0</v>
      </c>
      <c r="N99" s="167"/>
      <c r="O99" s="167">
        <f>SUM(O100:O104)</f>
        <v>0</v>
      </c>
      <c r="P99" s="167"/>
      <c r="Q99" s="167">
        <f>SUM(Q100:Q104)</f>
        <v>0</v>
      </c>
      <c r="R99" s="168"/>
      <c r="S99" s="168"/>
      <c r="T99" s="169"/>
      <c r="U99" s="163"/>
      <c r="V99" s="163">
        <f>SUM(V100:V104)</f>
        <v>59.69</v>
      </c>
      <c r="W99" s="163"/>
      <c r="X99" s="163"/>
      <c r="Y99" s="163"/>
      <c r="AG99" t="s">
        <v>231</v>
      </c>
    </row>
    <row r="100" spans="1:60" outlineLevel="1" x14ac:dyDescent="0.2">
      <c r="A100" s="171">
        <v>30</v>
      </c>
      <c r="B100" s="172" t="s">
        <v>684</v>
      </c>
      <c r="C100" s="187" t="s">
        <v>685</v>
      </c>
      <c r="D100" s="173" t="s">
        <v>422</v>
      </c>
      <c r="E100" s="174">
        <v>153.05878999999999</v>
      </c>
      <c r="F100" s="175"/>
      <c r="G100" s="176">
        <f>ROUND(E100*F100,2)</f>
        <v>0</v>
      </c>
      <c r="H100" s="175"/>
      <c r="I100" s="176">
        <f>ROUND(E100*H100,2)</f>
        <v>0</v>
      </c>
      <c r="J100" s="175"/>
      <c r="K100" s="176">
        <f>ROUND(E100*J100,2)</f>
        <v>0</v>
      </c>
      <c r="L100" s="176">
        <v>21</v>
      </c>
      <c r="M100" s="176">
        <f>G100*(1+L100/100)</f>
        <v>0</v>
      </c>
      <c r="N100" s="174">
        <v>0</v>
      </c>
      <c r="O100" s="174">
        <f>ROUND(E100*N100,2)</f>
        <v>0</v>
      </c>
      <c r="P100" s="174">
        <v>0</v>
      </c>
      <c r="Q100" s="174">
        <f>ROUND(E100*P100,2)</f>
        <v>0</v>
      </c>
      <c r="R100" s="176" t="s">
        <v>298</v>
      </c>
      <c r="S100" s="176" t="s">
        <v>235</v>
      </c>
      <c r="T100" s="177" t="s">
        <v>235</v>
      </c>
      <c r="U100" s="161">
        <v>0.39</v>
      </c>
      <c r="V100" s="161">
        <f>ROUND(E100*U100,2)</f>
        <v>59.69</v>
      </c>
      <c r="W100" s="161"/>
      <c r="X100" s="161" t="s">
        <v>175</v>
      </c>
      <c r="Y100" s="161" t="s">
        <v>238</v>
      </c>
      <c r="Z100" s="150"/>
      <c r="AA100" s="150"/>
      <c r="AB100" s="150"/>
      <c r="AC100" s="150"/>
      <c r="AD100" s="150"/>
      <c r="AE100" s="150"/>
      <c r="AF100" s="150"/>
      <c r="AG100" s="150" t="s">
        <v>548</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2" x14ac:dyDescent="0.2">
      <c r="A101" s="157"/>
      <c r="B101" s="158"/>
      <c r="C101" s="268" t="s">
        <v>549</v>
      </c>
      <c r="D101" s="269"/>
      <c r="E101" s="269"/>
      <c r="F101" s="269"/>
      <c r="G101" s="269"/>
      <c r="H101" s="161"/>
      <c r="I101" s="161"/>
      <c r="J101" s="161"/>
      <c r="K101" s="161"/>
      <c r="L101" s="161"/>
      <c r="M101" s="161"/>
      <c r="N101" s="160"/>
      <c r="O101" s="160"/>
      <c r="P101" s="160"/>
      <c r="Q101" s="160"/>
      <c r="R101" s="161"/>
      <c r="S101" s="161"/>
      <c r="T101" s="161"/>
      <c r="U101" s="161"/>
      <c r="V101" s="161"/>
      <c r="W101" s="161"/>
      <c r="X101" s="161"/>
      <c r="Y101" s="161"/>
      <c r="Z101" s="150"/>
      <c r="AA101" s="150"/>
      <c r="AB101" s="150"/>
      <c r="AC101" s="150"/>
      <c r="AD101" s="150"/>
      <c r="AE101" s="150"/>
      <c r="AF101" s="150"/>
      <c r="AG101" s="150" t="s">
        <v>309</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
      <c r="A102" s="157"/>
      <c r="B102" s="158"/>
      <c r="C102" s="197" t="s">
        <v>550</v>
      </c>
      <c r="D102" s="192"/>
      <c r="E102" s="193"/>
      <c r="F102" s="161"/>
      <c r="G102" s="161"/>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302</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3" x14ac:dyDescent="0.2">
      <c r="A103" s="157"/>
      <c r="B103" s="158"/>
      <c r="C103" s="197" t="s">
        <v>686</v>
      </c>
      <c r="D103" s="192"/>
      <c r="E103" s="193"/>
      <c r="F103" s="161"/>
      <c r="G103" s="161"/>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302</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
      <c r="A104" s="157"/>
      <c r="B104" s="158"/>
      <c r="C104" s="197" t="s">
        <v>687</v>
      </c>
      <c r="D104" s="192"/>
      <c r="E104" s="193">
        <v>153.05878999999999</v>
      </c>
      <c r="F104" s="161"/>
      <c r="G104" s="16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302</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x14ac:dyDescent="0.2">
      <c r="A105" s="3"/>
      <c r="B105" s="4"/>
      <c r="C105" s="189"/>
      <c r="D105" s="6"/>
      <c r="E105" s="3"/>
      <c r="F105" s="3"/>
      <c r="G105" s="3"/>
      <c r="H105" s="3"/>
      <c r="I105" s="3"/>
      <c r="J105" s="3"/>
      <c r="K105" s="3"/>
      <c r="L105" s="3"/>
      <c r="M105" s="3"/>
      <c r="N105" s="3"/>
      <c r="O105" s="3"/>
      <c r="P105" s="3"/>
      <c r="Q105" s="3"/>
      <c r="R105" s="3"/>
      <c r="S105" s="3"/>
      <c r="T105" s="3"/>
      <c r="U105" s="3"/>
      <c r="V105" s="3"/>
      <c r="W105" s="3"/>
      <c r="X105" s="3"/>
      <c r="Y105" s="3"/>
      <c r="AE105">
        <v>15</v>
      </c>
      <c r="AF105">
        <v>21</v>
      </c>
      <c r="AG105" t="s">
        <v>216</v>
      </c>
    </row>
    <row r="106" spans="1:60" x14ac:dyDescent="0.2">
      <c r="A106" s="153"/>
      <c r="B106" s="154" t="s">
        <v>29</v>
      </c>
      <c r="C106" s="190"/>
      <c r="D106" s="155"/>
      <c r="E106" s="156"/>
      <c r="F106" s="156"/>
      <c r="G106" s="170">
        <f>G8+G30+G63+G86+G92+G99</f>
        <v>0</v>
      </c>
      <c r="H106" s="3"/>
      <c r="I106" s="3"/>
      <c r="J106" s="3"/>
      <c r="K106" s="3"/>
      <c r="L106" s="3"/>
      <c r="M106" s="3"/>
      <c r="N106" s="3"/>
      <c r="O106" s="3"/>
      <c r="P106" s="3"/>
      <c r="Q106" s="3"/>
      <c r="R106" s="3"/>
      <c r="S106" s="3"/>
      <c r="T106" s="3"/>
      <c r="U106" s="3"/>
      <c r="V106" s="3"/>
      <c r="W106" s="3"/>
      <c r="X106" s="3"/>
      <c r="Y106" s="3"/>
      <c r="AE106">
        <f>SUMIF(L7:L104,AE105,G7:G104)</f>
        <v>0</v>
      </c>
      <c r="AF106">
        <f>SUMIF(L7:L104,AF105,G7:G104)</f>
        <v>0</v>
      </c>
      <c r="AG106" t="s">
        <v>290</v>
      </c>
    </row>
    <row r="107" spans="1:60" x14ac:dyDescent="0.2">
      <c r="C107" s="191"/>
      <c r="D107" s="10"/>
      <c r="AG107" t="s">
        <v>293</v>
      </c>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24">
    <mergeCell ref="C101:G101"/>
    <mergeCell ref="C41:G41"/>
    <mergeCell ref="C45:G45"/>
    <mergeCell ref="C48:G48"/>
    <mergeCell ref="C52:G52"/>
    <mergeCell ref="C56:G56"/>
    <mergeCell ref="C57:G57"/>
    <mergeCell ref="C65:G65"/>
    <mergeCell ref="C66:G66"/>
    <mergeCell ref="C70:G70"/>
    <mergeCell ref="C74:G74"/>
    <mergeCell ref="C88:G88"/>
    <mergeCell ref="C40:G40"/>
    <mergeCell ref="A1:G1"/>
    <mergeCell ref="C2:G2"/>
    <mergeCell ref="C3:G3"/>
    <mergeCell ref="C4:G4"/>
    <mergeCell ref="C10:G10"/>
    <mergeCell ref="C12:G12"/>
    <mergeCell ref="C17:G17"/>
    <mergeCell ref="C19:G19"/>
    <mergeCell ref="C23:G23"/>
    <mergeCell ref="C32:G32"/>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1:E1048576"/>
    </sheetView>
  </sheetViews>
  <sheetFormatPr defaultRowHeight="12.75" outlineLevelRow="3"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294</v>
      </c>
      <c r="B1" s="259"/>
      <c r="C1" s="259"/>
      <c r="D1" s="259"/>
      <c r="E1" s="259"/>
      <c r="F1" s="259"/>
      <c r="G1" s="259"/>
      <c r="AG1" t="s">
        <v>201</v>
      </c>
    </row>
    <row r="2" spans="1:60" ht="25.15" customHeight="1" x14ac:dyDescent="0.2">
      <c r="A2" s="142" t="s">
        <v>7</v>
      </c>
      <c r="B2" s="49" t="s">
        <v>43</v>
      </c>
      <c r="C2" s="260" t="s">
        <v>44</v>
      </c>
      <c r="D2" s="261"/>
      <c r="E2" s="261"/>
      <c r="F2" s="261"/>
      <c r="G2" s="262"/>
      <c r="AG2" t="s">
        <v>202</v>
      </c>
    </row>
    <row r="3" spans="1:60" ht="25.15" customHeight="1" x14ac:dyDescent="0.2">
      <c r="A3" s="142" t="s">
        <v>8</v>
      </c>
      <c r="B3" s="49" t="s">
        <v>64</v>
      </c>
      <c r="C3" s="260" t="s">
        <v>65</v>
      </c>
      <c r="D3" s="261"/>
      <c r="E3" s="261"/>
      <c r="F3" s="261"/>
      <c r="G3" s="262"/>
      <c r="AC3" s="123" t="s">
        <v>202</v>
      </c>
      <c r="AG3" t="s">
        <v>206</v>
      </c>
    </row>
    <row r="4" spans="1:60" ht="25.15" customHeight="1" x14ac:dyDescent="0.2">
      <c r="A4" s="143" t="s">
        <v>9</v>
      </c>
      <c r="B4" s="144" t="s">
        <v>66</v>
      </c>
      <c r="C4" s="263" t="s">
        <v>67</v>
      </c>
      <c r="D4" s="264"/>
      <c r="E4" s="264"/>
      <c r="F4" s="264"/>
      <c r="G4" s="265"/>
      <c r="AG4" t="s">
        <v>207</v>
      </c>
    </row>
    <row r="5" spans="1:60" x14ac:dyDescent="0.2">
      <c r="D5" s="10"/>
    </row>
    <row r="6" spans="1:60" ht="38.25" x14ac:dyDescent="0.2">
      <c r="A6" s="146" t="s">
        <v>208</v>
      </c>
      <c r="B6" s="148" t="s">
        <v>209</v>
      </c>
      <c r="C6" s="148" t="s">
        <v>210</v>
      </c>
      <c r="D6" s="147" t="s">
        <v>211</v>
      </c>
      <c r="E6" s="146" t="s">
        <v>212</v>
      </c>
      <c r="F6" s="145" t="s">
        <v>213</v>
      </c>
      <c r="G6" s="146" t="s">
        <v>29</v>
      </c>
      <c r="H6" s="149" t="s">
        <v>30</v>
      </c>
      <c r="I6" s="149" t="s">
        <v>214</v>
      </c>
      <c r="J6" s="149" t="s">
        <v>31</v>
      </c>
      <c r="K6" s="149" t="s">
        <v>215</v>
      </c>
      <c r="L6" s="149" t="s">
        <v>216</v>
      </c>
      <c r="M6" s="149" t="s">
        <v>217</v>
      </c>
      <c r="N6" s="149" t="s">
        <v>218</v>
      </c>
      <c r="O6" s="149" t="s">
        <v>219</v>
      </c>
      <c r="P6" s="149" t="s">
        <v>220</v>
      </c>
      <c r="Q6" s="149" t="s">
        <v>221</v>
      </c>
      <c r="R6" s="149" t="s">
        <v>222</v>
      </c>
      <c r="S6" s="149" t="s">
        <v>223</v>
      </c>
      <c r="T6" s="149" t="s">
        <v>224</v>
      </c>
      <c r="U6" s="149" t="s">
        <v>225</v>
      </c>
      <c r="V6" s="149" t="s">
        <v>226</v>
      </c>
      <c r="W6" s="149" t="s">
        <v>227</v>
      </c>
      <c r="X6" s="149" t="s">
        <v>228</v>
      </c>
      <c r="Y6" s="149" t="s">
        <v>229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4" t="s">
        <v>230</v>
      </c>
      <c r="B8" s="165" t="s">
        <v>152</v>
      </c>
      <c r="C8" s="186" t="s">
        <v>153</v>
      </c>
      <c r="D8" s="166"/>
      <c r="E8" s="167"/>
      <c r="F8" s="168"/>
      <c r="G8" s="168">
        <f>SUMIF(AG9:AG82,"&lt;&gt;NOR",G9:G82)</f>
        <v>0</v>
      </c>
      <c r="H8" s="168"/>
      <c r="I8" s="168">
        <f>SUM(I9:I82)</f>
        <v>0</v>
      </c>
      <c r="J8" s="168"/>
      <c r="K8" s="168">
        <f>SUM(K9:K82)</f>
        <v>0</v>
      </c>
      <c r="L8" s="168"/>
      <c r="M8" s="168">
        <f>SUM(M9:M82)</f>
        <v>0</v>
      </c>
      <c r="N8" s="167"/>
      <c r="O8" s="167">
        <f>SUM(O9:O82)</f>
        <v>63.21</v>
      </c>
      <c r="P8" s="167"/>
      <c r="Q8" s="167">
        <f>SUM(Q9:Q82)</f>
        <v>0</v>
      </c>
      <c r="R8" s="168"/>
      <c r="S8" s="168"/>
      <c r="T8" s="169"/>
      <c r="U8" s="163"/>
      <c r="V8" s="163">
        <f>SUM(V9:V82)</f>
        <v>1382.34</v>
      </c>
      <c r="W8" s="163"/>
      <c r="X8" s="163"/>
      <c r="Y8" s="163"/>
      <c r="AG8" t="s">
        <v>231</v>
      </c>
    </row>
    <row r="9" spans="1:60" outlineLevel="1" x14ac:dyDescent="0.2">
      <c r="A9" s="171">
        <v>1</v>
      </c>
      <c r="B9" s="172" t="s">
        <v>688</v>
      </c>
      <c r="C9" s="187" t="s">
        <v>689</v>
      </c>
      <c r="D9" s="173" t="s">
        <v>313</v>
      </c>
      <c r="E9" s="174">
        <v>24.24</v>
      </c>
      <c r="F9" s="175"/>
      <c r="G9" s="176">
        <f>ROUND(E9*F9,2)</f>
        <v>0</v>
      </c>
      <c r="H9" s="175"/>
      <c r="I9" s="176">
        <f>ROUND(E9*H9,2)</f>
        <v>0</v>
      </c>
      <c r="J9" s="175"/>
      <c r="K9" s="176">
        <f>ROUND(E9*J9,2)</f>
        <v>0</v>
      </c>
      <c r="L9" s="176">
        <v>21</v>
      </c>
      <c r="M9" s="176">
        <f>G9*(1+L9/100)</f>
        <v>0</v>
      </c>
      <c r="N9" s="174">
        <v>3.5400000000000002E-3</v>
      </c>
      <c r="O9" s="174">
        <f>ROUND(E9*N9,2)</f>
        <v>0.09</v>
      </c>
      <c r="P9" s="174">
        <v>0</v>
      </c>
      <c r="Q9" s="174">
        <f>ROUND(E9*P9,2)</f>
        <v>0</v>
      </c>
      <c r="R9" s="176" t="s">
        <v>314</v>
      </c>
      <c r="S9" s="176" t="s">
        <v>235</v>
      </c>
      <c r="T9" s="177" t="s">
        <v>235</v>
      </c>
      <c r="U9" s="161">
        <v>1.0489999999999999</v>
      </c>
      <c r="V9" s="161">
        <f>ROUND(E9*U9,2)</f>
        <v>25.43</v>
      </c>
      <c r="W9" s="161"/>
      <c r="X9" s="161" t="s">
        <v>299</v>
      </c>
      <c r="Y9" s="161" t="s">
        <v>238</v>
      </c>
      <c r="Z9" s="150"/>
      <c r="AA9" s="150"/>
      <c r="AB9" s="150"/>
      <c r="AC9" s="150"/>
      <c r="AD9" s="150"/>
      <c r="AE9" s="150"/>
      <c r="AF9" s="150"/>
      <c r="AG9" s="150" t="s">
        <v>583</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68" t="s">
        <v>587</v>
      </c>
      <c r="D10" s="269"/>
      <c r="E10" s="269"/>
      <c r="F10" s="269"/>
      <c r="G10" s="269"/>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309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197" t="s">
        <v>690</v>
      </c>
      <c r="D11" s="192"/>
      <c r="E11" s="193"/>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302</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3" x14ac:dyDescent="0.2">
      <c r="A12" s="157"/>
      <c r="B12" s="158"/>
      <c r="C12" s="197" t="s">
        <v>691</v>
      </c>
      <c r="D12" s="192"/>
      <c r="E12" s="193"/>
      <c r="F12" s="161"/>
      <c r="G12" s="161"/>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302</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3" x14ac:dyDescent="0.2">
      <c r="A13" s="157"/>
      <c r="B13" s="158"/>
      <c r="C13" s="197" t="s">
        <v>692</v>
      </c>
      <c r="D13" s="192"/>
      <c r="E13" s="193">
        <v>24.24</v>
      </c>
      <c r="F13" s="161"/>
      <c r="G13" s="161"/>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302</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71">
        <v>2</v>
      </c>
      <c r="B14" s="172" t="s">
        <v>591</v>
      </c>
      <c r="C14" s="187" t="s">
        <v>592</v>
      </c>
      <c r="D14" s="173" t="s">
        <v>313</v>
      </c>
      <c r="E14" s="174">
        <v>14.51</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t="s">
        <v>314</v>
      </c>
      <c r="S14" s="176" t="s">
        <v>235</v>
      </c>
      <c r="T14" s="177" t="s">
        <v>235</v>
      </c>
      <c r="U14" s="161">
        <v>0.23</v>
      </c>
      <c r="V14" s="161">
        <f>ROUND(E14*U14,2)</f>
        <v>3.34</v>
      </c>
      <c r="W14" s="161"/>
      <c r="X14" s="161" t="s">
        <v>299</v>
      </c>
      <c r="Y14" s="161" t="s">
        <v>238</v>
      </c>
      <c r="Z14" s="150"/>
      <c r="AA14" s="150"/>
      <c r="AB14" s="150"/>
      <c r="AC14" s="150"/>
      <c r="AD14" s="150"/>
      <c r="AE14" s="150"/>
      <c r="AF14" s="150"/>
      <c r="AG14" s="150" t="s">
        <v>583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2" x14ac:dyDescent="0.2">
      <c r="A15" s="157"/>
      <c r="B15" s="158"/>
      <c r="C15" s="268" t="s">
        <v>325</v>
      </c>
      <c r="D15" s="269"/>
      <c r="E15" s="269"/>
      <c r="F15" s="269"/>
      <c r="G15" s="269"/>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309</v>
      </c>
      <c r="AH15" s="150"/>
      <c r="AI15" s="150"/>
      <c r="AJ15" s="150"/>
      <c r="AK15" s="150"/>
      <c r="AL15" s="150"/>
      <c r="AM15" s="150"/>
      <c r="AN15" s="150"/>
      <c r="AO15" s="150"/>
      <c r="AP15" s="150"/>
      <c r="AQ15" s="150"/>
      <c r="AR15" s="150"/>
      <c r="AS15" s="150"/>
      <c r="AT15" s="150"/>
      <c r="AU15" s="150"/>
      <c r="AV15" s="150"/>
      <c r="AW15" s="150"/>
      <c r="AX15" s="150"/>
      <c r="AY15" s="150"/>
      <c r="AZ15" s="150"/>
      <c r="BA15" s="178" t="str">
        <f>C15</f>
        <v>zapažených i nezapažených s urovnáním dna do předepsaného profilu a spádu, s přehozením výkopku na přilehlém terénu na vzdálenost do 3 m od podélné osy rýhy nebo s naložením výkopku na dopravní prostředek.</v>
      </c>
      <c r="BB15" s="150"/>
      <c r="BC15" s="150"/>
      <c r="BD15" s="150"/>
      <c r="BE15" s="150"/>
      <c r="BF15" s="150"/>
      <c r="BG15" s="150"/>
      <c r="BH15" s="150"/>
    </row>
    <row r="16" spans="1:60" outlineLevel="2" x14ac:dyDescent="0.2">
      <c r="A16" s="157"/>
      <c r="B16" s="158"/>
      <c r="C16" s="197" t="s">
        <v>693</v>
      </c>
      <c r="D16" s="192"/>
      <c r="E16" s="193"/>
      <c r="F16" s="161"/>
      <c r="G16" s="161"/>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302</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3" x14ac:dyDescent="0.2">
      <c r="A17" s="157"/>
      <c r="B17" s="158"/>
      <c r="C17" s="197" t="s">
        <v>694</v>
      </c>
      <c r="D17" s="192"/>
      <c r="E17" s="193">
        <v>14.51</v>
      </c>
      <c r="F17" s="161"/>
      <c r="G17" s="161"/>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302</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71">
        <v>3</v>
      </c>
      <c r="B18" s="172" t="s">
        <v>593</v>
      </c>
      <c r="C18" s="187" t="s">
        <v>594</v>
      </c>
      <c r="D18" s="173" t="s">
        <v>313</v>
      </c>
      <c r="E18" s="174">
        <v>14.51</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t="s">
        <v>314</v>
      </c>
      <c r="S18" s="176" t="s">
        <v>235</v>
      </c>
      <c r="T18" s="177" t="s">
        <v>235</v>
      </c>
      <c r="U18" s="161">
        <v>7.3999999999999996E-2</v>
      </c>
      <c r="V18" s="161">
        <f>ROUND(E18*U18,2)</f>
        <v>1.07</v>
      </c>
      <c r="W18" s="161"/>
      <c r="X18" s="161" t="s">
        <v>299</v>
      </c>
      <c r="Y18" s="161" t="s">
        <v>238</v>
      </c>
      <c r="Z18" s="150"/>
      <c r="AA18" s="150"/>
      <c r="AB18" s="150"/>
      <c r="AC18" s="150"/>
      <c r="AD18" s="150"/>
      <c r="AE18" s="150"/>
      <c r="AF18" s="150"/>
      <c r="AG18" s="150" t="s">
        <v>583</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2" x14ac:dyDescent="0.2">
      <c r="A19" s="157"/>
      <c r="B19" s="158"/>
      <c r="C19" s="268" t="s">
        <v>334</v>
      </c>
      <c r="D19" s="269"/>
      <c r="E19" s="269"/>
      <c r="F19" s="269"/>
      <c r="G19" s="269"/>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309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
      <c r="A20" s="157"/>
      <c r="B20" s="158"/>
      <c r="C20" s="197" t="s">
        <v>595</v>
      </c>
      <c r="D20" s="192"/>
      <c r="E20" s="193"/>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302</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3" x14ac:dyDescent="0.2">
      <c r="A21" s="157"/>
      <c r="B21" s="158"/>
      <c r="C21" s="197" t="s">
        <v>694</v>
      </c>
      <c r="D21" s="192"/>
      <c r="E21" s="193">
        <v>14.51</v>
      </c>
      <c r="F21" s="161"/>
      <c r="G21" s="161"/>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302</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
      <c r="A22" s="171">
        <v>4</v>
      </c>
      <c r="B22" s="172" t="s">
        <v>597</v>
      </c>
      <c r="C22" s="187" t="s">
        <v>598</v>
      </c>
      <c r="D22" s="173" t="s">
        <v>313</v>
      </c>
      <c r="E22" s="174">
        <v>14.51</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t="s">
        <v>314</v>
      </c>
      <c r="S22" s="176" t="s">
        <v>235</v>
      </c>
      <c r="T22" s="177" t="s">
        <v>235</v>
      </c>
      <c r="U22" s="161">
        <v>3.1E-2</v>
      </c>
      <c r="V22" s="161">
        <f>ROUND(E22*U22,2)</f>
        <v>0.45</v>
      </c>
      <c r="W22" s="161"/>
      <c r="X22" s="161" t="s">
        <v>299</v>
      </c>
      <c r="Y22" s="161" t="s">
        <v>238</v>
      </c>
      <c r="Z22" s="150"/>
      <c r="AA22" s="150"/>
      <c r="AB22" s="150"/>
      <c r="AC22" s="150"/>
      <c r="AD22" s="150"/>
      <c r="AE22" s="150"/>
      <c r="AF22" s="150"/>
      <c r="AG22" s="150" t="s">
        <v>583</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2" x14ac:dyDescent="0.2">
      <c r="A23" s="157"/>
      <c r="B23" s="158"/>
      <c r="C23" s="266" t="s">
        <v>599</v>
      </c>
      <c r="D23" s="267"/>
      <c r="E23" s="267"/>
      <c r="F23" s="267"/>
      <c r="G23" s="267"/>
      <c r="H23" s="161"/>
      <c r="I23" s="161"/>
      <c r="J23" s="161"/>
      <c r="K23" s="161"/>
      <c r="L23" s="161"/>
      <c r="M23" s="161"/>
      <c r="N23" s="160"/>
      <c r="O23" s="160"/>
      <c r="P23" s="160"/>
      <c r="Q23" s="160"/>
      <c r="R23" s="161"/>
      <c r="S23" s="161"/>
      <c r="T23" s="161"/>
      <c r="U23" s="161"/>
      <c r="V23" s="161"/>
      <c r="W23" s="161"/>
      <c r="X23" s="161"/>
      <c r="Y23" s="161"/>
      <c r="Z23" s="150"/>
      <c r="AA23" s="150"/>
      <c r="AB23" s="150"/>
      <c r="AC23" s="150"/>
      <c r="AD23" s="150"/>
      <c r="AE23" s="150"/>
      <c r="AF23" s="150"/>
      <c r="AG23" s="150" t="s">
        <v>240</v>
      </c>
      <c r="AH23" s="150"/>
      <c r="AI23" s="150"/>
      <c r="AJ23" s="150"/>
      <c r="AK23" s="150"/>
      <c r="AL23" s="150"/>
      <c r="AM23" s="150"/>
      <c r="AN23" s="150"/>
      <c r="AO23" s="150"/>
      <c r="AP23" s="150"/>
      <c r="AQ23" s="150"/>
      <c r="AR23" s="150"/>
      <c r="AS23" s="150"/>
      <c r="AT23" s="150"/>
      <c r="AU23" s="150"/>
      <c r="AV23" s="150"/>
      <c r="AW23" s="150"/>
      <c r="AX23" s="150"/>
      <c r="AY23" s="150"/>
      <c r="AZ23" s="150"/>
      <c r="BA23" s="178" t="str">
        <f>C23</f>
        <v>Uložení sypaniny do násypů nebo na skládku s rozprostřením sypaniny ve vrstvách a s hrubým urovnáním.</v>
      </c>
      <c r="BB23" s="150"/>
      <c r="BC23" s="150"/>
      <c r="BD23" s="150"/>
      <c r="BE23" s="150"/>
      <c r="BF23" s="150"/>
      <c r="BG23" s="150"/>
      <c r="BH23" s="150"/>
    </row>
    <row r="24" spans="1:60" ht="22.5" outlineLevel="1" x14ac:dyDescent="0.2">
      <c r="A24" s="171">
        <v>5</v>
      </c>
      <c r="B24" s="172" t="s">
        <v>695</v>
      </c>
      <c r="C24" s="187" t="s">
        <v>696</v>
      </c>
      <c r="D24" s="173" t="s">
        <v>313</v>
      </c>
      <c r="E24" s="174">
        <v>22.74</v>
      </c>
      <c r="F24" s="175"/>
      <c r="G24" s="176">
        <f>ROUND(E24*F24,2)</f>
        <v>0</v>
      </c>
      <c r="H24" s="175"/>
      <c r="I24" s="176">
        <f>ROUND(E24*H24,2)</f>
        <v>0</v>
      </c>
      <c r="J24" s="175"/>
      <c r="K24" s="176">
        <f>ROUND(E24*J24,2)</f>
        <v>0</v>
      </c>
      <c r="L24" s="176">
        <v>21</v>
      </c>
      <c r="M24" s="176">
        <f>G24*(1+L24/100)</f>
        <v>0</v>
      </c>
      <c r="N24" s="174">
        <v>0</v>
      </c>
      <c r="O24" s="174">
        <f>ROUND(E24*N24,2)</f>
        <v>0</v>
      </c>
      <c r="P24" s="174">
        <v>0</v>
      </c>
      <c r="Q24" s="174">
        <f>ROUND(E24*P24,2)</f>
        <v>0</v>
      </c>
      <c r="R24" s="176" t="s">
        <v>314</v>
      </c>
      <c r="S24" s="176" t="s">
        <v>235</v>
      </c>
      <c r="T24" s="177" t="s">
        <v>235</v>
      </c>
      <c r="U24" s="161">
        <v>0.20200000000000001</v>
      </c>
      <c r="V24" s="161">
        <f>ROUND(E24*U24,2)</f>
        <v>4.59</v>
      </c>
      <c r="W24" s="161"/>
      <c r="X24" s="161" t="s">
        <v>299</v>
      </c>
      <c r="Y24" s="161" t="s">
        <v>238</v>
      </c>
      <c r="Z24" s="150"/>
      <c r="AA24" s="150"/>
      <c r="AB24" s="150"/>
      <c r="AC24" s="150"/>
      <c r="AD24" s="150"/>
      <c r="AE24" s="150"/>
      <c r="AF24" s="150"/>
      <c r="AG24" s="150" t="s">
        <v>583</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2" x14ac:dyDescent="0.2">
      <c r="A25" s="157"/>
      <c r="B25" s="158"/>
      <c r="C25" s="268" t="s">
        <v>697</v>
      </c>
      <c r="D25" s="269"/>
      <c r="E25" s="269"/>
      <c r="F25" s="269"/>
      <c r="G25" s="269"/>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309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2" x14ac:dyDescent="0.2">
      <c r="A26" s="157"/>
      <c r="B26" s="158"/>
      <c r="C26" s="257" t="s">
        <v>698</v>
      </c>
      <c r="D26" s="258"/>
      <c r="E26" s="258"/>
      <c r="F26" s="258"/>
      <c r="G26" s="258"/>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240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2" x14ac:dyDescent="0.2">
      <c r="A27" s="157"/>
      <c r="B27" s="158"/>
      <c r="C27" s="197" t="s">
        <v>699</v>
      </c>
      <c r="D27" s="192"/>
      <c r="E27" s="193"/>
      <c r="F27" s="161"/>
      <c r="G27" s="161"/>
      <c r="H27" s="161"/>
      <c r="I27" s="161"/>
      <c r="J27" s="161"/>
      <c r="K27" s="161"/>
      <c r="L27" s="161"/>
      <c r="M27" s="161"/>
      <c r="N27" s="160"/>
      <c r="O27" s="160"/>
      <c r="P27" s="160"/>
      <c r="Q27" s="160"/>
      <c r="R27" s="161"/>
      <c r="S27" s="161"/>
      <c r="T27" s="161"/>
      <c r="U27" s="161"/>
      <c r="V27" s="161"/>
      <c r="W27" s="161"/>
      <c r="X27" s="161"/>
      <c r="Y27" s="161"/>
      <c r="Z27" s="150"/>
      <c r="AA27" s="150"/>
      <c r="AB27" s="150"/>
      <c r="AC27" s="150"/>
      <c r="AD27" s="150"/>
      <c r="AE27" s="150"/>
      <c r="AF27" s="150"/>
      <c r="AG27" s="150" t="s">
        <v>302</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3" x14ac:dyDescent="0.2">
      <c r="A28" s="157"/>
      <c r="B28" s="158"/>
      <c r="C28" s="197" t="s">
        <v>700</v>
      </c>
      <c r="D28" s="192"/>
      <c r="E28" s="193"/>
      <c r="F28" s="161"/>
      <c r="G28" s="161"/>
      <c r="H28" s="161"/>
      <c r="I28" s="161"/>
      <c r="J28" s="161"/>
      <c r="K28" s="161"/>
      <c r="L28" s="161"/>
      <c r="M28" s="161"/>
      <c r="N28" s="160"/>
      <c r="O28" s="160"/>
      <c r="P28" s="160"/>
      <c r="Q28" s="160"/>
      <c r="R28" s="161"/>
      <c r="S28" s="161"/>
      <c r="T28" s="161"/>
      <c r="U28" s="161"/>
      <c r="V28" s="161"/>
      <c r="W28" s="161"/>
      <c r="X28" s="161"/>
      <c r="Y28" s="161"/>
      <c r="Z28" s="150"/>
      <c r="AA28" s="150"/>
      <c r="AB28" s="150"/>
      <c r="AC28" s="150"/>
      <c r="AD28" s="150"/>
      <c r="AE28" s="150"/>
      <c r="AF28" s="150"/>
      <c r="AG28" s="150" t="s">
        <v>302</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3" x14ac:dyDescent="0.2">
      <c r="A29" s="157"/>
      <c r="B29" s="158"/>
      <c r="C29" s="197" t="s">
        <v>701</v>
      </c>
      <c r="D29" s="192"/>
      <c r="E29" s="193">
        <v>22.74</v>
      </c>
      <c r="F29" s="161"/>
      <c r="G29" s="161"/>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302</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
      <c r="A30" s="171">
        <v>6</v>
      </c>
      <c r="B30" s="172" t="s">
        <v>702</v>
      </c>
      <c r="C30" s="187" t="s">
        <v>703</v>
      </c>
      <c r="D30" s="173" t="s">
        <v>313</v>
      </c>
      <c r="E30" s="174">
        <v>41.5</v>
      </c>
      <c r="F30" s="175"/>
      <c r="G30" s="176">
        <f>ROUND(E30*F30,2)</f>
        <v>0</v>
      </c>
      <c r="H30" s="175"/>
      <c r="I30" s="176">
        <f>ROUND(E30*H30,2)</f>
        <v>0</v>
      </c>
      <c r="J30" s="175"/>
      <c r="K30" s="176">
        <f>ROUND(E30*J30,2)</f>
        <v>0</v>
      </c>
      <c r="L30" s="176">
        <v>21</v>
      </c>
      <c r="M30" s="176">
        <f>G30*(1+L30/100)</f>
        <v>0</v>
      </c>
      <c r="N30" s="174">
        <v>0</v>
      </c>
      <c r="O30" s="174">
        <f>ROUND(E30*N30,2)</f>
        <v>0</v>
      </c>
      <c r="P30" s="174">
        <v>0</v>
      </c>
      <c r="Q30" s="174">
        <f>ROUND(E30*P30,2)</f>
        <v>0</v>
      </c>
      <c r="R30" s="176"/>
      <c r="S30" s="176" t="s">
        <v>267</v>
      </c>
      <c r="T30" s="177" t="s">
        <v>236</v>
      </c>
      <c r="U30" s="161">
        <v>0.20200000000000001</v>
      </c>
      <c r="V30" s="161">
        <f>ROUND(E30*U30,2)</f>
        <v>8.3800000000000008</v>
      </c>
      <c r="W30" s="161"/>
      <c r="X30" s="161" t="s">
        <v>299</v>
      </c>
      <c r="Y30" s="161" t="s">
        <v>238</v>
      </c>
      <c r="Z30" s="150"/>
      <c r="AA30" s="150"/>
      <c r="AB30" s="150"/>
      <c r="AC30" s="150"/>
      <c r="AD30" s="150"/>
      <c r="AE30" s="150"/>
      <c r="AF30" s="150"/>
      <c r="AG30" s="150" t="s">
        <v>583</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2" x14ac:dyDescent="0.2">
      <c r="A31" s="157"/>
      <c r="B31" s="158"/>
      <c r="C31" s="266" t="s">
        <v>698</v>
      </c>
      <c r="D31" s="267"/>
      <c r="E31" s="267"/>
      <c r="F31" s="267"/>
      <c r="G31" s="267"/>
      <c r="H31" s="161"/>
      <c r="I31" s="161"/>
      <c r="J31" s="161"/>
      <c r="K31" s="161"/>
      <c r="L31" s="161"/>
      <c r="M31" s="161"/>
      <c r="N31" s="160"/>
      <c r="O31" s="160"/>
      <c r="P31" s="160"/>
      <c r="Q31" s="160"/>
      <c r="R31" s="161"/>
      <c r="S31" s="161"/>
      <c r="T31" s="161"/>
      <c r="U31" s="161"/>
      <c r="V31" s="161"/>
      <c r="W31" s="161"/>
      <c r="X31" s="161"/>
      <c r="Y31" s="161"/>
      <c r="Z31" s="150"/>
      <c r="AA31" s="150"/>
      <c r="AB31" s="150"/>
      <c r="AC31" s="150"/>
      <c r="AD31" s="150"/>
      <c r="AE31" s="150"/>
      <c r="AF31" s="150"/>
      <c r="AG31" s="150" t="s">
        <v>240</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197" t="s">
        <v>704</v>
      </c>
      <c r="D32" s="192"/>
      <c r="E32" s="193">
        <v>35</v>
      </c>
      <c r="F32" s="161"/>
      <c r="G32" s="161"/>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302</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3" x14ac:dyDescent="0.2">
      <c r="A33" s="157"/>
      <c r="B33" s="158"/>
      <c r="C33" s="197" t="s">
        <v>705</v>
      </c>
      <c r="D33" s="192"/>
      <c r="E33" s="193">
        <v>6.5</v>
      </c>
      <c r="F33" s="161"/>
      <c r="G33" s="161"/>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302</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
      <c r="A34" s="171">
        <v>7</v>
      </c>
      <c r="B34" s="172" t="s">
        <v>384</v>
      </c>
      <c r="C34" s="187" t="s">
        <v>385</v>
      </c>
      <c r="D34" s="173" t="s">
        <v>297</v>
      </c>
      <c r="E34" s="174">
        <v>1192.3</v>
      </c>
      <c r="F34" s="175"/>
      <c r="G34" s="176">
        <f>ROUND(E34*F34,2)</f>
        <v>0</v>
      </c>
      <c r="H34" s="175"/>
      <c r="I34" s="176">
        <f>ROUND(E34*H34,2)</f>
        <v>0</v>
      </c>
      <c r="J34" s="175"/>
      <c r="K34" s="176">
        <f>ROUND(E34*J34,2)</f>
        <v>0</v>
      </c>
      <c r="L34" s="176">
        <v>21</v>
      </c>
      <c r="M34" s="176">
        <f>G34*(1+L34/100)</f>
        <v>0</v>
      </c>
      <c r="N34" s="174">
        <v>0</v>
      </c>
      <c r="O34" s="174">
        <f>ROUND(E34*N34,2)</f>
        <v>0</v>
      </c>
      <c r="P34" s="174">
        <v>0</v>
      </c>
      <c r="Q34" s="174">
        <f>ROUND(E34*P34,2)</f>
        <v>0</v>
      </c>
      <c r="R34" s="176" t="s">
        <v>386</v>
      </c>
      <c r="S34" s="176" t="s">
        <v>235</v>
      </c>
      <c r="T34" s="177" t="s">
        <v>235</v>
      </c>
      <c r="U34" s="161">
        <v>0.06</v>
      </c>
      <c r="V34" s="161">
        <f>ROUND(E34*U34,2)</f>
        <v>71.540000000000006</v>
      </c>
      <c r="W34" s="161"/>
      <c r="X34" s="161" t="s">
        <v>299</v>
      </c>
      <c r="Y34" s="161" t="s">
        <v>238</v>
      </c>
      <c r="Z34" s="150"/>
      <c r="AA34" s="150"/>
      <c r="AB34" s="150"/>
      <c r="AC34" s="150"/>
      <c r="AD34" s="150"/>
      <c r="AE34" s="150"/>
      <c r="AF34" s="150"/>
      <c r="AG34" s="150" t="s">
        <v>583</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2" x14ac:dyDescent="0.2">
      <c r="A35" s="157"/>
      <c r="B35" s="158"/>
      <c r="C35" s="268" t="s">
        <v>387</v>
      </c>
      <c r="D35" s="269"/>
      <c r="E35" s="269"/>
      <c r="F35" s="269"/>
      <c r="G35" s="269"/>
      <c r="H35" s="161"/>
      <c r="I35" s="161"/>
      <c r="J35" s="161"/>
      <c r="K35" s="161"/>
      <c r="L35" s="161"/>
      <c r="M35" s="161"/>
      <c r="N35" s="160"/>
      <c r="O35" s="160"/>
      <c r="P35" s="160"/>
      <c r="Q35" s="160"/>
      <c r="R35" s="161"/>
      <c r="S35" s="161"/>
      <c r="T35" s="161"/>
      <c r="U35" s="161"/>
      <c r="V35" s="161"/>
      <c r="W35" s="161"/>
      <c r="X35" s="161"/>
      <c r="Y35" s="161"/>
      <c r="Z35" s="150"/>
      <c r="AA35" s="150"/>
      <c r="AB35" s="150"/>
      <c r="AC35" s="150"/>
      <c r="AD35" s="150"/>
      <c r="AE35" s="150"/>
      <c r="AF35" s="150"/>
      <c r="AG35" s="150" t="s">
        <v>309</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
      <c r="A36" s="157"/>
      <c r="B36" s="158"/>
      <c r="C36" s="197" t="s">
        <v>706</v>
      </c>
      <c r="D36" s="192"/>
      <c r="E36" s="193">
        <v>527.29999999999995</v>
      </c>
      <c r="F36" s="161"/>
      <c r="G36" s="161"/>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302</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3" x14ac:dyDescent="0.2">
      <c r="A37" s="157"/>
      <c r="B37" s="158"/>
      <c r="C37" s="197" t="s">
        <v>707</v>
      </c>
      <c r="D37" s="192"/>
      <c r="E37" s="193">
        <v>665</v>
      </c>
      <c r="F37" s="161"/>
      <c r="G37" s="161"/>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302</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
      <c r="A38" s="171">
        <v>8</v>
      </c>
      <c r="B38" s="172" t="s">
        <v>708</v>
      </c>
      <c r="C38" s="187" t="s">
        <v>709</v>
      </c>
      <c r="D38" s="173" t="s">
        <v>426</v>
      </c>
      <c r="E38" s="174">
        <v>35.768999999999998</v>
      </c>
      <c r="F38" s="175"/>
      <c r="G38" s="176">
        <f>ROUND(E38*F38,2)</f>
        <v>0</v>
      </c>
      <c r="H38" s="175"/>
      <c r="I38" s="176">
        <f>ROUND(E38*H38,2)</f>
        <v>0</v>
      </c>
      <c r="J38" s="175"/>
      <c r="K38" s="176">
        <f>ROUND(E38*J38,2)</f>
        <v>0</v>
      </c>
      <c r="L38" s="176">
        <v>21</v>
      </c>
      <c r="M38" s="176">
        <f>G38*(1+L38/100)</f>
        <v>0</v>
      </c>
      <c r="N38" s="174">
        <v>1E-3</v>
      </c>
      <c r="O38" s="174">
        <f>ROUND(E38*N38,2)</f>
        <v>0.04</v>
      </c>
      <c r="P38" s="174">
        <v>0</v>
      </c>
      <c r="Q38" s="174">
        <f>ROUND(E38*P38,2)</f>
        <v>0</v>
      </c>
      <c r="R38" s="176" t="s">
        <v>427</v>
      </c>
      <c r="S38" s="176" t="s">
        <v>235</v>
      </c>
      <c r="T38" s="177" t="s">
        <v>235</v>
      </c>
      <c r="U38" s="161">
        <v>0</v>
      </c>
      <c r="V38" s="161">
        <f>ROUND(E38*U38,2)</f>
        <v>0</v>
      </c>
      <c r="W38" s="161"/>
      <c r="X38" s="161" t="s">
        <v>428</v>
      </c>
      <c r="Y38" s="161" t="s">
        <v>238</v>
      </c>
      <c r="Z38" s="150"/>
      <c r="AA38" s="150"/>
      <c r="AB38" s="150"/>
      <c r="AC38" s="150"/>
      <c r="AD38" s="150"/>
      <c r="AE38" s="150"/>
      <c r="AF38" s="150"/>
      <c r="AG38" s="150" t="s">
        <v>429</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
      <c r="A39" s="157"/>
      <c r="B39" s="158"/>
      <c r="C39" s="197" t="s">
        <v>710</v>
      </c>
      <c r="D39" s="192"/>
      <c r="E39" s="193">
        <v>15.819000000000001</v>
      </c>
      <c r="F39" s="161"/>
      <c r="G39" s="161"/>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302</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3" x14ac:dyDescent="0.2">
      <c r="A40" s="157"/>
      <c r="B40" s="158"/>
      <c r="C40" s="197" t="s">
        <v>711</v>
      </c>
      <c r="D40" s="192"/>
      <c r="E40" s="193">
        <v>19.95</v>
      </c>
      <c r="F40" s="161"/>
      <c r="G40" s="161"/>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302</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1">
        <v>9</v>
      </c>
      <c r="B41" s="172" t="s">
        <v>388</v>
      </c>
      <c r="C41" s="187" t="s">
        <v>389</v>
      </c>
      <c r="D41" s="173" t="s">
        <v>297</v>
      </c>
      <c r="E41" s="174">
        <v>2664</v>
      </c>
      <c r="F41" s="175"/>
      <c r="G41" s="176">
        <f>ROUND(E41*F41,2)</f>
        <v>0</v>
      </c>
      <c r="H41" s="175"/>
      <c r="I41" s="176">
        <f>ROUND(E41*H41,2)</f>
        <v>0</v>
      </c>
      <c r="J41" s="175"/>
      <c r="K41" s="176">
        <f>ROUND(E41*J41,2)</f>
        <v>0</v>
      </c>
      <c r="L41" s="176">
        <v>21</v>
      </c>
      <c r="M41" s="176">
        <f>G41*(1+L41/100)</f>
        <v>0</v>
      </c>
      <c r="N41" s="174">
        <v>0</v>
      </c>
      <c r="O41" s="174">
        <f>ROUND(E41*N41,2)</f>
        <v>0</v>
      </c>
      <c r="P41" s="174">
        <v>0</v>
      </c>
      <c r="Q41" s="174">
        <f>ROUND(E41*P41,2)</f>
        <v>0</v>
      </c>
      <c r="R41" s="176" t="s">
        <v>386</v>
      </c>
      <c r="S41" s="176" t="s">
        <v>235</v>
      </c>
      <c r="T41" s="177" t="s">
        <v>235</v>
      </c>
      <c r="U41" s="161">
        <v>9.7000000000000003E-2</v>
      </c>
      <c r="V41" s="161">
        <f>ROUND(E41*U41,2)</f>
        <v>258.41000000000003</v>
      </c>
      <c r="W41" s="161"/>
      <c r="X41" s="161" t="s">
        <v>299</v>
      </c>
      <c r="Y41" s="161" t="s">
        <v>238</v>
      </c>
      <c r="Z41" s="150"/>
      <c r="AA41" s="150"/>
      <c r="AB41" s="150"/>
      <c r="AC41" s="150"/>
      <c r="AD41" s="150"/>
      <c r="AE41" s="150"/>
      <c r="AF41" s="150"/>
      <c r="AG41" s="150" t="s">
        <v>583</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2" x14ac:dyDescent="0.2">
      <c r="A42" s="157"/>
      <c r="B42" s="158"/>
      <c r="C42" s="268" t="s">
        <v>387</v>
      </c>
      <c r="D42" s="269"/>
      <c r="E42" s="269"/>
      <c r="F42" s="269"/>
      <c r="G42" s="269"/>
      <c r="H42" s="161"/>
      <c r="I42" s="161"/>
      <c r="J42" s="161"/>
      <c r="K42" s="161"/>
      <c r="L42" s="161"/>
      <c r="M42" s="161"/>
      <c r="N42" s="160"/>
      <c r="O42" s="160"/>
      <c r="P42" s="160"/>
      <c r="Q42" s="160"/>
      <c r="R42" s="161"/>
      <c r="S42" s="161"/>
      <c r="T42" s="161"/>
      <c r="U42" s="161"/>
      <c r="V42" s="161"/>
      <c r="W42" s="161"/>
      <c r="X42" s="161"/>
      <c r="Y42" s="161"/>
      <c r="Z42" s="150"/>
      <c r="AA42" s="150"/>
      <c r="AB42" s="150"/>
      <c r="AC42" s="150"/>
      <c r="AD42" s="150"/>
      <c r="AE42" s="150"/>
      <c r="AF42" s="150"/>
      <c r="AG42" s="150" t="s">
        <v>309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
      <c r="A43" s="157"/>
      <c r="B43" s="158"/>
      <c r="C43" s="197" t="s">
        <v>712</v>
      </c>
      <c r="D43" s="192"/>
      <c r="E43" s="193"/>
      <c r="F43" s="161"/>
      <c r="G43" s="161"/>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302</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3" x14ac:dyDescent="0.2">
      <c r="A44" s="157"/>
      <c r="B44" s="158"/>
      <c r="C44" s="197" t="s">
        <v>713</v>
      </c>
      <c r="D44" s="192"/>
      <c r="E44" s="193">
        <v>2638</v>
      </c>
      <c r="F44" s="161"/>
      <c r="G44" s="161"/>
      <c r="H44" s="161"/>
      <c r="I44" s="161"/>
      <c r="J44" s="161"/>
      <c r="K44" s="161"/>
      <c r="L44" s="161"/>
      <c r="M44" s="161"/>
      <c r="N44" s="160"/>
      <c r="O44" s="160"/>
      <c r="P44" s="160"/>
      <c r="Q44" s="160"/>
      <c r="R44" s="161"/>
      <c r="S44" s="161"/>
      <c r="T44" s="161"/>
      <c r="U44" s="161"/>
      <c r="V44" s="161"/>
      <c r="W44" s="161"/>
      <c r="X44" s="161"/>
      <c r="Y44" s="161"/>
      <c r="Z44" s="150"/>
      <c r="AA44" s="150"/>
      <c r="AB44" s="150"/>
      <c r="AC44" s="150"/>
      <c r="AD44" s="150"/>
      <c r="AE44" s="150"/>
      <c r="AF44" s="150"/>
      <c r="AG44" s="150" t="s">
        <v>302</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3" x14ac:dyDescent="0.2">
      <c r="A45" s="157"/>
      <c r="B45" s="158"/>
      <c r="C45" s="197" t="s">
        <v>714</v>
      </c>
      <c r="D45" s="192"/>
      <c r="E45" s="193">
        <v>26</v>
      </c>
      <c r="F45" s="161"/>
      <c r="G45" s="161"/>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302</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1">
        <v>10</v>
      </c>
      <c r="B46" s="172" t="s">
        <v>708</v>
      </c>
      <c r="C46" s="187" t="s">
        <v>709</v>
      </c>
      <c r="D46" s="173" t="s">
        <v>426</v>
      </c>
      <c r="E46" s="174">
        <v>79.92</v>
      </c>
      <c r="F46" s="175"/>
      <c r="G46" s="176">
        <f>ROUND(E46*F46,2)</f>
        <v>0</v>
      </c>
      <c r="H46" s="175"/>
      <c r="I46" s="176">
        <f>ROUND(E46*H46,2)</f>
        <v>0</v>
      </c>
      <c r="J46" s="175"/>
      <c r="K46" s="176">
        <f>ROUND(E46*J46,2)</f>
        <v>0</v>
      </c>
      <c r="L46" s="176">
        <v>21</v>
      </c>
      <c r="M46" s="176">
        <f>G46*(1+L46/100)</f>
        <v>0</v>
      </c>
      <c r="N46" s="174">
        <v>1E-3</v>
      </c>
      <c r="O46" s="174">
        <f>ROUND(E46*N46,2)</f>
        <v>0.08</v>
      </c>
      <c r="P46" s="174">
        <v>0</v>
      </c>
      <c r="Q46" s="174">
        <f>ROUND(E46*P46,2)</f>
        <v>0</v>
      </c>
      <c r="R46" s="176" t="s">
        <v>427</v>
      </c>
      <c r="S46" s="176" t="s">
        <v>235</v>
      </c>
      <c r="T46" s="177" t="s">
        <v>235</v>
      </c>
      <c r="U46" s="161">
        <v>0</v>
      </c>
      <c r="V46" s="161">
        <f>ROUND(E46*U46,2)</f>
        <v>0</v>
      </c>
      <c r="W46" s="161"/>
      <c r="X46" s="161" t="s">
        <v>428</v>
      </c>
      <c r="Y46" s="161" t="s">
        <v>238</v>
      </c>
      <c r="Z46" s="150"/>
      <c r="AA46" s="150"/>
      <c r="AB46" s="150"/>
      <c r="AC46" s="150"/>
      <c r="AD46" s="150"/>
      <c r="AE46" s="150"/>
      <c r="AF46" s="150"/>
      <c r="AG46" s="150" t="s">
        <v>429</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
      <c r="A47" s="157"/>
      <c r="B47" s="158"/>
      <c r="C47" s="197" t="s">
        <v>715</v>
      </c>
      <c r="D47" s="192"/>
      <c r="E47" s="193">
        <v>79.14</v>
      </c>
      <c r="F47" s="161"/>
      <c r="G47" s="161"/>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302</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3" x14ac:dyDescent="0.2">
      <c r="A48" s="157"/>
      <c r="B48" s="158"/>
      <c r="C48" s="197" t="s">
        <v>716</v>
      </c>
      <c r="D48" s="192"/>
      <c r="E48" s="193">
        <v>0.78</v>
      </c>
      <c r="F48" s="161"/>
      <c r="G48" s="161"/>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302</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1">
        <v>11</v>
      </c>
      <c r="B49" s="172" t="s">
        <v>717</v>
      </c>
      <c r="C49" s="187" t="s">
        <v>718</v>
      </c>
      <c r="D49" s="173" t="s">
        <v>297</v>
      </c>
      <c r="E49" s="174">
        <v>2664</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t="s">
        <v>314</v>
      </c>
      <c r="S49" s="176" t="s">
        <v>235</v>
      </c>
      <c r="T49" s="177" t="s">
        <v>235</v>
      </c>
      <c r="U49" s="161">
        <v>1.2999999999999999E-2</v>
      </c>
      <c r="V49" s="161">
        <f>ROUND(E49*U49,2)</f>
        <v>34.630000000000003</v>
      </c>
      <c r="W49" s="161"/>
      <c r="X49" s="161" t="s">
        <v>299</v>
      </c>
      <c r="Y49" s="161" t="s">
        <v>238</v>
      </c>
      <c r="Z49" s="150"/>
      <c r="AA49" s="150"/>
      <c r="AB49" s="150"/>
      <c r="AC49" s="150"/>
      <c r="AD49" s="150"/>
      <c r="AE49" s="150"/>
      <c r="AF49" s="150"/>
      <c r="AG49" s="150" t="s">
        <v>583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2" x14ac:dyDescent="0.2">
      <c r="A50" s="157"/>
      <c r="B50" s="158"/>
      <c r="C50" s="268" t="s">
        <v>392</v>
      </c>
      <c r="D50" s="269"/>
      <c r="E50" s="269"/>
      <c r="F50" s="269"/>
      <c r="G50" s="269"/>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309</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2" x14ac:dyDescent="0.2">
      <c r="A51" s="157"/>
      <c r="B51" s="158"/>
      <c r="C51" s="197" t="s">
        <v>712</v>
      </c>
      <c r="D51" s="192"/>
      <c r="E51" s="193"/>
      <c r="F51" s="161"/>
      <c r="G51" s="161"/>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302</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3" x14ac:dyDescent="0.2">
      <c r="A52" s="157"/>
      <c r="B52" s="158"/>
      <c r="C52" s="197" t="s">
        <v>713</v>
      </c>
      <c r="D52" s="192"/>
      <c r="E52" s="193">
        <v>2638</v>
      </c>
      <c r="F52" s="161"/>
      <c r="G52" s="161"/>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302</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3" x14ac:dyDescent="0.2">
      <c r="A53" s="157"/>
      <c r="B53" s="158"/>
      <c r="C53" s="197" t="s">
        <v>714</v>
      </c>
      <c r="D53" s="192"/>
      <c r="E53" s="193">
        <v>26</v>
      </c>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302</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
      <c r="A54" s="171">
        <v>12</v>
      </c>
      <c r="B54" s="172" t="s">
        <v>719</v>
      </c>
      <c r="C54" s="187" t="s">
        <v>720</v>
      </c>
      <c r="D54" s="173" t="s">
        <v>313</v>
      </c>
      <c r="E54" s="174">
        <v>44.1</v>
      </c>
      <c r="F54" s="175"/>
      <c r="G54" s="176">
        <f>ROUND(E54*F54,2)</f>
        <v>0</v>
      </c>
      <c r="H54" s="175"/>
      <c r="I54" s="176">
        <f>ROUND(E54*H54,2)</f>
        <v>0</v>
      </c>
      <c r="J54" s="175"/>
      <c r="K54" s="176">
        <f>ROUND(E54*J54,2)</f>
        <v>0</v>
      </c>
      <c r="L54" s="176">
        <v>21</v>
      </c>
      <c r="M54" s="176">
        <f>G54*(1+L54/100)</f>
        <v>0</v>
      </c>
      <c r="N54" s="174">
        <v>0</v>
      </c>
      <c r="O54" s="174">
        <f>ROUND(E54*N54,2)</f>
        <v>0</v>
      </c>
      <c r="P54" s="174">
        <v>0</v>
      </c>
      <c r="Q54" s="174">
        <f>ROUND(E54*P54,2)</f>
        <v>0</v>
      </c>
      <c r="R54" s="176" t="s">
        <v>386</v>
      </c>
      <c r="S54" s="176" t="s">
        <v>235</v>
      </c>
      <c r="T54" s="177" t="s">
        <v>235</v>
      </c>
      <c r="U54" s="161">
        <v>0.02</v>
      </c>
      <c r="V54" s="161">
        <f>ROUND(E54*U54,2)</f>
        <v>0.88</v>
      </c>
      <c r="W54" s="161"/>
      <c r="X54" s="161" t="s">
        <v>299</v>
      </c>
      <c r="Y54" s="161" t="s">
        <v>238</v>
      </c>
      <c r="Z54" s="150"/>
      <c r="AA54" s="150"/>
      <c r="AB54" s="150"/>
      <c r="AC54" s="150"/>
      <c r="AD54" s="150"/>
      <c r="AE54" s="150"/>
      <c r="AF54" s="150"/>
      <c r="AG54" s="150" t="s">
        <v>583</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2" x14ac:dyDescent="0.2">
      <c r="A55" s="157"/>
      <c r="B55" s="158"/>
      <c r="C55" s="268" t="s">
        <v>721</v>
      </c>
      <c r="D55" s="269"/>
      <c r="E55" s="269"/>
      <c r="F55" s="269"/>
      <c r="G55" s="269"/>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309</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2" x14ac:dyDescent="0.2">
      <c r="A56" s="157"/>
      <c r="B56" s="158"/>
      <c r="C56" s="257" t="s">
        <v>722</v>
      </c>
      <c r="D56" s="258"/>
      <c r="E56" s="258"/>
      <c r="F56" s="258"/>
      <c r="G56" s="258"/>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240</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
      <c r="A57" s="157"/>
      <c r="B57" s="158"/>
      <c r="C57" s="197" t="s">
        <v>712</v>
      </c>
      <c r="D57" s="192"/>
      <c r="E57" s="193"/>
      <c r="F57" s="161"/>
      <c r="G57" s="161"/>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302</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3" x14ac:dyDescent="0.2">
      <c r="A58" s="157"/>
      <c r="B58" s="158"/>
      <c r="C58" s="197" t="s">
        <v>723</v>
      </c>
      <c r="D58" s="192"/>
      <c r="E58" s="193">
        <v>44.1</v>
      </c>
      <c r="F58" s="161"/>
      <c r="G58" s="161"/>
      <c r="H58" s="161"/>
      <c r="I58" s="161"/>
      <c r="J58" s="161"/>
      <c r="K58" s="161"/>
      <c r="L58" s="161"/>
      <c r="M58" s="161"/>
      <c r="N58" s="160"/>
      <c r="O58" s="160"/>
      <c r="P58" s="160"/>
      <c r="Q58" s="160"/>
      <c r="R58" s="161"/>
      <c r="S58" s="161"/>
      <c r="T58" s="161"/>
      <c r="U58" s="161"/>
      <c r="V58" s="161"/>
      <c r="W58" s="161"/>
      <c r="X58" s="161"/>
      <c r="Y58" s="161"/>
      <c r="Z58" s="150"/>
      <c r="AA58" s="150"/>
      <c r="AB58" s="150"/>
      <c r="AC58" s="150"/>
      <c r="AD58" s="150"/>
      <c r="AE58" s="150"/>
      <c r="AF58" s="150"/>
      <c r="AG58" s="150" t="s">
        <v>302</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71">
        <v>13</v>
      </c>
      <c r="B59" s="172" t="s">
        <v>400</v>
      </c>
      <c r="C59" s="187" t="s">
        <v>401</v>
      </c>
      <c r="D59" s="173" t="s">
        <v>297</v>
      </c>
      <c r="E59" s="174">
        <v>1192.3</v>
      </c>
      <c r="F59" s="175"/>
      <c r="G59" s="176">
        <f>ROUND(E59*F59,2)</f>
        <v>0</v>
      </c>
      <c r="H59" s="175"/>
      <c r="I59" s="176">
        <f>ROUND(E59*H59,2)</f>
        <v>0</v>
      </c>
      <c r="J59" s="175"/>
      <c r="K59" s="176">
        <f>ROUND(E59*J59,2)</f>
        <v>0</v>
      </c>
      <c r="L59" s="176">
        <v>21</v>
      </c>
      <c r="M59" s="176">
        <f>G59*(1+L59/100)</f>
        <v>0</v>
      </c>
      <c r="N59" s="174">
        <v>0</v>
      </c>
      <c r="O59" s="174">
        <f>ROUND(E59*N59,2)</f>
        <v>0</v>
      </c>
      <c r="P59" s="174">
        <v>0</v>
      </c>
      <c r="Q59" s="174">
        <f>ROUND(E59*P59,2)</f>
        <v>0</v>
      </c>
      <c r="R59" s="176" t="s">
        <v>386</v>
      </c>
      <c r="S59" s="176" t="s">
        <v>235</v>
      </c>
      <c r="T59" s="177" t="s">
        <v>235</v>
      </c>
      <c r="U59" s="161">
        <v>0.09</v>
      </c>
      <c r="V59" s="161">
        <f>ROUND(E59*U59,2)</f>
        <v>107.31</v>
      </c>
      <c r="W59" s="161"/>
      <c r="X59" s="161" t="s">
        <v>299</v>
      </c>
      <c r="Y59" s="161" t="s">
        <v>238</v>
      </c>
      <c r="Z59" s="150"/>
      <c r="AA59" s="150"/>
      <c r="AB59" s="150"/>
      <c r="AC59" s="150"/>
      <c r="AD59" s="150"/>
      <c r="AE59" s="150"/>
      <c r="AF59" s="150"/>
      <c r="AG59" s="150" t="s">
        <v>583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2" x14ac:dyDescent="0.2">
      <c r="A60" s="157"/>
      <c r="B60" s="158"/>
      <c r="C60" s="268" t="s">
        <v>402</v>
      </c>
      <c r="D60" s="269"/>
      <c r="E60" s="269"/>
      <c r="F60" s="269"/>
      <c r="G60" s="269"/>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309</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
      <c r="A61" s="157"/>
      <c r="B61" s="158"/>
      <c r="C61" s="197" t="s">
        <v>706</v>
      </c>
      <c r="D61" s="192"/>
      <c r="E61" s="193">
        <v>527.29999999999995</v>
      </c>
      <c r="F61" s="161"/>
      <c r="G61" s="161"/>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302</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
      <c r="A62" s="157"/>
      <c r="B62" s="158"/>
      <c r="C62" s="197" t="s">
        <v>707</v>
      </c>
      <c r="D62" s="192"/>
      <c r="E62" s="193">
        <v>665</v>
      </c>
      <c r="F62" s="161"/>
      <c r="G62" s="161"/>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302</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2.5" outlineLevel="1" x14ac:dyDescent="0.2">
      <c r="A63" s="171">
        <v>14</v>
      </c>
      <c r="B63" s="172" t="s">
        <v>403</v>
      </c>
      <c r="C63" s="187" t="s">
        <v>404</v>
      </c>
      <c r="D63" s="173" t="s">
        <v>297</v>
      </c>
      <c r="E63" s="174">
        <v>2664</v>
      </c>
      <c r="F63" s="175"/>
      <c r="G63" s="176">
        <f>ROUND(E63*F63,2)</f>
        <v>0</v>
      </c>
      <c r="H63" s="175"/>
      <c r="I63" s="176">
        <f>ROUND(E63*H63,2)</f>
        <v>0</v>
      </c>
      <c r="J63" s="175"/>
      <c r="K63" s="176">
        <f>ROUND(E63*J63,2)</f>
        <v>0</v>
      </c>
      <c r="L63" s="176">
        <v>21</v>
      </c>
      <c r="M63" s="176">
        <f>G63*(1+L63/100)</f>
        <v>0</v>
      </c>
      <c r="N63" s="174">
        <v>0</v>
      </c>
      <c r="O63" s="174">
        <f>ROUND(E63*N63,2)</f>
        <v>0</v>
      </c>
      <c r="P63" s="174">
        <v>0</v>
      </c>
      <c r="Q63" s="174">
        <f>ROUND(E63*P63,2)</f>
        <v>0</v>
      </c>
      <c r="R63" s="176" t="s">
        <v>386</v>
      </c>
      <c r="S63" s="176" t="s">
        <v>235</v>
      </c>
      <c r="T63" s="177" t="s">
        <v>235</v>
      </c>
      <c r="U63" s="161">
        <v>0.17100000000000001</v>
      </c>
      <c r="V63" s="161">
        <f>ROUND(E63*U63,2)</f>
        <v>455.54</v>
      </c>
      <c r="W63" s="161"/>
      <c r="X63" s="161" t="s">
        <v>299</v>
      </c>
      <c r="Y63" s="161" t="s">
        <v>238</v>
      </c>
      <c r="Z63" s="150"/>
      <c r="AA63" s="150"/>
      <c r="AB63" s="150"/>
      <c r="AC63" s="150"/>
      <c r="AD63" s="150"/>
      <c r="AE63" s="150"/>
      <c r="AF63" s="150"/>
      <c r="AG63" s="150" t="s">
        <v>583</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2" x14ac:dyDescent="0.2">
      <c r="A64" s="157"/>
      <c r="B64" s="158"/>
      <c r="C64" s="268" t="s">
        <v>402</v>
      </c>
      <c r="D64" s="269"/>
      <c r="E64" s="269"/>
      <c r="F64" s="269"/>
      <c r="G64" s="269"/>
      <c r="H64" s="161"/>
      <c r="I64" s="161"/>
      <c r="J64" s="161"/>
      <c r="K64" s="161"/>
      <c r="L64" s="161"/>
      <c r="M64" s="161"/>
      <c r="N64" s="160"/>
      <c r="O64" s="160"/>
      <c r="P64" s="160"/>
      <c r="Q64" s="160"/>
      <c r="R64" s="161"/>
      <c r="S64" s="161"/>
      <c r="T64" s="161"/>
      <c r="U64" s="161"/>
      <c r="V64" s="161"/>
      <c r="W64" s="161"/>
      <c r="X64" s="161"/>
      <c r="Y64" s="161"/>
      <c r="Z64" s="150"/>
      <c r="AA64" s="150"/>
      <c r="AB64" s="150"/>
      <c r="AC64" s="150"/>
      <c r="AD64" s="150"/>
      <c r="AE64" s="150"/>
      <c r="AF64" s="150"/>
      <c r="AG64" s="150" t="s">
        <v>309</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
      <c r="A65" s="157"/>
      <c r="B65" s="158"/>
      <c r="C65" s="197" t="s">
        <v>712</v>
      </c>
      <c r="D65" s="192"/>
      <c r="E65" s="193"/>
      <c r="F65" s="161"/>
      <c r="G65" s="161"/>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302</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3" x14ac:dyDescent="0.2">
      <c r="A66" s="157"/>
      <c r="B66" s="158"/>
      <c r="C66" s="197" t="s">
        <v>713</v>
      </c>
      <c r="D66" s="192"/>
      <c r="E66" s="193">
        <v>2638</v>
      </c>
      <c r="F66" s="161"/>
      <c r="G66" s="161"/>
      <c r="H66" s="161"/>
      <c r="I66" s="161"/>
      <c r="J66" s="161"/>
      <c r="K66" s="161"/>
      <c r="L66" s="161"/>
      <c r="M66" s="161"/>
      <c r="N66" s="160"/>
      <c r="O66" s="160"/>
      <c r="P66" s="160"/>
      <c r="Q66" s="160"/>
      <c r="R66" s="161"/>
      <c r="S66" s="161"/>
      <c r="T66" s="161"/>
      <c r="U66" s="161"/>
      <c r="V66" s="161"/>
      <c r="W66" s="161"/>
      <c r="X66" s="161"/>
      <c r="Y66" s="161"/>
      <c r="Z66" s="150"/>
      <c r="AA66" s="150"/>
      <c r="AB66" s="150"/>
      <c r="AC66" s="150"/>
      <c r="AD66" s="150"/>
      <c r="AE66" s="150"/>
      <c r="AF66" s="150"/>
      <c r="AG66" s="150" t="s">
        <v>302</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3" x14ac:dyDescent="0.2">
      <c r="A67" s="157"/>
      <c r="B67" s="158"/>
      <c r="C67" s="197" t="s">
        <v>714</v>
      </c>
      <c r="D67" s="192"/>
      <c r="E67" s="193">
        <v>26</v>
      </c>
      <c r="F67" s="161"/>
      <c r="G67" s="161"/>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302</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
      <c r="A68" s="171">
        <v>15</v>
      </c>
      <c r="B68" s="172" t="s">
        <v>724</v>
      </c>
      <c r="C68" s="187" t="s">
        <v>725</v>
      </c>
      <c r="D68" s="173" t="s">
        <v>297</v>
      </c>
      <c r="E68" s="174">
        <v>46</v>
      </c>
      <c r="F68" s="175"/>
      <c r="G68" s="176">
        <f>ROUND(E68*F68,2)</f>
        <v>0</v>
      </c>
      <c r="H68" s="175"/>
      <c r="I68" s="176">
        <f>ROUND(E68*H68,2)</f>
        <v>0</v>
      </c>
      <c r="J68" s="175"/>
      <c r="K68" s="176">
        <f>ROUND(E68*J68,2)</f>
        <v>0</v>
      </c>
      <c r="L68" s="176">
        <v>21</v>
      </c>
      <c r="M68" s="176">
        <f>G68*(1+L68/100)</f>
        <v>0</v>
      </c>
      <c r="N68" s="174">
        <v>0</v>
      </c>
      <c r="O68" s="174">
        <f>ROUND(E68*N68,2)</f>
        <v>0</v>
      </c>
      <c r="P68" s="174">
        <v>0</v>
      </c>
      <c r="Q68" s="174">
        <f>ROUND(E68*P68,2)</f>
        <v>0</v>
      </c>
      <c r="R68" s="176" t="s">
        <v>314</v>
      </c>
      <c r="S68" s="176" t="s">
        <v>235</v>
      </c>
      <c r="T68" s="177" t="s">
        <v>235</v>
      </c>
      <c r="U68" s="161">
        <v>0.107</v>
      </c>
      <c r="V68" s="161">
        <f>ROUND(E68*U68,2)</f>
        <v>4.92</v>
      </c>
      <c r="W68" s="161"/>
      <c r="X68" s="161" t="s">
        <v>299</v>
      </c>
      <c r="Y68" s="161" t="s">
        <v>238</v>
      </c>
      <c r="Z68" s="150"/>
      <c r="AA68" s="150"/>
      <c r="AB68" s="150"/>
      <c r="AC68" s="150"/>
      <c r="AD68" s="150"/>
      <c r="AE68" s="150"/>
      <c r="AF68" s="150"/>
      <c r="AG68" s="150" t="s">
        <v>583</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
      <c r="A69" s="157"/>
      <c r="B69" s="158"/>
      <c r="C69" s="268" t="s">
        <v>726</v>
      </c>
      <c r="D69" s="269"/>
      <c r="E69" s="269"/>
      <c r="F69" s="269"/>
      <c r="G69" s="269"/>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309</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2" x14ac:dyDescent="0.2">
      <c r="A70" s="157"/>
      <c r="B70" s="158"/>
      <c r="C70" s="197" t="s">
        <v>727</v>
      </c>
      <c r="D70" s="192"/>
      <c r="E70" s="193">
        <v>20</v>
      </c>
      <c r="F70" s="161"/>
      <c r="G70" s="161"/>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302</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3" x14ac:dyDescent="0.2">
      <c r="A71" s="157"/>
      <c r="B71" s="158"/>
      <c r="C71" s="197" t="s">
        <v>714</v>
      </c>
      <c r="D71" s="192"/>
      <c r="E71" s="193">
        <v>26</v>
      </c>
      <c r="F71" s="161"/>
      <c r="G71" s="161"/>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302</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
      <c r="A72" s="171">
        <v>16</v>
      </c>
      <c r="B72" s="172" t="s">
        <v>728</v>
      </c>
      <c r="C72" s="187" t="s">
        <v>729</v>
      </c>
      <c r="D72" s="173" t="s">
        <v>297</v>
      </c>
      <c r="E72" s="174">
        <v>1857.3</v>
      </c>
      <c r="F72" s="175"/>
      <c r="G72" s="176">
        <f>ROUND(E72*F72,2)</f>
        <v>0</v>
      </c>
      <c r="H72" s="175"/>
      <c r="I72" s="176">
        <f>ROUND(E72*H72,2)</f>
        <v>0</v>
      </c>
      <c r="J72" s="175"/>
      <c r="K72" s="176">
        <f>ROUND(E72*J72,2)</f>
        <v>0</v>
      </c>
      <c r="L72" s="176">
        <v>21</v>
      </c>
      <c r="M72" s="176">
        <f>G72*(1+L72/100)</f>
        <v>0</v>
      </c>
      <c r="N72" s="174">
        <v>0</v>
      </c>
      <c r="O72" s="174">
        <f>ROUND(E72*N72,2)</f>
        <v>0</v>
      </c>
      <c r="P72" s="174">
        <v>0</v>
      </c>
      <c r="Q72" s="174">
        <f>ROUND(E72*P72,2)</f>
        <v>0</v>
      </c>
      <c r="R72" s="176" t="s">
        <v>386</v>
      </c>
      <c r="S72" s="176" t="s">
        <v>235</v>
      </c>
      <c r="T72" s="177" t="s">
        <v>235</v>
      </c>
      <c r="U72" s="161">
        <v>5.5E-2</v>
      </c>
      <c r="V72" s="161">
        <f>ROUND(E72*U72,2)</f>
        <v>102.15</v>
      </c>
      <c r="W72" s="161"/>
      <c r="X72" s="161" t="s">
        <v>299</v>
      </c>
      <c r="Y72" s="161" t="s">
        <v>238</v>
      </c>
      <c r="Z72" s="150"/>
      <c r="AA72" s="150"/>
      <c r="AB72" s="150"/>
      <c r="AC72" s="150"/>
      <c r="AD72" s="150"/>
      <c r="AE72" s="150"/>
      <c r="AF72" s="150"/>
      <c r="AG72" s="150" t="s">
        <v>583</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2" x14ac:dyDescent="0.2">
      <c r="A73" s="157"/>
      <c r="B73" s="158"/>
      <c r="C73" s="268" t="s">
        <v>730</v>
      </c>
      <c r="D73" s="269"/>
      <c r="E73" s="269"/>
      <c r="F73" s="269"/>
      <c r="G73" s="269"/>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309</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2" x14ac:dyDescent="0.2">
      <c r="A74" s="157"/>
      <c r="B74" s="158"/>
      <c r="C74" s="197" t="s">
        <v>706</v>
      </c>
      <c r="D74" s="192"/>
      <c r="E74" s="193">
        <v>527.29999999999995</v>
      </c>
      <c r="F74" s="161"/>
      <c r="G74" s="161"/>
      <c r="H74" s="161"/>
      <c r="I74" s="161"/>
      <c r="J74" s="161"/>
      <c r="K74" s="161"/>
      <c r="L74" s="161"/>
      <c r="M74" s="161"/>
      <c r="N74" s="160"/>
      <c r="O74" s="160"/>
      <c r="P74" s="160"/>
      <c r="Q74" s="160"/>
      <c r="R74" s="161"/>
      <c r="S74" s="161"/>
      <c r="T74" s="161"/>
      <c r="U74" s="161"/>
      <c r="V74" s="161"/>
      <c r="W74" s="161"/>
      <c r="X74" s="161"/>
      <c r="Y74" s="161"/>
      <c r="Z74" s="150"/>
      <c r="AA74" s="150"/>
      <c r="AB74" s="150"/>
      <c r="AC74" s="150"/>
      <c r="AD74" s="150"/>
      <c r="AE74" s="150"/>
      <c r="AF74" s="150"/>
      <c r="AG74" s="150" t="s">
        <v>302</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3" x14ac:dyDescent="0.2">
      <c r="A75" s="157"/>
      <c r="B75" s="158"/>
      <c r="C75" s="197" t="s">
        <v>731</v>
      </c>
      <c r="D75" s="192"/>
      <c r="E75" s="193">
        <v>1330</v>
      </c>
      <c r="F75" s="161"/>
      <c r="G75" s="161"/>
      <c r="H75" s="161"/>
      <c r="I75" s="161"/>
      <c r="J75" s="161"/>
      <c r="K75" s="161"/>
      <c r="L75" s="161"/>
      <c r="M75" s="161"/>
      <c r="N75" s="160"/>
      <c r="O75" s="160"/>
      <c r="P75" s="160"/>
      <c r="Q75" s="160"/>
      <c r="R75" s="161"/>
      <c r="S75" s="161"/>
      <c r="T75" s="161"/>
      <c r="U75" s="161"/>
      <c r="V75" s="161"/>
      <c r="W75" s="161"/>
      <c r="X75" s="161"/>
      <c r="Y75" s="161"/>
      <c r="Z75" s="150"/>
      <c r="AA75" s="150"/>
      <c r="AB75" s="150"/>
      <c r="AC75" s="150"/>
      <c r="AD75" s="150"/>
      <c r="AE75" s="150"/>
      <c r="AF75" s="150"/>
      <c r="AG75" s="150" t="s">
        <v>302</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
      <c r="A76" s="171">
        <v>17</v>
      </c>
      <c r="B76" s="172" t="s">
        <v>732</v>
      </c>
      <c r="C76" s="187" t="s">
        <v>733</v>
      </c>
      <c r="D76" s="173" t="s">
        <v>422</v>
      </c>
      <c r="E76" s="174">
        <v>63</v>
      </c>
      <c r="F76" s="175"/>
      <c r="G76" s="176">
        <f>ROUND(E76*F76,2)</f>
        <v>0</v>
      </c>
      <c r="H76" s="175"/>
      <c r="I76" s="176">
        <f>ROUND(E76*H76,2)</f>
        <v>0</v>
      </c>
      <c r="J76" s="175"/>
      <c r="K76" s="176">
        <f>ROUND(E76*J76,2)</f>
        <v>0</v>
      </c>
      <c r="L76" s="176">
        <v>21</v>
      </c>
      <c r="M76" s="176">
        <f>G76*(1+L76/100)</f>
        <v>0</v>
      </c>
      <c r="N76" s="174">
        <v>1</v>
      </c>
      <c r="O76" s="174">
        <f>ROUND(E76*N76,2)</f>
        <v>63</v>
      </c>
      <c r="P76" s="174">
        <v>0</v>
      </c>
      <c r="Q76" s="174">
        <f>ROUND(E76*P76,2)</f>
        <v>0</v>
      </c>
      <c r="R76" s="176" t="s">
        <v>427</v>
      </c>
      <c r="S76" s="176" t="s">
        <v>235</v>
      </c>
      <c r="T76" s="177" t="s">
        <v>235</v>
      </c>
      <c r="U76" s="161">
        <v>0</v>
      </c>
      <c r="V76" s="161">
        <f>ROUND(E76*U76,2)</f>
        <v>0</v>
      </c>
      <c r="W76" s="161"/>
      <c r="X76" s="161" t="s">
        <v>428</v>
      </c>
      <c r="Y76" s="161" t="s">
        <v>238</v>
      </c>
      <c r="Z76" s="150"/>
      <c r="AA76" s="150"/>
      <c r="AB76" s="150"/>
      <c r="AC76" s="150"/>
      <c r="AD76" s="150"/>
      <c r="AE76" s="150"/>
      <c r="AF76" s="150"/>
      <c r="AG76" s="150" t="s">
        <v>429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2" x14ac:dyDescent="0.2">
      <c r="A77" s="157"/>
      <c r="B77" s="158"/>
      <c r="C77" s="197" t="s">
        <v>734</v>
      </c>
      <c r="D77" s="192"/>
      <c r="E77" s="193">
        <v>63</v>
      </c>
      <c r="F77" s="161"/>
      <c r="G77" s="161"/>
      <c r="H77" s="161"/>
      <c r="I77" s="161"/>
      <c r="J77" s="161"/>
      <c r="K77" s="161"/>
      <c r="L77" s="161"/>
      <c r="M77" s="161"/>
      <c r="N77" s="160"/>
      <c r="O77" s="160"/>
      <c r="P77" s="160"/>
      <c r="Q77" s="160"/>
      <c r="R77" s="161"/>
      <c r="S77" s="161"/>
      <c r="T77" s="161"/>
      <c r="U77" s="161"/>
      <c r="V77" s="161"/>
      <c r="W77" s="161"/>
      <c r="X77" s="161"/>
      <c r="Y77" s="161"/>
      <c r="Z77" s="150"/>
      <c r="AA77" s="150"/>
      <c r="AB77" s="150"/>
      <c r="AC77" s="150"/>
      <c r="AD77" s="150"/>
      <c r="AE77" s="150"/>
      <c r="AF77" s="150"/>
      <c r="AG77" s="150" t="s">
        <v>302</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1" x14ac:dyDescent="0.2">
      <c r="A78" s="171">
        <v>18</v>
      </c>
      <c r="B78" s="172" t="s">
        <v>735</v>
      </c>
      <c r="C78" s="187" t="s">
        <v>736</v>
      </c>
      <c r="D78" s="173" t="s">
        <v>297</v>
      </c>
      <c r="E78" s="174">
        <v>2664</v>
      </c>
      <c r="F78" s="175"/>
      <c r="G78" s="176">
        <f>ROUND(E78*F78,2)</f>
        <v>0</v>
      </c>
      <c r="H78" s="175"/>
      <c r="I78" s="176">
        <f>ROUND(E78*H78,2)</f>
        <v>0</v>
      </c>
      <c r="J78" s="175"/>
      <c r="K78" s="176">
        <f>ROUND(E78*J78,2)</f>
        <v>0</v>
      </c>
      <c r="L78" s="176">
        <v>21</v>
      </c>
      <c r="M78" s="176">
        <f>G78*(1+L78/100)</f>
        <v>0</v>
      </c>
      <c r="N78" s="174">
        <v>0</v>
      </c>
      <c r="O78" s="174">
        <f>ROUND(E78*N78,2)</f>
        <v>0</v>
      </c>
      <c r="P78" s="174">
        <v>0</v>
      </c>
      <c r="Q78" s="174">
        <f>ROUND(E78*P78,2)</f>
        <v>0</v>
      </c>
      <c r="R78" s="176" t="s">
        <v>386</v>
      </c>
      <c r="S78" s="176" t="s">
        <v>235</v>
      </c>
      <c r="T78" s="177" t="s">
        <v>235</v>
      </c>
      <c r="U78" s="161">
        <v>0.114</v>
      </c>
      <c r="V78" s="161">
        <f>ROUND(E78*U78,2)</f>
        <v>303.7</v>
      </c>
      <c r="W78" s="161"/>
      <c r="X78" s="161" t="s">
        <v>299</v>
      </c>
      <c r="Y78" s="161" t="s">
        <v>238</v>
      </c>
      <c r="Z78" s="150"/>
      <c r="AA78" s="150"/>
      <c r="AB78" s="150"/>
      <c r="AC78" s="150"/>
      <c r="AD78" s="150"/>
      <c r="AE78" s="150"/>
      <c r="AF78" s="150"/>
      <c r="AG78" s="150" t="s">
        <v>583</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2" x14ac:dyDescent="0.2">
      <c r="A79" s="157"/>
      <c r="B79" s="158"/>
      <c r="C79" s="268" t="s">
        <v>730</v>
      </c>
      <c r="D79" s="269"/>
      <c r="E79" s="269"/>
      <c r="F79" s="269"/>
      <c r="G79" s="269"/>
      <c r="H79" s="161"/>
      <c r="I79" s="161"/>
      <c r="J79" s="161"/>
      <c r="K79" s="161"/>
      <c r="L79" s="161"/>
      <c r="M79" s="161"/>
      <c r="N79" s="160"/>
      <c r="O79" s="160"/>
      <c r="P79" s="160"/>
      <c r="Q79" s="160"/>
      <c r="R79" s="161"/>
      <c r="S79" s="161"/>
      <c r="T79" s="161"/>
      <c r="U79" s="161"/>
      <c r="V79" s="161"/>
      <c r="W79" s="161"/>
      <c r="X79" s="161"/>
      <c r="Y79" s="161"/>
      <c r="Z79" s="150"/>
      <c r="AA79" s="150"/>
      <c r="AB79" s="150"/>
      <c r="AC79" s="150"/>
      <c r="AD79" s="150"/>
      <c r="AE79" s="150"/>
      <c r="AF79" s="150"/>
      <c r="AG79" s="150" t="s">
        <v>309</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
      <c r="A80" s="157"/>
      <c r="B80" s="158"/>
      <c r="C80" s="197" t="s">
        <v>712</v>
      </c>
      <c r="D80" s="192"/>
      <c r="E80" s="193"/>
      <c r="F80" s="161"/>
      <c r="G80" s="161"/>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302</v>
      </c>
      <c r="AH80" s="150">
        <v>0</v>
      </c>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3" x14ac:dyDescent="0.2">
      <c r="A81" s="157"/>
      <c r="B81" s="158"/>
      <c r="C81" s="197" t="s">
        <v>713</v>
      </c>
      <c r="D81" s="192"/>
      <c r="E81" s="193">
        <v>2638</v>
      </c>
      <c r="F81" s="161"/>
      <c r="G81" s="161"/>
      <c r="H81" s="161"/>
      <c r="I81" s="161"/>
      <c r="J81" s="161"/>
      <c r="K81" s="161"/>
      <c r="L81" s="161"/>
      <c r="M81" s="161"/>
      <c r="N81" s="160"/>
      <c r="O81" s="160"/>
      <c r="P81" s="160"/>
      <c r="Q81" s="160"/>
      <c r="R81" s="161"/>
      <c r="S81" s="161"/>
      <c r="T81" s="161"/>
      <c r="U81" s="161"/>
      <c r="V81" s="161"/>
      <c r="W81" s="161"/>
      <c r="X81" s="161"/>
      <c r="Y81" s="161"/>
      <c r="Z81" s="150"/>
      <c r="AA81" s="150"/>
      <c r="AB81" s="150"/>
      <c r="AC81" s="150"/>
      <c r="AD81" s="150"/>
      <c r="AE81" s="150"/>
      <c r="AF81" s="150"/>
      <c r="AG81" s="150" t="s">
        <v>302</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3" x14ac:dyDescent="0.2">
      <c r="A82" s="157"/>
      <c r="B82" s="158"/>
      <c r="C82" s="197" t="s">
        <v>714</v>
      </c>
      <c r="D82" s="192"/>
      <c r="E82" s="193">
        <v>26</v>
      </c>
      <c r="F82" s="161"/>
      <c r="G82" s="161"/>
      <c r="H82" s="161"/>
      <c r="I82" s="161"/>
      <c r="J82" s="161"/>
      <c r="K82" s="161"/>
      <c r="L82" s="161"/>
      <c r="M82" s="161"/>
      <c r="N82" s="160"/>
      <c r="O82" s="160"/>
      <c r="P82" s="160"/>
      <c r="Q82" s="160"/>
      <c r="R82" s="161"/>
      <c r="S82" s="161"/>
      <c r="T82" s="161"/>
      <c r="U82" s="161"/>
      <c r="V82" s="161"/>
      <c r="W82" s="161"/>
      <c r="X82" s="161"/>
      <c r="Y82" s="161"/>
      <c r="Z82" s="150"/>
      <c r="AA82" s="150"/>
      <c r="AB82" s="150"/>
      <c r="AC82" s="150"/>
      <c r="AD82" s="150"/>
      <c r="AE82" s="150"/>
      <c r="AF82" s="150"/>
      <c r="AG82" s="150" t="s">
        <v>302</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x14ac:dyDescent="0.2">
      <c r="A83" s="164" t="s">
        <v>230</v>
      </c>
      <c r="B83" s="165" t="s">
        <v>154</v>
      </c>
      <c r="C83" s="186" t="s">
        <v>155</v>
      </c>
      <c r="D83" s="166"/>
      <c r="E83" s="167"/>
      <c r="F83" s="168"/>
      <c r="G83" s="168">
        <f>SUMIF(AG84:AG92,"&lt;&gt;NOR",G84:G92)</f>
        <v>0</v>
      </c>
      <c r="H83" s="168"/>
      <c r="I83" s="168">
        <f>SUM(I84:I92)</f>
        <v>0</v>
      </c>
      <c r="J83" s="168"/>
      <c r="K83" s="168">
        <f>SUM(K84:K92)</f>
        <v>0</v>
      </c>
      <c r="L83" s="168"/>
      <c r="M83" s="168">
        <f>SUM(M84:M92)</f>
        <v>0</v>
      </c>
      <c r="N83" s="167"/>
      <c r="O83" s="167">
        <f>SUM(O84:O92)</f>
        <v>0</v>
      </c>
      <c r="P83" s="167"/>
      <c r="Q83" s="167">
        <f>SUM(Q84:Q92)</f>
        <v>0</v>
      </c>
      <c r="R83" s="168"/>
      <c r="S83" s="168"/>
      <c r="T83" s="169"/>
      <c r="U83" s="163"/>
      <c r="V83" s="163">
        <f>SUM(V84:V92)</f>
        <v>236.31</v>
      </c>
      <c r="W83" s="163"/>
      <c r="X83" s="163"/>
      <c r="Y83" s="163"/>
      <c r="AG83" t="s">
        <v>231</v>
      </c>
    </row>
    <row r="84" spans="1:60" outlineLevel="1" x14ac:dyDescent="0.2">
      <c r="A84" s="171">
        <v>19</v>
      </c>
      <c r="B84" s="172" t="s">
        <v>737</v>
      </c>
      <c r="C84" s="187" t="s">
        <v>738</v>
      </c>
      <c r="D84" s="173" t="s">
        <v>297</v>
      </c>
      <c r="E84" s="174">
        <v>23.9</v>
      </c>
      <c r="F84" s="175"/>
      <c r="G84" s="176">
        <f>ROUND(E84*F84,2)</f>
        <v>0</v>
      </c>
      <c r="H84" s="175"/>
      <c r="I84" s="176">
        <f>ROUND(E84*H84,2)</f>
        <v>0</v>
      </c>
      <c r="J84" s="175"/>
      <c r="K84" s="176">
        <f>ROUND(E84*J84,2)</f>
        <v>0</v>
      </c>
      <c r="L84" s="176">
        <v>21</v>
      </c>
      <c r="M84" s="176">
        <f>G84*(1+L84/100)</f>
        <v>0</v>
      </c>
      <c r="N84" s="174">
        <v>0</v>
      </c>
      <c r="O84" s="174">
        <f>ROUND(E84*N84,2)</f>
        <v>0</v>
      </c>
      <c r="P84" s="174">
        <v>0</v>
      </c>
      <c r="Q84" s="174">
        <f>ROUND(E84*P84,2)</f>
        <v>0</v>
      </c>
      <c r="R84" s="176" t="s">
        <v>314</v>
      </c>
      <c r="S84" s="176" t="s">
        <v>235</v>
      </c>
      <c r="T84" s="177" t="s">
        <v>235</v>
      </c>
      <c r="U84" s="161">
        <v>0.17199999999999999</v>
      </c>
      <c r="V84" s="161">
        <f>ROUND(E84*U84,2)</f>
        <v>4.1100000000000003</v>
      </c>
      <c r="W84" s="161"/>
      <c r="X84" s="161" t="s">
        <v>299</v>
      </c>
      <c r="Y84" s="161" t="s">
        <v>238</v>
      </c>
      <c r="Z84" s="150"/>
      <c r="AA84" s="150"/>
      <c r="AB84" s="150"/>
      <c r="AC84" s="150"/>
      <c r="AD84" s="150"/>
      <c r="AE84" s="150"/>
      <c r="AF84" s="150"/>
      <c r="AG84" s="150" t="s">
        <v>583</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ht="22.5" outlineLevel="2" x14ac:dyDescent="0.2">
      <c r="A85" s="157"/>
      <c r="B85" s="158"/>
      <c r="C85" s="268" t="s">
        <v>739</v>
      </c>
      <c r="D85" s="269"/>
      <c r="E85" s="269"/>
      <c r="F85" s="269"/>
      <c r="G85" s="269"/>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309</v>
      </c>
      <c r="AH85" s="150"/>
      <c r="AI85" s="150"/>
      <c r="AJ85" s="150"/>
      <c r="AK85" s="150"/>
      <c r="AL85" s="150"/>
      <c r="AM85" s="150"/>
      <c r="AN85" s="150"/>
      <c r="AO85" s="150"/>
      <c r="AP85" s="150"/>
      <c r="AQ85" s="150"/>
      <c r="AR85" s="150"/>
      <c r="AS85" s="150"/>
      <c r="AT85" s="150"/>
      <c r="AU85" s="150"/>
      <c r="AV85" s="150"/>
      <c r="AW85" s="150"/>
      <c r="AX85" s="150"/>
      <c r="AY85" s="150"/>
      <c r="AZ85" s="150"/>
      <c r="BA85" s="178" t="str">
        <f>C85</f>
        <v>s odstraněním kořenů a s případným nutným odklizením křovin a stromů na hromady na vzdálenost do 50 m nebo s naložením na dopravní prostředek, do sklonu terénu 1 : 5,</v>
      </c>
      <c r="BB85" s="150"/>
      <c r="BC85" s="150"/>
      <c r="BD85" s="150"/>
      <c r="BE85" s="150"/>
      <c r="BF85" s="150"/>
      <c r="BG85" s="150"/>
      <c r="BH85" s="150"/>
    </row>
    <row r="86" spans="1:60" outlineLevel="2" x14ac:dyDescent="0.2">
      <c r="A86" s="157"/>
      <c r="B86" s="158"/>
      <c r="C86" s="197" t="s">
        <v>740</v>
      </c>
      <c r="D86" s="192"/>
      <c r="E86" s="193"/>
      <c r="F86" s="161"/>
      <c r="G86" s="161"/>
      <c r="H86" s="161"/>
      <c r="I86" s="161"/>
      <c r="J86" s="161"/>
      <c r="K86" s="161"/>
      <c r="L86" s="161"/>
      <c r="M86" s="161"/>
      <c r="N86" s="160"/>
      <c r="O86" s="160"/>
      <c r="P86" s="160"/>
      <c r="Q86" s="160"/>
      <c r="R86" s="161"/>
      <c r="S86" s="161"/>
      <c r="T86" s="161"/>
      <c r="U86" s="161"/>
      <c r="V86" s="161"/>
      <c r="W86" s="161"/>
      <c r="X86" s="161"/>
      <c r="Y86" s="161"/>
      <c r="Z86" s="150"/>
      <c r="AA86" s="150"/>
      <c r="AB86" s="150"/>
      <c r="AC86" s="150"/>
      <c r="AD86" s="150"/>
      <c r="AE86" s="150"/>
      <c r="AF86" s="150"/>
      <c r="AG86" s="150" t="s">
        <v>302</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3" x14ac:dyDescent="0.2">
      <c r="A87" s="157"/>
      <c r="B87" s="158"/>
      <c r="C87" s="197" t="s">
        <v>741</v>
      </c>
      <c r="D87" s="192"/>
      <c r="E87" s="193">
        <v>23.9</v>
      </c>
      <c r="F87" s="161"/>
      <c r="G87" s="161"/>
      <c r="H87" s="161"/>
      <c r="I87" s="161"/>
      <c r="J87" s="161"/>
      <c r="K87" s="161"/>
      <c r="L87" s="161"/>
      <c r="M87" s="161"/>
      <c r="N87" s="160"/>
      <c r="O87" s="160"/>
      <c r="P87" s="160"/>
      <c r="Q87" s="160"/>
      <c r="R87" s="161"/>
      <c r="S87" s="161"/>
      <c r="T87" s="161"/>
      <c r="U87" s="161"/>
      <c r="V87" s="161"/>
      <c r="W87" s="161"/>
      <c r="X87" s="161"/>
      <c r="Y87" s="161"/>
      <c r="Z87" s="150"/>
      <c r="AA87" s="150"/>
      <c r="AB87" s="150"/>
      <c r="AC87" s="150"/>
      <c r="AD87" s="150"/>
      <c r="AE87" s="150"/>
      <c r="AF87" s="150"/>
      <c r="AG87" s="150" t="s">
        <v>302</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1">
        <v>20</v>
      </c>
      <c r="B88" s="172" t="s">
        <v>737</v>
      </c>
      <c r="C88" s="187" t="s">
        <v>738</v>
      </c>
      <c r="D88" s="173" t="s">
        <v>297</v>
      </c>
      <c r="E88" s="174">
        <v>1350</v>
      </c>
      <c r="F88" s="175"/>
      <c r="G88" s="176">
        <f>ROUND(E88*F88,2)</f>
        <v>0</v>
      </c>
      <c r="H88" s="175"/>
      <c r="I88" s="176">
        <f>ROUND(E88*H88,2)</f>
        <v>0</v>
      </c>
      <c r="J88" s="175"/>
      <c r="K88" s="176">
        <f>ROUND(E88*J88,2)</f>
        <v>0</v>
      </c>
      <c r="L88" s="176">
        <v>21</v>
      </c>
      <c r="M88" s="176">
        <f>G88*(1+L88/100)</f>
        <v>0</v>
      </c>
      <c r="N88" s="174">
        <v>0</v>
      </c>
      <c r="O88" s="174">
        <f>ROUND(E88*N88,2)</f>
        <v>0</v>
      </c>
      <c r="P88" s="174">
        <v>0</v>
      </c>
      <c r="Q88" s="174">
        <f>ROUND(E88*P88,2)</f>
        <v>0</v>
      </c>
      <c r="R88" s="176" t="s">
        <v>314</v>
      </c>
      <c r="S88" s="176" t="s">
        <v>235</v>
      </c>
      <c r="T88" s="177" t="s">
        <v>235</v>
      </c>
      <c r="U88" s="161">
        <v>0.17199999999999999</v>
      </c>
      <c r="V88" s="161">
        <f>ROUND(E88*U88,2)</f>
        <v>232.2</v>
      </c>
      <c r="W88" s="161"/>
      <c r="X88" s="161" t="s">
        <v>299</v>
      </c>
      <c r="Y88" s="161" t="s">
        <v>238</v>
      </c>
      <c r="Z88" s="150"/>
      <c r="AA88" s="150"/>
      <c r="AB88" s="150"/>
      <c r="AC88" s="150"/>
      <c r="AD88" s="150"/>
      <c r="AE88" s="150"/>
      <c r="AF88" s="150"/>
      <c r="AG88" s="150" t="s">
        <v>583</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2.5" outlineLevel="2" x14ac:dyDescent="0.2">
      <c r="A89" s="157"/>
      <c r="B89" s="158"/>
      <c r="C89" s="268" t="s">
        <v>739</v>
      </c>
      <c r="D89" s="269"/>
      <c r="E89" s="269"/>
      <c r="F89" s="269"/>
      <c r="G89" s="269"/>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309</v>
      </c>
      <c r="AH89" s="150"/>
      <c r="AI89" s="150"/>
      <c r="AJ89" s="150"/>
      <c r="AK89" s="150"/>
      <c r="AL89" s="150"/>
      <c r="AM89" s="150"/>
      <c r="AN89" s="150"/>
      <c r="AO89" s="150"/>
      <c r="AP89" s="150"/>
      <c r="AQ89" s="150"/>
      <c r="AR89" s="150"/>
      <c r="AS89" s="150"/>
      <c r="AT89" s="150"/>
      <c r="AU89" s="150"/>
      <c r="AV89" s="150"/>
      <c r="AW89" s="150"/>
      <c r="AX89" s="150"/>
      <c r="AY89" s="150"/>
      <c r="AZ89" s="150"/>
      <c r="BA89" s="178" t="str">
        <f>C89</f>
        <v>s odstraněním kořenů a s případným nutným odklizením křovin a stromů na hromady na vzdálenost do 50 m nebo s naložením na dopravní prostředek, do sklonu terénu 1 : 5,</v>
      </c>
      <c r="BB89" s="150"/>
      <c r="BC89" s="150"/>
      <c r="BD89" s="150"/>
      <c r="BE89" s="150"/>
      <c r="BF89" s="150"/>
      <c r="BG89" s="150"/>
      <c r="BH89" s="150"/>
    </row>
    <row r="90" spans="1:60" outlineLevel="2" x14ac:dyDescent="0.2">
      <c r="A90" s="157"/>
      <c r="B90" s="158"/>
      <c r="C90" s="197" t="s">
        <v>712</v>
      </c>
      <c r="D90" s="192"/>
      <c r="E90" s="193"/>
      <c r="F90" s="161"/>
      <c r="G90" s="161"/>
      <c r="H90" s="161"/>
      <c r="I90" s="161"/>
      <c r="J90" s="161"/>
      <c r="K90" s="161"/>
      <c r="L90" s="161"/>
      <c r="M90" s="161"/>
      <c r="N90" s="160"/>
      <c r="O90" s="160"/>
      <c r="P90" s="160"/>
      <c r="Q90" s="160"/>
      <c r="R90" s="161"/>
      <c r="S90" s="161"/>
      <c r="T90" s="161"/>
      <c r="U90" s="161"/>
      <c r="V90" s="161"/>
      <c r="W90" s="161"/>
      <c r="X90" s="161"/>
      <c r="Y90" s="161"/>
      <c r="Z90" s="150"/>
      <c r="AA90" s="150"/>
      <c r="AB90" s="150"/>
      <c r="AC90" s="150"/>
      <c r="AD90" s="150"/>
      <c r="AE90" s="150"/>
      <c r="AF90" s="150"/>
      <c r="AG90" s="150" t="s">
        <v>302</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
      <c r="A91" s="157"/>
      <c r="B91" s="158"/>
      <c r="C91" s="197" t="s">
        <v>742</v>
      </c>
      <c r="D91" s="192"/>
      <c r="E91" s="193"/>
      <c r="F91" s="161"/>
      <c r="G91" s="16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302</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3" x14ac:dyDescent="0.2">
      <c r="A92" s="157"/>
      <c r="B92" s="158"/>
      <c r="C92" s="197" t="s">
        <v>743</v>
      </c>
      <c r="D92" s="192"/>
      <c r="E92" s="193">
        <v>1350</v>
      </c>
      <c r="F92" s="161"/>
      <c r="G92" s="161"/>
      <c r="H92" s="161"/>
      <c r="I92" s="161"/>
      <c r="J92" s="161"/>
      <c r="K92" s="161"/>
      <c r="L92" s="161"/>
      <c r="M92" s="161"/>
      <c r="N92" s="160"/>
      <c r="O92" s="160"/>
      <c r="P92" s="160"/>
      <c r="Q92" s="160"/>
      <c r="R92" s="161"/>
      <c r="S92" s="161"/>
      <c r="T92" s="161"/>
      <c r="U92" s="161"/>
      <c r="V92" s="161"/>
      <c r="W92" s="161"/>
      <c r="X92" s="161"/>
      <c r="Y92" s="161"/>
      <c r="Z92" s="150"/>
      <c r="AA92" s="150"/>
      <c r="AB92" s="150"/>
      <c r="AC92" s="150"/>
      <c r="AD92" s="150"/>
      <c r="AE92" s="150"/>
      <c r="AF92" s="150"/>
      <c r="AG92" s="150" t="s">
        <v>302</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x14ac:dyDescent="0.2">
      <c r="A93" s="164" t="s">
        <v>230</v>
      </c>
      <c r="B93" s="165" t="s">
        <v>156</v>
      </c>
      <c r="C93" s="186" t="s">
        <v>157</v>
      </c>
      <c r="D93" s="166"/>
      <c r="E93" s="167"/>
      <c r="F93" s="168"/>
      <c r="G93" s="168">
        <f>SUMIF(AG94:AG97,"&lt;&gt;NOR",G94:G97)</f>
        <v>0</v>
      </c>
      <c r="H93" s="168"/>
      <c r="I93" s="168">
        <f>SUM(I94:I97)</f>
        <v>0</v>
      </c>
      <c r="J93" s="168"/>
      <c r="K93" s="168">
        <f>SUM(K94:K97)</f>
        <v>0</v>
      </c>
      <c r="L93" s="168"/>
      <c r="M93" s="168">
        <f>SUM(M94:M97)</f>
        <v>0</v>
      </c>
      <c r="N93" s="167"/>
      <c r="O93" s="167">
        <f>SUM(O94:O97)</f>
        <v>36.64</v>
      </c>
      <c r="P93" s="167"/>
      <c r="Q93" s="167">
        <f>SUM(Q94:Q97)</f>
        <v>0</v>
      </c>
      <c r="R93" s="168"/>
      <c r="S93" s="168"/>
      <c r="T93" s="169"/>
      <c r="U93" s="163"/>
      <c r="V93" s="163">
        <f>SUM(V94:V97)</f>
        <v>6.92</v>
      </c>
      <c r="W93" s="163"/>
      <c r="X93" s="163"/>
      <c r="Y93" s="163"/>
      <c r="AG93" t="s">
        <v>231</v>
      </c>
    </row>
    <row r="94" spans="1:60" outlineLevel="1" x14ac:dyDescent="0.2">
      <c r="A94" s="171">
        <v>21</v>
      </c>
      <c r="B94" s="172" t="s">
        <v>744</v>
      </c>
      <c r="C94" s="187" t="s">
        <v>745</v>
      </c>
      <c r="D94" s="173" t="s">
        <v>313</v>
      </c>
      <c r="E94" s="174">
        <v>14.51</v>
      </c>
      <c r="F94" s="175"/>
      <c r="G94" s="176">
        <f>ROUND(E94*F94,2)</f>
        <v>0</v>
      </c>
      <c r="H94" s="175"/>
      <c r="I94" s="176">
        <f>ROUND(E94*H94,2)</f>
        <v>0</v>
      </c>
      <c r="J94" s="175"/>
      <c r="K94" s="176">
        <f>ROUND(E94*J94,2)</f>
        <v>0</v>
      </c>
      <c r="L94" s="176">
        <v>21</v>
      </c>
      <c r="M94" s="176">
        <f>G94*(1+L94/100)</f>
        <v>0</v>
      </c>
      <c r="N94" s="174">
        <v>2.5249999999999999</v>
      </c>
      <c r="O94" s="174">
        <f>ROUND(E94*N94,2)</f>
        <v>36.64</v>
      </c>
      <c r="P94" s="174">
        <v>0</v>
      </c>
      <c r="Q94" s="174">
        <f>ROUND(E94*P94,2)</f>
        <v>0</v>
      </c>
      <c r="R94" s="176" t="s">
        <v>447</v>
      </c>
      <c r="S94" s="176" t="s">
        <v>235</v>
      </c>
      <c r="T94" s="177" t="s">
        <v>235</v>
      </c>
      <c r="U94" s="161">
        <v>0.47699999999999998</v>
      </c>
      <c r="V94" s="161">
        <f>ROUND(E94*U94,2)</f>
        <v>6.92</v>
      </c>
      <c r="W94" s="161"/>
      <c r="X94" s="161" t="s">
        <v>299</v>
      </c>
      <c r="Y94" s="161" t="s">
        <v>238</v>
      </c>
      <c r="Z94" s="150"/>
      <c r="AA94" s="150"/>
      <c r="AB94" s="150"/>
      <c r="AC94" s="150"/>
      <c r="AD94" s="150"/>
      <c r="AE94" s="150"/>
      <c r="AF94" s="150"/>
      <c r="AG94" s="150" t="s">
        <v>583</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2" x14ac:dyDescent="0.2">
      <c r="A95" s="157"/>
      <c r="B95" s="158"/>
      <c r="C95" s="266" t="s">
        <v>746</v>
      </c>
      <c r="D95" s="267"/>
      <c r="E95" s="267"/>
      <c r="F95" s="267"/>
      <c r="G95" s="267"/>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240</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2" x14ac:dyDescent="0.2">
      <c r="A96" s="157"/>
      <c r="B96" s="158"/>
      <c r="C96" s="197" t="s">
        <v>747</v>
      </c>
      <c r="D96" s="192"/>
      <c r="E96" s="193"/>
      <c r="F96" s="161"/>
      <c r="G96" s="161"/>
      <c r="H96" s="161"/>
      <c r="I96" s="161"/>
      <c r="J96" s="161"/>
      <c r="K96" s="161"/>
      <c r="L96" s="161"/>
      <c r="M96" s="161"/>
      <c r="N96" s="160"/>
      <c r="O96" s="160"/>
      <c r="P96" s="160"/>
      <c r="Q96" s="160"/>
      <c r="R96" s="161"/>
      <c r="S96" s="161"/>
      <c r="T96" s="161"/>
      <c r="U96" s="161"/>
      <c r="V96" s="161"/>
      <c r="W96" s="161"/>
      <c r="X96" s="161"/>
      <c r="Y96" s="161"/>
      <c r="Z96" s="150"/>
      <c r="AA96" s="150"/>
      <c r="AB96" s="150"/>
      <c r="AC96" s="150"/>
      <c r="AD96" s="150"/>
      <c r="AE96" s="150"/>
      <c r="AF96" s="150"/>
      <c r="AG96" s="150" t="s">
        <v>302</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3" x14ac:dyDescent="0.2">
      <c r="A97" s="157"/>
      <c r="B97" s="158"/>
      <c r="C97" s="197" t="s">
        <v>694</v>
      </c>
      <c r="D97" s="192"/>
      <c r="E97" s="193">
        <v>14.51</v>
      </c>
      <c r="F97" s="161"/>
      <c r="G97" s="161"/>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302</v>
      </c>
      <c r="AH97" s="150">
        <v>0</v>
      </c>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x14ac:dyDescent="0.2">
      <c r="A98" s="164" t="s">
        <v>230</v>
      </c>
      <c r="B98" s="165" t="s">
        <v>158</v>
      </c>
      <c r="C98" s="186" t="s">
        <v>159</v>
      </c>
      <c r="D98" s="166"/>
      <c r="E98" s="167"/>
      <c r="F98" s="168"/>
      <c r="G98" s="168">
        <f>SUMIF(AG99:AG115,"&lt;&gt;NOR",G99:G115)</f>
        <v>0</v>
      </c>
      <c r="H98" s="168"/>
      <c r="I98" s="168">
        <f>SUM(I99:I115)</f>
        <v>0</v>
      </c>
      <c r="J98" s="168"/>
      <c r="K98" s="168">
        <f>SUM(K99:K115)</f>
        <v>0</v>
      </c>
      <c r="L98" s="168"/>
      <c r="M98" s="168">
        <f>SUM(M99:M115)</f>
        <v>0</v>
      </c>
      <c r="N98" s="167"/>
      <c r="O98" s="167">
        <f>SUM(O99:O115)</f>
        <v>2.78</v>
      </c>
      <c r="P98" s="167"/>
      <c r="Q98" s="167">
        <f>SUM(Q99:Q115)</f>
        <v>0</v>
      </c>
      <c r="R98" s="168"/>
      <c r="S98" s="168"/>
      <c r="T98" s="169"/>
      <c r="U98" s="163"/>
      <c r="V98" s="163">
        <f>SUM(V99:V115)</f>
        <v>10.62</v>
      </c>
      <c r="W98" s="163"/>
      <c r="X98" s="163"/>
      <c r="Y98" s="163"/>
      <c r="AG98" t="s">
        <v>231</v>
      </c>
    </row>
    <row r="99" spans="1:60" outlineLevel="1" x14ac:dyDescent="0.2">
      <c r="A99" s="171">
        <v>22</v>
      </c>
      <c r="B99" s="172" t="s">
        <v>748</v>
      </c>
      <c r="C99" s="187" t="s">
        <v>749</v>
      </c>
      <c r="D99" s="173" t="s">
        <v>313</v>
      </c>
      <c r="E99" s="174">
        <v>145.19999999999999</v>
      </c>
      <c r="F99" s="175"/>
      <c r="G99" s="176">
        <f>ROUND(E99*F99,2)</f>
        <v>0</v>
      </c>
      <c r="H99" s="175"/>
      <c r="I99" s="176">
        <f>ROUND(E99*H99,2)</f>
        <v>0</v>
      </c>
      <c r="J99" s="175"/>
      <c r="K99" s="176">
        <f>ROUND(E99*J99,2)</f>
        <v>0</v>
      </c>
      <c r="L99" s="176">
        <v>21</v>
      </c>
      <c r="M99" s="176">
        <f>G99*(1+L99/100)</f>
        <v>0</v>
      </c>
      <c r="N99" s="174">
        <v>1.5730000000000001E-2</v>
      </c>
      <c r="O99" s="174">
        <f>ROUND(E99*N99,2)</f>
        <v>2.2799999999999998</v>
      </c>
      <c r="P99" s="174">
        <v>0</v>
      </c>
      <c r="Q99" s="174">
        <f>ROUND(E99*P99,2)</f>
        <v>0</v>
      </c>
      <c r="R99" s="176"/>
      <c r="S99" s="176" t="s">
        <v>235</v>
      </c>
      <c r="T99" s="177" t="s">
        <v>287</v>
      </c>
      <c r="U99" s="161">
        <v>0</v>
      </c>
      <c r="V99" s="161">
        <f>ROUND(E99*U99,2)</f>
        <v>0</v>
      </c>
      <c r="W99" s="161"/>
      <c r="X99" s="161" t="s">
        <v>299</v>
      </c>
      <c r="Y99" s="161" t="s">
        <v>238</v>
      </c>
      <c r="Z99" s="150"/>
      <c r="AA99" s="150"/>
      <c r="AB99" s="150"/>
      <c r="AC99" s="150"/>
      <c r="AD99" s="150"/>
      <c r="AE99" s="150"/>
      <c r="AF99" s="150"/>
      <c r="AG99" s="150" t="s">
        <v>583</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2" x14ac:dyDescent="0.2">
      <c r="A100" s="157"/>
      <c r="B100" s="158"/>
      <c r="C100" s="197" t="s">
        <v>750</v>
      </c>
      <c r="D100" s="192"/>
      <c r="E100" s="193"/>
      <c r="F100" s="161"/>
      <c r="G100" s="161"/>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302</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3" x14ac:dyDescent="0.2">
      <c r="A101" s="157"/>
      <c r="B101" s="158"/>
      <c r="C101" s="197" t="s">
        <v>751</v>
      </c>
      <c r="D101" s="192"/>
      <c r="E101" s="193"/>
      <c r="F101" s="161"/>
      <c r="G101" s="161"/>
      <c r="H101" s="161"/>
      <c r="I101" s="161"/>
      <c r="J101" s="161"/>
      <c r="K101" s="161"/>
      <c r="L101" s="161"/>
      <c r="M101" s="161"/>
      <c r="N101" s="160"/>
      <c r="O101" s="160"/>
      <c r="P101" s="160"/>
      <c r="Q101" s="160"/>
      <c r="R101" s="161"/>
      <c r="S101" s="161"/>
      <c r="T101" s="161"/>
      <c r="U101" s="161"/>
      <c r="V101" s="161"/>
      <c r="W101" s="161"/>
      <c r="X101" s="161"/>
      <c r="Y101" s="161"/>
      <c r="Z101" s="150"/>
      <c r="AA101" s="150"/>
      <c r="AB101" s="150"/>
      <c r="AC101" s="150"/>
      <c r="AD101" s="150"/>
      <c r="AE101" s="150"/>
      <c r="AF101" s="150"/>
      <c r="AG101" s="150" t="s">
        <v>302</v>
      </c>
      <c r="AH101" s="150">
        <v>0</v>
      </c>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3" x14ac:dyDescent="0.2">
      <c r="A102" s="157"/>
      <c r="B102" s="158"/>
      <c r="C102" s="197" t="s">
        <v>752</v>
      </c>
      <c r="D102" s="192"/>
      <c r="E102" s="193"/>
      <c r="F102" s="161"/>
      <c r="G102" s="161"/>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302</v>
      </c>
      <c r="AH102" s="150">
        <v>0</v>
      </c>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3" x14ac:dyDescent="0.2">
      <c r="A103" s="157"/>
      <c r="B103" s="158"/>
      <c r="C103" s="197" t="s">
        <v>753</v>
      </c>
      <c r="D103" s="192"/>
      <c r="E103" s="193"/>
      <c r="F103" s="161"/>
      <c r="G103" s="161"/>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302</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
      <c r="A104" s="157"/>
      <c r="B104" s="158"/>
      <c r="C104" s="197" t="s">
        <v>754</v>
      </c>
      <c r="D104" s="192"/>
      <c r="E104" s="193"/>
      <c r="F104" s="161"/>
      <c r="G104" s="16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302</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3" x14ac:dyDescent="0.2">
      <c r="A105" s="157"/>
      <c r="B105" s="158"/>
      <c r="C105" s="197" t="s">
        <v>755</v>
      </c>
      <c r="D105" s="192"/>
      <c r="E105" s="193"/>
      <c r="F105" s="161"/>
      <c r="G105" s="161"/>
      <c r="H105" s="161"/>
      <c r="I105" s="161"/>
      <c r="J105" s="161"/>
      <c r="K105" s="161"/>
      <c r="L105" s="161"/>
      <c r="M105" s="161"/>
      <c r="N105" s="160"/>
      <c r="O105" s="160"/>
      <c r="P105" s="160"/>
      <c r="Q105" s="160"/>
      <c r="R105" s="161"/>
      <c r="S105" s="161"/>
      <c r="T105" s="161"/>
      <c r="U105" s="161"/>
      <c r="V105" s="161"/>
      <c r="W105" s="161"/>
      <c r="X105" s="161"/>
      <c r="Y105" s="161"/>
      <c r="Z105" s="150"/>
      <c r="AA105" s="150"/>
      <c r="AB105" s="150"/>
      <c r="AC105" s="150"/>
      <c r="AD105" s="150"/>
      <c r="AE105" s="150"/>
      <c r="AF105" s="150"/>
      <c r="AG105" s="150" t="s">
        <v>302</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3" x14ac:dyDescent="0.2">
      <c r="A106" s="157"/>
      <c r="B106" s="158"/>
      <c r="C106" s="197" t="s">
        <v>756</v>
      </c>
      <c r="D106" s="192"/>
      <c r="E106" s="193"/>
      <c r="F106" s="161"/>
      <c r="G106" s="161"/>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302</v>
      </c>
      <c r="AH106" s="150">
        <v>0</v>
      </c>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3" x14ac:dyDescent="0.2">
      <c r="A107" s="157"/>
      <c r="B107" s="158"/>
      <c r="C107" s="197" t="s">
        <v>757</v>
      </c>
      <c r="D107" s="192"/>
      <c r="E107" s="193"/>
      <c r="F107" s="161"/>
      <c r="G107" s="161"/>
      <c r="H107" s="161"/>
      <c r="I107" s="161"/>
      <c r="J107" s="161"/>
      <c r="K107" s="161"/>
      <c r="L107" s="161"/>
      <c r="M107" s="161"/>
      <c r="N107" s="160"/>
      <c r="O107" s="160"/>
      <c r="P107" s="160"/>
      <c r="Q107" s="160"/>
      <c r="R107" s="161"/>
      <c r="S107" s="161"/>
      <c r="T107" s="161"/>
      <c r="U107" s="161"/>
      <c r="V107" s="161"/>
      <c r="W107" s="161"/>
      <c r="X107" s="161"/>
      <c r="Y107" s="161"/>
      <c r="Z107" s="150"/>
      <c r="AA107" s="150"/>
      <c r="AB107" s="150"/>
      <c r="AC107" s="150"/>
      <c r="AD107" s="150"/>
      <c r="AE107" s="150"/>
      <c r="AF107" s="150"/>
      <c r="AG107" s="150" t="s">
        <v>302</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
      <c r="A108" s="157"/>
      <c r="B108" s="158"/>
      <c r="C108" s="197" t="s">
        <v>758</v>
      </c>
      <c r="D108" s="192"/>
      <c r="E108" s="193">
        <v>145.19999999999999</v>
      </c>
      <c r="F108" s="161"/>
      <c r="G108" s="16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302</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1">
        <v>23</v>
      </c>
      <c r="B109" s="172" t="s">
        <v>759</v>
      </c>
      <c r="C109" s="187" t="s">
        <v>760</v>
      </c>
      <c r="D109" s="173" t="s">
        <v>313</v>
      </c>
      <c r="E109" s="174">
        <v>21.36</v>
      </c>
      <c r="F109" s="175"/>
      <c r="G109" s="176">
        <f>ROUND(E109*F109,2)</f>
        <v>0</v>
      </c>
      <c r="H109" s="175"/>
      <c r="I109" s="176">
        <f>ROUND(E109*H109,2)</f>
        <v>0</v>
      </c>
      <c r="J109" s="175"/>
      <c r="K109" s="176">
        <f>ROUND(E109*J109,2)</f>
        <v>0</v>
      </c>
      <c r="L109" s="176">
        <v>21</v>
      </c>
      <c r="M109" s="176">
        <f>G109*(1+L109/100)</f>
        <v>0</v>
      </c>
      <c r="N109" s="174">
        <v>2.094E-2</v>
      </c>
      <c r="O109" s="174">
        <f>ROUND(E109*N109,2)</f>
        <v>0.45</v>
      </c>
      <c r="P109" s="174">
        <v>0</v>
      </c>
      <c r="Q109" s="174">
        <f>ROUND(E109*P109,2)</f>
        <v>0</v>
      </c>
      <c r="R109" s="176"/>
      <c r="S109" s="176" t="s">
        <v>235</v>
      </c>
      <c r="T109" s="177" t="s">
        <v>287</v>
      </c>
      <c r="U109" s="161">
        <v>0</v>
      </c>
      <c r="V109" s="161">
        <f>ROUND(E109*U109,2)</f>
        <v>0</v>
      </c>
      <c r="W109" s="161"/>
      <c r="X109" s="161" t="s">
        <v>299</v>
      </c>
      <c r="Y109" s="161" t="s">
        <v>238</v>
      </c>
      <c r="Z109" s="150"/>
      <c r="AA109" s="150"/>
      <c r="AB109" s="150"/>
      <c r="AC109" s="150"/>
      <c r="AD109" s="150"/>
      <c r="AE109" s="150"/>
      <c r="AF109" s="150"/>
      <c r="AG109" s="150" t="s">
        <v>583</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
      <c r="A110" s="157"/>
      <c r="B110" s="158"/>
      <c r="C110" s="197" t="s">
        <v>761</v>
      </c>
      <c r="D110" s="192"/>
      <c r="E110" s="193"/>
      <c r="F110" s="161"/>
      <c r="G110" s="161"/>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302</v>
      </c>
      <c r="AH110" s="150">
        <v>0</v>
      </c>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3" x14ac:dyDescent="0.2">
      <c r="A111" s="157"/>
      <c r="B111" s="158"/>
      <c r="C111" s="197" t="s">
        <v>762</v>
      </c>
      <c r="D111" s="192"/>
      <c r="E111" s="193">
        <v>21.36</v>
      </c>
      <c r="F111" s="161"/>
      <c r="G111" s="161"/>
      <c r="H111" s="161"/>
      <c r="I111" s="161"/>
      <c r="J111" s="161"/>
      <c r="K111" s="161"/>
      <c r="L111" s="161"/>
      <c r="M111" s="161"/>
      <c r="N111" s="160"/>
      <c r="O111" s="160"/>
      <c r="P111" s="160"/>
      <c r="Q111" s="160"/>
      <c r="R111" s="161"/>
      <c r="S111" s="161"/>
      <c r="T111" s="161"/>
      <c r="U111" s="161"/>
      <c r="V111" s="161"/>
      <c r="W111" s="161"/>
      <c r="X111" s="161"/>
      <c r="Y111" s="161"/>
      <c r="Z111" s="150"/>
      <c r="AA111" s="150"/>
      <c r="AB111" s="150"/>
      <c r="AC111" s="150"/>
      <c r="AD111" s="150"/>
      <c r="AE111" s="150"/>
      <c r="AF111" s="150"/>
      <c r="AG111" s="150" t="s">
        <v>302</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ht="22.5" outlineLevel="1" x14ac:dyDescent="0.2">
      <c r="A112" s="179">
        <v>24</v>
      </c>
      <c r="B112" s="180" t="s">
        <v>763</v>
      </c>
      <c r="C112" s="188" t="s">
        <v>764</v>
      </c>
      <c r="D112" s="181" t="s">
        <v>313</v>
      </c>
      <c r="E112" s="182">
        <v>21.36</v>
      </c>
      <c r="F112" s="183"/>
      <c r="G112" s="184">
        <f>ROUND(E112*F112,2)</f>
        <v>0</v>
      </c>
      <c r="H112" s="183"/>
      <c r="I112" s="184">
        <f>ROUND(E112*H112,2)</f>
        <v>0</v>
      </c>
      <c r="J112" s="183"/>
      <c r="K112" s="184">
        <f>ROUND(E112*J112,2)</f>
        <v>0</v>
      </c>
      <c r="L112" s="184">
        <v>21</v>
      </c>
      <c r="M112" s="184">
        <f>G112*(1+L112/100)</f>
        <v>0</v>
      </c>
      <c r="N112" s="182">
        <v>0</v>
      </c>
      <c r="O112" s="182">
        <f>ROUND(E112*N112,2)</f>
        <v>0</v>
      </c>
      <c r="P112" s="182">
        <v>0</v>
      </c>
      <c r="Q112" s="182">
        <f>ROUND(E112*P112,2)</f>
        <v>0</v>
      </c>
      <c r="R112" s="184" t="s">
        <v>433</v>
      </c>
      <c r="S112" s="184" t="s">
        <v>235</v>
      </c>
      <c r="T112" s="185" t="s">
        <v>235</v>
      </c>
      <c r="U112" s="161">
        <v>0.36499999999999999</v>
      </c>
      <c r="V112" s="161">
        <f>ROUND(E112*U112,2)</f>
        <v>7.8</v>
      </c>
      <c r="W112" s="161"/>
      <c r="X112" s="161" t="s">
        <v>299</v>
      </c>
      <c r="Y112" s="161" t="s">
        <v>238</v>
      </c>
      <c r="Z112" s="150"/>
      <c r="AA112" s="150"/>
      <c r="AB112" s="150"/>
      <c r="AC112" s="150"/>
      <c r="AD112" s="150"/>
      <c r="AE112" s="150"/>
      <c r="AF112" s="150"/>
      <c r="AG112" s="150" t="s">
        <v>583</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
      <c r="A113" s="171">
        <v>25</v>
      </c>
      <c r="B113" s="172" t="s">
        <v>765</v>
      </c>
      <c r="C113" s="187" t="s">
        <v>766</v>
      </c>
      <c r="D113" s="173" t="s">
        <v>422</v>
      </c>
      <c r="E113" s="174">
        <v>0.05</v>
      </c>
      <c r="F113" s="175"/>
      <c r="G113" s="176">
        <f>ROUND(E113*F113,2)</f>
        <v>0</v>
      </c>
      <c r="H113" s="175"/>
      <c r="I113" s="176">
        <f>ROUND(E113*H113,2)</f>
        <v>0</v>
      </c>
      <c r="J113" s="175"/>
      <c r="K113" s="176">
        <f>ROUND(E113*J113,2)</f>
        <v>0</v>
      </c>
      <c r="L113" s="176">
        <v>21</v>
      </c>
      <c r="M113" s="176">
        <f>G113*(1+L113/100)</f>
        <v>0</v>
      </c>
      <c r="N113" s="174">
        <v>1.0208699999999999</v>
      </c>
      <c r="O113" s="174">
        <f>ROUND(E113*N113,2)</f>
        <v>0.05</v>
      </c>
      <c r="P113" s="174">
        <v>0</v>
      </c>
      <c r="Q113" s="174">
        <f>ROUND(E113*P113,2)</f>
        <v>0</v>
      </c>
      <c r="R113" s="176" t="s">
        <v>433</v>
      </c>
      <c r="S113" s="176" t="s">
        <v>235</v>
      </c>
      <c r="T113" s="177" t="s">
        <v>235</v>
      </c>
      <c r="U113" s="161">
        <v>56.345999999999997</v>
      </c>
      <c r="V113" s="161">
        <f>ROUND(E113*U113,2)</f>
        <v>2.82</v>
      </c>
      <c r="W113" s="161"/>
      <c r="X113" s="161" t="s">
        <v>299</v>
      </c>
      <c r="Y113" s="161" t="s">
        <v>238</v>
      </c>
      <c r="Z113" s="150"/>
      <c r="AA113" s="150"/>
      <c r="AB113" s="150"/>
      <c r="AC113" s="150"/>
      <c r="AD113" s="150"/>
      <c r="AE113" s="150"/>
      <c r="AF113" s="150"/>
      <c r="AG113" s="150" t="s">
        <v>583</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2" x14ac:dyDescent="0.2">
      <c r="A114" s="157"/>
      <c r="B114" s="158"/>
      <c r="C114" s="197" t="s">
        <v>767</v>
      </c>
      <c r="D114" s="192"/>
      <c r="E114" s="193"/>
      <c r="F114" s="161"/>
      <c r="G114" s="161"/>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302</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3" x14ac:dyDescent="0.2">
      <c r="A115" s="157"/>
      <c r="B115" s="158"/>
      <c r="C115" s="197" t="s">
        <v>768</v>
      </c>
      <c r="D115" s="192"/>
      <c r="E115" s="193">
        <v>0.05</v>
      </c>
      <c r="F115" s="161"/>
      <c r="G115" s="161"/>
      <c r="H115" s="161"/>
      <c r="I115" s="161"/>
      <c r="J115" s="161"/>
      <c r="K115" s="161"/>
      <c r="L115" s="161"/>
      <c r="M115" s="161"/>
      <c r="N115" s="160"/>
      <c r="O115" s="160"/>
      <c r="P115" s="160"/>
      <c r="Q115" s="160"/>
      <c r="R115" s="161"/>
      <c r="S115" s="161"/>
      <c r="T115" s="161"/>
      <c r="U115" s="161"/>
      <c r="V115" s="161"/>
      <c r="W115" s="161"/>
      <c r="X115" s="161"/>
      <c r="Y115" s="161"/>
      <c r="Z115" s="150"/>
      <c r="AA115" s="150"/>
      <c r="AB115" s="150"/>
      <c r="AC115" s="150"/>
      <c r="AD115" s="150"/>
      <c r="AE115" s="150"/>
      <c r="AF115" s="150"/>
      <c r="AG115" s="150" t="s">
        <v>302</v>
      </c>
      <c r="AH115" s="150">
        <v>0</v>
      </c>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x14ac:dyDescent="0.2">
      <c r="A116" s="164" t="s">
        <v>230</v>
      </c>
      <c r="B116" s="165" t="s">
        <v>162</v>
      </c>
      <c r="C116" s="186" t="s">
        <v>163</v>
      </c>
      <c r="D116" s="166"/>
      <c r="E116" s="167"/>
      <c r="F116" s="168"/>
      <c r="G116" s="168">
        <f>SUMIF(AG117:AG133,"&lt;&gt;NOR",G117:G133)</f>
        <v>0</v>
      </c>
      <c r="H116" s="168"/>
      <c r="I116" s="168">
        <f>SUM(I117:I133)</f>
        <v>0</v>
      </c>
      <c r="J116" s="168"/>
      <c r="K116" s="168">
        <f>SUM(K117:K133)</f>
        <v>0</v>
      </c>
      <c r="L116" s="168"/>
      <c r="M116" s="168">
        <f>SUM(M117:M133)</f>
        <v>0</v>
      </c>
      <c r="N116" s="167"/>
      <c r="O116" s="167">
        <f>SUM(O117:O133)</f>
        <v>25.620000000000005</v>
      </c>
      <c r="P116" s="167"/>
      <c r="Q116" s="167">
        <f>SUM(Q117:Q133)</f>
        <v>0</v>
      </c>
      <c r="R116" s="168"/>
      <c r="S116" s="168"/>
      <c r="T116" s="169"/>
      <c r="U116" s="163"/>
      <c r="V116" s="163">
        <f>SUM(V117:V133)</f>
        <v>152.67999999999998</v>
      </c>
      <c r="W116" s="163"/>
      <c r="X116" s="163"/>
      <c r="Y116" s="163"/>
      <c r="AG116" t="s">
        <v>231</v>
      </c>
    </row>
    <row r="117" spans="1:60" outlineLevel="1" x14ac:dyDescent="0.2">
      <c r="A117" s="171">
        <v>26</v>
      </c>
      <c r="B117" s="172" t="s">
        <v>640</v>
      </c>
      <c r="C117" s="187" t="s">
        <v>641</v>
      </c>
      <c r="D117" s="173" t="s">
        <v>307</v>
      </c>
      <c r="E117" s="174">
        <v>21.99</v>
      </c>
      <c r="F117" s="175"/>
      <c r="G117" s="176">
        <f>ROUND(E117*F117,2)</f>
        <v>0</v>
      </c>
      <c r="H117" s="175"/>
      <c r="I117" s="176">
        <f>ROUND(E117*H117,2)</f>
        <v>0</v>
      </c>
      <c r="J117" s="175"/>
      <c r="K117" s="176">
        <f>ROUND(E117*J117,2)</f>
        <v>0</v>
      </c>
      <c r="L117" s="176">
        <v>21</v>
      </c>
      <c r="M117" s="176">
        <f>G117*(1+L117/100)</f>
        <v>0</v>
      </c>
      <c r="N117" s="174">
        <v>3.4610000000000002E-2</v>
      </c>
      <c r="O117" s="174">
        <f>ROUND(E117*N117,2)</f>
        <v>0.76</v>
      </c>
      <c r="P117" s="174">
        <v>0</v>
      </c>
      <c r="Q117" s="174">
        <f>ROUND(E117*P117,2)</f>
        <v>0</v>
      </c>
      <c r="R117" s="176" t="s">
        <v>447</v>
      </c>
      <c r="S117" s="176" t="s">
        <v>235</v>
      </c>
      <c r="T117" s="177" t="s">
        <v>235</v>
      </c>
      <c r="U117" s="161">
        <v>1.349</v>
      </c>
      <c r="V117" s="161">
        <f>ROUND(E117*U117,2)</f>
        <v>29.66</v>
      </c>
      <c r="W117" s="161"/>
      <c r="X117" s="161" t="s">
        <v>299</v>
      </c>
      <c r="Y117" s="161" t="s">
        <v>238</v>
      </c>
      <c r="Z117" s="150"/>
      <c r="AA117" s="150"/>
      <c r="AB117" s="150"/>
      <c r="AC117" s="150"/>
      <c r="AD117" s="150"/>
      <c r="AE117" s="150"/>
      <c r="AF117" s="150"/>
      <c r="AG117" s="150" t="s">
        <v>583</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
      <c r="A118" s="157"/>
      <c r="B118" s="158"/>
      <c r="C118" s="268" t="s">
        <v>642</v>
      </c>
      <c r="D118" s="269"/>
      <c r="E118" s="269"/>
      <c r="F118" s="269"/>
      <c r="G118" s="269"/>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309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2" x14ac:dyDescent="0.2">
      <c r="A119" s="157"/>
      <c r="B119" s="158"/>
      <c r="C119" s="197" t="s">
        <v>769</v>
      </c>
      <c r="D119" s="192"/>
      <c r="E119" s="193"/>
      <c r="F119" s="161"/>
      <c r="G119" s="161"/>
      <c r="H119" s="161"/>
      <c r="I119" s="161"/>
      <c r="J119" s="161"/>
      <c r="K119" s="161"/>
      <c r="L119" s="161"/>
      <c r="M119" s="161"/>
      <c r="N119" s="160"/>
      <c r="O119" s="160"/>
      <c r="P119" s="160"/>
      <c r="Q119" s="160"/>
      <c r="R119" s="161"/>
      <c r="S119" s="161"/>
      <c r="T119" s="161"/>
      <c r="U119" s="161"/>
      <c r="V119" s="161"/>
      <c r="W119" s="161"/>
      <c r="X119" s="161"/>
      <c r="Y119" s="161"/>
      <c r="Z119" s="150"/>
      <c r="AA119" s="150"/>
      <c r="AB119" s="150"/>
      <c r="AC119" s="150"/>
      <c r="AD119" s="150"/>
      <c r="AE119" s="150"/>
      <c r="AF119" s="150"/>
      <c r="AG119" s="150" t="s">
        <v>302</v>
      </c>
      <c r="AH119" s="150">
        <v>0</v>
      </c>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3" x14ac:dyDescent="0.2">
      <c r="A120" s="157"/>
      <c r="B120" s="158"/>
      <c r="C120" s="197" t="s">
        <v>770</v>
      </c>
      <c r="D120" s="192"/>
      <c r="E120" s="193">
        <v>21.99</v>
      </c>
      <c r="F120" s="161"/>
      <c r="G120" s="161"/>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302</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1">
        <v>27</v>
      </c>
      <c r="B121" s="172" t="s">
        <v>771</v>
      </c>
      <c r="C121" s="187" t="s">
        <v>772</v>
      </c>
      <c r="D121" s="173" t="s">
        <v>313</v>
      </c>
      <c r="E121" s="174">
        <v>7.58</v>
      </c>
      <c r="F121" s="175"/>
      <c r="G121" s="176">
        <f>ROUND(E121*F121,2)</f>
        <v>0</v>
      </c>
      <c r="H121" s="175"/>
      <c r="I121" s="176">
        <f>ROUND(E121*H121,2)</f>
        <v>0</v>
      </c>
      <c r="J121" s="175"/>
      <c r="K121" s="176">
        <f>ROUND(E121*J121,2)</f>
        <v>0</v>
      </c>
      <c r="L121" s="176">
        <v>21</v>
      </c>
      <c r="M121" s="176">
        <f>G121*(1+L121/100)</f>
        <v>0</v>
      </c>
      <c r="N121" s="174">
        <v>2.7501099999999998</v>
      </c>
      <c r="O121" s="174">
        <f>ROUND(E121*N121,2)</f>
        <v>20.85</v>
      </c>
      <c r="P121" s="174">
        <v>0</v>
      </c>
      <c r="Q121" s="174">
        <f>ROUND(E121*P121,2)</f>
        <v>0</v>
      </c>
      <c r="R121" s="176" t="s">
        <v>447</v>
      </c>
      <c r="S121" s="176" t="s">
        <v>235</v>
      </c>
      <c r="T121" s="177" t="s">
        <v>235</v>
      </c>
      <c r="U121" s="161">
        <v>1.448</v>
      </c>
      <c r="V121" s="161">
        <f>ROUND(E121*U121,2)</f>
        <v>10.98</v>
      </c>
      <c r="W121" s="161"/>
      <c r="X121" s="161" t="s">
        <v>299</v>
      </c>
      <c r="Y121" s="161" t="s">
        <v>238</v>
      </c>
      <c r="Z121" s="150"/>
      <c r="AA121" s="150"/>
      <c r="AB121" s="150"/>
      <c r="AC121" s="150"/>
      <c r="AD121" s="150"/>
      <c r="AE121" s="150"/>
      <c r="AF121" s="150"/>
      <c r="AG121" s="150" t="s">
        <v>583</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2" x14ac:dyDescent="0.2">
      <c r="A122" s="157"/>
      <c r="B122" s="158"/>
      <c r="C122" s="197" t="s">
        <v>773</v>
      </c>
      <c r="D122" s="192"/>
      <c r="E122" s="193"/>
      <c r="F122" s="161"/>
      <c r="G122" s="161"/>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302</v>
      </c>
      <c r="AH122" s="150">
        <v>0</v>
      </c>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3" x14ac:dyDescent="0.2">
      <c r="A123" s="157"/>
      <c r="B123" s="158"/>
      <c r="C123" s="197" t="s">
        <v>774</v>
      </c>
      <c r="D123" s="192"/>
      <c r="E123" s="193"/>
      <c r="F123" s="161"/>
      <c r="G123" s="161"/>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302</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
      <c r="A124" s="157"/>
      <c r="B124" s="158"/>
      <c r="C124" s="197" t="s">
        <v>775</v>
      </c>
      <c r="D124" s="192"/>
      <c r="E124" s="193">
        <v>7.58</v>
      </c>
      <c r="F124" s="161"/>
      <c r="G124" s="161"/>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302</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
      <c r="A125" s="171">
        <v>28</v>
      </c>
      <c r="B125" s="172" t="s">
        <v>776</v>
      </c>
      <c r="C125" s="187" t="s">
        <v>777</v>
      </c>
      <c r="D125" s="173" t="s">
        <v>297</v>
      </c>
      <c r="E125" s="174">
        <v>98.55</v>
      </c>
      <c r="F125" s="175"/>
      <c r="G125" s="176">
        <f>ROUND(E125*F125,2)</f>
        <v>0</v>
      </c>
      <c r="H125" s="175"/>
      <c r="I125" s="176">
        <f>ROUND(E125*H125,2)</f>
        <v>0</v>
      </c>
      <c r="J125" s="175"/>
      <c r="K125" s="176">
        <f>ROUND(E125*J125,2)</f>
        <v>0</v>
      </c>
      <c r="L125" s="176">
        <v>21</v>
      </c>
      <c r="M125" s="176">
        <f>G125*(1+L125/100)</f>
        <v>0</v>
      </c>
      <c r="N125" s="174">
        <v>7.8100000000000001E-3</v>
      </c>
      <c r="O125" s="174">
        <f>ROUND(E125*N125,2)</f>
        <v>0.77</v>
      </c>
      <c r="P125" s="174">
        <v>0</v>
      </c>
      <c r="Q125" s="174">
        <f>ROUND(E125*P125,2)</f>
        <v>0</v>
      </c>
      <c r="R125" s="176" t="s">
        <v>447</v>
      </c>
      <c r="S125" s="176" t="s">
        <v>235</v>
      </c>
      <c r="T125" s="177" t="s">
        <v>235</v>
      </c>
      <c r="U125" s="161">
        <v>0.79</v>
      </c>
      <c r="V125" s="161">
        <f>ROUND(E125*U125,2)</f>
        <v>77.849999999999994</v>
      </c>
      <c r="W125" s="161"/>
      <c r="X125" s="161" t="s">
        <v>299</v>
      </c>
      <c r="Y125" s="161" t="s">
        <v>238</v>
      </c>
      <c r="Z125" s="150"/>
      <c r="AA125" s="150"/>
      <c r="AB125" s="150"/>
      <c r="AC125" s="150"/>
      <c r="AD125" s="150"/>
      <c r="AE125" s="150"/>
      <c r="AF125" s="150"/>
      <c r="AG125" s="150" t="s">
        <v>583</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2" x14ac:dyDescent="0.2">
      <c r="A126" s="157"/>
      <c r="B126" s="158"/>
      <c r="C126" s="197" t="s">
        <v>778</v>
      </c>
      <c r="D126" s="192"/>
      <c r="E126" s="193"/>
      <c r="F126" s="161"/>
      <c r="G126" s="161"/>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302</v>
      </c>
      <c r="AH126" s="150">
        <v>0</v>
      </c>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3" x14ac:dyDescent="0.2">
      <c r="A127" s="157"/>
      <c r="B127" s="158"/>
      <c r="C127" s="197" t="s">
        <v>779</v>
      </c>
      <c r="D127" s="192"/>
      <c r="E127" s="193">
        <v>98.55</v>
      </c>
      <c r="F127" s="161"/>
      <c r="G127" s="161"/>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302</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1" x14ac:dyDescent="0.2">
      <c r="A128" s="171">
        <v>29</v>
      </c>
      <c r="B128" s="172" t="s">
        <v>780</v>
      </c>
      <c r="C128" s="187" t="s">
        <v>781</v>
      </c>
      <c r="D128" s="173" t="s">
        <v>297</v>
      </c>
      <c r="E128" s="174">
        <v>98.55</v>
      </c>
      <c r="F128" s="175"/>
      <c r="G128" s="176">
        <f>ROUND(E128*F128,2)</f>
        <v>0</v>
      </c>
      <c r="H128" s="175"/>
      <c r="I128" s="176">
        <f>ROUND(E128*H128,2)</f>
        <v>0</v>
      </c>
      <c r="J128" s="175"/>
      <c r="K128" s="176">
        <f>ROUND(E128*J128,2)</f>
        <v>0</v>
      </c>
      <c r="L128" s="176">
        <v>21</v>
      </c>
      <c r="M128" s="176">
        <f>G128*(1+L128/100)</f>
        <v>0</v>
      </c>
      <c r="N128" s="174">
        <v>0</v>
      </c>
      <c r="O128" s="174">
        <f>ROUND(E128*N128,2)</f>
        <v>0</v>
      </c>
      <c r="P128" s="174">
        <v>0</v>
      </c>
      <c r="Q128" s="174">
        <f>ROUND(E128*P128,2)</f>
        <v>0</v>
      </c>
      <c r="R128" s="176" t="s">
        <v>447</v>
      </c>
      <c r="S128" s="176" t="s">
        <v>235</v>
      </c>
      <c r="T128" s="177" t="s">
        <v>235</v>
      </c>
      <c r="U128" s="161">
        <v>0.24</v>
      </c>
      <c r="V128" s="161">
        <f>ROUND(E128*U128,2)</f>
        <v>23.65</v>
      </c>
      <c r="W128" s="161"/>
      <c r="X128" s="161" t="s">
        <v>299</v>
      </c>
      <c r="Y128" s="161" t="s">
        <v>238</v>
      </c>
      <c r="Z128" s="150"/>
      <c r="AA128" s="150"/>
      <c r="AB128" s="150"/>
      <c r="AC128" s="150"/>
      <c r="AD128" s="150"/>
      <c r="AE128" s="150"/>
      <c r="AF128" s="150"/>
      <c r="AG128" s="150" t="s">
        <v>583</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2" x14ac:dyDescent="0.2">
      <c r="A129" s="157"/>
      <c r="B129" s="158"/>
      <c r="C129" s="197" t="s">
        <v>778</v>
      </c>
      <c r="D129" s="192"/>
      <c r="E129" s="193"/>
      <c r="F129" s="161"/>
      <c r="G129" s="161"/>
      <c r="H129" s="161"/>
      <c r="I129" s="161"/>
      <c r="J129" s="161"/>
      <c r="K129" s="161"/>
      <c r="L129" s="161"/>
      <c r="M129" s="161"/>
      <c r="N129" s="160"/>
      <c r="O129" s="160"/>
      <c r="P129" s="160"/>
      <c r="Q129" s="160"/>
      <c r="R129" s="161"/>
      <c r="S129" s="161"/>
      <c r="T129" s="161"/>
      <c r="U129" s="161"/>
      <c r="V129" s="161"/>
      <c r="W129" s="161"/>
      <c r="X129" s="161"/>
      <c r="Y129" s="161"/>
      <c r="Z129" s="150"/>
      <c r="AA129" s="150"/>
      <c r="AB129" s="150"/>
      <c r="AC129" s="150"/>
      <c r="AD129" s="150"/>
      <c r="AE129" s="150"/>
      <c r="AF129" s="150"/>
      <c r="AG129" s="150" t="s">
        <v>302</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3" x14ac:dyDescent="0.2">
      <c r="A130" s="157"/>
      <c r="B130" s="158"/>
      <c r="C130" s="197" t="s">
        <v>779</v>
      </c>
      <c r="D130" s="192"/>
      <c r="E130" s="193">
        <v>98.55</v>
      </c>
      <c r="F130" s="161"/>
      <c r="G130" s="161"/>
      <c r="H130" s="161"/>
      <c r="I130" s="161"/>
      <c r="J130" s="161"/>
      <c r="K130" s="161"/>
      <c r="L130" s="161"/>
      <c r="M130" s="161"/>
      <c r="N130" s="160"/>
      <c r="O130" s="160"/>
      <c r="P130" s="160"/>
      <c r="Q130" s="160"/>
      <c r="R130" s="161"/>
      <c r="S130" s="161"/>
      <c r="T130" s="161"/>
      <c r="U130" s="161"/>
      <c r="V130" s="161"/>
      <c r="W130" s="161"/>
      <c r="X130" s="161"/>
      <c r="Y130" s="161"/>
      <c r="Z130" s="150"/>
      <c r="AA130" s="150"/>
      <c r="AB130" s="150"/>
      <c r="AC130" s="150"/>
      <c r="AD130" s="150"/>
      <c r="AE130" s="150"/>
      <c r="AF130" s="150"/>
      <c r="AG130" s="150" t="s">
        <v>302</v>
      </c>
      <c r="AH130" s="150">
        <v>0</v>
      </c>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
      <c r="A131" s="171">
        <v>30</v>
      </c>
      <c r="B131" s="172" t="s">
        <v>782</v>
      </c>
      <c r="C131" s="187" t="s">
        <v>783</v>
      </c>
      <c r="D131" s="173" t="s">
        <v>422</v>
      </c>
      <c r="E131" s="174">
        <v>0.38100000000000001</v>
      </c>
      <c r="F131" s="175"/>
      <c r="G131" s="176">
        <f>ROUND(E131*F131,2)</f>
        <v>0</v>
      </c>
      <c r="H131" s="175"/>
      <c r="I131" s="176">
        <f>ROUND(E131*H131,2)</f>
        <v>0</v>
      </c>
      <c r="J131" s="175"/>
      <c r="K131" s="176">
        <f>ROUND(E131*J131,2)</f>
        <v>0</v>
      </c>
      <c r="L131" s="176">
        <v>21</v>
      </c>
      <c r="M131" s="176">
        <f>G131*(1+L131/100)</f>
        <v>0</v>
      </c>
      <c r="N131" s="174">
        <v>1.02101</v>
      </c>
      <c r="O131" s="174">
        <f>ROUND(E131*N131,2)</f>
        <v>0.39</v>
      </c>
      <c r="P131" s="174">
        <v>0</v>
      </c>
      <c r="Q131" s="174">
        <f>ROUND(E131*P131,2)</f>
        <v>0</v>
      </c>
      <c r="R131" s="176" t="s">
        <v>447</v>
      </c>
      <c r="S131" s="176" t="s">
        <v>235</v>
      </c>
      <c r="T131" s="177" t="s">
        <v>235</v>
      </c>
      <c r="U131" s="161">
        <v>27.672999999999998</v>
      </c>
      <c r="V131" s="161">
        <f>ROUND(E131*U131,2)</f>
        <v>10.54</v>
      </c>
      <c r="W131" s="161"/>
      <c r="X131" s="161" t="s">
        <v>299</v>
      </c>
      <c r="Y131" s="161" t="s">
        <v>238</v>
      </c>
      <c r="Z131" s="150"/>
      <c r="AA131" s="150"/>
      <c r="AB131" s="150"/>
      <c r="AC131" s="150"/>
      <c r="AD131" s="150"/>
      <c r="AE131" s="150"/>
      <c r="AF131" s="150"/>
      <c r="AG131" s="150" t="s">
        <v>583</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2" x14ac:dyDescent="0.2">
      <c r="A132" s="157"/>
      <c r="B132" s="158"/>
      <c r="C132" s="268" t="s">
        <v>653</v>
      </c>
      <c r="D132" s="269"/>
      <c r="E132" s="269"/>
      <c r="F132" s="269"/>
      <c r="G132" s="269"/>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309</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
      <c r="A133" s="179">
        <v>31</v>
      </c>
      <c r="B133" s="180" t="s">
        <v>784</v>
      </c>
      <c r="C133" s="188" t="s">
        <v>785</v>
      </c>
      <c r="D133" s="181" t="s">
        <v>307</v>
      </c>
      <c r="E133" s="182">
        <v>22</v>
      </c>
      <c r="F133" s="183"/>
      <c r="G133" s="184">
        <f>ROUND(E133*F133,2)</f>
        <v>0</v>
      </c>
      <c r="H133" s="183"/>
      <c r="I133" s="184">
        <f>ROUND(E133*H133,2)</f>
        <v>0</v>
      </c>
      <c r="J133" s="183"/>
      <c r="K133" s="184">
        <f>ROUND(E133*J133,2)</f>
        <v>0</v>
      </c>
      <c r="L133" s="184">
        <v>21</v>
      </c>
      <c r="M133" s="184">
        <f>G133*(1+L133/100)</f>
        <v>0</v>
      </c>
      <c r="N133" s="182">
        <v>0.12959999999999999</v>
      </c>
      <c r="O133" s="182">
        <f>ROUND(E133*N133,2)</f>
        <v>2.85</v>
      </c>
      <c r="P133" s="182">
        <v>0</v>
      </c>
      <c r="Q133" s="182">
        <f>ROUND(E133*P133,2)</f>
        <v>0</v>
      </c>
      <c r="R133" s="184"/>
      <c r="S133" s="184" t="s">
        <v>267</v>
      </c>
      <c r="T133" s="185" t="s">
        <v>287</v>
      </c>
      <c r="U133" s="161">
        <v>0</v>
      </c>
      <c r="V133" s="161">
        <f>ROUND(E133*U133,2)</f>
        <v>0</v>
      </c>
      <c r="W133" s="161"/>
      <c r="X133" s="161" t="s">
        <v>428</v>
      </c>
      <c r="Y133" s="161" t="s">
        <v>238</v>
      </c>
      <c r="Z133" s="150"/>
      <c r="AA133" s="150"/>
      <c r="AB133" s="150"/>
      <c r="AC133" s="150"/>
      <c r="AD133" s="150"/>
      <c r="AE133" s="150"/>
      <c r="AF133" s="150"/>
      <c r="AG133" s="150" t="s">
        <v>663</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x14ac:dyDescent="0.2">
      <c r="A134" s="164" t="s">
        <v>230</v>
      </c>
      <c r="B134" s="165" t="s">
        <v>166</v>
      </c>
      <c r="C134" s="186" t="s">
        <v>167</v>
      </c>
      <c r="D134" s="166"/>
      <c r="E134" s="167"/>
      <c r="F134" s="168"/>
      <c r="G134" s="168">
        <f>SUMIF(AG135:AG139,"&lt;&gt;NOR",G135:G139)</f>
        <v>0</v>
      </c>
      <c r="H134" s="168"/>
      <c r="I134" s="168">
        <f>SUM(I135:I139)</f>
        <v>0</v>
      </c>
      <c r="J134" s="168"/>
      <c r="K134" s="168">
        <f>SUM(K135:K139)</f>
        <v>0</v>
      </c>
      <c r="L134" s="168"/>
      <c r="M134" s="168">
        <f>SUM(M135:M139)</f>
        <v>0</v>
      </c>
      <c r="N134" s="167"/>
      <c r="O134" s="167">
        <f>SUM(O135:O139)</f>
        <v>24.810000000000002</v>
      </c>
      <c r="P134" s="167"/>
      <c r="Q134" s="167">
        <f>SUM(Q135:Q139)</f>
        <v>0</v>
      </c>
      <c r="R134" s="168"/>
      <c r="S134" s="168"/>
      <c r="T134" s="169"/>
      <c r="U134" s="163"/>
      <c r="V134" s="163">
        <f>SUM(V135:V139)</f>
        <v>0</v>
      </c>
      <c r="W134" s="163"/>
      <c r="X134" s="163"/>
      <c r="Y134" s="163"/>
      <c r="AG134" t="s">
        <v>231</v>
      </c>
    </row>
    <row r="135" spans="1:60" outlineLevel="1" x14ac:dyDescent="0.2">
      <c r="A135" s="179">
        <v>32</v>
      </c>
      <c r="B135" s="180" t="s">
        <v>786</v>
      </c>
      <c r="C135" s="188" t="s">
        <v>787</v>
      </c>
      <c r="D135" s="181" t="s">
        <v>438</v>
      </c>
      <c r="E135" s="182">
        <v>6</v>
      </c>
      <c r="F135" s="183"/>
      <c r="G135" s="184">
        <f>ROUND(E135*F135,2)</f>
        <v>0</v>
      </c>
      <c r="H135" s="183"/>
      <c r="I135" s="184">
        <f>ROUND(E135*H135,2)</f>
        <v>0</v>
      </c>
      <c r="J135" s="183"/>
      <c r="K135" s="184">
        <f>ROUND(E135*J135,2)</f>
        <v>0</v>
      </c>
      <c r="L135" s="184">
        <v>21</v>
      </c>
      <c r="M135" s="184">
        <f>G135*(1+L135/100)</f>
        <v>0</v>
      </c>
      <c r="N135" s="182">
        <v>0.82908999999999999</v>
      </c>
      <c r="O135" s="182">
        <f>ROUND(E135*N135,2)</f>
        <v>4.97</v>
      </c>
      <c r="P135" s="182">
        <v>0</v>
      </c>
      <c r="Q135" s="182">
        <f>ROUND(E135*P135,2)</f>
        <v>0</v>
      </c>
      <c r="R135" s="184"/>
      <c r="S135" s="184" t="s">
        <v>267</v>
      </c>
      <c r="T135" s="185" t="s">
        <v>287</v>
      </c>
      <c r="U135" s="161">
        <v>0</v>
      </c>
      <c r="V135" s="161">
        <f>ROUND(E135*U135,2)</f>
        <v>0</v>
      </c>
      <c r="W135" s="161"/>
      <c r="X135" s="161" t="s">
        <v>299</v>
      </c>
      <c r="Y135" s="161" t="s">
        <v>238</v>
      </c>
      <c r="Z135" s="150"/>
      <c r="AA135" s="150"/>
      <c r="AB135" s="150"/>
      <c r="AC135" s="150"/>
      <c r="AD135" s="150"/>
      <c r="AE135" s="150"/>
      <c r="AF135" s="150"/>
      <c r="AG135" s="150" t="s">
        <v>300</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79">
        <v>33</v>
      </c>
      <c r="B136" s="180" t="s">
        <v>788</v>
      </c>
      <c r="C136" s="188" t="s">
        <v>789</v>
      </c>
      <c r="D136" s="181" t="s">
        <v>438</v>
      </c>
      <c r="E136" s="182">
        <v>5</v>
      </c>
      <c r="F136" s="183"/>
      <c r="G136" s="184">
        <f>ROUND(E136*F136,2)</f>
        <v>0</v>
      </c>
      <c r="H136" s="183"/>
      <c r="I136" s="184">
        <f>ROUND(E136*H136,2)</f>
        <v>0</v>
      </c>
      <c r="J136" s="183"/>
      <c r="K136" s="184">
        <f>ROUND(E136*J136,2)</f>
        <v>0</v>
      </c>
      <c r="L136" s="184">
        <v>21</v>
      </c>
      <c r="M136" s="184">
        <f>G136*(1+L136/100)</f>
        <v>0</v>
      </c>
      <c r="N136" s="182">
        <v>0.82908999999999999</v>
      </c>
      <c r="O136" s="182">
        <f>ROUND(E136*N136,2)</f>
        <v>4.1500000000000004</v>
      </c>
      <c r="P136" s="182">
        <v>0</v>
      </c>
      <c r="Q136" s="182">
        <f>ROUND(E136*P136,2)</f>
        <v>0</v>
      </c>
      <c r="R136" s="184"/>
      <c r="S136" s="184" t="s">
        <v>267</v>
      </c>
      <c r="T136" s="185" t="s">
        <v>287</v>
      </c>
      <c r="U136" s="161">
        <v>0</v>
      </c>
      <c r="V136" s="161">
        <f>ROUND(E136*U136,2)</f>
        <v>0</v>
      </c>
      <c r="W136" s="161"/>
      <c r="X136" s="161" t="s">
        <v>299</v>
      </c>
      <c r="Y136" s="161" t="s">
        <v>238</v>
      </c>
      <c r="Z136" s="150"/>
      <c r="AA136" s="150"/>
      <c r="AB136" s="150"/>
      <c r="AC136" s="150"/>
      <c r="AD136" s="150"/>
      <c r="AE136" s="150"/>
      <c r="AF136" s="150"/>
      <c r="AG136" s="150" t="s">
        <v>300</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
      <c r="A137" s="179">
        <v>34</v>
      </c>
      <c r="B137" s="180" t="s">
        <v>790</v>
      </c>
      <c r="C137" s="188" t="s">
        <v>791</v>
      </c>
      <c r="D137" s="181" t="s">
        <v>438</v>
      </c>
      <c r="E137" s="182">
        <v>3</v>
      </c>
      <c r="F137" s="183"/>
      <c r="G137" s="184">
        <f>ROUND(E137*F137,2)</f>
        <v>0</v>
      </c>
      <c r="H137" s="183"/>
      <c r="I137" s="184">
        <f>ROUND(E137*H137,2)</f>
        <v>0</v>
      </c>
      <c r="J137" s="183"/>
      <c r="K137" s="184">
        <f>ROUND(E137*J137,2)</f>
        <v>0</v>
      </c>
      <c r="L137" s="184">
        <v>21</v>
      </c>
      <c r="M137" s="184">
        <f>G137*(1+L137/100)</f>
        <v>0</v>
      </c>
      <c r="N137" s="182">
        <v>0.82908999999999999</v>
      </c>
      <c r="O137" s="182">
        <f>ROUND(E137*N137,2)</f>
        <v>2.4900000000000002</v>
      </c>
      <c r="P137" s="182">
        <v>0</v>
      </c>
      <c r="Q137" s="182">
        <f>ROUND(E137*P137,2)</f>
        <v>0</v>
      </c>
      <c r="R137" s="184"/>
      <c r="S137" s="184" t="s">
        <v>267</v>
      </c>
      <c r="T137" s="185" t="s">
        <v>287</v>
      </c>
      <c r="U137" s="161">
        <v>0</v>
      </c>
      <c r="V137" s="161">
        <f>ROUND(E137*U137,2)</f>
        <v>0</v>
      </c>
      <c r="W137" s="161"/>
      <c r="X137" s="161" t="s">
        <v>299</v>
      </c>
      <c r="Y137" s="161" t="s">
        <v>238</v>
      </c>
      <c r="Z137" s="150"/>
      <c r="AA137" s="150"/>
      <c r="AB137" s="150"/>
      <c r="AC137" s="150"/>
      <c r="AD137" s="150"/>
      <c r="AE137" s="150"/>
      <c r="AF137" s="150"/>
      <c r="AG137" s="150" t="s">
        <v>300</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79">
        <v>35</v>
      </c>
      <c r="B138" s="180" t="s">
        <v>792</v>
      </c>
      <c r="C138" s="188" t="s">
        <v>793</v>
      </c>
      <c r="D138" s="181" t="s">
        <v>438</v>
      </c>
      <c r="E138" s="182">
        <v>2</v>
      </c>
      <c r="F138" s="183"/>
      <c r="G138" s="184">
        <f>ROUND(E138*F138,2)</f>
        <v>0</v>
      </c>
      <c r="H138" s="183"/>
      <c r="I138" s="184">
        <f>ROUND(E138*H138,2)</f>
        <v>0</v>
      </c>
      <c r="J138" s="183"/>
      <c r="K138" s="184">
        <f>ROUND(E138*J138,2)</f>
        <v>0</v>
      </c>
      <c r="L138" s="184">
        <v>21</v>
      </c>
      <c r="M138" s="184">
        <f>G138*(1+L138/100)</f>
        <v>0</v>
      </c>
      <c r="N138" s="182">
        <v>1.31938</v>
      </c>
      <c r="O138" s="182">
        <f>ROUND(E138*N138,2)</f>
        <v>2.64</v>
      </c>
      <c r="P138" s="182">
        <v>0</v>
      </c>
      <c r="Q138" s="182">
        <f>ROUND(E138*P138,2)</f>
        <v>0</v>
      </c>
      <c r="R138" s="184"/>
      <c r="S138" s="184" t="s">
        <v>267</v>
      </c>
      <c r="T138" s="185" t="s">
        <v>287</v>
      </c>
      <c r="U138" s="161">
        <v>0</v>
      </c>
      <c r="V138" s="161">
        <f>ROUND(E138*U138,2)</f>
        <v>0</v>
      </c>
      <c r="W138" s="161"/>
      <c r="X138" s="161" t="s">
        <v>299</v>
      </c>
      <c r="Y138" s="161" t="s">
        <v>238</v>
      </c>
      <c r="Z138" s="150"/>
      <c r="AA138" s="150"/>
      <c r="AB138" s="150"/>
      <c r="AC138" s="150"/>
      <c r="AD138" s="150"/>
      <c r="AE138" s="150"/>
      <c r="AF138" s="150"/>
      <c r="AG138" s="150" t="s">
        <v>300</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
      <c r="A139" s="179">
        <v>36</v>
      </c>
      <c r="B139" s="180" t="s">
        <v>794</v>
      </c>
      <c r="C139" s="188" t="s">
        <v>795</v>
      </c>
      <c r="D139" s="181" t="s">
        <v>438</v>
      </c>
      <c r="E139" s="182">
        <v>8</v>
      </c>
      <c r="F139" s="183"/>
      <c r="G139" s="184">
        <f>ROUND(E139*F139,2)</f>
        <v>0</v>
      </c>
      <c r="H139" s="183"/>
      <c r="I139" s="184">
        <f>ROUND(E139*H139,2)</f>
        <v>0</v>
      </c>
      <c r="J139" s="183"/>
      <c r="K139" s="184">
        <f>ROUND(E139*J139,2)</f>
        <v>0</v>
      </c>
      <c r="L139" s="184">
        <v>21</v>
      </c>
      <c r="M139" s="184">
        <f>G139*(1+L139/100)</f>
        <v>0</v>
      </c>
      <c r="N139" s="182">
        <v>1.31938</v>
      </c>
      <c r="O139" s="182">
        <f>ROUND(E139*N139,2)</f>
        <v>10.56</v>
      </c>
      <c r="P139" s="182">
        <v>0</v>
      </c>
      <c r="Q139" s="182">
        <f>ROUND(E139*P139,2)</f>
        <v>0</v>
      </c>
      <c r="R139" s="184"/>
      <c r="S139" s="184" t="s">
        <v>267</v>
      </c>
      <c r="T139" s="185" t="s">
        <v>287</v>
      </c>
      <c r="U139" s="161">
        <v>0</v>
      </c>
      <c r="V139" s="161">
        <f>ROUND(E139*U139,2)</f>
        <v>0</v>
      </c>
      <c r="W139" s="161"/>
      <c r="X139" s="161" t="s">
        <v>299</v>
      </c>
      <c r="Y139" s="161" t="s">
        <v>238</v>
      </c>
      <c r="Z139" s="150"/>
      <c r="AA139" s="150"/>
      <c r="AB139" s="150"/>
      <c r="AC139" s="150"/>
      <c r="AD139" s="150"/>
      <c r="AE139" s="150"/>
      <c r="AF139" s="150"/>
      <c r="AG139" s="150" t="s">
        <v>300</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x14ac:dyDescent="0.2">
      <c r="A140" s="164" t="s">
        <v>230</v>
      </c>
      <c r="B140" s="165" t="s">
        <v>170</v>
      </c>
      <c r="C140" s="186" t="s">
        <v>171</v>
      </c>
      <c r="D140" s="166"/>
      <c r="E140" s="167"/>
      <c r="F140" s="168"/>
      <c r="G140" s="168">
        <f>SUMIF(AG141:AG153,"&lt;&gt;NOR",G141:G153)</f>
        <v>0</v>
      </c>
      <c r="H140" s="168"/>
      <c r="I140" s="168">
        <f>SUM(I141:I153)</f>
        <v>0</v>
      </c>
      <c r="J140" s="168"/>
      <c r="K140" s="168">
        <f>SUM(K141:K153)</f>
        <v>0</v>
      </c>
      <c r="L140" s="168"/>
      <c r="M140" s="168">
        <f>SUM(M141:M153)</f>
        <v>0</v>
      </c>
      <c r="N140" s="167"/>
      <c r="O140" s="167">
        <f>SUM(O141:O153)</f>
        <v>0.04</v>
      </c>
      <c r="P140" s="167"/>
      <c r="Q140" s="167">
        <f>SUM(Q141:Q153)</f>
        <v>65.819999999999993</v>
      </c>
      <c r="R140" s="168"/>
      <c r="S140" s="168"/>
      <c r="T140" s="169"/>
      <c r="U140" s="163"/>
      <c r="V140" s="163">
        <f>SUM(V141:V153)</f>
        <v>47.089999999999996</v>
      </c>
      <c r="W140" s="163"/>
      <c r="X140" s="163"/>
      <c r="Y140" s="163"/>
      <c r="AG140" t="s">
        <v>231</v>
      </c>
    </row>
    <row r="141" spans="1:60" outlineLevel="1" x14ac:dyDescent="0.2">
      <c r="A141" s="171">
        <v>37</v>
      </c>
      <c r="B141" s="172" t="s">
        <v>796</v>
      </c>
      <c r="C141" s="187" t="s">
        <v>797</v>
      </c>
      <c r="D141" s="173" t="s">
        <v>313</v>
      </c>
      <c r="E141" s="174">
        <v>1.93</v>
      </c>
      <c r="F141" s="175"/>
      <c r="G141" s="176">
        <f>ROUND(E141*F141,2)</f>
        <v>0</v>
      </c>
      <c r="H141" s="175"/>
      <c r="I141" s="176">
        <f>ROUND(E141*H141,2)</f>
        <v>0</v>
      </c>
      <c r="J141" s="175"/>
      <c r="K141" s="176">
        <f>ROUND(E141*J141,2)</f>
        <v>0</v>
      </c>
      <c r="L141" s="176">
        <v>21</v>
      </c>
      <c r="M141" s="176">
        <f>G141*(1+L141/100)</f>
        <v>0</v>
      </c>
      <c r="N141" s="174">
        <v>0</v>
      </c>
      <c r="O141" s="174">
        <f>ROUND(E141*N141,2)</f>
        <v>0</v>
      </c>
      <c r="P141" s="174">
        <v>2.27</v>
      </c>
      <c r="Q141" s="174">
        <f>ROUND(E141*P141,2)</f>
        <v>4.38</v>
      </c>
      <c r="R141" s="176" t="s">
        <v>543</v>
      </c>
      <c r="S141" s="176" t="s">
        <v>235</v>
      </c>
      <c r="T141" s="177" t="s">
        <v>235</v>
      </c>
      <c r="U141" s="161">
        <v>1.452</v>
      </c>
      <c r="V141" s="161">
        <f>ROUND(E141*U141,2)</f>
        <v>2.8</v>
      </c>
      <c r="W141" s="161"/>
      <c r="X141" s="161" t="s">
        <v>299</v>
      </c>
      <c r="Y141" s="161" t="s">
        <v>238</v>
      </c>
      <c r="Z141" s="150"/>
      <c r="AA141" s="150"/>
      <c r="AB141" s="150"/>
      <c r="AC141" s="150"/>
      <c r="AD141" s="150"/>
      <c r="AE141" s="150"/>
      <c r="AF141" s="150"/>
      <c r="AG141" s="150" t="s">
        <v>300</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2" x14ac:dyDescent="0.2">
      <c r="A142" s="157"/>
      <c r="B142" s="158"/>
      <c r="C142" s="268" t="s">
        <v>798</v>
      </c>
      <c r="D142" s="269"/>
      <c r="E142" s="269"/>
      <c r="F142" s="269"/>
      <c r="G142" s="269"/>
      <c r="H142" s="161"/>
      <c r="I142" s="161"/>
      <c r="J142" s="161"/>
      <c r="K142" s="161"/>
      <c r="L142" s="161"/>
      <c r="M142" s="161"/>
      <c r="N142" s="160"/>
      <c r="O142" s="160"/>
      <c r="P142" s="160"/>
      <c r="Q142" s="160"/>
      <c r="R142" s="161"/>
      <c r="S142" s="161"/>
      <c r="T142" s="161"/>
      <c r="U142" s="161"/>
      <c r="V142" s="161"/>
      <c r="W142" s="161"/>
      <c r="X142" s="161"/>
      <c r="Y142" s="161"/>
      <c r="Z142" s="150"/>
      <c r="AA142" s="150"/>
      <c r="AB142" s="150"/>
      <c r="AC142" s="150"/>
      <c r="AD142" s="150"/>
      <c r="AE142" s="150"/>
      <c r="AF142" s="150"/>
      <c r="AG142" s="150" t="s">
        <v>309</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ht="22.5" outlineLevel="1" x14ac:dyDescent="0.2">
      <c r="A143" s="171">
        <v>38</v>
      </c>
      <c r="B143" s="172" t="s">
        <v>541</v>
      </c>
      <c r="C143" s="187" t="s">
        <v>542</v>
      </c>
      <c r="D143" s="173" t="s">
        <v>313</v>
      </c>
      <c r="E143" s="174">
        <v>23.02</v>
      </c>
      <c r="F143" s="175"/>
      <c r="G143" s="176">
        <f>ROUND(E143*F143,2)</f>
        <v>0</v>
      </c>
      <c r="H143" s="175"/>
      <c r="I143" s="176">
        <f>ROUND(E143*H143,2)</f>
        <v>0</v>
      </c>
      <c r="J143" s="175"/>
      <c r="K143" s="176">
        <f>ROUND(E143*J143,2)</f>
        <v>0</v>
      </c>
      <c r="L143" s="176">
        <v>21</v>
      </c>
      <c r="M143" s="176">
        <f>G143*(1+L143/100)</f>
        <v>0</v>
      </c>
      <c r="N143" s="174">
        <v>1.1199999999999999E-3</v>
      </c>
      <c r="O143" s="174">
        <f>ROUND(E143*N143,2)</f>
        <v>0.03</v>
      </c>
      <c r="P143" s="174">
        <v>2.5</v>
      </c>
      <c r="Q143" s="174">
        <f>ROUND(E143*P143,2)</f>
        <v>57.55</v>
      </c>
      <c r="R143" s="176" t="s">
        <v>543</v>
      </c>
      <c r="S143" s="176" t="s">
        <v>235</v>
      </c>
      <c r="T143" s="177" t="s">
        <v>235</v>
      </c>
      <c r="U143" s="161">
        <v>1.756</v>
      </c>
      <c r="V143" s="161">
        <f>ROUND(E143*U143,2)</f>
        <v>40.42</v>
      </c>
      <c r="W143" s="161"/>
      <c r="X143" s="161" t="s">
        <v>299</v>
      </c>
      <c r="Y143" s="161" t="s">
        <v>238</v>
      </c>
      <c r="Z143" s="150"/>
      <c r="AA143" s="150"/>
      <c r="AB143" s="150"/>
      <c r="AC143" s="150"/>
      <c r="AD143" s="150"/>
      <c r="AE143" s="150"/>
      <c r="AF143" s="150"/>
      <c r="AG143" s="150" t="s">
        <v>583</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22.5" outlineLevel="2" x14ac:dyDescent="0.2">
      <c r="A144" s="157"/>
      <c r="B144" s="158"/>
      <c r="C144" s="268" t="s">
        <v>544</v>
      </c>
      <c r="D144" s="269"/>
      <c r="E144" s="269"/>
      <c r="F144" s="269"/>
      <c r="G144" s="269"/>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309</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78" t="str">
        <f>C144</f>
        <v>nebo vybourání otvorů průřezové plochy přes 4 m2 ve zdivu nadzákladovém, včetně pomocného lešení o výšce podlahy do 1900 mm a pro zatížení do 1,5 kPa  (150 kg/m2),</v>
      </c>
      <c r="BB144" s="150"/>
      <c r="BC144" s="150"/>
      <c r="BD144" s="150"/>
      <c r="BE144" s="150"/>
      <c r="BF144" s="150"/>
      <c r="BG144" s="150"/>
      <c r="BH144" s="150"/>
    </row>
    <row r="145" spans="1:60" outlineLevel="2" x14ac:dyDescent="0.2">
      <c r="A145" s="157"/>
      <c r="B145" s="158"/>
      <c r="C145" s="197" t="s">
        <v>799</v>
      </c>
      <c r="D145" s="192"/>
      <c r="E145" s="193"/>
      <c r="F145" s="161"/>
      <c r="G145" s="161"/>
      <c r="H145" s="161"/>
      <c r="I145" s="161"/>
      <c r="J145" s="161"/>
      <c r="K145" s="161"/>
      <c r="L145" s="161"/>
      <c r="M145" s="161"/>
      <c r="N145" s="160"/>
      <c r="O145" s="160"/>
      <c r="P145" s="160"/>
      <c r="Q145" s="160"/>
      <c r="R145" s="161"/>
      <c r="S145" s="161"/>
      <c r="T145" s="161"/>
      <c r="U145" s="161"/>
      <c r="V145" s="161"/>
      <c r="W145" s="161"/>
      <c r="X145" s="161"/>
      <c r="Y145" s="161"/>
      <c r="Z145" s="150"/>
      <c r="AA145" s="150"/>
      <c r="AB145" s="150"/>
      <c r="AC145" s="150"/>
      <c r="AD145" s="150"/>
      <c r="AE145" s="150"/>
      <c r="AF145" s="150"/>
      <c r="AG145" s="150" t="s">
        <v>302</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3" x14ac:dyDescent="0.2">
      <c r="A146" s="157"/>
      <c r="B146" s="158"/>
      <c r="C146" s="197" t="s">
        <v>800</v>
      </c>
      <c r="D146" s="192"/>
      <c r="E146" s="193"/>
      <c r="F146" s="161"/>
      <c r="G146" s="161"/>
      <c r="H146" s="161"/>
      <c r="I146" s="161"/>
      <c r="J146" s="161"/>
      <c r="K146" s="161"/>
      <c r="L146" s="161"/>
      <c r="M146" s="161"/>
      <c r="N146" s="160"/>
      <c r="O146" s="160"/>
      <c r="P146" s="160"/>
      <c r="Q146" s="160"/>
      <c r="R146" s="161"/>
      <c r="S146" s="161"/>
      <c r="T146" s="161"/>
      <c r="U146" s="161"/>
      <c r="V146" s="161"/>
      <c r="W146" s="161"/>
      <c r="X146" s="161"/>
      <c r="Y146" s="161"/>
      <c r="Z146" s="150"/>
      <c r="AA146" s="150"/>
      <c r="AB146" s="150"/>
      <c r="AC146" s="150"/>
      <c r="AD146" s="150"/>
      <c r="AE146" s="150"/>
      <c r="AF146" s="150"/>
      <c r="AG146" s="150" t="s">
        <v>302</v>
      </c>
      <c r="AH146" s="150">
        <v>0</v>
      </c>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3" x14ac:dyDescent="0.2">
      <c r="A147" s="157"/>
      <c r="B147" s="158"/>
      <c r="C147" s="197" t="s">
        <v>801</v>
      </c>
      <c r="D147" s="192"/>
      <c r="E147" s="193">
        <v>23.02</v>
      </c>
      <c r="F147" s="161"/>
      <c r="G147" s="161"/>
      <c r="H147" s="161"/>
      <c r="I147" s="161"/>
      <c r="J147" s="161"/>
      <c r="K147" s="161"/>
      <c r="L147" s="161"/>
      <c r="M147" s="161"/>
      <c r="N147" s="160"/>
      <c r="O147" s="160"/>
      <c r="P147" s="160"/>
      <c r="Q147" s="160"/>
      <c r="R147" s="161"/>
      <c r="S147" s="161"/>
      <c r="T147" s="161"/>
      <c r="U147" s="161"/>
      <c r="V147" s="161"/>
      <c r="W147" s="161"/>
      <c r="X147" s="161"/>
      <c r="Y147" s="161"/>
      <c r="Z147" s="150"/>
      <c r="AA147" s="150"/>
      <c r="AB147" s="150"/>
      <c r="AC147" s="150"/>
      <c r="AD147" s="150"/>
      <c r="AE147" s="150"/>
      <c r="AF147" s="150"/>
      <c r="AG147" s="150" t="s">
        <v>302</v>
      </c>
      <c r="AH147" s="150">
        <v>0</v>
      </c>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
      <c r="A148" s="171">
        <v>39</v>
      </c>
      <c r="B148" s="172" t="s">
        <v>802</v>
      </c>
      <c r="C148" s="187" t="s">
        <v>803</v>
      </c>
      <c r="D148" s="173" t="s">
        <v>297</v>
      </c>
      <c r="E148" s="174">
        <v>12.2</v>
      </c>
      <c r="F148" s="175"/>
      <c r="G148" s="176">
        <f>ROUND(E148*F148,2)</f>
        <v>0</v>
      </c>
      <c r="H148" s="175"/>
      <c r="I148" s="176">
        <f>ROUND(E148*H148,2)</f>
        <v>0</v>
      </c>
      <c r="J148" s="175"/>
      <c r="K148" s="176">
        <f>ROUND(E148*J148,2)</f>
        <v>0</v>
      </c>
      <c r="L148" s="176">
        <v>21</v>
      </c>
      <c r="M148" s="176">
        <f>G148*(1+L148/100)</f>
        <v>0</v>
      </c>
      <c r="N148" s="174">
        <v>6.7000000000000002E-4</v>
      </c>
      <c r="O148" s="174">
        <f>ROUND(E148*N148,2)</f>
        <v>0.01</v>
      </c>
      <c r="P148" s="174">
        <v>0.31900000000000001</v>
      </c>
      <c r="Q148" s="174">
        <f>ROUND(E148*P148,2)</f>
        <v>3.89</v>
      </c>
      <c r="R148" s="176" t="s">
        <v>543</v>
      </c>
      <c r="S148" s="176" t="s">
        <v>235</v>
      </c>
      <c r="T148" s="177" t="s">
        <v>235</v>
      </c>
      <c r="U148" s="161">
        <v>0.317</v>
      </c>
      <c r="V148" s="161">
        <f>ROUND(E148*U148,2)</f>
        <v>3.87</v>
      </c>
      <c r="W148" s="161"/>
      <c r="X148" s="161" t="s">
        <v>299</v>
      </c>
      <c r="Y148" s="161" t="s">
        <v>238</v>
      </c>
      <c r="Z148" s="150"/>
      <c r="AA148" s="150"/>
      <c r="AB148" s="150"/>
      <c r="AC148" s="150"/>
      <c r="AD148" s="150"/>
      <c r="AE148" s="150"/>
      <c r="AF148" s="150"/>
      <c r="AG148" s="150" t="s">
        <v>583</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ht="22.5" outlineLevel="2" x14ac:dyDescent="0.2">
      <c r="A149" s="157"/>
      <c r="B149" s="158"/>
      <c r="C149" s="268" t="s">
        <v>804</v>
      </c>
      <c r="D149" s="269"/>
      <c r="E149" s="269"/>
      <c r="F149" s="269"/>
      <c r="G149" s="269"/>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309</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78" t="str">
        <f>C149</f>
        <v>nebo vybourání otvorů průřezové plochy přes 4 m2 v příčkách, včetně pomocného lešení o výšce podlahy do 1900 mm a pro zatížení do 1,5 kPa  (150 kg/m2),</v>
      </c>
      <c r="BB149" s="150"/>
      <c r="BC149" s="150"/>
      <c r="BD149" s="150"/>
      <c r="BE149" s="150"/>
      <c r="BF149" s="150"/>
      <c r="BG149" s="150"/>
      <c r="BH149" s="150"/>
    </row>
    <row r="150" spans="1:60" outlineLevel="2" x14ac:dyDescent="0.2">
      <c r="A150" s="157"/>
      <c r="B150" s="158"/>
      <c r="C150" s="197" t="s">
        <v>805</v>
      </c>
      <c r="D150" s="192"/>
      <c r="E150" s="193"/>
      <c r="F150" s="161"/>
      <c r="G150" s="161"/>
      <c r="H150" s="161"/>
      <c r="I150" s="161"/>
      <c r="J150" s="161"/>
      <c r="K150" s="161"/>
      <c r="L150" s="161"/>
      <c r="M150" s="161"/>
      <c r="N150" s="160"/>
      <c r="O150" s="160"/>
      <c r="P150" s="160"/>
      <c r="Q150" s="160"/>
      <c r="R150" s="161"/>
      <c r="S150" s="161"/>
      <c r="T150" s="161"/>
      <c r="U150" s="161"/>
      <c r="V150" s="161"/>
      <c r="W150" s="161"/>
      <c r="X150" s="161"/>
      <c r="Y150" s="161"/>
      <c r="Z150" s="150"/>
      <c r="AA150" s="150"/>
      <c r="AB150" s="150"/>
      <c r="AC150" s="150"/>
      <c r="AD150" s="150"/>
      <c r="AE150" s="150"/>
      <c r="AF150" s="150"/>
      <c r="AG150" s="150" t="s">
        <v>302</v>
      </c>
      <c r="AH150" s="150">
        <v>0</v>
      </c>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3" x14ac:dyDescent="0.2">
      <c r="A151" s="157"/>
      <c r="B151" s="158"/>
      <c r="C151" s="197" t="s">
        <v>806</v>
      </c>
      <c r="D151" s="192"/>
      <c r="E151" s="193"/>
      <c r="F151" s="161"/>
      <c r="G151" s="161"/>
      <c r="H151" s="161"/>
      <c r="I151" s="161"/>
      <c r="J151" s="161"/>
      <c r="K151" s="161"/>
      <c r="L151" s="161"/>
      <c r="M151" s="161"/>
      <c r="N151" s="160"/>
      <c r="O151" s="160"/>
      <c r="P151" s="160"/>
      <c r="Q151" s="160"/>
      <c r="R151" s="161"/>
      <c r="S151" s="161"/>
      <c r="T151" s="161"/>
      <c r="U151" s="161"/>
      <c r="V151" s="161"/>
      <c r="W151" s="161"/>
      <c r="X151" s="161"/>
      <c r="Y151" s="161"/>
      <c r="Z151" s="150"/>
      <c r="AA151" s="150"/>
      <c r="AB151" s="150"/>
      <c r="AC151" s="150"/>
      <c r="AD151" s="150"/>
      <c r="AE151" s="150"/>
      <c r="AF151" s="150"/>
      <c r="AG151" s="150" t="s">
        <v>302</v>
      </c>
      <c r="AH151" s="150">
        <v>0</v>
      </c>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3" x14ac:dyDescent="0.2">
      <c r="A152" s="157"/>
      <c r="B152" s="158"/>
      <c r="C152" s="197" t="s">
        <v>807</v>
      </c>
      <c r="D152" s="192"/>
      <c r="E152" s="193"/>
      <c r="F152" s="161"/>
      <c r="G152" s="161"/>
      <c r="H152" s="161"/>
      <c r="I152" s="161"/>
      <c r="J152" s="161"/>
      <c r="K152" s="161"/>
      <c r="L152" s="161"/>
      <c r="M152" s="161"/>
      <c r="N152" s="160"/>
      <c r="O152" s="160"/>
      <c r="P152" s="160"/>
      <c r="Q152" s="160"/>
      <c r="R152" s="161"/>
      <c r="S152" s="161"/>
      <c r="T152" s="161"/>
      <c r="U152" s="161"/>
      <c r="V152" s="161"/>
      <c r="W152" s="161"/>
      <c r="X152" s="161"/>
      <c r="Y152" s="161"/>
      <c r="Z152" s="150"/>
      <c r="AA152" s="150"/>
      <c r="AB152" s="150"/>
      <c r="AC152" s="150"/>
      <c r="AD152" s="150"/>
      <c r="AE152" s="150"/>
      <c r="AF152" s="150"/>
      <c r="AG152" s="150" t="s">
        <v>302</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3" x14ac:dyDescent="0.2">
      <c r="A153" s="157"/>
      <c r="B153" s="158"/>
      <c r="C153" s="197" t="s">
        <v>808</v>
      </c>
      <c r="D153" s="192"/>
      <c r="E153" s="193">
        <v>12.2</v>
      </c>
      <c r="F153" s="161"/>
      <c r="G153" s="161"/>
      <c r="H153" s="161"/>
      <c r="I153" s="161"/>
      <c r="J153" s="161"/>
      <c r="K153" s="161"/>
      <c r="L153" s="161"/>
      <c r="M153" s="161"/>
      <c r="N153" s="160"/>
      <c r="O153" s="160"/>
      <c r="P153" s="160"/>
      <c r="Q153" s="160"/>
      <c r="R153" s="161"/>
      <c r="S153" s="161"/>
      <c r="T153" s="161"/>
      <c r="U153" s="161"/>
      <c r="V153" s="161"/>
      <c r="W153" s="161"/>
      <c r="X153" s="161"/>
      <c r="Y153" s="161"/>
      <c r="Z153" s="150"/>
      <c r="AA153" s="150"/>
      <c r="AB153" s="150"/>
      <c r="AC153" s="150"/>
      <c r="AD153" s="150"/>
      <c r="AE153" s="150"/>
      <c r="AF153" s="150"/>
      <c r="AG153" s="150" t="s">
        <v>302</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x14ac:dyDescent="0.2">
      <c r="A154" s="164" t="s">
        <v>230</v>
      </c>
      <c r="B154" s="165" t="s">
        <v>196</v>
      </c>
      <c r="C154" s="186" t="s">
        <v>197</v>
      </c>
      <c r="D154" s="166"/>
      <c r="E154" s="167"/>
      <c r="F154" s="168"/>
      <c r="G154" s="168">
        <f>SUMIF(AG155:AG173,"&lt;&gt;NOR",G155:G173)</f>
        <v>0</v>
      </c>
      <c r="H154" s="168"/>
      <c r="I154" s="168">
        <f>SUM(I155:I173)</f>
        <v>0</v>
      </c>
      <c r="J154" s="168"/>
      <c r="K154" s="168">
        <f>SUM(K155:K173)</f>
        <v>0</v>
      </c>
      <c r="L154" s="168"/>
      <c r="M154" s="168">
        <f>SUM(M155:M173)</f>
        <v>0</v>
      </c>
      <c r="N154" s="167"/>
      <c r="O154" s="167">
        <f>SUM(O155:O173)</f>
        <v>0</v>
      </c>
      <c r="P154" s="167"/>
      <c r="Q154" s="167">
        <f>SUM(Q155:Q173)</f>
        <v>0</v>
      </c>
      <c r="R154" s="168"/>
      <c r="S154" s="168"/>
      <c r="T154" s="169"/>
      <c r="U154" s="163"/>
      <c r="V154" s="163">
        <f>SUM(V155:V173)</f>
        <v>10.780000000000001</v>
      </c>
      <c r="W154" s="163"/>
      <c r="X154" s="163"/>
      <c r="Y154" s="163"/>
      <c r="AG154" t="s">
        <v>231</v>
      </c>
    </row>
    <row r="155" spans="1:60" outlineLevel="1" x14ac:dyDescent="0.2">
      <c r="A155" s="171">
        <v>40</v>
      </c>
      <c r="B155" s="172" t="s">
        <v>809</v>
      </c>
      <c r="C155" s="187" t="s">
        <v>810</v>
      </c>
      <c r="D155" s="173" t="s">
        <v>422</v>
      </c>
      <c r="E155" s="174">
        <v>76.506900000000002</v>
      </c>
      <c r="F155" s="175"/>
      <c r="G155" s="176">
        <f>ROUND(E155*F155,2)</f>
        <v>0</v>
      </c>
      <c r="H155" s="175"/>
      <c r="I155" s="176">
        <f>ROUND(E155*H155,2)</f>
        <v>0</v>
      </c>
      <c r="J155" s="175"/>
      <c r="K155" s="176">
        <f>ROUND(E155*J155,2)</f>
        <v>0</v>
      </c>
      <c r="L155" s="176">
        <v>21</v>
      </c>
      <c r="M155" s="176">
        <f>G155*(1+L155/100)</f>
        <v>0</v>
      </c>
      <c r="N155" s="174">
        <v>0</v>
      </c>
      <c r="O155" s="174">
        <f>ROUND(E155*N155,2)</f>
        <v>0</v>
      </c>
      <c r="P155" s="174">
        <v>0</v>
      </c>
      <c r="Q155" s="174">
        <f>ROUND(E155*P155,2)</f>
        <v>0</v>
      </c>
      <c r="R155" s="176" t="s">
        <v>811</v>
      </c>
      <c r="S155" s="176" t="s">
        <v>235</v>
      </c>
      <c r="T155" s="177" t="s">
        <v>235</v>
      </c>
      <c r="U155" s="161">
        <v>4.2000000000000003E-2</v>
      </c>
      <c r="V155" s="161">
        <f>ROUND(E155*U155,2)</f>
        <v>3.21</v>
      </c>
      <c r="W155" s="161"/>
      <c r="X155" s="161" t="s">
        <v>570</v>
      </c>
      <c r="Y155" s="161" t="s">
        <v>238</v>
      </c>
      <c r="Z155" s="150"/>
      <c r="AA155" s="150"/>
      <c r="AB155" s="150"/>
      <c r="AC155" s="150"/>
      <c r="AD155" s="150"/>
      <c r="AE155" s="150"/>
      <c r="AF155" s="150"/>
      <c r="AG155" s="150" t="s">
        <v>571</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2" x14ac:dyDescent="0.2">
      <c r="A156" s="157"/>
      <c r="B156" s="158"/>
      <c r="C156" s="268" t="s">
        <v>812</v>
      </c>
      <c r="D156" s="269"/>
      <c r="E156" s="269"/>
      <c r="F156" s="269"/>
      <c r="G156" s="269"/>
      <c r="H156" s="161"/>
      <c r="I156" s="161"/>
      <c r="J156" s="161"/>
      <c r="K156" s="161"/>
      <c r="L156" s="161"/>
      <c r="M156" s="161"/>
      <c r="N156" s="160"/>
      <c r="O156" s="160"/>
      <c r="P156" s="160"/>
      <c r="Q156" s="160"/>
      <c r="R156" s="161"/>
      <c r="S156" s="161"/>
      <c r="T156" s="161"/>
      <c r="U156" s="161"/>
      <c r="V156" s="161"/>
      <c r="W156" s="161"/>
      <c r="X156" s="161"/>
      <c r="Y156" s="161"/>
      <c r="Z156" s="150"/>
      <c r="AA156" s="150"/>
      <c r="AB156" s="150"/>
      <c r="AC156" s="150"/>
      <c r="AD156" s="150"/>
      <c r="AE156" s="150"/>
      <c r="AF156" s="150"/>
      <c r="AG156" s="150" t="s">
        <v>309</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2" x14ac:dyDescent="0.2">
      <c r="A157" s="157"/>
      <c r="B157" s="158"/>
      <c r="C157" s="197" t="s">
        <v>572</v>
      </c>
      <c r="D157" s="192"/>
      <c r="E157" s="193"/>
      <c r="F157" s="161"/>
      <c r="G157" s="161"/>
      <c r="H157" s="161"/>
      <c r="I157" s="161"/>
      <c r="J157" s="161"/>
      <c r="K157" s="161"/>
      <c r="L157" s="161"/>
      <c r="M157" s="161"/>
      <c r="N157" s="160"/>
      <c r="O157" s="160"/>
      <c r="P157" s="160"/>
      <c r="Q157" s="160"/>
      <c r="R157" s="161"/>
      <c r="S157" s="161"/>
      <c r="T157" s="161"/>
      <c r="U157" s="161"/>
      <c r="V157" s="161"/>
      <c r="W157" s="161"/>
      <c r="X157" s="161"/>
      <c r="Y157" s="161"/>
      <c r="Z157" s="150"/>
      <c r="AA157" s="150"/>
      <c r="AB157" s="150"/>
      <c r="AC157" s="150"/>
      <c r="AD157" s="150"/>
      <c r="AE157" s="150"/>
      <c r="AF157" s="150"/>
      <c r="AG157" s="150" t="s">
        <v>302</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3" x14ac:dyDescent="0.2">
      <c r="A158" s="157"/>
      <c r="B158" s="158"/>
      <c r="C158" s="197" t="s">
        <v>813</v>
      </c>
      <c r="D158" s="192"/>
      <c r="E158" s="193"/>
      <c r="F158" s="161"/>
      <c r="G158" s="161"/>
      <c r="H158" s="161"/>
      <c r="I158" s="161"/>
      <c r="J158" s="161"/>
      <c r="K158" s="161"/>
      <c r="L158" s="161"/>
      <c r="M158" s="161"/>
      <c r="N158" s="160"/>
      <c r="O158" s="160"/>
      <c r="P158" s="160"/>
      <c r="Q158" s="160"/>
      <c r="R158" s="161"/>
      <c r="S158" s="161"/>
      <c r="T158" s="161"/>
      <c r="U158" s="161"/>
      <c r="V158" s="161"/>
      <c r="W158" s="161"/>
      <c r="X158" s="161"/>
      <c r="Y158" s="161"/>
      <c r="Z158" s="150"/>
      <c r="AA158" s="150"/>
      <c r="AB158" s="150"/>
      <c r="AC158" s="150"/>
      <c r="AD158" s="150"/>
      <c r="AE158" s="150"/>
      <c r="AF158" s="150"/>
      <c r="AG158" s="150" t="s">
        <v>302</v>
      </c>
      <c r="AH158" s="150">
        <v>0</v>
      </c>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3" x14ac:dyDescent="0.2">
      <c r="A159" s="157"/>
      <c r="B159" s="158"/>
      <c r="C159" s="197" t="s">
        <v>814</v>
      </c>
      <c r="D159" s="192"/>
      <c r="E159" s="193">
        <v>76.506900000000002</v>
      </c>
      <c r="F159" s="161"/>
      <c r="G159" s="161"/>
      <c r="H159" s="161"/>
      <c r="I159" s="161"/>
      <c r="J159" s="161"/>
      <c r="K159" s="161"/>
      <c r="L159" s="161"/>
      <c r="M159" s="161"/>
      <c r="N159" s="160"/>
      <c r="O159" s="160"/>
      <c r="P159" s="160"/>
      <c r="Q159" s="160"/>
      <c r="R159" s="161"/>
      <c r="S159" s="161"/>
      <c r="T159" s="161"/>
      <c r="U159" s="161"/>
      <c r="V159" s="161"/>
      <c r="W159" s="161"/>
      <c r="X159" s="161"/>
      <c r="Y159" s="161"/>
      <c r="Z159" s="150"/>
      <c r="AA159" s="150"/>
      <c r="AB159" s="150"/>
      <c r="AC159" s="150"/>
      <c r="AD159" s="150"/>
      <c r="AE159" s="150"/>
      <c r="AF159" s="150"/>
      <c r="AG159" s="150" t="s">
        <v>302</v>
      </c>
      <c r="AH159" s="150">
        <v>0</v>
      </c>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
      <c r="A160" s="171">
        <v>41</v>
      </c>
      <c r="B160" s="172" t="s">
        <v>815</v>
      </c>
      <c r="C160" s="187" t="s">
        <v>816</v>
      </c>
      <c r="D160" s="173" t="s">
        <v>422</v>
      </c>
      <c r="E160" s="174">
        <v>1530.1379999999999</v>
      </c>
      <c r="F160" s="175"/>
      <c r="G160" s="176">
        <f>ROUND(E160*F160,2)</f>
        <v>0</v>
      </c>
      <c r="H160" s="175"/>
      <c r="I160" s="176">
        <f>ROUND(E160*H160,2)</f>
        <v>0</v>
      </c>
      <c r="J160" s="175"/>
      <c r="K160" s="176">
        <f>ROUND(E160*J160,2)</f>
        <v>0</v>
      </c>
      <c r="L160" s="176">
        <v>21</v>
      </c>
      <c r="M160" s="176">
        <f>G160*(1+L160/100)</f>
        <v>0</v>
      </c>
      <c r="N160" s="174">
        <v>0</v>
      </c>
      <c r="O160" s="174">
        <f>ROUND(E160*N160,2)</f>
        <v>0</v>
      </c>
      <c r="P160" s="174">
        <v>0</v>
      </c>
      <c r="Q160" s="174">
        <f>ROUND(E160*P160,2)</f>
        <v>0</v>
      </c>
      <c r="R160" s="176" t="s">
        <v>811</v>
      </c>
      <c r="S160" s="176" t="s">
        <v>235</v>
      </c>
      <c r="T160" s="177" t="s">
        <v>235</v>
      </c>
      <c r="U160" s="161">
        <v>0</v>
      </c>
      <c r="V160" s="161">
        <f>ROUND(E160*U160,2)</f>
        <v>0</v>
      </c>
      <c r="W160" s="161"/>
      <c r="X160" s="161" t="s">
        <v>570</v>
      </c>
      <c r="Y160" s="161" t="s">
        <v>238</v>
      </c>
      <c r="Z160" s="150"/>
      <c r="AA160" s="150"/>
      <c r="AB160" s="150"/>
      <c r="AC160" s="150"/>
      <c r="AD160" s="150"/>
      <c r="AE160" s="150"/>
      <c r="AF160" s="150"/>
      <c r="AG160" s="150" t="s">
        <v>817</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2" x14ac:dyDescent="0.2">
      <c r="A161" s="157"/>
      <c r="B161" s="158"/>
      <c r="C161" s="268" t="s">
        <v>812</v>
      </c>
      <c r="D161" s="269"/>
      <c r="E161" s="269"/>
      <c r="F161" s="269"/>
      <c r="G161" s="269"/>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309</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2" x14ac:dyDescent="0.2">
      <c r="A162" s="157"/>
      <c r="B162" s="158"/>
      <c r="C162" s="197" t="s">
        <v>572</v>
      </c>
      <c r="D162" s="192"/>
      <c r="E162" s="193"/>
      <c r="F162" s="161"/>
      <c r="G162" s="161"/>
      <c r="H162" s="161"/>
      <c r="I162" s="161"/>
      <c r="J162" s="161"/>
      <c r="K162" s="161"/>
      <c r="L162" s="161"/>
      <c r="M162" s="161"/>
      <c r="N162" s="160"/>
      <c r="O162" s="160"/>
      <c r="P162" s="160"/>
      <c r="Q162" s="160"/>
      <c r="R162" s="161"/>
      <c r="S162" s="161"/>
      <c r="T162" s="161"/>
      <c r="U162" s="161"/>
      <c r="V162" s="161"/>
      <c r="W162" s="161"/>
      <c r="X162" s="161"/>
      <c r="Y162" s="161"/>
      <c r="Z162" s="150"/>
      <c r="AA162" s="150"/>
      <c r="AB162" s="150"/>
      <c r="AC162" s="150"/>
      <c r="AD162" s="150"/>
      <c r="AE162" s="150"/>
      <c r="AF162" s="150"/>
      <c r="AG162" s="150" t="s">
        <v>302</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3" x14ac:dyDescent="0.2">
      <c r="A163" s="157"/>
      <c r="B163" s="158"/>
      <c r="C163" s="197" t="s">
        <v>813</v>
      </c>
      <c r="D163" s="192"/>
      <c r="E163" s="193"/>
      <c r="F163" s="161"/>
      <c r="G163" s="161"/>
      <c r="H163" s="161"/>
      <c r="I163" s="161"/>
      <c r="J163" s="161"/>
      <c r="K163" s="161"/>
      <c r="L163" s="161"/>
      <c r="M163" s="161"/>
      <c r="N163" s="160"/>
      <c r="O163" s="160"/>
      <c r="P163" s="160"/>
      <c r="Q163" s="160"/>
      <c r="R163" s="161"/>
      <c r="S163" s="161"/>
      <c r="T163" s="161"/>
      <c r="U163" s="161"/>
      <c r="V163" s="161"/>
      <c r="W163" s="161"/>
      <c r="X163" s="161"/>
      <c r="Y163" s="161"/>
      <c r="Z163" s="150"/>
      <c r="AA163" s="150"/>
      <c r="AB163" s="150"/>
      <c r="AC163" s="150"/>
      <c r="AD163" s="150"/>
      <c r="AE163" s="150"/>
      <c r="AF163" s="150"/>
      <c r="AG163" s="150" t="s">
        <v>302</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3" x14ac:dyDescent="0.2">
      <c r="A164" s="157"/>
      <c r="B164" s="158"/>
      <c r="C164" s="197" t="s">
        <v>818</v>
      </c>
      <c r="D164" s="192"/>
      <c r="E164" s="193">
        <v>1530.1379999999999</v>
      </c>
      <c r="F164" s="161"/>
      <c r="G164" s="161"/>
      <c r="H164" s="161"/>
      <c r="I164" s="161"/>
      <c r="J164" s="161"/>
      <c r="K164" s="161"/>
      <c r="L164" s="161"/>
      <c r="M164" s="161"/>
      <c r="N164" s="160"/>
      <c r="O164" s="160"/>
      <c r="P164" s="160"/>
      <c r="Q164" s="160"/>
      <c r="R164" s="161"/>
      <c r="S164" s="161"/>
      <c r="T164" s="161"/>
      <c r="U164" s="161"/>
      <c r="V164" s="161"/>
      <c r="W164" s="161"/>
      <c r="X164" s="161"/>
      <c r="Y164" s="161"/>
      <c r="Z164" s="150"/>
      <c r="AA164" s="150"/>
      <c r="AB164" s="150"/>
      <c r="AC164" s="150"/>
      <c r="AD164" s="150"/>
      <c r="AE164" s="150"/>
      <c r="AF164" s="150"/>
      <c r="AG164" s="150" t="s">
        <v>302</v>
      </c>
      <c r="AH164" s="150">
        <v>0</v>
      </c>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
      <c r="A165" s="171">
        <v>42</v>
      </c>
      <c r="B165" s="172" t="s">
        <v>577</v>
      </c>
      <c r="C165" s="187" t="s">
        <v>578</v>
      </c>
      <c r="D165" s="173" t="s">
        <v>422</v>
      </c>
      <c r="E165" s="174">
        <v>76.506900000000002</v>
      </c>
      <c r="F165" s="175"/>
      <c r="G165" s="176">
        <f>ROUND(E165*F165,2)</f>
        <v>0</v>
      </c>
      <c r="H165" s="175"/>
      <c r="I165" s="176">
        <f>ROUND(E165*H165,2)</f>
        <v>0</v>
      </c>
      <c r="J165" s="175"/>
      <c r="K165" s="176">
        <f>ROUND(E165*J165,2)</f>
        <v>0</v>
      </c>
      <c r="L165" s="176">
        <v>21</v>
      </c>
      <c r="M165" s="176">
        <f>G165*(1+L165/100)</f>
        <v>0</v>
      </c>
      <c r="N165" s="174">
        <v>0</v>
      </c>
      <c r="O165" s="174">
        <f>ROUND(E165*N165,2)</f>
        <v>0</v>
      </c>
      <c r="P165" s="174">
        <v>0</v>
      </c>
      <c r="Q165" s="174">
        <f>ROUND(E165*P165,2)</f>
        <v>0</v>
      </c>
      <c r="R165" s="176" t="s">
        <v>298</v>
      </c>
      <c r="S165" s="176" t="s">
        <v>235</v>
      </c>
      <c r="T165" s="177" t="s">
        <v>235</v>
      </c>
      <c r="U165" s="161">
        <v>9.9000000000000005E-2</v>
      </c>
      <c r="V165" s="161">
        <f>ROUND(E165*U165,2)</f>
        <v>7.57</v>
      </c>
      <c r="W165" s="161"/>
      <c r="X165" s="161" t="s">
        <v>570</v>
      </c>
      <c r="Y165" s="161" t="s">
        <v>238</v>
      </c>
      <c r="Z165" s="150"/>
      <c r="AA165" s="150"/>
      <c r="AB165" s="150"/>
      <c r="AC165" s="150"/>
      <c r="AD165" s="150"/>
      <c r="AE165" s="150"/>
      <c r="AF165" s="150"/>
      <c r="AG165" s="150" t="s">
        <v>817</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2" x14ac:dyDescent="0.2">
      <c r="A166" s="157"/>
      <c r="B166" s="158"/>
      <c r="C166" s="268" t="s">
        <v>579</v>
      </c>
      <c r="D166" s="269"/>
      <c r="E166" s="269"/>
      <c r="F166" s="269"/>
      <c r="G166" s="269"/>
      <c r="H166" s="161"/>
      <c r="I166" s="161"/>
      <c r="J166" s="161"/>
      <c r="K166" s="161"/>
      <c r="L166" s="161"/>
      <c r="M166" s="161"/>
      <c r="N166" s="160"/>
      <c r="O166" s="160"/>
      <c r="P166" s="160"/>
      <c r="Q166" s="160"/>
      <c r="R166" s="161"/>
      <c r="S166" s="161"/>
      <c r="T166" s="161"/>
      <c r="U166" s="161"/>
      <c r="V166" s="161"/>
      <c r="W166" s="161"/>
      <c r="X166" s="161"/>
      <c r="Y166" s="161"/>
      <c r="Z166" s="150"/>
      <c r="AA166" s="150"/>
      <c r="AB166" s="150"/>
      <c r="AC166" s="150"/>
      <c r="AD166" s="150"/>
      <c r="AE166" s="150"/>
      <c r="AF166" s="150"/>
      <c r="AG166" s="150" t="s">
        <v>309</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2" x14ac:dyDescent="0.2">
      <c r="A167" s="157"/>
      <c r="B167" s="158"/>
      <c r="C167" s="197" t="s">
        <v>572</v>
      </c>
      <c r="D167" s="192"/>
      <c r="E167" s="193"/>
      <c r="F167" s="161"/>
      <c r="G167" s="161"/>
      <c r="H167" s="161"/>
      <c r="I167" s="161"/>
      <c r="J167" s="161"/>
      <c r="K167" s="161"/>
      <c r="L167" s="161"/>
      <c r="M167" s="161"/>
      <c r="N167" s="160"/>
      <c r="O167" s="160"/>
      <c r="P167" s="160"/>
      <c r="Q167" s="160"/>
      <c r="R167" s="161"/>
      <c r="S167" s="161"/>
      <c r="T167" s="161"/>
      <c r="U167" s="161"/>
      <c r="V167" s="161"/>
      <c r="W167" s="161"/>
      <c r="X167" s="161"/>
      <c r="Y167" s="161"/>
      <c r="Z167" s="150"/>
      <c r="AA167" s="150"/>
      <c r="AB167" s="150"/>
      <c r="AC167" s="150"/>
      <c r="AD167" s="150"/>
      <c r="AE167" s="150"/>
      <c r="AF167" s="150"/>
      <c r="AG167" s="150" t="s">
        <v>302</v>
      </c>
      <c r="AH167" s="150">
        <v>0</v>
      </c>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3" x14ac:dyDescent="0.2">
      <c r="A168" s="157"/>
      <c r="B168" s="158"/>
      <c r="C168" s="197" t="s">
        <v>813</v>
      </c>
      <c r="D168" s="192"/>
      <c r="E168" s="193"/>
      <c r="F168" s="161"/>
      <c r="G168" s="161"/>
      <c r="H168" s="161"/>
      <c r="I168" s="161"/>
      <c r="J168" s="161"/>
      <c r="K168" s="161"/>
      <c r="L168" s="161"/>
      <c r="M168" s="161"/>
      <c r="N168" s="160"/>
      <c r="O168" s="160"/>
      <c r="P168" s="160"/>
      <c r="Q168" s="160"/>
      <c r="R168" s="161"/>
      <c r="S168" s="161"/>
      <c r="T168" s="161"/>
      <c r="U168" s="161"/>
      <c r="V168" s="161"/>
      <c r="W168" s="161"/>
      <c r="X168" s="161"/>
      <c r="Y168" s="161"/>
      <c r="Z168" s="150"/>
      <c r="AA168" s="150"/>
      <c r="AB168" s="150"/>
      <c r="AC168" s="150"/>
      <c r="AD168" s="150"/>
      <c r="AE168" s="150"/>
      <c r="AF168" s="150"/>
      <c r="AG168" s="150" t="s">
        <v>302</v>
      </c>
      <c r="AH168" s="150">
        <v>0</v>
      </c>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3" x14ac:dyDescent="0.2">
      <c r="A169" s="157"/>
      <c r="B169" s="158"/>
      <c r="C169" s="197" t="s">
        <v>814</v>
      </c>
      <c r="D169" s="192"/>
      <c r="E169" s="193">
        <v>76.506900000000002</v>
      </c>
      <c r="F169" s="161"/>
      <c r="G169" s="161"/>
      <c r="H169" s="161"/>
      <c r="I169" s="161"/>
      <c r="J169" s="161"/>
      <c r="K169" s="161"/>
      <c r="L169" s="161"/>
      <c r="M169" s="161"/>
      <c r="N169" s="160"/>
      <c r="O169" s="160"/>
      <c r="P169" s="160"/>
      <c r="Q169" s="160"/>
      <c r="R169" s="161"/>
      <c r="S169" s="161"/>
      <c r="T169" s="161"/>
      <c r="U169" s="161"/>
      <c r="V169" s="161"/>
      <c r="W169" s="161"/>
      <c r="X169" s="161"/>
      <c r="Y169" s="161"/>
      <c r="Z169" s="150"/>
      <c r="AA169" s="150"/>
      <c r="AB169" s="150"/>
      <c r="AC169" s="150"/>
      <c r="AD169" s="150"/>
      <c r="AE169" s="150"/>
      <c r="AF169" s="150"/>
      <c r="AG169" s="150" t="s">
        <v>302</v>
      </c>
      <c r="AH169" s="150">
        <v>0</v>
      </c>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ht="22.5" outlineLevel="1" x14ac:dyDescent="0.2">
      <c r="A170" s="171">
        <v>43</v>
      </c>
      <c r="B170" s="172" t="s">
        <v>819</v>
      </c>
      <c r="C170" s="187" t="s">
        <v>820</v>
      </c>
      <c r="D170" s="173" t="s">
        <v>422</v>
      </c>
      <c r="E170" s="174">
        <v>76.506900000000002</v>
      </c>
      <c r="F170" s="175"/>
      <c r="G170" s="176">
        <f>ROUND(E170*F170,2)</f>
        <v>0</v>
      </c>
      <c r="H170" s="175"/>
      <c r="I170" s="176">
        <f>ROUND(E170*H170,2)</f>
        <v>0</v>
      </c>
      <c r="J170" s="175"/>
      <c r="K170" s="176">
        <f>ROUND(E170*J170,2)</f>
        <v>0</v>
      </c>
      <c r="L170" s="176">
        <v>21</v>
      </c>
      <c r="M170" s="176">
        <f>G170*(1+L170/100)</f>
        <v>0</v>
      </c>
      <c r="N170" s="174">
        <v>0</v>
      </c>
      <c r="O170" s="174">
        <f>ROUND(E170*N170,2)</f>
        <v>0</v>
      </c>
      <c r="P170" s="174">
        <v>0</v>
      </c>
      <c r="Q170" s="174">
        <f>ROUND(E170*P170,2)</f>
        <v>0</v>
      </c>
      <c r="R170" s="176" t="s">
        <v>543</v>
      </c>
      <c r="S170" s="176" t="s">
        <v>235</v>
      </c>
      <c r="T170" s="177" t="s">
        <v>235</v>
      </c>
      <c r="U170" s="161">
        <v>0</v>
      </c>
      <c r="V170" s="161">
        <f>ROUND(E170*U170,2)</f>
        <v>0</v>
      </c>
      <c r="W170" s="161"/>
      <c r="X170" s="161" t="s">
        <v>570</v>
      </c>
      <c r="Y170" s="161" t="s">
        <v>238</v>
      </c>
      <c r="Z170" s="150"/>
      <c r="AA170" s="150"/>
      <c r="AB170" s="150"/>
      <c r="AC170" s="150"/>
      <c r="AD170" s="150"/>
      <c r="AE170" s="150"/>
      <c r="AF170" s="150"/>
      <c r="AG170" s="150" t="s">
        <v>817</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outlineLevel="2" x14ac:dyDescent="0.2">
      <c r="A171" s="157"/>
      <c r="B171" s="158"/>
      <c r="C171" s="197" t="s">
        <v>572</v>
      </c>
      <c r="D171" s="192"/>
      <c r="E171" s="193"/>
      <c r="F171" s="161"/>
      <c r="G171" s="161"/>
      <c r="H171" s="161"/>
      <c r="I171" s="161"/>
      <c r="J171" s="161"/>
      <c r="K171" s="161"/>
      <c r="L171" s="161"/>
      <c r="M171" s="161"/>
      <c r="N171" s="160"/>
      <c r="O171" s="160"/>
      <c r="P171" s="160"/>
      <c r="Q171" s="160"/>
      <c r="R171" s="161"/>
      <c r="S171" s="161"/>
      <c r="T171" s="161"/>
      <c r="U171" s="161"/>
      <c r="V171" s="161"/>
      <c r="W171" s="161"/>
      <c r="X171" s="161"/>
      <c r="Y171" s="161"/>
      <c r="Z171" s="150"/>
      <c r="AA171" s="150"/>
      <c r="AB171" s="150"/>
      <c r="AC171" s="150"/>
      <c r="AD171" s="150"/>
      <c r="AE171" s="150"/>
      <c r="AF171" s="150"/>
      <c r="AG171" s="150" t="s">
        <v>302</v>
      </c>
      <c r="AH171" s="150">
        <v>0</v>
      </c>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3" x14ac:dyDescent="0.2">
      <c r="A172" s="157"/>
      <c r="B172" s="158"/>
      <c r="C172" s="197" t="s">
        <v>813</v>
      </c>
      <c r="D172" s="192"/>
      <c r="E172" s="193"/>
      <c r="F172" s="161"/>
      <c r="G172" s="161"/>
      <c r="H172" s="161"/>
      <c r="I172" s="161"/>
      <c r="J172" s="161"/>
      <c r="K172" s="161"/>
      <c r="L172" s="161"/>
      <c r="M172" s="161"/>
      <c r="N172" s="160"/>
      <c r="O172" s="160"/>
      <c r="P172" s="160"/>
      <c r="Q172" s="160"/>
      <c r="R172" s="161"/>
      <c r="S172" s="161"/>
      <c r="T172" s="161"/>
      <c r="U172" s="161"/>
      <c r="V172" s="161"/>
      <c r="W172" s="161"/>
      <c r="X172" s="161"/>
      <c r="Y172" s="161"/>
      <c r="Z172" s="150"/>
      <c r="AA172" s="150"/>
      <c r="AB172" s="150"/>
      <c r="AC172" s="150"/>
      <c r="AD172" s="150"/>
      <c r="AE172" s="150"/>
      <c r="AF172" s="150"/>
      <c r="AG172" s="150" t="s">
        <v>302</v>
      </c>
      <c r="AH172" s="150">
        <v>0</v>
      </c>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3" x14ac:dyDescent="0.2">
      <c r="A173" s="157"/>
      <c r="B173" s="158"/>
      <c r="C173" s="197" t="s">
        <v>814</v>
      </c>
      <c r="D173" s="192"/>
      <c r="E173" s="193">
        <v>76.506900000000002</v>
      </c>
      <c r="F173" s="161"/>
      <c r="G173" s="161"/>
      <c r="H173" s="161"/>
      <c r="I173" s="161"/>
      <c r="J173" s="161"/>
      <c r="K173" s="161"/>
      <c r="L173" s="161"/>
      <c r="M173" s="161"/>
      <c r="N173" s="160"/>
      <c r="O173" s="160"/>
      <c r="P173" s="160"/>
      <c r="Q173" s="160"/>
      <c r="R173" s="161"/>
      <c r="S173" s="161"/>
      <c r="T173" s="161"/>
      <c r="U173" s="161"/>
      <c r="V173" s="161"/>
      <c r="W173" s="161"/>
      <c r="X173" s="161"/>
      <c r="Y173" s="161"/>
      <c r="Z173" s="150"/>
      <c r="AA173" s="150"/>
      <c r="AB173" s="150"/>
      <c r="AC173" s="150"/>
      <c r="AD173" s="150"/>
      <c r="AE173" s="150"/>
      <c r="AF173" s="150"/>
      <c r="AG173" s="150" t="s">
        <v>302</v>
      </c>
      <c r="AH173" s="150">
        <v>0</v>
      </c>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x14ac:dyDescent="0.2">
      <c r="A174" s="164" t="s">
        <v>230</v>
      </c>
      <c r="B174" s="165" t="s">
        <v>172</v>
      </c>
      <c r="C174" s="186" t="s">
        <v>173</v>
      </c>
      <c r="D174" s="166"/>
      <c r="E174" s="167"/>
      <c r="F174" s="168"/>
      <c r="G174" s="168">
        <f>SUMIF(AG175:AG179,"&lt;&gt;NOR",G175:G179)</f>
        <v>0</v>
      </c>
      <c r="H174" s="168"/>
      <c r="I174" s="168">
        <f>SUM(I175:I179)</f>
        <v>0</v>
      </c>
      <c r="J174" s="168"/>
      <c r="K174" s="168">
        <f>SUM(K175:K179)</f>
        <v>0</v>
      </c>
      <c r="L174" s="168"/>
      <c r="M174" s="168">
        <f>SUM(M175:M179)</f>
        <v>0</v>
      </c>
      <c r="N174" s="167"/>
      <c r="O174" s="167">
        <f>SUM(O175:O179)</f>
        <v>0</v>
      </c>
      <c r="P174" s="167"/>
      <c r="Q174" s="167">
        <f>SUM(Q175:Q179)</f>
        <v>0</v>
      </c>
      <c r="R174" s="168"/>
      <c r="S174" s="168"/>
      <c r="T174" s="169"/>
      <c r="U174" s="163"/>
      <c r="V174" s="163">
        <f>SUM(V175:V179)</f>
        <v>59.7</v>
      </c>
      <c r="W174" s="163"/>
      <c r="X174" s="163"/>
      <c r="Y174" s="163"/>
      <c r="AG174" t="s">
        <v>231</v>
      </c>
    </row>
    <row r="175" spans="1:60" outlineLevel="1" x14ac:dyDescent="0.2">
      <c r="A175" s="171">
        <v>44</v>
      </c>
      <c r="B175" s="172" t="s">
        <v>684</v>
      </c>
      <c r="C175" s="187" t="s">
        <v>685</v>
      </c>
      <c r="D175" s="173" t="s">
        <v>422</v>
      </c>
      <c r="E175" s="174">
        <v>153.08453</v>
      </c>
      <c r="F175" s="175"/>
      <c r="G175" s="176">
        <f>ROUND(E175*F175,2)</f>
        <v>0</v>
      </c>
      <c r="H175" s="175"/>
      <c r="I175" s="176">
        <f>ROUND(E175*H175,2)</f>
        <v>0</v>
      </c>
      <c r="J175" s="175"/>
      <c r="K175" s="176">
        <f>ROUND(E175*J175,2)</f>
        <v>0</v>
      </c>
      <c r="L175" s="176">
        <v>21</v>
      </c>
      <c r="M175" s="176">
        <f>G175*(1+L175/100)</f>
        <v>0</v>
      </c>
      <c r="N175" s="174">
        <v>0</v>
      </c>
      <c r="O175" s="174">
        <f>ROUND(E175*N175,2)</f>
        <v>0</v>
      </c>
      <c r="P175" s="174">
        <v>0</v>
      </c>
      <c r="Q175" s="174">
        <f>ROUND(E175*P175,2)</f>
        <v>0</v>
      </c>
      <c r="R175" s="176" t="s">
        <v>298</v>
      </c>
      <c r="S175" s="176" t="s">
        <v>235</v>
      </c>
      <c r="T175" s="177" t="s">
        <v>235</v>
      </c>
      <c r="U175" s="161">
        <v>0.39</v>
      </c>
      <c r="V175" s="161">
        <f>ROUND(E175*U175,2)</f>
        <v>59.7</v>
      </c>
      <c r="W175" s="161"/>
      <c r="X175" s="161" t="s">
        <v>175</v>
      </c>
      <c r="Y175" s="161" t="s">
        <v>238</v>
      </c>
      <c r="Z175" s="150"/>
      <c r="AA175" s="150"/>
      <c r="AB175" s="150"/>
      <c r="AC175" s="150"/>
      <c r="AD175" s="150"/>
      <c r="AE175" s="150"/>
      <c r="AF175" s="150"/>
      <c r="AG175" s="150" t="s">
        <v>548</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2" x14ac:dyDescent="0.2">
      <c r="A176" s="157"/>
      <c r="B176" s="158"/>
      <c r="C176" s="268" t="s">
        <v>549</v>
      </c>
      <c r="D176" s="269"/>
      <c r="E176" s="269"/>
      <c r="F176" s="269"/>
      <c r="G176" s="269"/>
      <c r="H176" s="161"/>
      <c r="I176" s="161"/>
      <c r="J176" s="161"/>
      <c r="K176" s="161"/>
      <c r="L176" s="161"/>
      <c r="M176" s="161"/>
      <c r="N176" s="160"/>
      <c r="O176" s="160"/>
      <c r="P176" s="160"/>
      <c r="Q176" s="160"/>
      <c r="R176" s="161"/>
      <c r="S176" s="161"/>
      <c r="T176" s="161"/>
      <c r="U176" s="161"/>
      <c r="V176" s="161"/>
      <c r="W176" s="161"/>
      <c r="X176" s="161"/>
      <c r="Y176" s="161"/>
      <c r="Z176" s="150"/>
      <c r="AA176" s="150"/>
      <c r="AB176" s="150"/>
      <c r="AC176" s="150"/>
      <c r="AD176" s="150"/>
      <c r="AE176" s="150"/>
      <c r="AF176" s="150"/>
      <c r="AG176" s="150" t="s">
        <v>309</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2" x14ac:dyDescent="0.2">
      <c r="A177" s="157"/>
      <c r="B177" s="158"/>
      <c r="C177" s="197" t="s">
        <v>550</v>
      </c>
      <c r="D177" s="192"/>
      <c r="E177" s="193"/>
      <c r="F177" s="161"/>
      <c r="G177" s="161"/>
      <c r="H177" s="161"/>
      <c r="I177" s="161"/>
      <c r="J177" s="161"/>
      <c r="K177" s="161"/>
      <c r="L177" s="161"/>
      <c r="M177" s="161"/>
      <c r="N177" s="160"/>
      <c r="O177" s="160"/>
      <c r="P177" s="160"/>
      <c r="Q177" s="160"/>
      <c r="R177" s="161"/>
      <c r="S177" s="161"/>
      <c r="T177" s="161"/>
      <c r="U177" s="161"/>
      <c r="V177" s="161"/>
      <c r="W177" s="161"/>
      <c r="X177" s="161"/>
      <c r="Y177" s="161"/>
      <c r="Z177" s="150"/>
      <c r="AA177" s="150"/>
      <c r="AB177" s="150"/>
      <c r="AC177" s="150"/>
      <c r="AD177" s="150"/>
      <c r="AE177" s="150"/>
      <c r="AF177" s="150"/>
      <c r="AG177" s="150" t="s">
        <v>302</v>
      </c>
      <c r="AH177" s="150">
        <v>0</v>
      </c>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3" x14ac:dyDescent="0.2">
      <c r="A178" s="157"/>
      <c r="B178" s="158"/>
      <c r="C178" s="197" t="s">
        <v>821</v>
      </c>
      <c r="D178" s="192"/>
      <c r="E178" s="193"/>
      <c r="F178" s="161"/>
      <c r="G178" s="161"/>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302</v>
      </c>
      <c r="AH178" s="150">
        <v>0</v>
      </c>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3" x14ac:dyDescent="0.2">
      <c r="A179" s="157"/>
      <c r="B179" s="158"/>
      <c r="C179" s="197" t="s">
        <v>822</v>
      </c>
      <c r="D179" s="192"/>
      <c r="E179" s="193">
        <v>153.08453</v>
      </c>
      <c r="F179" s="161"/>
      <c r="G179" s="161"/>
      <c r="H179" s="161"/>
      <c r="I179" s="161"/>
      <c r="J179" s="161"/>
      <c r="K179" s="161"/>
      <c r="L179" s="161"/>
      <c r="M179" s="161"/>
      <c r="N179" s="160"/>
      <c r="O179" s="160"/>
      <c r="P179" s="160"/>
      <c r="Q179" s="160"/>
      <c r="R179" s="161"/>
      <c r="S179" s="161"/>
      <c r="T179" s="161"/>
      <c r="U179" s="161"/>
      <c r="V179" s="161"/>
      <c r="W179" s="161"/>
      <c r="X179" s="161"/>
      <c r="Y179" s="161"/>
      <c r="Z179" s="150"/>
      <c r="AA179" s="150"/>
      <c r="AB179" s="150"/>
      <c r="AC179" s="150"/>
      <c r="AD179" s="150"/>
      <c r="AE179" s="150"/>
      <c r="AF179" s="150"/>
      <c r="AG179" s="150" t="s">
        <v>302</v>
      </c>
      <c r="AH179" s="150">
        <v>0</v>
      </c>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x14ac:dyDescent="0.2">
      <c r="A180" s="164" t="s">
        <v>230</v>
      </c>
      <c r="B180" s="165" t="s">
        <v>166</v>
      </c>
      <c r="C180" s="186" t="s">
        <v>167</v>
      </c>
      <c r="D180" s="166"/>
      <c r="E180" s="167"/>
      <c r="F180" s="168"/>
      <c r="G180" s="168">
        <f>SUMIF(AG181:AG182,"&lt;&gt;NOR",G181:G182)</f>
        <v>0</v>
      </c>
      <c r="H180" s="168"/>
      <c r="I180" s="168">
        <f>SUM(I181:I182)</f>
        <v>0</v>
      </c>
      <c r="J180" s="168"/>
      <c r="K180" s="168">
        <f>SUM(K181:K182)</f>
        <v>0</v>
      </c>
      <c r="L180" s="168"/>
      <c r="M180" s="168">
        <f>SUM(M181:M182)</f>
        <v>0</v>
      </c>
      <c r="N180" s="167"/>
      <c r="O180" s="167">
        <f>SUM(O181:O182)</f>
        <v>0</v>
      </c>
      <c r="P180" s="167"/>
      <c r="Q180" s="167">
        <f>SUM(Q181:Q182)</f>
        <v>0</v>
      </c>
      <c r="R180" s="168"/>
      <c r="S180" s="168"/>
      <c r="T180" s="169"/>
      <c r="U180" s="163"/>
      <c r="V180" s="163">
        <f>SUM(V181:V182)</f>
        <v>0</v>
      </c>
      <c r="W180" s="163"/>
      <c r="X180" s="163"/>
      <c r="Y180" s="163"/>
      <c r="AG180" t="s">
        <v>231</v>
      </c>
    </row>
    <row r="181" spans="1:60" outlineLevel="1" x14ac:dyDescent="0.2">
      <c r="A181" s="171">
        <v>45</v>
      </c>
      <c r="B181" s="172" t="s">
        <v>823</v>
      </c>
      <c r="C181" s="187" t="s">
        <v>824</v>
      </c>
      <c r="D181" s="173" t="s">
        <v>438</v>
      </c>
      <c r="E181" s="174">
        <v>1</v>
      </c>
      <c r="F181" s="175"/>
      <c r="G181" s="176">
        <f>ROUND(E181*F181,2)</f>
        <v>0</v>
      </c>
      <c r="H181" s="175"/>
      <c r="I181" s="176">
        <f>ROUND(E181*H181,2)</f>
        <v>0</v>
      </c>
      <c r="J181" s="175"/>
      <c r="K181" s="176">
        <f>ROUND(E181*J181,2)</f>
        <v>0</v>
      </c>
      <c r="L181" s="176">
        <v>21</v>
      </c>
      <c r="M181" s="176">
        <f>G181*(1+L181/100)</f>
        <v>0</v>
      </c>
      <c r="N181" s="174">
        <v>0</v>
      </c>
      <c r="O181" s="174">
        <f>ROUND(E181*N181,2)</f>
        <v>0</v>
      </c>
      <c r="P181" s="174">
        <v>0</v>
      </c>
      <c r="Q181" s="174">
        <f>ROUND(E181*P181,2)</f>
        <v>0</v>
      </c>
      <c r="R181" s="176"/>
      <c r="S181" s="176" t="s">
        <v>267</v>
      </c>
      <c r="T181" s="177" t="s">
        <v>287</v>
      </c>
      <c r="U181" s="161">
        <v>0</v>
      </c>
      <c r="V181" s="161">
        <f>ROUND(E181*U181,2)</f>
        <v>0</v>
      </c>
      <c r="W181" s="161"/>
      <c r="X181" s="161" t="s">
        <v>299</v>
      </c>
      <c r="Y181" s="161" t="s">
        <v>238</v>
      </c>
      <c r="Z181" s="150"/>
      <c r="AA181" s="150"/>
      <c r="AB181" s="150"/>
      <c r="AC181" s="150"/>
      <c r="AD181" s="150"/>
      <c r="AE181" s="150"/>
      <c r="AF181" s="150"/>
      <c r="AG181" s="150" t="s">
        <v>300</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2" x14ac:dyDescent="0.2">
      <c r="A182" s="157"/>
      <c r="B182" s="158"/>
      <c r="C182" s="197" t="s">
        <v>825</v>
      </c>
      <c r="D182" s="192"/>
      <c r="E182" s="193">
        <v>1</v>
      </c>
      <c r="F182" s="161"/>
      <c r="G182" s="161"/>
      <c r="H182" s="161"/>
      <c r="I182" s="161"/>
      <c r="J182" s="161"/>
      <c r="K182" s="161"/>
      <c r="L182" s="161"/>
      <c r="M182" s="161"/>
      <c r="N182" s="160"/>
      <c r="O182" s="160"/>
      <c r="P182" s="160"/>
      <c r="Q182" s="160"/>
      <c r="R182" s="161"/>
      <c r="S182" s="161"/>
      <c r="T182" s="161"/>
      <c r="U182" s="161"/>
      <c r="V182" s="161"/>
      <c r="W182" s="161"/>
      <c r="X182" s="161"/>
      <c r="Y182" s="161"/>
      <c r="Z182" s="150"/>
      <c r="AA182" s="150"/>
      <c r="AB182" s="150"/>
      <c r="AC182" s="150"/>
      <c r="AD182" s="150"/>
      <c r="AE182" s="150"/>
      <c r="AF182" s="150"/>
      <c r="AG182" s="150" t="s">
        <v>302</v>
      </c>
      <c r="AH182" s="150">
        <v>0</v>
      </c>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x14ac:dyDescent="0.2">
      <c r="A183" s="164" t="s">
        <v>230</v>
      </c>
      <c r="B183" s="165" t="s">
        <v>170</v>
      </c>
      <c r="C183" s="186" t="s">
        <v>171</v>
      </c>
      <c r="D183" s="166"/>
      <c r="E183" s="167"/>
      <c r="F183" s="168"/>
      <c r="G183" s="168">
        <f>SUMIF(AG184:AG186,"&lt;&gt;NOR",G184:G186)</f>
        <v>0</v>
      </c>
      <c r="H183" s="168"/>
      <c r="I183" s="168">
        <f>SUM(I184:I186)</f>
        <v>0</v>
      </c>
      <c r="J183" s="168"/>
      <c r="K183" s="168">
        <f>SUM(K184:K186)</f>
        <v>0</v>
      </c>
      <c r="L183" s="168"/>
      <c r="M183" s="168">
        <f>SUM(M184:M186)</f>
        <v>0</v>
      </c>
      <c r="N183" s="167"/>
      <c r="O183" s="167">
        <f>SUM(O184:O186)</f>
        <v>0.01</v>
      </c>
      <c r="P183" s="167"/>
      <c r="Q183" s="167">
        <f>SUM(Q184:Q186)</f>
        <v>1.96</v>
      </c>
      <c r="R183" s="168"/>
      <c r="S183" s="168"/>
      <c r="T183" s="169"/>
      <c r="U183" s="163"/>
      <c r="V183" s="163">
        <f>SUM(V184:V186)</f>
        <v>5.2</v>
      </c>
      <c r="W183" s="163"/>
      <c r="X183" s="163"/>
      <c r="Y183" s="163"/>
      <c r="AG183" t="s">
        <v>231</v>
      </c>
    </row>
    <row r="184" spans="1:60" outlineLevel="1" x14ac:dyDescent="0.2">
      <c r="A184" s="171">
        <v>46</v>
      </c>
      <c r="B184" s="172" t="s">
        <v>826</v>
      </c>
      <c r="C184" s="187" t="s">
        <v>827</v>
      </c>
      <c r="D184" s="173" t="s">
        <v>313</v>
      </c>
      <c r="E184" s="174">
        <v>0.89280000000000004</v>
      </c>
      <c r="F184" s="175"/>
      <c r="G184" s="176">
        <f>ROUND(E184*F184,2)</f>
        <v>0</v>
      </c>
      <c r="H184" s="175"/>
      <c r="I184" s="176">
        <f>ROUND(E184*H184,2)</f>
        <v>0</v>
      </c>
      <c r="J184" s="175"/>
      <c r="K184" s="176">
        <f>ROUND(E184*J184,2)</f>
        <v>0</v>
      </c>
      <c r="L184" s="176">
        <v>21</v>
      </c>
      <c r="M184" s="176">
        <f>G184*(1+L184/100)</f>
        <v>0</v>
      </c>
      <c r="N184" s="174">
        <v>1.2500000000000001E-2</v>
      </c>
      <c r="O184" s="174">
        <f>ROUND(E184*N184,2)</f>
        <v>0.01</v>
      </c>
      <c r="P184" s="174">
        <v>2.2000000000000002</v>
      </c>
      <c r="Q184" s="174">
        <f>ROUND(E184*P184,2)</f>
        <v>1.96</v>
      </c>
      <c r="R184" s="176" t="s">
        <v>543</v>
      </c>
      <c r="S184" s="176" t="s">
        <v>235</v>
      </c>
      <c r="T184" s="177" t="s">
        <v>235</v>
      </c>
      <c r="U184" s="161">
        <v>5.8230000000000004</v>
      </c>
      <c r="V184" s="161">
        <f>ROUND(E184*U184,2)</f>
        <v>5.2</v>
      </c>
      <c r="W184" s="161"/>
      <c r="X184" s="161" t="s">
        <v>299</v>
      </c>
      <c r="Y184" s="161" t="s">
        <v>238</v>
      </c>
      <c r="Z184" s="150"/>
      <c r="AA184" s="150"/>
      <c r="AB184" s="150"/>
      <c r="AC184" s="150"/>
      <c r="AD184" s="150"/>
      <c r="AE184" s="150"/>
      <c r="AF184" s="150"/>
      <c r="AG184" s="150" t="s">
        <v>300</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ht="22.5" outlineLevel="2" x14ac:dyDescent="0.2">
      <c r="A185" s="157"/>
      <c r="B185" s="158"/>
      <c r="C185" s="268" t="s">
        <v>828</v>
      </c>
      <c r="D185" s="269"/>
      <c r="E185" s="269"/>
      <c r="F185" s="269"/>
      <c r="G185" s="269"/>
      <c r="H185" s="161"/>
      <c r="I185" s="161"/>
      <c r="J185" s="161"/>
      <c r="K185" s="161"/>
      <c r="L185" s="161"/>
      <c r="M185" s="161"/>
      <c r="N185" s="160"/>
      <c r="O185" s="160"/>
      <c r="P185" s="160"/>
      <c r="Q185" s="160"/>
      <c r="R185" s="161"/>
      <c r="S185" s="161"/>
      <c r="T185" s="161"/>
      <c r="U185" s="161"/>
      <c r="V185" s="161"/>
      <c r="W185" s="161"/>
      <c r="X185" s="161"/>
      <c r="Y185" s="161"/>
      <c r="Z185" s="150"/>
      <c r="AA185" s="150"/>
      <c r="AB185" s="150"/>
      <c r="AC185" s="150"/>
      <c r="AD185" s="150"/>
      <c r="AE185" s="150"/>
      <c r="AF185" s="150"/>
      <c r="AG185" s="150" t="s">
        <v>309</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78" t="str">
        <f>C185</f>
        <v>nebo vybourání otvorů průřezové plochy přes 4 m2 ve zdivu z betonu prostého, včetně pomocného lešení o výšce podlahy do 1900 mm a pro zatížení do 1,5 kPa  (150 kg/m2),</v>
      </c>
      <c r="BB185" s="150"/>
      <c r="BC185" s="150"/>
      <c r="BD185" s="150"/>
      <c r="BE185" s="150"/>
      <c r="BF185" s="150"/>
      <c r="BG185" s="150"/>
      <c r="BH185" s="150"/>
    </row>
    <row r="186" spans="1:60" outlineLevel="2" x14ac:dyDescent="0.2">
      <c r="A186" s="157"/>
      <c r="B186" s="158"/>
      <c r="C186" s="197" t="s">
        <v>829</v>
      </c>
      <c r="D186" s="192"/>
      <c r="E186" s="193">
        <v>0.89280000000000004</v>
      </c>
      <c r="F186" s="161"/>
      <c r="G186" s="161"/>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302</v>
      </c>
      <c r="AH186" s="150">
        <v>0</v>
      </c>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x14ac:dyDescent="0.2">
      <c r="A187" s="164" t="s">
        <v>230</v>
      </c>
      <c r="B187" s="165" t="s">
        <v>152</v>
      </c>
      <c r="C187" s="186" t="s">
        <v>153</v>
      </c>
      <c r="D187" s="166"/>
      <c r="E187" s="167"/>
      <c r="F187" s="168"/>
      <c r="G187" s="168">
        <f>SUMIF(AG188:AG192,"&lt;&gt;NOR",G188:G192)</f>
        <v>0</v>
      </c>
      <c r="H187" s="168"/>
      <c r="I187" s="168">
        <f>SUM(I188:I192)</f>
        <v>0</v>
      </c>
      <c r="J187" s="168"/>
      <c r="K187" s="168">
        <f>SUM(K188:K192)</f>
        <v>0</v>
      </c>
      <c r="L187" s="168"/>
      <c r="M187" s="168">
        <f>SUM(M188:M192)</f>
        <v>0</v>
      </c>
      <c r="N187" s="167"/>
      <c r="O187" s="167">
        <f>SUM(O188:O192)</f>
        <v>0</v>
      </c>
      <c r="P187" s="167"/>
      <c r="Q187" s="167">
        <f>SUM(Q188:Q192)</f>
        <v>0</v>
      </c>
      <c r="R187" s="168"/>
      <c r="S187" s="168"/>
      <c r="T187" s="169"/>
      <c r="U187" s="163"/>
      <c r="V187" s="163">
        <f>SUM(V188:V192)</f>
        <v>23.21</v>
      </c>
      <c r="W187" s="163"/>
      <c r="X187" s="163"/>
      <c r="Y187" s="163"/>
      <c r="AG187" t="s">
        <v>231</v>
      </c>
    </row>
    <row r="188" spans="1:60" ht="22.5" outlineLevel="1" x14ac:dyDescent="0.2">
      <c r="A188" s="171">
        <v>47</v>
      </c>
      <c r="B188" s="172" t="s">
        <v>337</v>
      </c>
      <c r="C188" s="187" t="s">
        <v>338</v>
      </c>
      <c r="D188" s="173" t="s">
        <v>313</v>
      </c>
      <c r="E188" s="174">
        <v>35</v>
      </c>
      <c r="F188" s="175"/>
      <c r="G188" s="176">
        <f>ROUND(E188*F188,2)</f>
        <v>0</v>
      </c>
      <c r="H188" s="175"/>
      <c r="I188" s="176">
        <f>ROUND(E188*H188,2)</f>
        <v>0</v>
      </c>
      <c r="J188" s="175"/>
      <c r="K188" s="176">
        <f>ROUND(E188*J188,2)</f>
        <v>0</v>
      </c>
      <c r="L188" s="176">
        <v>21</v>
      </c>
      <c r="M188" s="176">
        <f>G188*(1+L188/100)</f>
        <v>0</v>
      </c>
      <c r="N188" s="174">
        <v>0</v>
      </c>
      <c r="O188" s="174">
        <f>ROUND(E188*N188,2)</f>
        <v>0</v>
      </c>
      <c r="P188" s="174">
        <v>0</v>
      </c>
      <c r="Q188" s="174">
        <f>ROUND(E188*P188,2)</f>
        <v>0</v>
      </c>
      <c r="R188" s="176" t="s">
        <v>314</v>
      </c>
      <c r="S188" s="176" t="s">
        <v>235</v>
      </c>
      <c r="T188" s="177" t="s">
        <v>235</v>
      </c>
      <c r="U188" s="161">
        <v>1.0999999999999999E-2</v>
      </c>
      <c r="V188" s="161">
        <f>ROUND(E188*U188,2)</f>
        <v>0.39</v>
      </c>
      <c r="W188" s="161"/>
      <c r="X188" s="161" t="s">
        <v>299</v>
      </c>
      <c r="Y188" s="161" t="s">
        <v>238</v>
      </c>
      <c r="Z188" s="150"/>
      <c r="AA188" s="150"/>
      <c r="AB188" s="150"/>
      <c r="AC188" s="150"/>
      <c r="AD188" s="150"/>
      <c r="AE188" s="150"/>
      <c r="AF188" s="150"/>
      <c r="AG188" s="150" t="s">
        <v>300</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2" x14ac:dyDescent="0.2">
      <c r="A189" s="157"/>
      <c r="B189" s="158"/>
      <c r="C189" s="268" t="s">
        <v>334</v>
      </c>
      <c r="D189" s="269"/>
      <c r="E189" s="269"/>
      <c r="F189" s="269"/>
      <c r="G189" s="269"/>
      <c r="H189" s="161"/>
      <c r="I189" s="161"/>
      <c r="J189" s="161"/>
      <c r="K189" s="161"/>
      <c r="L189" s="161"/>
      <c r="M189" s="161"/>
      <c r="N189" s="160"/>
      <c r="O189" s="160"/>
      <c r="P189" s="160"/>
      <c r="Q189" s="160"/>
      <c r="R189" s="161"/>
      <c r="S189" s="161"/>
      <c r="T189" s="161"/>
      <c r="U189" s="161"/>
      <c r="V189" s="161"/>
      <c r="W189" s="161"/>
      <c r="X189" s="161"/>
      <c r="Y189" s="161"/>
      <c r="Z189" s="150"/>
      <c r="AA189" s="150"/>
      <c r="AB189" s="150"/>
      <c r="AC189" s="150"/>
      <c r="AD189" s="150"/>
      <c r="AE189" s="150"/>
      <c r="AF189" s="150"/>
      <c r="AG189" s="150" t="s">
        <v>309</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2" x14ac:dyDescent="0.2">
      <c r="A190" s="157"/>
      <c r="B190" s="158"/>
      <c r="C190" s="197" t="s">
        <v>830</v>
      </c>
      <c r="D190" s="192"/>
      <c r="E190" s="193">
        <v>35</v>
      </c>
      <c r="F190" s="161"/>
      <c r="G190" s="161"/>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302</v>
      </c>
      <c r="AH190" s="150">
        <v>0</v>
      </c>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22.5" outlineLevel="1" x14ac:dyDescent="0.2">
      <c r="A191" s="171">
        <v>48</v>
      </c>
      <c r="B191" s="172" t="s">
        <v>831</v>
      </c>
      <c r="C191" s="187" t="s">
        <v>832</v>
      </c>
      <c r="D191" s="173" t="s">
        <v>313</v>
      </c>
      <c r="E191" s="174">
        <v>35</v>
      </c>
      <c r="F191" s="175"/>
      <c r="G191" s="176">
        <f>ROUND(E191*F191,2)</f>
        <v>0</v>
      </c>
      <c r="H191" s="175"/>
      <c r="I191" s="176">
        <f>ROUND(E191*H191,2)</f>
        <v>0</v>
      </c>
      <c r="J191" s="175"/>
      <c r="K191" s="176">
        <f>ROUND(E191*J191,2)</f>
        <v>0</v>
      </c>
      <c r="L191" s="176">
        <v>21</v>
      </c>
      <c r="M191" s="176">
        <f>G191*(1+L191/100)</f>
        <v>0</v>
      </c>
      <c r="N191" s="174">
        <v>0</v>
      </c>
      <c r="O191" s="174">
        <f>ROUND(E191*N191,2)</f>
        <v>0</v>
      </c>
      <c r="P191" s="174">
        <v>0</v>
      </c>
      <c r="Q191" s="174">
        <f>ROUND(E191*P191,2)</f>
        <v>0</v>
      </c>
      <c r="R191" s="176" t="s">
        <v>314</v>
      </c>
      <c r="S191" s="176" t="s">
        <v>235</v>
      </c>
      <c r="T191" s="177" t="s">
        <v>235</v>
      </c>
      <c r="U191" s="161">
        <v>0.65200000000000002</v>
      </c>
      <c r="V191" s="161">
        <f>ROUND(E191*U191,2)</f>
        <v>22.82</v>
      </c>
      <c r="W191" s="161"/>
      <c r="X191" s="161" t="s">
        <v>299</v>
      </c>
      <c r="Y191" s="161" t="s">
        <v>238</v>
      </c>
      <c r="Z191" s="150"/>
      <c r="AA191" s="150"/>
      <c r="AB191" s="150"/>
      <c r="AC191" s="150"/>
      <c r="AD191" s="150"/>
      <c r="AE191" s="150"/>
      <c r="AF191" s="150"/>
      <c r="AG191" s="150" t="s">
        <v>300</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outlineLevel="2" x14ac:dyDescent="0.2">
      <c r="A192" s="157"/>
      <c r="B192" s="158"/>
      <c r="C192" s="197" t="s">
        <v>830</v>
      </c>
      <c r="D192" s="192"/>
      <c r="E192" s="193">
        <v>35</v>
      </c>
      <c r="F192" s="161"/>
      <c r="G192" s="161"/>
      <c r="H192" s="161"/>
      <c r="I192" s="161"/>
      <c r="J192" s="161"/>
      <c r="K192" s="161"/>
      <c r="L192" s="161"/>
      <c r="M192" s="161"/>
      <c r="N192" s="160"/>
      <c r="O192" s="160"/>
      <c r="P192" s="160"/>
      <c r="Q192" s="160"/>
      <c r="R192" s="161"/>
      <c r="S192" s="161"/>
      <c r="T192" s="161"/>
      <c r="U192" s="161"/>
      <c r="V192" s="161"/>
      <c r="W192" s="161"/>
      <c r="X192" s="161"/>
      <c r="Y192" s="161"/>
      <c r="Z192" s="150"/>
      <c r="AA192" s="150"/>
      <c r="AB192" s="150"/>
      <c r="AC192" s="150"/>
      <c r="AD192" s="150"/>
      <c r="AE192" s="150"/>
      <c r="AF192" s="150"/>
      <c r="AG192" s="150" t="s">
        <v>302</v>
      </c>
      <c r="AH192" s="150">
        <v>0</v>
      </c>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x14ac:dyDescent="0.2">
      <c r="A193" s="164" t="s">
        <v>230</v>
      </c>
      <c r="B193" s="165" t="s">
        <v>170</v>
      </c>
      <c r="C193" s="186" t="s">
        <v>171</v>
      </c>
      <c r="D193" s="166"/>
      <c r="E193" s="167"/>
      <c r="F193" s="168"/>
      <c r="G193" s="168">
        <f>SUMIF(AG194:AG198,"&lt;&gt;NOR",G194:G198)</f>
        <v>0</v>
      </c>
      <c r="H193" s="168"/>
      <c r="I193" s="168">
        <f>SUM(I194:I198)</f>
        <v>0</v>
      </c>
      <c r="J193" s="168"/>
      <c r="K193" s="168">
        <f>SUM(K194:K198)</f>
        <v>0</v>
      </c>
      <c r="L193" s="168"/>
      <c r="M193" s="168">
        <f>SUM(M194:M198)</f>
        <v>0</v>
      </c>
      <c r="N193" s="167"/>
      <c r="O193" s="167">
        <f>SUM(O194:O198)</f>
        <v>0</v>
      </c>
      <c r="P193" s="167"/>
      <c r="Q193" s="167">
        <f>SUM(Q194:Q198)</f>
        <v>8.7199999999999989</v>
      </c>
      <c r="R193" s="168"/>
      <c r="S193" s="168"/>
      <c r="T193" s="169"/>
      <c r="U193" s="163"/>
      <c r="V193" s="163">
        <f>SUM(V194:V198)</f>
        <v>29.65</v>
      </c>
      <c r="W193" s="163"/>
      <c r="X193" s="163"/>
      <c r="Y193" s="163"/>
      <c r="AG193" t="s">
        <v>231</v>
      </c>
    </row>
    <row r="194" spans="1:60" outlineLevel="1" x14ac:dyDescent="0.2">
      <c r="A194" s="179">
        <v>49</v>
      </c>
      <c r="B194" s="180" t="s">
        <v>833</v>
      </c>
      <c r="C194" s="188" t="s">
        <v>834</v>
      </c>
      <c r="D194" s="181" t="s">
        <v>307</v>
      </c>
      <c r="E194" s="182">
        <v>8</v>
      </c>
      <c r="F194" s="183"/>
      <c r="G194" s="184">
        <f>ROUND(E194*F194,2)</f>
        <v>0</v>
      </c>
      <c r="H194" s="183"/>
      <c r="I194" s="184">
        <f>ROUND(E194*H194,2)</f>
        <v>0</v>
      </c>
      <c r="J194" s="183"/>
      <c r="K194" s="184">
        <f>ROUND(E194*J194,2)</f>
        <v>0</v>
      </c>
      <c r="L194" s="184">
        <v>21</v>
      </c>
      <c r="M194" s="184">
        <f>G194*(1+L194/100)</f>
        <v>0</v>
      </c>
      <c r="N194" s="182">
        <v>0</v>
      </c>
      <c r="O194" s="182">
        <f>ROUND(E194*N194,2)</f>
        <v>0</v>
      </c>
      <c r="P194" s="182">
        <v>2.48E-3</v>
      </c>
      <c r="Q194" s="182">
        <f>ROUND(E194*P194,2)</f>
        <v>0.02</v>
      </c>
      <c r="R194" s="184" t="s">
        <v>835</v>
      </c>
      <c r="S194" s="184" t="s">
        <v>235</v>
      </c>
      <c r="T194" s="185" t="s">
        <v>235</v>
      </c>
      <c r="U194" s="161">
        <v>0.20599999999999999</v>
      </c>
      <c r="V194" s="161">
        <f>ROUND(E194*U194,2)</f>
        <v>1.65</v>
      </c>
      <c r="W194" s="161"/>
      <c r="X194" s="161" t="s">
        <v>299</v>
      </c>
      <c r="Y194" s="161" t="s">
        <v>238</v>
      </c>
      <c r="Z194" s="150"/>
      <c r="AA194" s="150"/>
      <c r="AB194" s="150"/>
      <c r="AC194" s="150"/>
      <c r="AD194" s="150"/>
      <c r="AE194" s="150"/>
      <c r="AF194" s="150"/>
      <c r="AG194" s="150" t="s">
        <v>300</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1" x14ac:dyDescent="0.2">
      <c r="A195" s="171">
        <v>50</v>
      </c>
      <c r="B195" s="172" t="s">
        <v>836</v>
      </c>
      <c r="C195" s="187" t="s">
        <v>837</v>
      </c>
      <c r="D195" s="173" t="s">
        <v>313</v>
      </c>
      <c r="E195" s="174">
        <v>4.3499999999999996</v>
      </c>
      <c r="F195" s="175"/>
      <c r="G195" s="176">
        <f>ROUND(E195*F195,2)</f>
        <v>0</v>
      </c>
      <c r="H195" s="175"/>
      <c r="I195" s="176">
        <f>ROUND(E195*H195,2)</f>
        <v>0</v>
      </c>
      <c r="J195" s="175"/>
      <c r="K195" s="176">
        <f>ROUND(E195*J195,2)</f>
        <v>0</v>
      </c>
      <c r="L195" s="176">
        <v>21</v>
      </c>
      <c r="M195" s="176">
        <f>G195*(1+L195/100)</f>
        <v>0</v>
      </c>
      <c r="N195" s="174">
        <v>0</v>
      </c>
      <c r="O195" s="174">
        <f>ROUND(E195*N195,2)</f>
        <v>0</v>
      </c>
      <c r="P195" s="174">
        <v>2</v>
      </c>
      <c r="Q195" s="174">
        <f>ROUND(E195*P195,2)</f>
        <v>8.6999999999999993</v>
      </c>
      <c r="R195" s="176" t="s">
        <v>543</v>
      </c>
      <c r="S195" s="176" t="s">
        <v>235</v>
      </c>
      <c r="T195" s="177" t="s">
        <v>235</v>
      </c>
      <c r="U195" s="161">
        <v>6.4359999999999999</v>
      </c>
      <c r="V195" s="161">
        <f>ROUND(E195*U195,2)</f>
        <v>28</v>
      </c>
      <c r="W195" s="161"/>
      <c r="X195" s="161" t="s">
        <v>299</v>
      </c>
      <c r="Y195" s="161" t="s">
        <v>238</v>
      </c>
      <c r="Z195" s="150"/>
      <c r="AA195" s="150"/>
      <c r="AB195" s="150"/>
      <c r="AC195" s="150"/>
      <c r="AD195" s="150"/>
      <c r="AE195" s="150"/>
      <c r="AF195" s="150"/>
      <c r="AG195" s="150" t="s">
        <v>300</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2" x14ac:dyDescent="0.2">
      <c r="A196" s="157"/>
      <c r="B196" s="158"/>
      <c r="C196" s="268" t="s">
        <v>798</v>
      </c>
      <c r="D196" s="269"/>
      <c r="E196" s="269"/>
      <c r="F196" s="269"/>
      <c r="G196" s="269"/>
      <c r="H196" s="161"/>
      <c r="I196" s="161"/>
      <c r="J196" s="161"/>
      <c r="K196" s="161"/>
      <c r="L196" s="161"/>
      <c r="M196" s="161"/>
      <c r="N196" s="160"/>
      <c r="O196" s="160"/>
      <c r="P196" s="160"/>
      <c r="Q196" s="160"/>
      <c r="R196" s="161"/>
      <c r="S196" s="161"/>
      <c r="T196" s="161"/>
      <c r="U196" s="161"/>
      <c r="V196" s="161"/>
      <c r="W196" s="161"/>
      <c r="X196" s="161"/>
      <c r="Y196" s="161"/>
      <c r="Z196" s="150"/>
      <c r="AA196" s="150"/>
      <c r="AB196" s="150"/>
      <c r="AC196" s="150"/>
      <c r="AD196" s="150"/>
      <c r="AE196" s="150"/>
      <c r="AF196" s="150"/>
      <c r="AG196" s="150" t="s">
        <v>309</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2" x14ac:dyDescent="0.2">
      <c r="A197" s="157"/>
      <c r="B197" s="158"/>
      <c r="C197" s="197" t="s">
        <v>838</v>
      </c>
      <c r="D197" s="192"/>
      <c r="E197" s="193"/>
      <c r="F197" s="161"/>
      <c r="G197" s="161"/>
      <c r="H197" s="161"/>
      <c r="I197" s="161"/>
      <c r="J197" s="161"/>
      <c r="K197" s="161"/>
      <c r="L197" s="161"/>
      <c r="M197" s="161"/>
      <c r="N197" s="160"/>
      <c r="O197" s="160"/>
      <c r="P197" s="160"/>
      <c r="Q197" s="160"/>
      <c r="R197" s="161"/>
      <c r="S197" s="161"/>
      <c r="T197" s="161"/>
      <c r="U197" s="161"/>
      <c r="V197" s="161"/>
      <c r="W197" s="161"/>
      <c r="X197" s="161"/>
      <c r="Y197" s="161"/>
      <c r="Z197" s="150"/>
      <c r="AA197" s="150"/>
      <c r="AB197" s="150"/>
      <c r="AC197" s="150"/>
      <c r="AD197" s="150"/>
      <c r="AE197" s="150"/>
      <c r="AF197" s="150"/>
      <c r="AG197" s="150" t="s">
        <v>302</v>
      </c>
      <c r="AH197" s="150">
        <v>0</v>
      </c>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3" x14ac:dyDescent="0.2">
      <c r="A198" s="157"/>
      <c r="B198" s="158"/>
      <c r="C198" s="197" t="s">
        <v>839</v>
      </c>
      <c r="D198" s="192"/>
      <c r="E198" s="193">
        <v>4.3499999999999996</v>
      </c>
      <c r="F198" s="161"/>
      <c r="G198" s="161"/>
      <c r="H198" s="161"/>
      <c r="I198" s="161"/>
      <c r="J198" s="161"/>
      <c r="K198" s="161"/>
      <c r="L198" s="161"/>
      <c r="M198" s="161"/>
      <c r="N198" s="160"/>
      <c r="O198" s="160"/>
      <c r="P198" s="160"/>
      <c r="Q198" s="160"/>
      <c r="R198" s="161"/>
      <c r="S198" s="161"/>
      <c r="T198" s="161"/>
      <c r="U198" s="161"/>
      <c r="V198" s="161"/>
      <c r="W198" s="161"/>
      <c r="X198" s="161"/>
      <c r="Y198" s="161"/>
      <c r="Z198" s="150"/>
      <c r="AA198" s="150"/>
      <c r="AB198" s="150"/>
      <c r="AC198" s="150"/>
      <c r="AD198" s="150"/>
      <c r="AE198" s="150"/>
      <c r="AF198" s="150"/>
      <c r="AG198" s="150" t="s">
        <v>302</v>
      </c>
      <c r="AH198" s="150">
        <v>0</v>
      </c>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x14ac:dyDescent="0.2">
      <c r="A199" s="3"/>
      <c r="B199" s="4"/>
      <c r="C199" s="189"/>
      <c r="D199" s="6"/>
      <c r="E199" s="3"/>
      <c r="F199" s="3"/>
      <c r="G199" s="3"/>
      <c r="H199" s="3"/>
      <c r="I199" s="3"/>
      <c r="J199" s="3"/>
      <c r="K199" s="3"/>
      <c r="L199" s="3"/>
      <c r="M199" s="3"/>
      <c r="N199" s="3"/>
      <c r="O199" s="3"/>
      <c r="P199" s="3"/>
      <c r="Q199" s="3"/>
      <c r="R199" s="3"/>
      <c r="S199" s="3"/>
      <c r="T199" s="3"/>
      <c r="U199" s="3"/>
      <c r="V199" s="3"/>
      <c r="W199" s="3"/>
      <c r="X199" s="3"/>
      <c r="Y199" s="3"/>
      <c r="AE199">
        <v>15</v>
      </c>
      <c r="AF199">
        <v>21</v>
      </c>
      <c r="AG199" t="s">
        <v>216</v>
      </c>
    </row>
    <row r="200" spans="1:60" x14ac:dyDescent="0.2">
      <c r="A200" s="153"/>
      <c r="B200" s="154" t="s">
        <v>29</v>
      </c>
      <c r="C200" s="190"/>
      <c r="D200" s="155"/>
      <c r="E200" s="156"/>
      <c r="F200" s="156"/>
      <c r="G200" s="170">
        <f>G8+G83+G93+G98+G116+G134+G140+G154+G174+G180+G183+G187+G193</f>
        <v>0</v>
      </c>
      <c r="H200" s="3"/>
      <c r="I200" s="3"/>
      <c r="J200" s="3"/>
      <c r="K200" s="3"/>
      <c r="L200" s="3"/>
      <c r="M200" s="3"/>
      <c r="N200" s="3"/>
      <c r="O200" s="3"/>
      <c r="P200" s="3"/>
      <c r="Q200" s="3"/>
      <c r="R200" s="3"/>
      <c r="S200" s="3"/>
      <c r="T200" s="3"/>
      <c r="U200" s="3"/>
      <c r="V200" s="3"/>
      <c r="W200" s="3"/>
      <c r="X200" s="3"/>
      <c r="Y200" s="3"/>
      <c r="AE200">
        <f>SUMIF(L7:L198,AE199,G7:G198)</f>
        <v>0</v>
      </c>
      <c r="AF200">
        <f>SUMIF(L7:L198,AF199,G7:G198)</f>
        <v>0</v>
      </c>
      <c r="AG200" t="s">
        <v>290</v>
      </c>
    </row>
    <row r="201" spans="1:60" x14ac:dyDescent="0.2">
      <c r="C201" s="191"/>
      <c r="D201" s="10"/>
      <c r="AG201" t="s">
        <v>293</v>
      </c>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36">
    <mergeCell ref="C196:G196"/>
    <mergeCell ref="C118:G118"/>
    <mergeCell ref="C132:G132"/>
    <mergeCell ref="C142:G142"/>
    <mergeCell ref="C144:G144"/>
    <mergeCell ref="C149:G149"/>
    <mergeCell ref="C156:G156"/>
    <mergeCell ref="C161:G161"/>
    <mergeCell ref="C166:G166"/>
    <mergeCell ref="C176:G176"/>
    <mergeCell ref="C185:G185"/>
    <mergeCell ref="C189:G189"/>
    <mergeCell ref="C95:G95"/>
    <mergeCell ref="C42:G42"/>
    <mergeCell ref="C50:G50"/>
    <mergeCell ref="C55:G55"/>
    <mergeCell ref="C56:G56"/>
    <mergeCell ref="C60:G60"/>
    <mergeCell ref="C64:G64"/>
    <mergeCell ref="C69:G69"/>
    <mergeCell ref="C73:G73"/>
    <mergeCell ref="C79:G79"/>
    <mergeCell ref="C85:G85"/>
    <mergeCell ref="C89:G89"/>
    <mergeCell ref="C35:G35"/>
    <mergeCell ref="A1:G1"/>
    <mergeCell ref="C2:G2"/>
    <mergeCell ref="C3:G3"/>
    <mergeCell ref="C4:G4"/>
    <mergeCell ref="C10:G10"/>
    <mergeCell ref="C15:G15"/>
    <mergeCell ref="C19:G19"/>
    <mergeCell ref="C23:G23"/>
    <mergeCell ref="C25:G25"/>
    <mergeCell ref="C26:G26"/>
    <mergeCell ref="C31:G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294</v>
      </c>
      <c r="B1" s="259"/>
      <c r="C1" s="259"/>
      <c r="D1" s="259"/>
      <c r="E1" s="259"/>
      <c r="F1" s="259"/>
      <c r="G1" s="259"/>
      <c r="AG1" t="s">
        <v>201</v>
      </c>
    </row>
    <row r="2" spans="1:60" ht="25.15" customHeight="1" x14ac:dyDescent="0.2">
      <c r="A2" s="142" t="s">
        <v>7</v>
      </c>
      <c r="B2" s="49" t="s">
        <v>43</v>
      </c>
      <c r="C2" s="260" t="s">
        <v>44</v>
      </c>
      <c r="D2" s="261"/>
      <c r="E2" s="261"/>
      <c r="F2" s="261"/>
      <c r="G2" s="262"/>
      <c r="AG2" t="s">
        <v>202</v>
      </c>
    </row>
    <row r="3" spans="1:60" ht="25.15" customHeight="1" x14ac:dyDescent="0.2">
      <c r="A3" s="142" t="s">
        <v>8</v>
      </c>
      <c r="B3" s="49" t="s">
        <v>68</v>
      </c>
      <c r="C3" s="260" t="s">
        <v>69</v>
      </c>
      <c r="D3" s="261"/>
      <c r="E3" s="261"/>
      <c r="F3" s="261"/>
      <c r="G3" s="262"/>
      <c r="AC3" s="123" t="s">
        <v>202</v>
      </c>
      <c r="AG3" t="s">
        <v>206</v>
      </c>
    </row>
    <row r="4" spans="1:60" ht="25.15" customHeight="1" x14ac:dyDescent="0.2">
      <c r="A4" s="143" t="s">
        <v>9</v>
      </c>
      <c r="B4" s="144" t="s">
        <v>70</v>
      </c>
      <c r="C4" s="263" t="s">
        <v>71</v>
      </c>
      <c r="D4" s="264"/>
      <c r="E4" s="264"/>
      <c r="F4" s="264"/>
      <c r="G4" s="265"/>
      <c r="AG4" t="s">
        <v>207</v>
      </c>
    </row>
    <row r="5" spans="1:60" x14ac:dyDescent="0.2">
      <c r="D5" s="10"/>
    </row>
    <row r="6" spans="1:60" ht="38.25" x14ac:dyDescent="0.2">
      <c r="A6" s="146" t="s">
        <v>208</v>
      </c>
      <c r="B6" s="148" t="s">
        <v>209</v>
      </c>
      <c r="C6" s="148" t="s">
        <v>210</v>
      </c>
      <c r="D6" s="147" t="s">
        <v>211</v>
      </c>
      <c r="E6" s="146" t="s">
        <v>212</v>
      </c>
      <c r="F6" s="145" t="s">
        <v>213</v>
      </c>
      <c r="G6" s="146" t="s">
        <v>29</v>
      </c>
      <c r="H6" s="149" t="s">
        <v>30</v>
      </c>
      <c r="I6" s="149" t="s">
        <v>214</v>
      </c>
      <c r="J6" s="149" t="s">
        <v>31</v>
      </c>
      <c r="K6" s="149" t="s">
        <v>215</v>
      </c>
      <c r="L6" s="149" t="s">
        <v>216</v>
      </c>
      <c r="M6" s="149" t="s">
        <v>217</v>
      </c>
      <c r="N6" s="149" t="s">
        <v>218</v>
      </c>
      <c r="O6" s="149" t="s">
        <v>219</v>
      </c>
      <c r="P6" s="149" t="s">
        <v>220</v>
      </c>
      <c r="Q6" s="149" t="s">
        <v>221</v>
      </c>
      <c r="R6" s="149" t="s">
        <v>222</v>
      </c>
      <c r="S6" s="149" t="s">
        <v>223</v>
      </c>
      <c r="T6" s="149" t="s">
        <v>224</v>
      </c>
      <c r="U6" s="149" t="s">
        <v>225</v>
      </c>
      <c r="V6" s="149" t="s">
        <v>226</v>
      </c>
      <c r="W6" s="149" t="s">
        <v>227</v>
      </c>
      <c r="X6" s="149" t="s">
        <v>228</v>
      </c>
      <c r="Y6" s="149" t="s">
        <v>229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4" t="s">
        <v>230</v>
      </c>
      <c r="B8" s="165" t="s">
        <v>152</v>
      </c>
      <c r="C8" s="186" t="s">
        <v>153</v>
      </c>
      <c r="D8" s="166"/>
      <c r="E8" s="167"/>
      <c r="F8" s="168"/>
      <c r="G8" s="168">
        <f>SUMIF(AG9:AG36,"&lt;&gt;NOR",G9:G36)</f>
        <v>0</v>
      </c>
      <c r="H8" s="168"/>
      <c r="I8" s="168">
        <f>SUM(I9:I36)</f>
        <v>0</v>
      </c>
      <c r="J8" s="168"/>
      <c r="K8" s="168">
        <f>SUM(K9:K36)</f>
        <v>0</v>
      </c>
      <c r="L8" s="168"/>
      <c r="M8" s="168">
        <f>SUM(M9:M36)</f>
        <v>0</v>
      </c>
      <c r="N8" s="167"/>
      <c r="O8" s="167">
        <f>SUM(O9:O36)</f>
        <v>0</v>
      </c>
      <c r="P8" s="167"/>
      <c r="Q8" s="167">
        <f>SUM(Q9:Q36)</f>
        <v>0</v>
      </c>
      <c r="R8" s="168"/>
      <c r="S8" s="168"/>
      <c r="T8" s="169"/>
      <c r="U8" s="163"/>
      <c r="V8" s="163">
        <f>SUM(V9:V36)</f>
        <v>27.599999999999998</v>
      </c>
      <c r="W8" s="163"/>
      <c r="X8" s="163"/>
      <c r="Y8" s="163"/>
      <c r="AG8" t="s">
        <v>231</v>
      </c>
    </row>
    <row r="9" spans="1:60" outlineLevel="1" x14ac:dyDescent="0.2">
      <c r="A9" s="171">
        <v>1</v>
      </c>
      <c r="B9" s="172" t="s">
        <v>840</v>
      </c>
      <c r="C9" s="187" t="s">
        <v>841</v>
      </c>
      <c r="D9" s="173" t="s">
        <v>313</v>
      </c>
      <c r="E9" s="174">
        <v>1.5</v>
      </c>
      <c r="F9" s="175"/>
      <c r="G9" s="176">
        <f>ROUND(E9*F9,2)</f>
        <v>0</v>
      </c>
      <c r="H9" s="175"/>
      <c r="I9" s="176">
        <f>ROUND(E9*H9,2)</f>
        <v>0</v>
      </c>
      <c r="J9" s="175"/>
      <c r="K9" s="176">
        <f>ROUND(E9*J9,2)</f>
        <v>0</v>
      </c>
      <c r="L9" s="176">
        <v>21</v>
      </c>
      <c r="M9" s="176">
        <f>G9*(1+L9/100)</f>
        <v>0</v>
      </c>
      <c r="N9" s="174">
        <v>0</v>
      </c>
      <c r="O9" s="174">
        <f>ROUND(E9*N9,2)</f>
        <v>0</v>
      </c>
      <c r="P9" s="174">
        <v>0</v>
      </c>
      <c r="Q9" s="174">
        <f>ROUND(E9*P9,2)</f>
        <v>0</v>
      </c>
      <c r="R9" s="176" t="s">
        <v>314</v>
      </c>
      <c r="S9" s="176" t="s">
        <v>235</v>
      </c>
      <c r="T9" s="177" t="s">
        <v>235</v>
      </c>
      <c r="U9" s="161">
        <v>0.28000000000000003</v>
      </c>
      <c r="V9" s="161">
        <f>ROUND(E9*U9,2)</f>
        <v>0.42</v>
      </c>
      <c r="W9" s="161"/>
      <c r="X9" s="161" t="s">
        <v>299</v>
      </c>
      <c r="Y9" s="161" t="s">
        <v>238</v>
      </c>
      <c r="Z9" s="150"/>
      <c r="AA9" s="150"/>
      <c r="AB9" s="150"/>
      <c r="AC9" s="150"/>
      <c r="AD9" s="150"/>
      <c r="AE9" s="150"/>
      <c r="AF9" s="150"/>
      <c r="AG9" s="150" t="s">
        <v>583</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33.75" outlineLevel="2" x14ac:dyDescent="0.2">
      <c r="A10" s="157"/>
      <c r="B10" s="158"/>
      <c r="C10" s="268" t="s">
        <v>842</v>
      </c>
      <c r="D10" s="269"/>
      <c r="E10" s="269"/>
      <c r="F10" s="269"/>
      <c r="G10" s="269"/>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309</v>
      </c>
      <c r="AH10" s="150"/>
      <c r="AI10" s="150"/>
      <c r="AJ10" s="150"/>
      <c r="AK10" s="150"/>
      <c r="AL10" s="150"/>
      <c r="AM10" s="150"/>
      <c r="AN10" s="150"/>
      <c r="AO10" s="150"/>
      <c r="AP10" s="150"/>
      <c r="AQ10" s="150"/>
      <c r="AR10" s="150"/>
      <c r="AS10" s="150"/>
      <c r="AT10" s="150"/>
      <c r="AU10" s="150"/>
      <c r="AV10" s="150"/>
      <c r="AW10" s="150"/>
      <c r="AX10" s="150"/>
      <c r="AY10" s="150"/>
      <c r="AZ10" s="150"/>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50"/>
      <c r="BC10" s="150"/>
      <c r="BD10" s="150"/>
      <c r="BE10" s="150"/>
      <c r="BF10" s="150"/>
      <c r="BG10" s="150"/>
      <c r="BH10" s="150"/>
    </row>
    <row r="11" spans="1:60" outlineLevel="2" x14ac:dyDescent="0.2">
      <c r="A11" s="157"/>
      <c r="B11" s="158"/>
      <c r="C11" s="197" t="s">
        <v>843</v>
      </c>
      <c r="D11" s="192"/>
      <c r="E11" s="193"/>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302</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3" x14ac:dyDescent="0.2">
      <c r="A12" s="157"/>
      <c r="B12" s="158"/>
      <c r="C12" s="197" t="s">
        <v>844</v>
      </c>
      <c r="D12" s="192"/>
      <c r="E12" s="193"/>
      <c r="F12" s="161"/>
      <c r="G12" s="161"/>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302</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3" x14ac:dyDescent="0.2">
      <c r="A13" s="157"/>
      <c r="B13" s="158"/>
      <c r="C13" s="197" t="s">
        <v>845</v>
      </c>
      <c r="D13" s="192"/>
      <c r="E13" s="193">
        <v>1.5</v>
      </c>
      <c r="F13" s="161"/>
      <c r="G13" s="161"/>
      <c r="H13" s="161"/>
      <c r="I13" s="161"/>
      <c r="J13" s="161"/>
      <c r="K13" s="161"/>
      <c r="L13" s="161"/>
      <c r="M13" s="161"/>
      <c r="N13" s="160"/>
      <c r="O13" s="160"/>
      <c r="P13" s="160"/>
      <c r="Q13" s="160"/>
      <c r="R13" s="161"/>
      <c r="S13" s="161"/>
      <c r="T13" s="161"/>
      <c r="U13" s="161"/>
      <c r="V13" s="161"/>
      <c r="W13" s="161"/>
      <c r="X13" s="161"/>
      <c r="Y13" s="161"/>
      <c r="Z13" s="150"/>
      <c r="AA13" s="150"/>
      <c r="AB13" s="150"/>
      <c r="AC13" s="150"/>
      <c r="AD13" s="150"/>
      <c r="AE13" s="150"/>
      <c r="AF13" s="150"/>
      <c r="AG13" s="150" t="s">
        <v>302</v>
      </c>
      <c r="AH13" s="150">
        <v>0</v>
      </c>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
      <c r="A14" s="171">
        <v>2</v>
      </c>
      <c r="B14" s="172" t="s">
        <v>591</v>
      </c>
      <c r="C14" s="187" t="s">
        <v>592</v>
      </c>
      <c r="D14" s="173" t="s">
        <v>313</v>
      </c>
      <c r="E14" s="174">
        <v>19.95</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t="s">
        <v>314</v>
      </c>
      <c r="S14" s="176" t="s">
        <v>235</v>
      </c>
      <c r="T14" s="177" t="s">
        <v>235</v>
      </c>
      <c r="U14" s="161">
        <v>0.23</v>
      </c>
      <c r="V14" s="161">
        <f>ROUND(E14*U14,2)</f>
        <v>4.59</v>
      </c>
      <c r="W14" s="161"/>
      <c r="X14" s="161" t="s">
        <v>299</v>
      </c>
      <c r="Y14" s="161" t="s">
        <v>238</v>
      </c>
      <c r="Z14" s="150"/>
      <c r="AA14" s="150"/>
      <c r="AB14" s="150"/>
      <c r="AC14" s="150"/>
      <c r="AD14" s="150"/>
      <c r="AE14" s="150"/>
      <c r="AF14" s="150"/>
      <c r="AG14" s="150" t="s">
        <v>583</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ht="22.5" outlineLevel="2" x14ac:dyDescent="0.2">
      <c r="A15" s="157"/>
      <c r="B15" s="158"/>
      <c r="C15" s="268" t="s">
        <v>325</v>
      </c>
      <c r="D15" s="269"/>
      <c r="E15" s="269"/>
      <c r="F15" s="269"/>
      <c r="G15" s="269"/>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309</v>
      </c>
      <c r="AH15" s="150"/>
      <c r="AI15" s="150"/>
      <c r="AJ15" s="150"/>
      <c r="AK15" s="150"/>
      <c r="AL15" s="150"/>
      <c r="AM15" s="150"/>
      <c r="AN15" s="150"/>
      <c r="AO15" s="150"/>
      <c r="AP15" s="150"/>
      <c r="AQ15" s="150"/>
      <c r="AR15" s="150"/>
      <c r="AS15" s="150"/>
      <c r="AT15" s="150"/>
      <c r="AU15" s="150"/>
      <c r="AV15" s="150"/>
      <c r="AW15" s="150"/>
      <c r="AX15" s="150"/>
      <c r="AY15" s="150"/>
      <c r="AZ15" s="150"/>
      <c r="BA15" s="178" t="str">
        <f>C15</f>
        <v>zapažených i nezapažených s urovnáním dna do předepsaného profilu a spádu, s přehozením výkopku na přilehlém terénu na vzdálenost do 3 m od podélné osy rýhy nebo s naložením výkopku na dopravní prostředek.</v>
      </c>
      <c r="BB15" s="150"/>
      <c r="BC15" s="150"/>
      <c r="BD15" s="150"/>
      <c r="BE15" s="150"/>
      <c r="BF15" s="150"/>
      <c r="BG15" s="150"/>
      <c r="BH15" s="150"/>
    </row>
    <row r="16" spans="1:60" outlineLevel="2" x14ac:dyDescent="0.2">
      <c r="A16" s="157"/>
      <c r="B16" s="158"/>
      <c r="C16" s="197" t="s">
        <v>846</v>
      </c>
      <c r="D16" s="192"/>
      <c r="E16" s="193"/>
      <c r="F16" s="161"/>
      <c r="G16" s="161"/>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302</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3" x14ac:dyDescent="0.2">
      <c r="A17" s="157"/>
      <c r="B17" s="158"/>
      <c r="C17" s="197" t="s">
        <v>847</v>
      </c>
      <c r="D17" s="192"/>
      <c r="E17" s="193">
        <v>19.95</v>
      </c>
      <c r="F17" s="161"/>
      <c r="G17" s="161"/>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302</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
      <c r="A18" s="171">
        <v>3</v>
      </c>
      <c r="B18" s="172" t="s">
        <v>593</v>
      </c>
      <c r="C18" s="187" t="s">
        <v>594</v>
      </c>
      <c r="D18" s="173" t="s">
        <v>313</v>
      </c>
      <c r="E18" s="174">
        <v>21.55</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t="s">
        <v>314</v>
      </c>
      <c r="S18" s="176" t="s">
        <v>235</v>
      </c>
      <c r="T18" s="177" t="s">
        <v>235</v>
      </c>
      <c r="U18" s="161">
        <v>7.3999999999999996E-2</v>
      </c>
      <c r="V18" s="161">
        <f>ROUND(E18*U18,2)</f>
        <v>1.59</v>
      </c>
      <c r="W18" s="161"/>
      <c r="X18" s="161" t="s">
        <v>299</v>
      </c>
      <c r="Y18" s="161" t="s">
        <v>238</v>
      </c>
      <c r="Z18" s="150"/>
      <c r="AA18" s="150"/>
      <c r="AB18" s="150"/>
      <c r="AC18" s="150"/>
      <c r="AD18" s="150"/>
      <c r="AE18" s="150"/>
      <c r="AF18" s="150"/>
      <c r="AG18" s="150" t="s">
        <v>583</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2" x14ac:dyDescent="0.2">
      <c r="A19" s="157"/>
      <c r="B19" s="158"/>
      <c r="C19" s="268" t="s">
        <v>334</v>
      </c>
      <c r="D19" s="269"/>
      <c r="E19" s="269"/>
      <c r="F19" s="269"/>
      <c r="G19" s="269"/>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309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
      <c r="A20" s="157"/>
      <c r="B20" s="158"/>
      <c r="C20" s="197" t="s">
        <v>595</v>
      </c>
      <c r="D20" s="192"/>
      <c r="E20" s="193"/>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302</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3" x14ac:dyDescent="0.2">
      <c r="A21" s="157"/>
      <c r="B21" s="158"/>
      <c r="C21" s="197" t="s">
        <v>848</v>
      </c>
      <c r="D21" s="192"/>
      <c r="E21" s="193">
        <v>21.55</v>
      </c>
      <c r="F21" s="161"/>
      <c r="G21" s="161"/>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302</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2.5" outlineLevel="1" x14ac:dyDescent="0.2">
      <c r="A22" s="171">
        <v>4</v>
      </c>
      <c r="B22" s="172" t="s">
        <v>849</v>
      </c>
      <c r="C22" s="187" t="s">
        <v>850</v>
      </c>
      <c r="D22" s="173" t="s">
        <v>313</v>
      </c>
      <c r="E22" s="174">
        <v>21.45</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t="s">
        <v>314</v>
      </c>
      <c r="S22" s="176" t="s">
        <v>235</v>
      </c>
      <c r="T22" s="177" t="s">
        <v>235</v>
      </c>
      <c r="U22" s="161">
        <v>1.2E-2</v>
      </c>
      <c r="V22" s="161">
        <f>ROUND(E22*U22,2)</f>
        <v>0.26</v>
      </c>
      <c r="W22" s="161"/>
      <c r="X22" s="161" t="s">
        <v>299</v>
      </c>
      <c r="Y22" s="161" t="s">
        <v>238</v>
      </c>
      <c r="Z22" s="150"/>
      <c r="AA22" s="150"/>
      <c r="AB22" s="150"/>
      <c r="AC22" s="150"/>
      <c r="AD22" s="150"/>
      <c r="AE22" s="150"/>
      <c r="AF22" s="150"/>
      <c r="AG22" s="150" t="s">
        <v>583</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2" x14ac:dyDescent="0.2">
      <c r="A23" s="157"/>
      <c r="B23" s="158"/>
      <c r="C23" s="268" t="s">
        <v>334</v>
      </c>
      <c r="D23" s="269"/>
      <c r="E23" s="269"/>
      <c r="F23" s="269"/>
      <c r="G23" s="269"/>
      <c r="H23" s="161"/>
      <c r="I23" s="161"/>
      <c r="J23" s="161"/>
      <c r="K23" s="161"/>
      <c r="L23" s="161"/>
      <c r="M23" s="161"/>
      <c r="N23" s="160"/>
      <c r="O23" s="160"/>
      <c r="P23" s="160"/>
      <c r="Q23" s="160"/>
      <c r="R23" s="161"/>
      <c r="S23" s="161"/>
      <c r="T23" s="161"/>
      <c r="U23" s="161"/>
      <c r="V23" s="161"/>
      <c r="W23" s="161"/>
      <c r="X23" s="161"/>
      <c r="Y23" s="161"/>
      <c r="Z23" s="150"/>
      <c r="AA23" s="150"/>
      <c r="AB23" s="150"/>
      <c r="AC23" s="150"/>
      <c r="AD23" s="150"/>
      <c r="AE23" s="150"/>
      <c r="AF23" s="150"/>
      <c r="AG23" s="150" t="s">
        <v>309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2" x14ac:dyDescent="0.2">
      <c r="A24" s="157"/>
      <c r="B24" s="158"/>
      <c r="C24" s="197" t="s">
        <v>851</v>
      </c>
      <c r="D24" s="192"/>
      <c r="E24" s="193"/>
      <c r="F24" s="161"/>
      <c r="G24" s="161"/>
      <c r="H24" s="161"/>
      <c r="I24" s="161"/>
      <c r="J24" s="161"/>
      <c r="K24" s="161"/>
      <c r="L24" s="161"/>
      <c r="M24" s="161"/>
      <c r="N24" s="160"/>
      <c r="O24" s="160"/>
      <c r="P24" s="160"/>
      <c r="Q24" s="160"/>
      <c r="R24" s="161"/>
      <c r="S24" s="161"/>
      <c r="T24" s="161"/>
      <c r="U24" s="161"/>
      <c r="V24" s="161"/>
      <c r="W24" s="161"/>
      <c r="X24" s="161"/>
      <c r="Y24" s="161"/>
      <c r="Z24" s="150"/>
      <c r="AA24" s="150"/>
      <c r="AB24" s="150"/>
      <c r="AC24" s="150"/>
      <c r="AD24" s="150"/>
      <c r="AE24" s="150"/>
      <c r="AF24" s="150"/>
      <c r="AG24" s="150" t="s">
        <v>302</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3" x14ac:dyDescent="0.2">
      <c r="A25" s="157"/>
      <c r="B25" s="158"/>
      <c r="C25" s="197" t="s">
        <v>852</v>
      </c>
      <c r="D25" s="192"/>
      <c r="E25" s="193">
        <v>21.45</v>
      </c>
      <c r="F25" s="161"/>
      <c r="G25" s="161"/>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302</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2.5" outlineLevel="1" x14ac:dyDescent="0.2">
      <c r="A26" s="179">
        <v>5</v>
      </c>
      <c r="B26" s="180" t="s">
        <v>853</v>
      </c>
      <c r="C26" s="188" t="s">
        <v>854</v>
      </c>
      <c r="D26" s="181" t="s">
        <v>313</v>
      </c>
      <c r="E26" s="182">
        <v>21.45</v>
      </c>
      <c r="F26" s="183"/>
      <c r="G26" s="184">
        <f>ROUND(E26*F26,2)</f>
        <v>0</v>
      </c>
      <c r="H26" s="183"/>
      <c r="I26" s="184">
        <f>ROUND(E26*H26,2)</f>
        <v>0</v>
      </c>
      <c r="J26" s="183"/>
      <c r="K26" s="184">
        <f>ROUND(E26*J26,2)</f>
        <v>0</v>
      </c>
      <c r="L26" s="184">
        <v>21</v>
      </c>
      <c r="M26" s="184">
        <f>G26*(1+L26/100)</f>
        <v>0</v>
      </c>
      <c r="N26" s="182">
        <v>0</v>
      </c>
      <c r="O26" s="182">
        <f>ROUND(E26*N26,2)</f>
        <v>0</v>
      </c>
      <c r="P26" s="182">
        <v>0</v>
      </c>
      <c r="Q26" s="182">
        <f>ROUND(E26*P26,2)</f>
        <v>0</v>
      </c>
      <c r="R26" s="184" t="s">
        <v>314</v>
      </c>
      <c r="S26" s="184" t="s">
        <v>235</v>
      </c>
      <c r="T26" s="185" t="s">
        <v>235</v>
      </c>
      <c r="U26" s="161">
        <v>0.89</v>
      </c>
      <c r="V26" s="161">
        <f>ROUND(E26*U26,2)</f>
        <v>19.09</v>
      </c>
      <c r="W26" s="161"/>
      <c r="X26" s="161" t="s">
        <v>299</v>
      </c>
      <c r="Y26" s="161" t="s">
        <v>238</v>
      </c>
      <c r="Z26" s="150"/>
      <c r="AA26" s="150"/>
      <c r="AB26" s="150"/>
      <c r="AC26" s="150"/>
      <c r="AD26" s="150"/>
      <c r="AE26" s="150"/>
      <c r="AF26" s="150"/>
      <c r="AG26" s="150" t="s">
        <v>583</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
      <c r="A27" s="171">
        <v>6</v>
      </c>
      <c r="B27" s="172" t="s">
        <v>597</v>
      </c>
      <c r="C27" s="187" t="s">
        <v>598</v>
      </c>
      <c r="D27" s="173" t="s">
        <v>313</v>
      </c>
      <c r="E27" s="174">
        <v>21.45</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t="s">
        <v>314</v>
      </c>
      <c r="S27" s="176" t="s">
        <v>235</v>
      </c>
      <c r="T27" s="177" t="s">
        <v>235</v>
      </c>
      <c r="U27" s="161">
        <v>3.1E-2</v>
      </c>
      <c r="V27" s="161">
        <f>ROUND(E27*U27,2)</f>
        <v>0.66</v>
      </c>
      <c r="W27" s="161"/>
      <c r="X27" s="161" t="s">
        <v>299</v>
      </c>
      <c r="Y27" s="161" t="s">
        <v>238</v>
      </c>
      <c r="Z27" s="150"/>
      <c r="AA27" s="150"/>
      <c r="AB27" s="150"/>
      <c r="AC27" s="150"/>
      <c r="AD27" s="150"/>
      <c r="AE27" s="150"/>
      <c r="AF27" s="150"/>
      <c r="AG27" s="150" t="s">
        <v>583</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2" x14ac:dyDescent="0.2">
      <c r="A28" s="157"/>
      <c r="B28" s="158"/>
      <c r="C28" s="266" t="s">
        <v>599</v>
      </c>
      <c r="D28" s="267"/>
      <c r="E28" s="267"/>
      <c r="F28" s="267"/>
      <c r="G28" s="267"/>
      <c r="H28" s="161"/>
      <c r="I28" s="161"/>
      <c r="J28" s="161"/>
      <c r="K28" s="161"/>
      <c r="L28" s="161"/>
      <c r="M28" s="161"/>
      <c r="N28" s="160"/>
      <c r="O28" s="160"/>
      <c r="P28" s="160"/>
      <c r="Q28" s="160"/>
      <c r="R28" s="161"/>
      <c r="S28" s="161"/>
      <c r="T28" s="161"/>
      <c r="U28" s="161"/>
      <c r="V28" s="161"/>
      <c r="W28" s="161"/>
      <c r="X28" s="161"/>
      <c r="Y28" s="161"/>
      <c r="Z28" s="150"/>
      <c r="AA28" s="150"/>
      <c r="AB28" s="150"/>
      <c r="AC28" s="150"/>
      <c r="AD28" s="150"/>
      <c r="AE28" s="150"/>
      <c r="AF28" s="150"/>
      <c r="AG28" s="150" t="s">
        <v>240</v>
      </c>
      <c r="AH28" s="150"/>
      <c r="AI28" s="150"/>
      <c r="AJ28" s="150"/>
      <c r="AK28" s="150"/>
      <c r="AL28" s="150"/>
      <c r="AM28" s="150"/>
      <c r="AN28" s="150"/>
      <c r="AO28" s="150"/>
      <c r="AP28" s="150"/>
      <c r="AQ28" s="150"/>
      <c r="AR28" s="150"/>
      <c r="AS28" s="150"/>
      <c r="AT28" s="150"/>
      <c r="AU28" s="150"/>
      <c r="AV28" s="150"/>
      <c r="AW28" s="150"/>
      <c r="AX28" s="150"/>
      <c r="AY28" s="150"/>
      <c r="AZ28" s="150"/>
      <c r="BA28" s="178" t="str">
        <f>C28</f>
        <v>Uložení sypaniny do násypů nebo na skládku s rozprostřením sypaniny ve vrstvách a s hrubým urovnáním.</v>
      </c>
      <c r="BB28" s="150"/>
      <c r="BC28" s="150"/>
      <c r="BD28" s="150"/>
      <c r="BE28" s="150"/>
      <c r="BF28" s="150"/>
      <c r="BG28" s="150"/>
      <c r="BH28" s="150"/>
    </row>
    <row r="29" spans="1:60" outlineLevel="2" x14ac:dyDescent="0.2">
      <c r="A29" s="157"/>
      <c r="B29" s="158"/>
      <c r="C29" s="197" t="s">
        <v>851</v>
      </c>
      <c r="D29" s="192"/>
      <c r="E29" s="193"/>
      <c r="F29" s="161"/>
      <c r="G29" s="161"/>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302</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3" x14ac:dyDescent="0.2">
      <c r="A30" s="157"/>
      <c r="B30" s="158"/>
      <c r="C30" s="197" t="s">
        <v>852</v>
      </c>
      <c r="D30" s="192"/>
      <c r="E30" s="193">
        <v>21.45</v>
      </c>
      <c r="F30" s="161"/>
      <c r="G30" s="16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302</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2.5" outlineLevel="1" x14ac:dyDescent="0.2">
      <c r="A31" s="171">
        <v>7</v>
      </c>
      <c r="B31" s="172" t="s">
        <v>695</v>
      </c>
      <c r="C31" s="187" t="s">
        <v>696</v>
      </c>
      <c r="D31" s="173" t="s">
        <v>313</v>
      </c>
      <c r="E31" s="174">
        <v>4.9000000000000004</v>
      </c>
      <c r="F31" s="175"/>
      <c r="G31" s="176">
        <f>ROUND(E31*F31,2)</f>
        <v>0</v>
      </c>
      <c r="H31" s="175"/>
      <c r="I31" s="176">
        <f>ROUND(E31*H31,2)</f>
        <v>0</v>
      </c>
      <c r="J31" s="175"/>
      <c r="K31" s="176">
        <f>ROUND(E31*J31,2)</f>
        <v>0</v>
      </c>
      <c r="L31" s="176">
        <v>21</v>
      </c>
      <c r="M31" s="176">
        <f>G31*(1+L31/100)</f>
        <v>0</v>
      </c>
      <c r="N31" s="174">
        <v>0</v>
      </c>
      <c r="O31" s="174">
        <f>ROUND(E31*N31,2)</f>
        <v>0</v>
      </c>
      <c r="P31" s="174">
        <v>0</v>
      </c>
      <c r="Q31" s="174">
        <f>ROUND(E31*P31,2)</f>
        <v>0</v>
      </c>
      <c r="R31" s="176" t="s">
        <v>314</v>
      </c>
      <c r="S31" s="176" t="s">
        <v>235</v>
      </c>
      <c r="T31" s="177" t="s">
        <v>235</v>
      </c>
      <c r="U31" s="161">
        <v>0.20200000000000001</v>
      </c>
      <c r="V31" s="161">
        <f>ROUND(E31*U31,2)</f>
        <v>0.99</v>
      </c>
      <c r="W31" s="161"/>
      <c r="X31" s="161" t="s">
        <v>299</v>
      </c>
      <c r="Y31" s="161" t="s">
        <v>238</v>
      </c>
      <c r="Z31" s="150"/>
      <c r="AA31" s="150"/>
      <c r="AB31" s="150"/>
      <c r="AC31" s="150"/>
      <c r="AD31" s="150"/>
      <c r="AE31" s="150"/>
      <c r="AF31" s="150"/>
      <c r="AG31" s="150" t="s">
        <v>583</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268" t="s">
        <v>697</v>
      </c>
      <c r="D32" s="269"/>
      <c r="E32" s="269"/>
      <c r="F32" s="269"/>
      <c r="G32" s="269"/>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309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2" x14ac:dyDescent="0.2">
      <c r="A33" s="157"/>
      <c r="B33" s="158"/>
      <c r="C33" s="257" t="s">
        <v>698</v>
      </c>
      <c r="D33" s="258"/>
      <c r="E33" s="258"/>
      <c r="F33" s="258"/>
      <c r="G33" s="258"/>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240</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
      <c r="A34" s="157"/>
      <c r="B34" s="158"/>
      <c r="C34" s="257" t="s">
        <v>855</v>
      </c>
      <c r="D34" s="258"/>
      <c r="E34" s="258"/>
      <c r="F34" s="258"/>
      <c r="G34" s="258"/>
      <c r="H34" s="161"/>
      <c r="I34" s="161"/>
      <c r="J34" s="161"/>
      <c r="K34" s="161"/>
      <c r="L34" s="161"/>
      <c r="M34" s="161"/>
      <c r="N34" s="160"/>
      <c r="O34" s="160"/>
      <c r="P34" s="160"/>
      <c r="Q34" s="160"/>
      <c r="R34" s="161"/>
      <c r="S34" s="161"/>
      <c r="T34" s="161"/>
      <c r="U34" s="161"/>
      <c r="V34" s="161"/>
      <c r="W34" s="161"/>
      <c r="X34" s="161"/>
      <c r="Y34" s="161"/>
      <c r="Z34" s="150"/>
      <c r="AA34" s="150"/>
      <c r="AB34" s="150"/>
      <c r="AC34" s="150"/>
      <c r="AD34" s="150"/>
      <c r="AE34" s="150"/>
      <c r="AF34" s="150"/>
      <c r="AG34" s="150" t="s">
        <v>240</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2" x14ac:dyDescent="0.2">
      <c r="A35" s="157"/>
      <c r="B35" s="158"/>
      <c r="C35" s="197" t="s">
        <v>856</v>
      </c>
      <c r="D35" s="192"/>
      <c r="E35" s="193"/>
      <c r="F35" s="161"/>
      <c r="G35" s="161"/>
      <c r="H35" s="161"/>
      <c r="I35" s="161"/>
      <c r="J35" s="161"/>
      <c r="K35" s="161"/>
      <c r="L35" s="161"/>
      <c r="M35" s="161"/>
      <c r="N35" s="160"/>
      <c r="O35" s="160"/>
      <c r="P35" s="160"/>
      <c r="Q35" s="160"/>
      <c r="R35" s="161"/>
      <c r="S35" s="161"/>
      <c r="T35" s="161"/>
      <c r="U35" s="161"/>
      <c r="V35" s="161"/>
      <c r="W35" s="161"/>
      <c r="X35" s="161"/>
      <c r="Y35" s="161"/>
      <c r="Z35" s="150"/>
      <c r="AA35" s="150"/>
      <c r="AB35" s="150"/>
      <c r="AC35" s="150"/>
      <c r="AD35" s="150"/>
      <c r="AE35" s="150"/>
      <c r="AF35" s="150"/>
      <c r="AG35" s="150" t="s">
        <v>302</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3" x14ac:dyDescent="0.2">
      <c r="A36" s="157"/>
      <c r="B36" s="158"/>
      <c r="C36" s="197" t="s">
        <v>857</v>
      </c>
      <c r="D36" s="192"/>
      <c r="E36" s="193">
        <v>4.9000000000000004</v>
      </c>
      <c r="F36" s="161"/>
      <c r="G36" s="161"/>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302</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x14ac:dyDescent="0.2">
      <c r="A37" s="164" t="s">
        <v>230</v>
      </c>
      <c r="B37" s="165" t="s">
        <v>156</v>
      </c>
      <c r="C37" s="186" t="s">
        <v>157</v>
      </c>
      <c r="D37" s="166"/>
      <c r="E37" s="167"/>
      <c r="F37" s="168"/>
      <c r="G37" s="168">
        <f>SUMIF(AG38:AG54,"&lt;&gt;NOR",G38:G54)</f>
        <v>0</v>
      </c>
      <c r="H37" s="168"/>
      <c r="I37" s="168">
        <f>SUM(I38:I54)</f>
        <v>0</v>
      </c>
      <c r="J37" s="168"/>
      <c r="K37" s="168">
        <f>SUM(K38:K54)</f>
        <v>0</v>
      </c>
      <c r="L37" s="168"/>
      <c r="M37" s="168">
        <f>SUM(M38:M54)</f>
        <v>0</v>
      </c>
      <c r="N37" s="167"/>
      <c r="O37" s="167">
        <f>SUM(O38:O54)</f>
        <v>23.61</v>
      </c>
      <c r="P37" s="167"/>
      <c r="Q37" s="167">
        <f>SUM(Q38:Q54)</f>
        <v>0</v>
      </c>
      <c r="R37" s="168"/>
      <c r="S37" s="168"/>
      <c r="T37" s="169"/>
      <c r="U37" s="163"/>
      <c r="V37" s="163">
        <f>SUM(V38:V54)</f>
        <v>24.06</v>
      </c>
      <c r="W37" s="163"/>
      <c r="X37" s="163"/>
      <c r="Y37" s="163"/>
      <c r="AG37" t="s">
        <v>231</v>
      </c>
    </row>
    <row r="38" spans="1:60" outlineLevel="1" x14ac:dyDescent="0.2">
      <c r="A38" s="171">
        <v>8</v>
      </c>
      <c r="B38" s="172" t="s">
        <v>858</v>
      </c>
      <c r="C38" s="187" t="s">
        <v>859</v>
      </c>
      <c r="D38" s="173" t="s">
        <v>313</v>
      </c>
      <c r="E38" s="174">
        <v>14.4</v>
      </c>
      <c r="F38" s="175"/>
      <c r="G38" s="176">
        <f>ROUND(E38*F38,2)</f>
        <v>0</v>
      </c>
      <c r="H38" s="175"/>
      <c r="I38" s="176">
        <f>ROUND(E38*H38,2)</f>
        <v>0</v>
      </c>
      <c r="J38" s="175"/>
      <c r="K38" s="176">
        <f>ROUND(E38*J38,2)</f>
        <v>0</v>
      </c>
      <c r="L38" s="176">
        <v>21</v>
      </c>
      <c r="M38" s="176">
        <f>G38*(1+L38/100)</f>
        <v>0</v>
      </c>
      <c r="N38" s="174">
        <v>1.63</v>
      </c>
      <c r="O38" s="174">
        <f>ROUND(E38*N38,2)</f>
        <v>23.47</v>
      </c>
      <c r="P38" s="174">
        <v>0</v>
      </c>
      <c r="Q38" s="174">
        <f>ROUND(E38*P38,2)</f>
        <v>0</v>
      </c>
      <c r="R38" s="176" t="s">
        <v>860</v>
      </c>
      <c r="S38" s="176" t="s">
        <v>235</v>
      </c>
      <c r="T38" s="177" t="s">
        <v>235</v>
      </c>
      <c r="U38" s="161">
        <v>1.5840000000000001</v>
      </c>
      <c r="V38" s="161">
        <f>ROUND(E38*U38,2)</f>
        <v>22.81</v>
      </c>
      <c r="W38" s="161"/>
      <c r="X38" s="161" t="s">
        <v>299</v>
      </c>
      <c r="Y38" s="161" t="s">
        <v>238</v>
      </c>
      <c r="Z38" s="150"/>
      <c r="AA38" s="150"/>
      <c r="AB38" s="150"/>
      <c r="AC38" s="150"/>
      <c r="AD38" s="150"/>
      <c r="AE38" s="150"/>
      <c r="AF38" s="150"/>
      <c r="AG38" s="150" t="s">
        <v>583</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
      <c r="A39" s="157"/>
      <c r="B39" s="158"/>
      <c r="C39" s="266" t="s">
        <v>861</v>
      </c>
      <c r="D39" s="267"/>
      <c r="E39" s="267"/>
      <c r="F39" s="267"/>
      <c r="G39" s="267"/>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240</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2" x14ac:dyDescent="0.2">
      <c r="A40" s="157"/>
      <c r="B40" s="158"/>
      <c r="C40" s="197" t="s">
        <v>862</v>
      </c>
      <c r="D40" s="192"/>
      <c r="E40" s="193"/>
      <c r="F40" s="161"/>
      <c r="G40" s="161"/>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302</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3" x14ac:dyDescent="0.2">
      <c r="A41" s="157"/>
      <c r="B41" s="158"/>
      <c r="C41" s="197" t="s">
        <v>863</v>
      </c>
      <c r="D41" s="192"/>
      <c r="E41" s="193">
        <v>14.4</v>
      </c>
      <c r="F41" s="161"/>
      <c r="G41" s="161"/>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302</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
      <c r="A42" s="171">
        <v>9</v>
      </c>
      <c r="B42" s="172" t="s">
        <v>864</v>
      </c>
      <c r="C42" s="187" t="s">
        <v>865</v>
      </c>
      <c r="D42" s="173" t="s">
        <v>307</v>
      </c>
      <c r="E42" s="174">
        <v>12</v>
      </c>
      <c r="F42" s="175"/>
      <c r="G42" s="176">
        <f>ROUND(E42*F42,2)</f>
        <v>0</v>
      </c>
      <c r="H42" s="175"/>
      <c r="I42" s="176">
        <f>ROUND(E42*H42,2)</f>
        <v>0</v>
      </c>
      <c r="J42" s="175"/>
      <c r="K42" s="176">
        <f>ROUND(E42*J42,2)</f>
        <v>0</v>
      </c>
      <c r="L42" s="176">
        <v>21</v>
      </c>
      <c r="M42" s="176">
        <f>G42*(1+L42/100)</f>
        <v>0</v>
      </c>
      <c r="N42" s="174">
        <v>1.0500000000000001E-2</v>
      </c>
      <c r="O42" s="174">
        <f>ROUND(E42*N42,2)</f>
        <v>0.13</v>
      </c>
      <c r="P42" s="174">
        <v>0</v>
      </c>
      <c r="Q42" s="174">
        <f>ROUND(E42*P42,2)</f>
        <v>0</v>
      </c>
      <c r="R42" s="176" t="s">
        <v>860</v>
      </c>
      <c r="S42" s="176" t="s">
        <v>235</v>
      </c>
      <c r="T42" s="177" t="s">
        <v>235</v>
      </c>
      <c r="U42" s="161">
        <v>0.05</v>
      </c>
      <c r="V42" s="161">
        <f>ROUND(E42*U42,2)</f>
        <v>0.6</v>
      </c>
      <c r="W42" s="161"/>
      <c r="X42" s="161" t="s">
        <v>299</v>
      </c>
      <c r="Y42" s="161" t="s">
        <v>238</v>
      </c>
      <c r="Z42" s="150"/>
      <c r="AA42" s="150"/>
      <c r="AB42" s="150"/>
      <c r="AC42" s="150"/>
      <c r="AD42" s="150"/>
      <c r="AE42" s="150"/>
      <c r="AF42" s="150"/>
      <c r="AG42" s="150" t="s">
        <v>583</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
      <c r="A43" s="157"/>
      <c r="B43" s="158"/>
      <c r="C43" s="197" t="s">
        <v>866</v>
      </c>
      <c r="D43" s="192"/>
      <c r="E43" s="193"/>
      <c r="F43" s="161"/>
      <c r="G43" s="161"/>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302</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3" x14ac:dyDescent="0.2">
      <c r="A44" s="157"/>
      <c r="B44" s="158"/>
      <c r="C44" s="197" t="s">
        <v>867</v>
      </c>
      <c r="D44" s="192"/>
      <c r="E44" s="193">
        <v>12</v>
      </c>
      <c r="F44" s="161"/>
      <c r="G44" s="161"/>
      <c r="H44" s="161"/>
      <c r="I44" s="161"/>
      <c r="J44" s="161"/>
      <c r="K44" s="161"/>
      <c r="L44" s="161"/>
      <c r="M44" s="161"/>
      <c r="N44" s="160"/>
      <c r="O44" s="160"/>
      <c r="P44" s="160"/>
      <c r="Q44" s="160"/>
      <c r="R44" s="161"/>
      <c r="S44" s="161"/>
      <c r="T44" s="161"/>
      <c r="U44" s="161"/>
      <c r="V44" s="161"/>
      <c r="W44" s="161"/>
      <c r="X44" s="161"/>
      <c r="Y44" s="161"/>
      <c r="Z44" s="150"/>
      <c r="AA44" s="150"/>
      <c r="AB44" s="150"/>
      <c r="AC44" s="150"/>
      <c r="AD44" s="150"/>
      <c r="AE44" s="150"/>
      <c r="AF44" s="150"/>
      <c r="AG44" s="150" t="s">
        <v>302</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
      <c r="A45" s="171">
        <v>10</v>
      </c>
      <c r="B45" s="172" t="s">
        <v>868</v>
      </c>
      <c r="C45" s="187" t="s">
        <v>869</v>
      </c>
      <c r="D45" s="173" t="s">
        <v>297</v>
      </c>
      <c r="E45" s="174">
        <v>8.64</v>
      </c>
      <c r="F45" s="175"/>
      <c r="G45" s="176">
        <f>ROUND(E45*F45,2)</f>
        <v>0</v>
      </c>
      <c r="H45" s="175"/>
      <c r="I45" s="176">
        <f>ROUND(E45*H45,2)</f>
        <v>0</v>
      </c>
      <c r="J45" s="175"/>
      <c r="K45" s="176">
        <f>ROUND(E45*J45,2)</f>
        <v>0</v>
      </c>
      <c r="L45" s="176">
        <v>21</v>
      </c>
      <c r="M45" s="176">
        <f>G45*(1+L45/100)</f>
        <v>0</v>
      </c>
      <c r="N45" s="174">
        <v>1.7000000000000001E-4</v>
      </c>
      <c r="O45" s="174">
        <f>ROUND(E45*N45,2)</f>
        <v>0</v>
      </c>
      <c r="P45" s="174">
        <v>0</v>
      </c>
      <c r="Q45" s="174">
        <f>ROUND(E45*P45,2)</f>
        <v>0</v>
      </c>
      <c r="R45" s="176" t="s">
        <v>860</v>
      </c>
      <c r="S45" s="176" t="s">
        <v>235</v>
      </c>
      <c r="T45" s="177" t="s">
        <v>235</v>
      </c>
      <c r="U45" s="161">
        <v>7.4999999999999997E-2</v>
      </c>
      <c r="V45" s="161">
        <f>ROUND(E45*U45,2)</f>
        <v>0.65</v>
      </c>
      <c r="W45" s="161"/>
      <c r="X45" s="161" t="s">
        <v>299</v>
      </c>
      <c r="Y45" s="161" t="s">
        <v>238</v>
      </c>
      <c r="Z45" s="150"/>
      <c r="AA45" s="150"/>
      <c r="AB45" s="150"/>
      <c r="AC45" s="150"/>
      <c r="AD45" s="150"/>
      <c r="AE45" s="150"/>
      <c r="AF45" s="150"/>
      <c r="AG45" s="150" t="s">
        <v>583</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2" x14ac:dyDescent="0.2">
      <c r="A46" s="157"/>
      <c r="B46" s="158"/>
      <c r="C46" s="268" t="s">
        <v>870</v>
      </c>
      <c r="D46" s="269"/>
      <c r="E46" s="269"/>
      <c r="F46" s="269"/>
      <c r="G46" s="269"/>
      <c r="H46" s="161"/>
      <c r="I46" s="161"/>
      <c r="J46" s="161"/>
      <c r="K46" s="161"/>
      <c r="L46" s="161"/>
      <c r="M46" s="161"/>
      <c r="N46" s="160"/>
      <c r="O46" s="160"/>
      <c r="P46" s="160"/>
      <c r="Q46" s="160"/>
      <c r="R46" s="161"/>
      <c r="S46" s="161"/>
      <c r="T46" s="161"/>
      <c r="U46" s="161"/>
      <c r="V46" s="161"/>
      <c r="W46" s="161"/>
      <c r="X46" s="161"/>
      <c r="Y46" s="161"/>
      <c r="Z46" s="150"/>
      <c r="AA46" s="150"/>
      <c r="AB46" s="150"/>
      <c r="AC46" s="150"/>
      <c r="AD46" s="150"/>
      <c r="AE46" s="150"/>
      <c r="AF46" s="150"/>
      <c r="AG46" s="150" t="s">
        <v>309</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
      <c r="A47" s="157"/>
      <c r="B47" s="158"/>
      <c r="C47" s="197" t="s">
        <v>871</v>
      </c>
      <c r="D47" s="192"/>
      <c r="E47" s="193"/>
      <c r="F47" s="161"/>
      <c r="G47" s="161"/>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302</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3" x14ac:dyDescent="0.2">
      <c r="A48" s="157"/>
      <c r="B48" s="158"/>
      <c r="C48" s="197" t="s">
        <v>872</v>
      </c>
      <c r="D48" s="192"/>
      <c r="E48" s="193">
        <v>8.64</v>
      </c>
      <c r="F48" s="161"/>
      <c r="G48" s="161"/>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302</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ht="22.5" outlineLevel="1" x14ac:dyDescent="0.2">
      <c r="A49" s="171">
        <v>11</v>
      </c>
      <c r="B49" s="172" t="s">
        <v>873</v>
      </c>
      <c r="C49" s="187" t="s">
        <v>874</v>
      </c>
      <c r="D49" s="173" t="s">
        <v>307</v>
      </c>
      <c r="E49" s="174">
        <v>12.6</v>
      </c>
      <c r="F49" s="175"/>
      <c r="G49" s="176">
        <f>ROUND(E49*F49,2)</f>
        <v>0</v>
      </c>
      <c r="H49" s="175"/>
      <c r="I49" s="176">
        <f>ROUND(E49*H49,2)</f>
        <v>0</v>
      </c>
      <c r="J49" s="175"/>
      <c r="K49" s="176">
        <f>ROUND(E49*J49,2)</f>
        <v>0</v>
      </c>
      <c r="L49" s="176">
        <v>21</v>
      </c>
      <c r="M49" s="176">
        <f>G49*(1+L49/100)</f>
        <v>0</v>
      </c>
      <c r="N49" s="174">
        <v>4.8000000000000001E-4</v>
      </c>
      <c r="O49" s="174">
        <f>ROUND(E49*N49,2)</f>
        <v>0.01</v>
      </c>
      <c r="P49" s="174">
        <v>0</v>
      </c>
      <c r="Q49" s="174">
        <f>ROUND(E49*P49,2)</f>
        <v>0</v>
      </c>
      <c r="R49" s="176" t="s">
        <v>427</v>
      </c>
      <c r="S49" s="176" t="s">
        <v>235</v>
      </c>
      <c r="T49" s="177" t="s">
        <v>235</v>
      </c>
      <c r="U49" s="161">
        <v>0</v>
      </c>
      <c r="V49" s="161">
        <f>ROUND(E49*U49,2)</f>
        <v>0</v>
      </c>
      <c r="W49" s="161"/>
      <c r="X49" s="161" t="s">
        <v>428</v>
      </c>
      <c r="Y49" s="161" t="s">
        <v>238</v>
      </c>
      <c r="Z49" s="150"/>
      <c r="AA49" s="150"/>
      <c r="AB49" s="150"/>
      <c r="AC49" s="150"/>
      <c r="AD49" s="150"/>
      <c r="AE49" s="150"/>
      <c r="AF49" s="150"/>
      <c r="AG49" s="150" t="s">
        <v>663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2" x14ac:dyDescent="0.2">
      <c r="A50" s="157"/>
      <c r="B50" s="158"/>
      <c r="C50" s="197" t="s">
        <v>875</v>
      </c>
      <c r="D50" s="192"/>
      <c r="E50" s="193"/>
      <c r="F50" s="161"/>
      <c r="G50" s="161"/>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302</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3" x14ac:dyDescent="0.2">
      <c r="A51" s="157"/>
      <c r="B51" s="158"/>
      <c r="C51" s="197" t="s">
        <v>876</v>
      </c>
      <c r="D51" s="192"/>
      <c r="E51" s="193">
        <v>12.6</v>
      </c>
      <c r="F51" s="161"/>
      <c r="G51" s="161"/>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302</v>
      </c>
      <c r="AH51" s="150">
        <v>0</v>
      </c>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ht="22.5" outlineLevel="1" x14ac:dyDescent="0.2">
      <c r="A52" s="171">
        <v>12</v>
      </c>
      <c r="B52" s="172" t="s">
        <v>877</v>
      </c>
      <c r="C52" s="187" t="s">
        <v>878</v>
      </c>
      <c r="D52" s="173" t="s">
        <v>297</v>
      </c>
      <c r="E52" s="174">
        <v>9.07</v>
      </c>
      <c r="F52" s="175"/>
      <c r="G52" s="176">
        <f>ROUND(E52*F52,2)</f>
        <v>0</v>
      </c>
      <c r="H52" s="175"/>
      <c r="I52" s="176">
        <f>ROUND(E52*H52,2)</f>
        <v>0</v>
      </c>
      <c r="J52" s="175"/>
      <c r="K52" s="176">
        <f>ROUND(E52*J52,2)</f>
        <v>0</v>
      </c>
      <c r="L52" s="176">
        <v>21</v>
      </c>
      <c r="M52" s="176">
        <f>G52*(1+L52/100)</f>
        <v>0</v>
      </c>
      <c r="N52" s="174">
        <v>2.9999999999999997E-4</v>
      </c>
      <c r="O52" s="174">
        <f>ROUND(E52*N52,2)</f>
        <v>0</v>
      </c>
      <c r="P52" s="174">
        <v>0</v>
      </c>
      <c r="Q52" s="174">
        <f>ROUND(E52*P52,2)</f>
        <v>0</v>
      </c>
      <c r="R52" s="176" t="s">
        <v>427</v>
      </c>
      <c r="S52" s="176" t="s">
        <v>235</v>
      </c>
      <c r="T52" s="177" t="s">
        <v>235</v>
      </c>
      <c r="U52" s="161">
        <v>0</v>
      </c>
      <c r="V52" s="161">
        <f>ROUND(E52*U52,2)</f>
        <v>0</v>
      </c>
      <c r="W52" s="161"/>
      <c r="X52" s="161" t="s">
        <v>428</v>
      </c>
      <c r="Y52" s="161" t="s">
        <v>238</v>
      </c>
      <c r="Z52" s="150"/>
      <c r="AA52" s="150"/>
      <c r="AB52" s="150"/>
      <c r="AC52" s="150"/>
      <c r="AD52" s="150"/>
      <c r="AE52" s="150"/>
      <c r="AF52" s="150"/>
      <c r="AG52" s="150" t="s">
        <v>429</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
      <c r="A53" s="157"/>
      <c r="B53" s="158"/>
      <c r="C53" s="197" t="s">
        <v>879</v>
      </c>
      <c r="D53" s="192"/>
      <c r="E53" s="193"/>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302</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3" x14ac:dyDescent="0.2">
      <c r="A54" s="157"/>
      <c r="B54" s="158"/>
      <c r="C54" s="197" t="s">
        <v>880</v>
      </c>
      <c r="D54" s="192"/>
      <c r="E54" s="193">
        <v>9.07</v>
      </c>
      <c r="F54" s="161"/>
      <c r="G54" s="161"/>
      <c r="H54" s="161"/>
      <c r="I54" s="161"/>
      <c r="J54" s="161"/>
      <c r="K54" s="161"/>
      <c r="L54" s="161"/>
      <c r="M54" s="161"/>
      <c r="N54" s="160"/>
      <c r="O54" s="160"/>
      <c r="P54" s="160"/>
      <c r="Q54" s="160"/>
      <c r="R54" s="161"/>
      <c r="S54" s="161"/>
      <c r="T54" s="161"/>
      <c r="U54" s="161"/>
      <c r="V54" s="161"/>
      <c r="W54" s="161"/>
      <c r="X54" s="161"/>
      <c r="Y54" s="161"/>
      <c r="Z54" s="150"/>
      <c r="AA54" s="150"/>
      <c r="AB54" s="150"/>
      <c r="AC54" s="150"/>
      <c r="AD54" s="150"/>
      <c r="AE54" s="150"/>
      <c r="AF54" s="150"/>
      <c r="AG54" s="150" t="s">
        <v>302</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x14ac:dyDescent="0.2">
      <c r="A55" s="164" t="s">
        <v>230</v>
      </c>
      <c r="B55" s="165" t="s">
        <v>166</v>
      </c>
      <c r="C55" s="186" t="s">
        <v>167</v>
      </c>
      <c r="D55" s="166"/>
      <c r="E55" s="167"/>
      <c r="F55" s="168"/>
      <c r="G55" s="168">
        <f>SUMIF(AG56:AG60,"&lt;&gt;NOR",G56:G60)</f>
        <v>0</v>
      </c>
      <c r="H55" s="168"/>
      <c r="I55" s="168">
        <f>SUM(I56:I60)</f>
        <v>0</v>
      </c>
      <c r="J55" s="168"/>
      <c r="K55" s="168">
        <f>SUM(K56:K60)</f>
        <v>0</v>
      </c>
      <c r="L55" s="168"/>
      <c r="M55" s="168">
        <f>SUM(M56:M60)</f>
        <v>0</v>
      </c>
      <c r="N55" s="167"/>
      <c r="O55" s="167">
        <f>SUM(O56:O60)</f>
        <v>8.32</v>
      </c>
      <c r="P55" s="167"/>
      <c r="Q55" s="167">
        <f>SUM(Q56:Q60)</f>
        <v>0</v>
      </c>
      <c r="R55" s="168"/>
      <c r="S55" s="168"/>
      <c r="T55" s="169"/>
      <c r="U55" s="163"/>
      <c r="V55" s="163">
        <f>SUM(V56:V60)</f>
        <v>21.64</v>
      </c>
      <c r="W55" s="163"/>
      <c r="X55" s="163"/>
      <c r="Y55" s="163"/>
      <c r="AG55" t="s">
        <v>231</v>
      </c>
    </row>
    <row r="56" spans="1:60" outlineLevel="1" x14ac:dyDescent="0.2">
      <c r="A56" s="179">
        <v>13</v>
      </c>
      <c r="B56" s="180" t="s">
        <v>881</v>
      </c>
      <c r="C56" s="188" t="s">
        <v>882</v>
      </c>
      <c r="D56" s="181" t="s">
        <v>438</v>
      </c>
      <c r="E56" s="182">
        <v>1</v>
      </c>
      <c r="F56" s="183"/>
      <c r="G56" s="184">
        <f>ROUND(E56*F56,2)</f>
        <v>0</v>
      </c>
      <c r="H56" s="183"/>
      <c r="I56" s="184">
        <f>ROUND(E56*H56,2)</f>
        <v>0</v>
      </c>
      <c r="J56" s="183"/>
      <c r="K56" s="184">
        <f>ROUND(E56*J56,2)</f>
        <v>0</v>
      </c>
      <c r="L56" s="184">
        <v>21</v>
      </c>
      <c r="M56" s="184">
        <f>G56*(1+L56/100)</f>
        <v>0</v>
      </c>
      <c r="N56" s="182">
        <v>0.82908999999999999</v>
      </c>
      <c r="O56" s="182">
        <f>ROUND(E56*N56,2)</f>
        <v>0.83</v>
      </c>
      <c r="P56" s="182">
        <v>0</v>
      </c>
      <c r="Q56" s="182">
        <f>ROUND(E56*P56,2)</f>
        <v>0</v>
      </c>
      <c r="R56" s="184"/>
      <c r="S56" s="184" t="s">
        <v>267</v>
      </c>
      <c r="T56" s="185" t="s">
        <v>287</v>
      </c>
      <c r="U56" s="161">
        <v>0</v>
      </c>
      <c r="V56" s="161">
        <f>ROUND(E56*U56,2)</f>
        <v>0</v>
      </c>
      <c r="W56" s="161"/>
      <c r="X56" s="161" t="s">
        <v>299</v>
      </c>
      <c r="Y56" s="161" t="s">
        <v>238</v>
      </c>
      <c r="Z56" s="150"/>
      <c r="AA56" s="150"/>
      <c r="AB56" s="150"/>
      <c r="AC56" s="150"/>
      <c r="AD56" s="150"/>
      <c r="AE56" s="150"/>
      <c r="AF56" s="150"/>
      <c r="AG56" s="150" t="s">
        <v>300</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
      <c r="A57" s="171">
        <v>14</v>
      </c>
      <c r="B57" s="172" t="s">
        <v>883</v>
      </c>
      <c r="C57" s="187" t="s">
        <v>884</v>
      </c>
      <c r="D57" s="173" t="s">
        <v>307</v>
      </c>
      <c r="E57" s="174">
        <v>7</v>
      </c>
      <c r="F57" s="175"/>
      <c r="G57" s="176">
        <f>ROUND(E57*F57,2)</f>
        <v>0</v>
      </c>
      <c r="H57" s="175"/>
      <c r="I57" s="176">
        <f>ROUND(E57*H57,2)</f>
        <v>0</v>
      </c>
      <c r="J57" s="175"/>
      <c r="K57" s="176">
        <f>ROUND(E57*J57,2)</f>
        <v>0</v>
      </c>
      <c r="L57" s="176">
        <v>21</v>
      </c>
      <c r="M57" s="176">
        <f>G57*(1+L57/100)</f>
        <v>0</v>
      </c>
      <c r="N57" s="174">
        <v>1.06932</v>
      </c>
      <c r="O57" s="174">
        <f>ROUND(E57*N57,2)</f>
        <v>7.49</v>
      </c>
      <c r="P57" s="174">
        <v>0</v>
      </c>
      <c r="Q57" s="174">
        <f>ROUND(E57*P57,2)</f>
        <v>0</v>
      </c>
      <c r="R57" s="176" t="s">
        <v>885</v>
      </c>
      <c r="S57" s="176" t="s">
        <v>235</v>
      </c>
      <c r="T57" s="177" t="s">
        <v>235</v>
      </c>
      <c r="U57" s="161">
        <v>3.0918899999999998</v>
      </c>
      <c r="V57" s="161">
        <f>ROUND(E57*U57,2)</f>
        <v>21.64</v>
      </c>
      <c r="W57" s="161"/>
      <c r="X57" s="161" t="s">
        <v>886</v>
      </c>
      <c r="Y57" s="161" t="s">
        <v>238</v>
      </c>
      <c r="Z57" s="150"/>
      <c r="AA57" s="150"/>
      <c r="AB57" s="150"/>
      <c r="AC57" s="150"/>
      <c r="AD57" s="150"/>
      <c r="AE57" s="150"/>
      <c r="AF57" s="150"/>
      <c r="AG57" s="150" t="s">
        <v>887</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ht="56.25" outlineLevel="2" x14ac:dyDescent="0.2">
      <c r="A58" s="157"/>
      <c r="B58" s="158"/>
      <c r="C58" s="268" t="s">
        <v>888</v>
      </c>
      <c r="D58" s="269"/>
      <c r="E58" s="269"/>
      <c r="F58" s="269"/>
      <c r="G58" s="269"/>
      <c r="H58" s="161"/>
      <c r="I58" s="161"/>
      <c r="J58" s="161"/>
      <c r="K58" s="161"/>
      <c r="L58" s="161"/>
      <c r="M58" s="161"/>
      <c r="N58" s="160"/>
      <c r="O58" s="160"/>
      <c r="P58" s="160"/>
      <c r="Q58" s="160"/>
      <c r="R58" s="161"/>
      <c r="S58" s="161"/>
      <c r="T58" s="161"/>
      <c r="U58" s="161"/>
      <c r="V58" s="161"/>
      <c r="W58" s="161"/>
      <c r="X58" s="161"/>
      <c r="Y58" s="161"/>
      <c r="Z58" s="150"/>
      <c r="AA58" s="150"/>
      <c r="AB58" s="150"/>
      <c r="AC58" s="150"/>
      <c r="AD58" s="150"/>
      <c r="AE58" s="150"/>
      <c r="AF58" s="150"/>
      <c r="AG58" s="150" t="s">
        <v>309</v>
      </c>
      <c r="AH58" s="150"/>
      <c r="AI58" s="150"/>
      <c r="AJ58" s="150"/>
      <c r="AK58" s="150"/>
      <c r="AL58" s="150"/>
      <c r="AM58" s="150"/>
      <c r="AN58" s="150"/>
      <c r="AO58" s="150"/>
      <c r="AP58" s="150"/>
      <c r="AQ58" s="150"/>
      <c r="AR58" s="150"/>
      <c r="AS58" s="150"/>
      <c r="AT58" s="150"/>
      <c r="AU58" s="150"/>
      <c r="AV58" s="150"/>
      <c r="AW58" s="150"/>
      <c r="AX58" s="150"/>
      <c r="AY58" s="150"/>
      <c r="AZ58" s="150"/>
      <c r="BA58" s="178" t="str">
        <f>C58</f>
        <v>hloubení rýh zapažených, šířky do 200 cm, hloubky 2 m, v hornině 3 (včetně příplatku za lepivost), pažení a rozepření rýh příložné (pro jakoukoliv mezerovitost) včetně přepažování rozepření a odstranění, s uložením materiálu do 3 m od okraje výkopu, svislé přemístění výkopku, s naložením přebytku po zásypu (0,08 - 2,22 m3/m rýhy) na dopravní prostředek, s odvozem do 6 km a uložením na skládku, lože pod potrubí z písku a štěrkopísku do 63 mm, dodávka a montáž potrubí z trub PVC hrdlových, obsyp potrubí kamenivem fr. 4-8 mm,  zhutnění, zásyp rýhy vytěženou zeminou, s uložením ve vrstvách, se zhutněním.</v>
      </c>
      <c r="BB58" s="150"/>
      <c r="BC58" s="150"/>
      <c r="BD58" s="150"/>
      <c r="BE58" s="150"/>
      <c r="BF58" s="150"/>
      <c r="BG58" s="150"/>
      <c r="BH58" s="150"/>
    </row>
    <row r="59" spans="1:60" outlineLevel="2" x14ac:dyDescent="0.2">
      <c r="A59" s="157"/>
      <c r="B59" s="158"/>
      <c r="C59" s="197" t="s">
        <v>889</v>
      </c>
      <c r="D59" s="192"/>
      <c r="E59" s="193"/>
      <c r="F59" s="161"/>
      <c r="G59" s="161"/>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302</v>
      </c>
      <c r="AH59" s="150">
        <v>0</v>
      </c>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3" x14ac:dyDescent="0.2">
      <c r="A60" s="157"/>
      <c r="B60" s="158"/>
      <c r="C60" s="197" t="s">
        <v>890</v>
      </c>
      <c r="D60" s="192"/>
      <c r="E60" s="193">
        <v>7</v>
      </c>
      <c r="F60" s="161"/>
      <c r="G60" s="161"/>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302</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x14ac:dyDescent="0.2">
      <c r="A61" s="3"/>
      <c r="B61" s="4"/>
      <c r="C61" s="189"/>
      <c r="D61" s="6"/>
      <c r="E61" s="3"/>
      <c r="F61" s="3"/>
      <c r="G61" s="3"/>
      <c r="H61" s="3"/>
      <c r="I61" s="3"/>
      <c r="J61" s="3"/>
      <c r="K61" s="3"/>
      <c r="L61" s="3"/>
      <c r="M61" s="3"/>
      <c r="N61" s="3"/>
      <c r="O61" s="3"/>
      <c r="P61" s="3"/>
      <c r="Q61" s="3"/>
      <c r="R61" s="3"/>
      <c r="S61" s="3"/>
      <c r="T61" s="3"/>
      <c r="U61" s="3"/>
      <c r="V61" s="3"/>
      <c r="W61" s="3"/>
      <c r="X61" s="3"/>
      <c r="Y61" s="3"/>
      <c r="AE61">
        <v>15</v>
      </c>
      <c r="AF61">
        <v>21</v>
      </c>
      <c r="AG61" t="s">
        <v>216</v>
      </c>
    </row>
    <row r="62" spans="1:60" x14ac:dyDescent="0.2">
      <c r="A62" s="153"/>
      <c r="B62" s="154" t="s">
        <v>29</v>
      </c>
      <c r="C62" s="190"/>
      <c r="D62" s="155"/>
      <c r="E62" s="156"/>
      <c r="F62" s="156"/>
      <c r="G62" s="170">
        <f>G8+G37+G55</f>
        <v>0</v>
      </c>
      <c r="H62" s="3"/>
      <c r="I62" s="3"/>
      <c r="J62" s="3"/>
      <c r="K62" s="3"/>
      <c r="L62" s="3"/>
      <c r="M62" s="3"/>
      <c r="N62" s="3"/>
      <c r="O62" s="3"/>
      <c r="P62" s="3"/>
      <c r="Q62" s="3"/>
      <c r="R62" s="3"/>
      <c r="S62" s="3"/>
      <c r="T62" s="3"/>
      <c r="U62" s="3"/>
      <c r="V62" s="3"/>
      <c r="W62" s="3"/>
      <c r="X62" s="3"/>
      <c r="Y62" s="3"/>
      <c r="AE62">
        <f>SUMIF(L7:L60,AE61,G7:G60)</f>
        <v>0</v>
      </c>
      <c r="AF62">
        <f>SUMIF(L7:L60,AF61,G7:G60)</f>
        <v>0</v>
      </c>
      <c r="AG62" t="s">
        <v>290</v>
      </c>
    </row>
    <row r="63" spans="1:60" x14ac:dyDescent="0.2">
      <c r="C63" s="191"/>
      <c r="D63" s="10"/>
      <c r="AG63" t="s">
        <v>293</v>
      </c>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15">
    <mergeCell ref="C39:G39"/>
    <mergeCell ref="C46:G46"/>
    <mergeCell ref="C58:G58"/>
    <mergeCell ref="C19:G19"/>
    <mergeCell ref="C23:G23"/>
    <mergeCell ref="C28:G28"/>
    <mergeCell ref="C32:G32"/>
    <mergeCell ref="C33:G33"/>
    <mergeCell ref="C34:G34"/>
    <mergeCell ref="C15:G15"/>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9" t="s">
        <v>294</v>
      </c>
      <c r="B1" s="259"/>
      <c r="C1" s="259"/>
      <c r="D1" s="259"/>
      <c r="E1" s="259"/>
      <c r="F1" s="259"/>
      <c r="G1" s="259"/>
      <c r="AG1" t="s">
        <v>201</v>
      </c>
    </row>
    <row r="2" spans="1:60" ht="25.15" customHeight="1" x14ac:dyDescent="0.2">
      <c r="A2" s="142" t="s">
        <v>7</v>
      </c>
      <c r="B2" s="49" t="s">
        <v>43</v>
      </c>
      <c r="C2" s="260" t="s">
        <v>44</v>
      </c>
      <c r="D2" s="261"/>
      <c r="E2" s="261"/>
      <c r="F2" s="261"/>
      <c r="G2" s="262"/>
      <c r="AG2" t="s">
        <v>202</v>
      </c>
    </row>
    <row r="3" spans="1:60" ht="25.15" customHeight="1" x14ac:dyDescent="0.2">
      <c r="A3" s="142" t="s">
        <v>8</v>
      </c>
      <c r="B3" s="49" t="s">
        <v>72</v>
      </c>
      <c r="C3" s="260" t="s">
        <v>73</v>
      </c>
      <c r="D3" s="261"/>
      <c r="E3" s="261"/>
      <c r="F3" s="261"/>
      <c r="G3" s="262"/>
      <c r="AC3" s="123" t="s">
        <v>202</v>
      </c>
      <c r="AG3" t="s">
        <v>206</v>
      </c>
    </row>
    <row r="4" spans="1:60" ht="25.15" customHeight="1" x14ac:dyDescent="0.2">
      <c r="A4" s="143" t="s">
        <v>9</v>
      </c>
      <c r="B4" s="144" t="s">
        <v>74</v>
      </c>
      <c r="C4" s="263" t="s">
        <v>75</v>
      </c>
      <c r="D4" s="264"/>
      <c r="E4" s="264"/>
      <c r="F4" s="264"/>
      <c r="G4" s="265"/>
      <c r="AG4" t="s">
        <v>207</v>
      </c>
    </row>
    <row r="5" spans="1:60" x14ac:dyDescent="0.2">
      <c r="D5" s="10"/>
    </row>
    <row r="6" spans="1:60" ht="38.25" x14ac:dyDescent="0.2">
      <c r="A6" s="146" t="s">
        <v>208</v>
      </c>
      <c r="B6" s="148" t="s">
        <v>209</v>
      </c>
      <c r="C6" s="148" t="s">
        <v>210</v>
      </c>
      <c r="D6" s="147" t="s">
        <v>211</v>
      </c>
      <c r="E6" s="146" t="s">
        <v>212</v>
      </c>
      <c r="F6" s="145" t="s">
        <v>213</v>
      </c>
      <c r="G6" s="146" t="s">
        <v>29</v>
      </c>
      <c r="H6" s="149" t="s">
        <v>30</v>
      </c>
      <c r="I6" s="149" t="s">
        <v>214</v>
      </c>
      <c r="J6" s="149" t="s">
        <v>31</v>
      </c>
      <c r="K6" s="149" t="s">
        <v>215</v>
      </c>
      <c r="L6" s="149" t="s">
        <v>216</v>
      </c>
      <c r="M6" s="149" t="s">
        <v>217</v>
      </c>
      <c r="N6" s="149" t="s">
        <v>218</v>
      </c>
      <c r="O6" s="149" t="s">
        <v>219</v>
      </c>
      <c r="P6" s="149" t="s">
        <v>220</v>
      </c>
      <c r="Q6" s="149" t="s">
        <v>221</v>
      </c>
      <c r="R6" s="149" t="s">
        <v>222</v>
      </c>
      <c r="S6" s="149" t="s">
        <v>223</v>
      </c>
      <c r="T6" s="149" t="s">
        <v>224</v>
      </c>
      <c r="U6" s="149" t="s">
        <v>225</v>
      </c>
      <c r="V6" s="149" t="s">
        <v>226</v>
      </c>
      <c r="W6" s="149" t="s">
        <v>227</v>
      </c>
      <c r="X6" s="149" t="s">
        <v>228</v>
      </c>
      <c r="Y6" s="149" t="s">
        <v>229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4" t="s">
        <v>230</v>
      </c>
      <c r="B8" s="165" t="s">
        <v>152</v>
      </c>
      <c r="C8" s="186" t="s">
        <v>153</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24.59</v>
      </c>
      <c r="W8" s="163"/>
      <c r="X8" s="163"/>
      <c r="Y8" s="163"/>
      <c r="AG8" t="s">
        <v>231</v>
      </c>
    </row>
    <row r="9" spans="1:60" outlineLevel="1" x14ac:dyDescent="0.2">
      <c r="A9" s="171">
        <v>1</v>
      </c>
      <c r="B9" s="172" t="s">
        <v>891</v>
      </c>
      <c r="C9" s="187" t="s">
        <v>892</v>
      </c>
      <c r="D9" s="173" t="s">
        <v>313</v>
      </c>
      <c r="E9" s="174">
        <v>4</v>
      </c>
      <c r="F9" s="175"/>
      <c r="G9" s="176">
        <f>ROUND(E9*F9,2)</f>
        <v>0</v>
      </c>
      <c r="H9" s="175"/>
      <c r="I9" s="176">
        <f>ROUND(E9*H9,2)</f>
        <v>0</v>
      </c>
      <c r="J9" s="175"/>
      <c r="K9" s="176">
        <f>ROUND(E9*J9,2)</f>
        <v>0</v>
      </c>
      <c r="L9" s="176">
        <v>21</v>
      </c>
      <c r="M9" s="176">
        <f>G9*(1+L9/100)</f>
        <v>0</v>
      </c>
      <c r="N9" s="174">
        <v>0</v>
      </c>
      <c r="O9" s="174">
        <f>ROUND(E9*N9,2)</f>
        <v>0</v>
      </c>
      <c r="P9" s="174">
        <v>0</v>
      </c>
      <c r="Q9" s="174">
        <f>ROUND(E9*P9,2)</f>
        <v>0</v>
      </c>
      <c r="R9" s="176" t="s">
        <v>314</v>
      </c>
      <c r="S9" s="176" t="s">
        <v>235</v>
      </c>
      <c r="T9" s="177" t="s">
        <v>235</v>
      </c>
      <c r="U9" s="161">
        <v>3.5329999999999999</v>
      </c>
      <c r="V9" s="161">
        <f>ROUND(E9*U9,2)</f>
        <v>14.13</v>
      </c>
      <c r="W9" s="161"/>
      <c r="X9" s="161" t="s">
        <v>299</v>
      </c>
      <c r="Y9" s="161" t="s">
        <v>238</v>
      </c>
      <c r="Z9" s="150"/>
      <c r="AA9" s="150"/>
      <c r="AB9" s="150"/>
      <c r="AC9" s="150"/>
      <c r="AD9" s="150"/>
      <c r="AE9" s="150"/>
      <c r="AF9" s="150"/>
      <c r="AG9" s="150" t="s">
        <v>300</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68" t="s">
        <v>893</v>
      </c>
      <c r="D10" s="269"/>
      <c r="E10" s="269"/>
      <c r="F10" s="269"/>
      <c r="G10" s="269"/>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309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197" t="s">
        <v>894</v>
      </c>
      <c r="D11" s="192"/>
      <c r="E11" s="193">
        <v>3.6</v>
      </c>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302</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3" x14ac:dyDescent="0.2">
      <c r="A12" s="157"/>
      <c r="B12" s="158"/>
      <c r="C12" s="197" t="s">
        <v>895</v>
      </c>
      <c r="D12" s="192"/>
      <c r="E12" s="193">
        <v>0.4</v>
      </c>
      <c r="F12" s="161"/>
      <c r="G12" s="161"/>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302</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1">
        <v>2</v>
      </c>
      <c r="B13" s="172" t="s">
        <v>337</v>
      </c>
      <c r="C13" s="187" t="s">
        <v>338</v>
      </c>
      <c r="D13" s="173" t="s">
        <v>313</v>
      </c>
      <c r="E13" s="174">
        <v>4</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t="s">
        <v>314</v>
      </c>
      <c r="S13" s="176" t="s">
        <v>235</v>
      </c>
      <c r="T13" s="177" t="s">
        <v>235</v>
      </c>
      <c r="U13" s="161">
        <v>1.0999999999999999E-2</v>
      </c>
      <c r="V13" s="161">
        <f>ROUND(E13*U13,2)</f>
        <v>0.04</v>
      </c>
      <c r="W13" s="161"/>
      <c r="X13" s="161" t="s">
        <v>299</v>
      </c>
      <c r="Y13" s="161" t="s">
        <v>238</v>
      </c>
      <c r="Z13" s="150"/>
      <c r="AA13" s="150"/>
      <c r="AB13" s="150"/>
      <c r="AC13" s="150"/>
      <c r="AD13" s="150"/>
      <c r="AE13" s="150"/>
      <c r="AF13" s="150"/>
      <c r="AG13" s="150" t="s">
        <v>300</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268" t="s">
        <v>334</v>
      </c>
      <c r="D14" s="269"/>
      <c r="E14" s="269"/>
      <c r="F14" s="269"/>
      <c r="G14" s="269"/>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309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2" x14ac:dyDescent="0.2">
      <c r="A15" s="157"/>
      <c r="B15" s="158"/>
      <c r="C15" s="197" t="s">
        <v>896</v>
      </c>
      <c r="D15" s="192"/>
      <c r="E15" s="193">
        <v>4</v>
      </c>
      <c r="F15" s="161"/>
      <c r="G15" s="161"/>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302</v>
      </c>
      <c r="AH15" s="150">
        <v>5</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2.5" outlineLevel="1" x14ac:dyDescent="0.2">
      <c r="A16" s="171">
        <v>3</v>
      </c>
      <c r="B16" s="172" t="s">
        <v>897</v>
      </c>
      <c r="C16" s="187" t="s">
        <v>898</v>
      </c>
      <c r="D16" s="173" t="s">
        <v>313</v>
      </c>
      <c r="E16" s="174">
        <v>4</v>
      </c>
      <c r="F16" s="175"/>
      <c r="G16" s="176">
        <f>ROUND(E16*F16,2)</f>
        <v>0</v>
      </c>
      <c r="H16" s="175"/>
      <c r="I16" s="176">
        <f>ROUND(E16*H16,2)</f>
        <v>0</v>
      </c>
      <c r="J16" s="175"/>
      <c r="K16" s="176">
        <f>ROUND(E16*J16,2)</f>
        <v>0</v>
      </c>
      <c r="L16" s="176">
        <v>21</v>
      </c>
      <c r="M16" s="176">
        <f>G16*(1+L16/100)</f>
        <v>0</v>
      </c>
      <c r="N16" s="174">
        <v>0</v>
      </c>
      <c r="O16" s="174">
        <f>ROUND(E16*N16,2)</f>
        <v>0</v>
      </c>
      <c r="P16" s="174">
        <v>0</v>
      </c>
      <c r="Q16" s="174">
        <f>ROUND(E16*P16,2)</f>
        <v>0</v>
      </c>
      <c r="R16" s="176" t="s">
        <v>314</v>
      </c>
      <c r="S16" s="176" t="s">
        <v>235</v>
      </c>
      <c r="T16" s="177" t="s">
        <v>235</v>
      </c>
      <c r="U16" s="161">
        <v>0.66800000000000004</v>
      </c>
      <c r="V16" s="161">
        <f>ROUND(E16*U16,2)</f>
        <v>2.67</v>
      </c>
      <c r="W16" s="161"/>
      <c r="X16" s="161" t="s">
        <v>299</v>
      </c>
      <c r="Y16" s="161" t="s">
        <v>238</v>
      </c>
      <c r="Z16" s="150"/>
      <c r="AA16" s="150"/>
      <c r="AB16" s="150"/>
      <c r="AC16" s="150"/>
      <c r="AD16" s="150"/>
      <c r="AE16" s="150"/>
      <c r="AF16" s="150"/>
      <c r="AG16" s="150" t="s">
        <v>300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2" x14ac:dyDescent="0.2">
      <c r="A17" s="157"/>
      <c r="B17" s="158"/>
      <c r="C17" s="268" t="s">
        <v>899</v>
      </c>
      <c r="D17" s="269"/>
      <c r="E17" s="269"/>
      <c r="F17" s="269"/>
      <c r="G17" s="269"/>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309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2" x14ac:dyDescent="0.2">
      <c r="A18" s="157"/>
      <c r="B18" s="158"/>
      <c r="C18" s="197" t="s">
        <v>896</v>
      </c>
      <c r="D18" s="192"/>
      <c r="E18" s="193">
        <v>4</v>
      </c>
      <c r="F18" s="161"/>
      <c r="G18" s="161"/>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302</v>
      </c>
      <c r="AH18" s="150">
        <v>5</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71">
        <v>4</v>
      </c>
      <c r="B19" s="172" t="s">
        <v>900</v>
      </c>
      <c r="C19" s="187" t="s">
        <v>901</v>
      </c>
      <c r="D19" s="173" t="s">
        <v>313</v>
      </c>
      <c r="E19" s="174">
        <v>4</v>
      </c>
      <c r="F19" s="175"/>
      <c r="G19" s="176">
        <f>ROUND(E19*F19,2)</f>
        <v>0</v>
      </c>
      <c r="H19" s="175"/>
      <c r="I19" s="176">
        <f>ROUND(E19*H19,2)</f>
        <v>0</v>
      </c>
      <c r="J19" s="175"/>
      <c r="K19" s="176">
        <f>ROUND(E19*J19,2)</f>
        <v>0</v>
      </c>
      <c r="L19" s="176">
        <v>21</v>
      </c>
      <c r="M19" s="176">
        <f>G19*(1+L19/100)</f>
        <v>0</v>
      </c>
      <c r="N19" s="174">
        <v>0</v>
      </c>
      <c r="O19" s="174">
        <f>ROUND(E19*N19,2)</f>
        <v>0</v>
      </c>
      <c r="P19" s="174">
        <v>0</v>
      </c>
      <c r="Q19" s="174">
        <f>ROUND(E19*P19,2)</f>
        <v>0</v>
      </c>
      <c r="R19" s="176" t="s">
        <v>314</v>
      </c>
      <c r="S19" s="176" t="s">
        <v>235</v>
      </c>
      <c r="T19" s="177" t="s">
        <v>235</v>
      </c>
      <c r="U19" s="161">
        <v>1.9379999999999999</v>
      </c>
      <c r="V19" s="161">
        <f>ROUND(E19*U19,2)</f>
        <v>7.75</v>
      </c>
      <c r="W19" s="161"/>
      <c r="X19" s="161" t="s">
        <v>299</v>
      </c>
      <c r="Y19" s="161" t="s">
        <v>238</v>
      </c>
      <c r="Z19" s="150"/>
      <c r="AA19" s="150"/>
      <c r="AB19" s="150"/>
      <c r="AC19" s="150"/>
      <c r="AD19" s="150"/>
      <c r="AE19" s="150"/>
      <c r="AF19" s="150"/>
      <c r="AG19" s="150" t="s">
        <v>300</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2" x14ac:dyDescent="0.2">
      <c r="A20" s="157"/>
      <c r="B20" s="158"/>
      <c r="C20" s="197" t="s">
        <v>896</v>
      </c>
      <c r="D20" s="192"/>
      <c r="E20" s="193">
        <v>4</v>
      </c>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302</v>
      </c>
      <c r="AH20" s="150">
        <v>5</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1">
        <v>5</v>
      </c>
      <c r="B21" s="172" t="s">
        <v>902</v>
      </c>
      <c r="C21" s="187" t="s">
        <v>903</v>
      </c>
      <c r="D21" s="173" t="s">
        <v>313</v>
      </c>
      <c r="E21" s="174">
        <v>4</v>
      </c>
      <c r="F21" s="175"/>
      <c r="G21" s="176">
        <f>ROUND(E21*F21,2)</f>
        <v>0</v>
      </c>
      <c r="H21" s="175"/>
      <c r="I21" s="176">
        <f>ROUND(E21*H21,2)</f>
        <v>0</v>
      </c>
      <c r="J21" s="175"/>
      <c r="K21" s="176">
        <f>ROUND(E21*J21,2)</f>
        <v>0</v>
      </c>
      <c r="L21" s="176">
        <v>21</v>
      </c>
      <c r="M21" s="176">
        <f>G21*(1+L21/100)</f>
        <v>0</v>
      </c>
      <c r="N21" s="174">
        <v>0</v>
      </c>
      <c r="O21" s="174">
        <f>ROUND(E21*N21,2)</f>
        <v>0</v>
      </c>
      <c r="P21" s="174">
        <v>0</v>
      </c>
      <c r="Q21" s="174">
        <f>ROUND(E21*P21,2)</f>
        <v>0</v>
      </c>
      <c r="R21" s="176" t="s">
        <v>314</v>
      </c>
      <c r="S21" s="176" t="s">
        <v>235</v>
      </c>
      <c r="T21" s="177" t="s">
        <v>235</v>
      </c>
      <c r="U21" s="161">
        <v>0</v>
      </c>
      <c r="V21" s="161">
        <f>ROUND(E21*U21,2)</f>
        <v>0</v>
      </c>
      <c r="W21" s="161"/>
      <c r="X21" s="161" t="s">
        <v>299</v>
      </c>
      <c r="Y21" s="161" t="s">
        <v>238</v>
      </c>
      <c r="Z21" s="150"/>
      <c r="AA21" s="150"/>
      <c r="AB21" s="150"/>
      <c r="AC21" s="150"/>
      <c r="AD21" s="150"/>
      <c r="AE21" s="150"/>
      <c r="AF21" s="150"/>
      <c r="AG21" s="150" t="s">
        <v>300</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2" x14ac:dyDescent="0.2">
      <c r="A22" s="157"/>
      <c r="B22" s="158"/>
      <c r="C22" s="197" t="s">
        <v>896</v>
      </c>
      <c r="D22" s="192"/>
      <c r="E22" s="193">
        <v>4</v>
      </c>
      <c r="F22" s="161"/>
      <c r="G22" s="161"/>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302</v>
      </c>
      <c r="AH22" s="150">
        <v>5</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x14ac:dyDescent="0.2">
      <c r="A23" s="164" t="s">
        <v>230</v>
      </c>
      <c r="B23" s="165" t="s">
        <v>154</v>
      </c>
      <c r="C23" s="186" t="s">
        <v>155</v>
      </c>
      <c r="D23" s="166"/>
      <c r="E23" s="167"/>
      <c r="F23" s="168"/>
      <c r="G23" s="168">
        <f>SUMIF(AG24:AG33,"&lt;&gt;NOR",G24:G33)</f>
        <v>0</v>
      </c>
      <c r="H23" s="168"/>
      <c r="I23" s="168">
        <f>SUM(I24:I33)</f>
        <v>0</v>
      </c>
      <c r="J23" s="168"/>
      <c r="K23" s="168">
        <f>SUM(K24:K33)</f>
        <v>0</v>
      </c>
      <c r="L23" s="168"/>
      <c r="M23" s="168">
        <f>SUM(M24:M33)</f>
        <v>0</v>
      </c>
      <c r="N23" s="167"/>
      <c r="O23" s="167">
        <f>SUM(O24:O33)</f>
        <v>0</v>
      </c>
      <c r="P23" s="167"/>
      <c r="Q23" s="167">
        <f>SUM(Q24:Q33)</f>
        <v>0</v>
      </c>
      <c r="R23" s="168"/>
      <c r="S23" s="168"/>
      <c r="T23" s="169"/>
      <c r="U23" s="163"/>
      <c r="V23" s="163">
        <f>SUM(V24:V33)</f>
        <v>0</v>
      </c>
      <c r="W23" s="163"/>
      <c r="X23" s="163"/>
      <c r="Y23" s="163"/>
      <c r="AG23" t="s">
        <v>231</v>
      </c>
    </row>
    <row r="24" spans="1:60" outlineLevel="1" x14ac:dyDescent="0.2">
      <c r="A24" s="179">
        <v>6</v>
      </c>
      <c r="B24" s="180" t="s">
        <v>904</v>
      </c>
      <c r="C24" s="188" t="s">
        <v>905</v>
      </c>
      <c r="D24" s="181" t="s">
        <v>438</v>
      </c>
      <c r="E24" s="182">
        <v>4</v>
      </c>
      <c r="F24" s="183"/>
      <c r="G24" s="184">
        <f>ROUND(E24*F24,2)</f>
        <v>0</v>
      </c>
      <c r="H24" s="183"/>
      <c r="I24" s="184">
        <f>ROUND(E24*H24,2)</f>
        <v>0</v>
      </c>
      <c r="J24" s="183"/>
      <c r="K24" s="184">
        <f>ROUND(E24*J24,2)</f>
        <v>0</v>
      </c>
      <c r="L24" s="184">
        <v>21</v>
      </c>
      <c r="M24" s="184">
        <f>G24*(1+L24/100)</f>
        <v>0</v>
      </c>
      <c r="N24" s="182">
        <v>0</v>
      </c>
      <c r="O24" s="182">
        <f>ROUND(E24*N24,2)</f>
        <v>0</v>
      </c>
      <c r="P24" s="182">
        <v>0</v>
      </c>
      <c r="Q24" s="182">
        <f>ROUND(E24*P24,2)</f>
        <v>0</v>
      </c>
      <c r="R24" s="184"/>
      <c r="S24" s="184" t="s">
        <v>267</v>
      </c>
      <c r="T24" s="185" t="s">
        <v>287</v>
      </c>
      <c r="U24" s="161">
        <v>0</v>
      </c>
      <c r="V24" s="161">
        <f>ROUND(E24*U24,2)</f>
        <v>0</v>
      </c>
      <c r="W24" s="161"/>
      <c r="X24" s="161" t="s">
        <v>299</v>
      </c>
      <c r="Y24" s="161" t="s">
        <v>238</v>
      </c>
      <c r="Z24" s="150"/>
      <c r="AA24" s="150"/>
      <c r="AB24" s="150"/>
      <c r="AC24" s="150"/>
      <c r="AD24" s="150"/>
      <c r="AE24" s="150"/>
      <c r="AF24" s="150"/>
      <c r="AG24" s="150" t="s">
        <v>583</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9">
        <v>7</v>
      </c>
      <c r="B25" s="180" t="s">
        <v>906</v>
      </c>
      <c r="C25" s="188" t="s">
        <v>907</v>
      </c>
      <c r="D25" s="181" t="s">
        <v>438</v>
      </c>
      <c r="E25" s="182">
        <v>2</v>
      </c>
      <c r="F25" s="183"/>
      <c r="G25" s="184">
        <f>ROUND(E25*F25,2)</f>
        <v>0</v>
      </c>
      <c r="H25" s="183"/>
      <c r="I25" s="184">
        <f>ROUND(E25*H25,2)</f>
        <v>0</v>
      </c>
      <c r="J25" s="183"/>
      <c r="K25" s="184">
        <f>ROUND(E25*J25,2)</f>
        <v>0</v>
      </c>
      <c r="L25" s="184">
        <v>21</v>
      </c>
      <c r="M25" s="184">
        <f>G25*(1+L25/100)</f>
        <v>0</v>
      </c>
      <c r="N25" s="182">
        <v>0</v>
      </c>
      <c r="O25" s="182">
        <f>ROUND(E25*N25,2)</f>
        <v>0</v>
      </c>
      <c r="P25" s="182">
        <v>0</v>
      </c>
      <c r="Q25" s="182">
        <f>ROUND(E25*P25,2)</f>
        <v>0</v>
      </c>
      <c r="R25" s="184"/>
      <c r="S25" s="184" t="s">
        <v>267</v>
      </c>
      <c r="T25" s="185" t="s">
        <v>287</v>
      </c>
      <c r="U25" s="161">
        <v>0</v>
      </c>
      <c r="V25" s="161">
        <f>ROUND(E25*U25,2)</f>
        <v>0</v>
      </c>
      <c r="W25" s="161"/>
      <c r="X25" s="161" t="s">
        <v>299</v>
      </c>
      <c r="Y25" s="161" t="s">
        <v>238</v>
      </c>
      <c r="Z25" s="150"/>
      <c r="AA25" s="150"/>
      <c r="AB25" s="150"/>
      <c r="AC25" s="150"/>
      <c r="AD25" s="150"/>
      <c r="AE25" s="150"/>
      <c r="AF25" s="150"/>
      <c r="AG25" s="150" t="s">
        <v>583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
      <c r="A26" s="171">
        <v>8</v>
      </c>
      <c r="B26" s="172" t="s">
        <v>908</v>
      </c>
      <c r="C26" s="187" t="s">
        <v>909</v>
      </c>
      <c r="D26" s="173" t="s">
        <v>438</v>
      </c>
      <c r="E26" s="174">
        <v>9</v>
      </c>
      <c r="F26" s="175"/>
      <c r="G26" s="176">
        <f>ROUND(E26*F26,2)</f>
        <v>0</v>
      </c>
      <c r="H26" s="175"/>
      <c r="I26" s="176">
        <f>ROUND(E26*H26,2)</f>
        <v>0</v>
      </c>
      <c r="J26" s="175"/>
      <c r="K26" s="176">
        <f>ROUND(E26*J26,2)</f>
        <v>0</v>
      </c>
      <c r="L26" s="176">
        <v>21</v>
      </c>
      <c r="M26" s="176">
        <f>G26*(1+L26/100)</f>
        <v>0</v>
      </c>
      <c r="N26" s="174">
        <v>0</v>
      </c>
      <c r="O26" s="174">
        <f>ROUND(E26*N26,2)</f>
        <v>0</v>
      </c>
      <c r="P26" s="174">
        <v>0</v>
      </c>
      <c r="Q26" s="174">
        <f>ROUND(E26*P26,2)</f>
        <v>0</v>
      </c>
      <c r="R26" s="176"/>
      <c r="S26" s="176" t="s">
        <v>267</v>
      </c>
      <c r="T26" s="177" t="s">
        <v>287</v>
      </c>
      <c r="U26" s="161">
        <v>0</v>
      </c>
      <c r="V26" s="161">
        <f>ROUND(E26*U26,2)</f>
        <v>0</v>
      </c>
      <c r="W26" s="161"/>
      <c r="X26" s="161" t="s">
        <v>299</v>
      </c>
      <c r="Y26" s="161" t="s">
        <v>238</v>
      </c>
      <c r="Z26" s="150"/>
      <c r="AA26" s="150"/>
      <c r="AB26" s="150"/>
      <c r="AC26" s="150"/>
      <c r="AD26" s="150"/>
      <c r="AE26" s="150"/>
      <c r="AF26" s="150"/>
      <c r="AG26" s="150" t="s">
        <v>583</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2" x14ac:dyDescent="0.2">
      <c r="A27" s="157"/>
      <c r="B27" s="158"/>
      <c r="C27" s="197" t="s">
        <v>910</v>
      </c>
      <c r="D27" s="192"/>
      <c r="E27" s="193">
        <v>9</v>
      </c>
      <c r="F27" s="161"/>
      <c r="G27" s="161"/>
      <c r="H27" s="161"/>
      <c r="I27" s="161"/>
      <c r="J27" s="161"/>
      <c r="K27" s="161"/>
      <c r="L27" s="161"/>
      <c r="M27" s="161"/>
      <c r="N27" s="160"/>
      <c r="O27" s="160"/>
      <c r="P27" s="160"/>
      <c r="Q27" s="160"/>
      <c r="R27" s="161"/>
      <c r="S27" s="161"/>
      <c r="T27" s="161"/>
      <c r="U27" s="161"/>
      <c r="V27" s="161"/>
      <c r="W27" s="161"/>
      <c r="X27" s="161"/>
      <c r="Y27" s="161"/>
      <c r="Z27" s="150"/>
      <c r="AA27" s="150"/>
      <c r="AB27" s="150"/>
      <c r="AC27" s="150"/>
      <c r="AD27" s="150"/>
      <c r="AE27" s="150"/>
      <c r="AF27" s="150"/>
      <c r="AG27" s="150" t="s">
        <v>302</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
      <c r="A28" s="171">
        <v>9</v>
      </c>
      <c r="B28" s="172" t="s">
        <v>911</v>
      </c>
      <c r="C28" s="187" t="s">
        <v>912</v>
      </c>
      <c r="D28" s="173" t="s">
        <v>438</v>
      </c>
      <c r="E28" s="174">
        <v>2</v>
      </c>
      <c r="F28" s="175"/>
      <c r="G28" s="176">
        <f>ROUND(E28*F28,2)</f>
        <v>0</v>
      </c>
      <c r="H28" s="175"/>
      <c r="I28" s="176">
        <f>ROUND(E28*H28,2)</f>
        <v>0</v>
      </c>
      <c r="J28" s="175"/>
      <c r="K28" s="176">
        <f>ROUND(E28*J28,2)</f>
        <v>0</v>
      </c>
      <c r="L28" s="176">
        <v>21</v>
      </c>
      <c r="M28" s="176">
        <f>G28*(1+L28/100)</f>
        <v>0</v>
      </c>
      <c r="N28" s="174">
        <v>0</v>
      </c>
      <c r="O28" s="174">
        <f>ROUND(E28*N28,2)</f>
        <v>0</v>
      </c>
      <c r="P28" s="174">
        <v>0</v>
      </c>
      <c r="Q28" s="174">
        <f>ROUND(E28*P28,2)</f>
        <v>0</v>
      </c>
      <c r="R28" s="176"/>
      <c r="S28" s="176" t="s">
        <v>267</v>
      </c>
      <c r="T28" s="177" t="s">
        <v>287</v>
      </c>
      <c r="U28" s="161">
        <v>0</v>
      </c>
      <c r="V28" s="161">
        <f>ROUND(E28*U28,2)</f>
        <v>0</v>
      </c>
      <c r="W28" s="161"/>
      <c r="X28" s="161" t="s">
        <v>299</v>
      </c>
      <c r="Y28" s="161" t="s">
        <v>238</v>
      </c>
      <c r="Z28" s="150"/>
      <c r="AA28" s="150"/>
      <c r="AB28" s="150"/>
      <c r="AC28" s="150"/>
      <c r="AD28" s="150"/>
      <c r="AE28" s="150"/>
      <c r="AF28" s="150"/>
      <c r="AG28" s="150" t="s">
        <v>583</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2" x14ac:dyDescent="0.2">
      <c r="A29" s="157"/>
      <c r="B29" s="158"/>
      <c r="C29" s="197" t="s">
        <v>603</v>
      </c>
      <c r="D29" s="192"/>
      <c r="E29" s="193"/>
      <c r="F29" s="161"/>
      <c r="G29" s="161"/>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302</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3" x14ac:dyDescent="0.2">
      <c r="A30" s="157"/>
      <c r="B30" s="158"/>
      <c r="C30" s="197" t="s">
        <v>156</v>
      </c>
      <c r="D30" s="192"/>
      <c r="E30" s="193">
        <v>2</v>
      </c>
      <c r="F30" s="161"/>
      <c r="G30" s="16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302</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9">
        <v>10</v>
      </c>
      <c r="B31" s="180" t="s">
        <v>913</v>
      </c>
      <c r="C31" s="188" t="s">
        <v>914</v>
      </c>
      <c r="D31" s="181" t="s">
        <v>438</v>
      </c>
      <c r="E31" s="182">
        <v>6</v>
      </c>
      <c r="F31" s="183"/>
      <c r="G31" s="184">
        <f>ROUND(E31*F31,2)</f>
        <v>0</v>
      </c>
      <c r="H31" s="183"/>
      <c r="I31" s="184">
        <f>ROUND(E31*H31,2)</f>
        <v>0</v>
      </c>
      <c r="J31" s="183"/>
      <c r="K31" s="184">
        <f>ROUND(E31*J31,2)</f>
        <v>0</v>
      </c>
      <c r="L31" s="184">
        <v>21</v>
      </c>
      <c r="M31" s="184">
        <f>G31*(1+L31/100)</f>
        <v>0</v>
      </c>
      <c r="N31" s="182">
        <v>0</v>
      </c>
      <c r="O31" s="182">
        <f>ROUND(E31*N31,2)</f>
        <v>0</v>
      </c>
      <c r="P31" s="182">
        <v>0</v>
      </c>
      <c r="Q31" s="182">
        <f>ROUND(E31*P31,2)</f>
        <v>0</v>
      </c>
      <c r="R31" s="184"/>
      <c r="S31" s="184" t="s">
        <v>267</v>
      </c>
      <c r="T31" s="185" t="s">
        <v>287</v>
      </c>
      <c r="U31" s="161">
        <v>0</v>
      </c>
      <c r="V31" s="161">
        <f>ROUND(E31*U31,2)</f>
        <v>0</v>
      </c>
      <c r="W31" s="161"/>
      <c r="X31" s="161" t="s">
        <v>428</v>
      </c>
      <c r="Y31" s="161" t="s">
        <v>238</v>
      </c>
      <c r="Z31" s="150"/>
      <c r="AA31" s="150"/>
      <c r="AB31" s="150"/>
      <c r="AC31" s="150"/>
      <c r="AD31" s="150"/>
      <c r="AE31" s="150"/>
      <c r="AF31" s="150"/>
      <c r="AG31" s="150" t="s">
        <v>663</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
      <c r="A32" s="179">
        <v>11</v>
      </c>
      <c r="B32" s="180" t="s">
        <v>915</v>
      </c>
      <c r="C32" s="188" t="s">
        <v>916</v>
      </c>
      <c r="D32" s="181" t="s">
        <v>438</v>
      </c>
      <c r="E32" s="182">
        <v>3</v>
      </c>
      <c r="F32" s="183"/>
      <c r="G32" s="184">
        <f>ROUND(E32*F32,2)</f>
        <v>0</v>
      </c>
      <c r="H32" s="183"/>
      <c r="I32" s="184">
        <f>ROUND(E32*H32,2)</f>
        <v>0</v>
      </c>
      <c r="J32" s="183"/>
      <c r="K32" s="184">
        <f>ROUND(E32*J32,2)</f>
        <v>0</v>
      </c>
      <c r="L32" s="184">
        <v>21</v>
      </c>
      <c r="M32" s="184">
        <f>G32*(1+L32/100)</f>
        <v>0</v>
      </c>
      <c r="N32" s="182">
        <v>0</v>
      </c>
      <c r="O32" s="182">
        <f>ROUND(E32*N32,2)</f>
        <v>0</v>
      </c>
      <c r="P32" s="182">
        <v>0</v>
      </c>
      <c r="Q32" s="182">
        <f>ROUND(E32*P32,2)</f>
        <v>0</v>
      </c>
      <c r="R32" s="184"/>
      <c r="S32" s="184" t="s">
        <v>267</v>
      </c>
      <c r="T32" s="185" t="s">
        <v>287</v>
      </c>
      <c r="U32" s="161">
        <v>0</v>
      </c>
      <c r="V32" s="161">
        <f>ROUND(E32*U32,2)</f>
        <v>0</v>
      </c>
      <c r="W32" s="161"/>
      <c r="X32" s="161" t="s">
        <v>428</v>
      </c>
      <c r="Y32" s="161" t="s">
        <v>238</v>
      </c>
      <c r="Z32" s="150"/>
      <c r="AA32" s="150"/>
      <c r="AB32" s="150"/>
      <c r="AC32" s="150"/>
      <c r="AD32" s="150"/>
      <c r="AE32" s="150"/>
      <c r="AF32" s="150"/>
      <c r="AG32" s="150" t="s">
        <v>663</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9">
        <v>12</v>
      </c>
      <c r="B33" s="180" t="s">
        <v>917</v>
      </c>
      <c r="C33" s="188" t="s">
        <v>918</v>
      </c>
      <c r="D33" s="181" t="s">
        <v>438</v>
      </c>
      <c r="E33" s="182">
        <v>2</v>
      </c>
      <c r="F33" s="183"/>
      <c r="G33" s="184">
        <f>ROUND(E33*F33,2)</f>
        <v>0</v>
      </c>
      <c r="H33" s="183"/>
      <c r="I33" s="184">
        <f>ROUND(E33*H33,2)</f>
        <v>0</v>
      </c>
      <c r="J33" s="183"/>
      <c r="K33" s="184">
        <f>ROUND(E33*J33,2)</f>
        <v>0</v>
      </c>
      <c r="L33" s="184">
        <v>21</v>
      </c>
      <c r="M33" s="184">
        <f>G33*(1+L33/100)</f>
        <v>0</v>
      </c>
      <c r="N33" s="182">
        <v>0</v>
      </c>
      <c r="O33" s="182">
        <f>ROUND(E33*N33,2)</f>
        <v>0</v>
      </c>
      <c r="P33" s="182">
        <v>0</v>
      </c>
      <c r="Q33" s="182">
        <f>ROUND(E33*P33,2)</f>
        <v>0</v>
      </c>
      <c r="R33" s="184"/>
      <c r="S33" s="184" t="s">
        <v>267</v>
      </c>
      <c r="T33" s="185" t="s">
        <v>287</v>
      </c>
      <c r="U33" s="161">
        <v>0</v>
      </c>
      <c r="V33" s="161">
        <f>ROUND(E33*U33,2)</f>
        <v>0</v>
      </c>
      <c r="W33" s="161"/>
      <c r="X33" s="161" t="s">
        <v>428</v>
      </c>
      <c r="Y33" s="161" t="s">
        <v>238</v>
      </c>
      <c r="Z33" s="150"/>
      <c r="AA33" s="150"/>
      <c r="AB33" s="150"/>
      <c r="AC33" s="150"/>
      <c r="AD33" s="150"/>
      <c r="AE33" s="150"/>
      <c r="AF33" s="150"/>
      <c r="AG33" s="150" t="s">
        <v>663</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x14ac:dyDescent="0.2">
      <c r="A34" s="164" t="s">
        <v>230</v>
      </c>
      <c r="B34" s="165" t="s">
        <v>156</v>
      </c>
      <c r="C34" s="186" t="s">
        <v>157</v>
      </c>
      <c r="D34" s="166"/>
      <c r="E34" s="167"/>
      <c r="F34" s="168"/>
      <c r="G34" s="168">
        <f>SUMIF(AG35:AG36,"&lt;&gt;NOR",G35:G36)</f>
        <v>0</v>
      </c>
      <c r="H34" s="168"/>
      <c r="I34" s="168">
        <f>SUM(I35:I36)</f>
        <v>0</v>
      </c>
      <c r="J34" s="168"/>
      <c r="K34" s="168">
        <f>SUM(K35:K36)</f>
        <v>0</v>
      </c>
      <c r="L34" s="168"/>
      <c r="M34" s="168">
        <f>SUM(M35:M36)</f>
        <v>0</v>
      </c>
      <c r="N34" s="167"/>
      <c r="O34" s="167">
        <f>SUM(O35:O36)</f>
        <v>10.1</v>
      </c>
      <c r="P34" s="167"/>
      <c r="Q34" s="167">
        <f>SUM(Q35:Q36)</f>
        <v>0</v>
      </c>
      <c r="R34" s="168"/>
      <c r="S34" s="168"/>
      <c r="T34" s="169"/>
      <c r="U34" s="163"/>
      <c r="V34" s="163">
        <f>SUM(V35:V36)</f>
        <v>1.91</v>
      </c>
      <c r="W34" s="163"/>
      <c r="X34" s="163"/>
      <c r="Y34" s="163"/>
      <c r="AG34" t="s">
        <v>231</v>
      </c>
    </row>
    <row r="35" spans="1:60" outlineLevel="1" x14ac:dyDescent="0.2">
      <c r="A35" s="171">
        <v>13</v>
      </c>
      <c r="B35" s="172" t="s">
        <v>919</v>
      </c>
      <c r="C35" s="187" t="s">
        <v>920</v>
      </c>
      <c r="D35" s="173" t="s">
        <v>313</v>
      </c>
      <c r="E35" s="174">
        <v>4</v>
      </c>
      <c r="F35" s="175"/>
      <c r="G35" s="176">
        <f>ROUND(E35*F35,2)</f>
        <v>0</v>
      </c>
      <c r="H35" s="175"/>
      <c r="I35" s="176">
        <f>ROUND(E35*H35,2)</f>
        <v>0</v>
      </c>
      <c r="J35" s="175"/>
      <c r="K35" s="176">
        <f>ROUND(E35*J35,2)</f>
        <v>0</v>
      </c>
      <c r="L35" s="176">
        <v>21</v>
      </c>
      <c r="M35" s="176">
        <f>G35*(1+L35/100)</f>
        <v>0</v>
      </c>
      <c r="N35" s="174">
        <v>2.5249999999999999</v>
      </c>
      <c r="O35" s="174">
        <f>ROUND(E35*N35,2)</f>
        <v>10.1</v>
      </c>
      <c r="P35" s="174">
        <v>0</v>
      </c>
      <c r="Q35" s="174">
        <f>ROUND(E35*P35,2)</f>
        <v>0</v>
      </c>
      <c r="R35" s="176" t="s">
        <v>447</v>
      </c>
      <c r="S35" s="176" t="s">
        <v>235</v>
      </c>
      <c r="T35" s="177" t="s">
        <v>235</v>
      </c>
      <c r="U35" s="161">
        <v>0.47699999999999998</v>
      </c>
      <c r="V35" s="161">
        <f>ROUND(E35*U35,2)</f>
        <v>1.91</v>
      </c>
      <c r="W35" s="161"/>
      <c r="X35" s="161" t="s">
        <v>299</v>
      </c>
      <c r="Y35" s="161" t="s">
        <v>238</v>
      </c>
      <c r="Z35" s="150"/>
      <c r="AA35" s="150"/>
      <c r="AB35" s="150"/>
      <c r="AC35" s="150"/>
      <c r="AD35" s="150"/>
      <c r="AE35" s="150"/>
      <c r="AF35" s="150"/>
      <c r="AG35" s="150" t="s">
        <v>300</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
      <c r="A36" s="157"/>
      <c r="B36" s="158"/>
      <c r="C36" s="197" t="s">
        <v>896</v>
      </c>
      <c r="D36" s="192"/>
      <c r="E36" s="193">
        <v>4</v>
      </c>
      <c r="F36" s="161"/>
      <c r="G36" s="161"/>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302</v>
      </c>
      <c r="AH36" s="150">
        <v>5</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x14ac:dyDescent="0.2">
      <c r="A37" s="164" t="s">
        <v>230</v>
      </c>
      <c r="B37" s="165" t="s">
        <v>172</v>
      </c>
      <c r="C37" s="186" t="s">
        <v>173</v>
      </c>
      <c r="D37" s="166"/>
      <c r="E37" s="167"/>
      <c r="F37" s="168"/>
      <c r="G37" s="168">
        <f>SUMIF(AG38:AG42,"&lt;&gt;NOR",G38:G42)</f>
        <v>0</v>
      </c>
      <c r="H37" s="168"/>
      <c r="I37" s="168">
        <f>SUM(I38:I42)</f>
        <v>0</v>
      </c>
      <c r="J37" s="168"/>
      <c r="K37" s="168">
        <f>SUM(K38:K42)</f>
        <v>0</v>
      </c>
      <c r="L37" s="168"/>
      <c r="M37" s="168">
        <f>SUM(M38:M42)</f>
        <v>0</v>
      </c>
      <c r="N37" s="167"/>
      <c r="O37" s="167">
        <f>SUM(O38:O42)</f>
        <v>0</v>
      </c>
      <c r="P37" s="167"/>
      <c r="Q37" s="167">
        <f>SUM(Q38:Q42)</f>
        <v>0</v>
      </c>
      <c r="R37" s="168"/>
      <c r="S37" s="168"/>
      <c r="T37" s="169"/>
      <c r="U37" s="163"/>
      <c r="V37" s="163">
        <f>SUM(V38:V42)</f>
        <v>3.94</v>
      </c>
      <c r="W37" s="163"/>
      <c r="X37" s="163"/>
      <c r="Y37" s="163"/>
      <c r="AG37" t="s">
        <v>231</v>
      </c>
    </row>
    <row r="38" spans="1:60" outlineLevel="1" x14ac:dyDescent="0.2">
      <c r="A38" s="171">
        <v>14</v>
      </c>
      <c r="B38" s="172" t="s">
        <v>684</v>
      </c>
      <c r="C38" s="187" t="s">
        <v>685</v>
      </c>
      <c r="D38" s="173" t="s">
        <v>422</v>
      </c>
      <c r="E38" s="174">
        <v>10.1</v>
      </c>
      <c r="F38" s="175"/>
      <c r="G38" s="176">
        <f>ROUND(E38*F38,2)</f>
        <v>0</v>
      </c>
      <c r="H38" s="175"/>
      <c r="I38" s="176">
        <f>ROUND(E38*H38,2)</f>
        <v>0</v>
      </c>
      <c r="J38" s="175"/>
      <c r="K38" s="176">
        <f>ROUND(E38*J38,2)</f>
        <v>0</v>
      </c>
      <c r="L38" s="176">
        <v>21</v>
      </c>
      <c r="M38" s="176">
        <f>G38*(1+L38/100)</f>
        <v>0</v>
      </c>
      <c r="N38" s="174">
        <v>0</v>
      </c>
      <c r="O38" s="174">
        <f>ROUND(E38*N38,2)</f>
        <v>0</v>
      </c>
      <c r="P38" s="174">
        <v>0</v>
      </c>
      <c r="Q38" s="174">
        <f>ROUND(E38*P38,2)</f>
        <v>0</v>
      </c>
      <c r="R38" s="176" t="s">
        <v>298</v>
      </c>
      <c r="S38" s="176" t="s">
        <v>235</v>
      </c>
      <c r="T38" s="177" t="s">
        <v>235</v>
      </c>
      <c r="U38" s="161">
        <v>0.39</v>
      </c>
      <c r="V38" s="161">
        <f>ROUND(E38*U38,2)</f>
        <v>3.94</v>
      </c>
      <c r="W38" s="161"/>
      <c r="X38" s="161" t="s">
        <v>175</v>
      </c>
      <c r="Y38" s="161" t="s">
        <v>238</v>
      </c>
      <c r="Z38" s="150"/>
      <c r="AA38" s="150"/>
      <c r="AB38" s="150"/>
      <c r="AC38" s="150"/>
      <c r="AD38" s="150"/>
      <c r="AE38" s="150"/>
      <c r="AF38" s="150"/>
      <c r="AG38" s="150" t="s">
        <v>548</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
      <c r="A39" s="157"/>
      <c r="B39" s="158"/>
      <c r="C39" s="268" t="s">
        <v>549</v>
      </c>
      <c r="D39" s="269"/>
      <c r="E39" s="269"/>
      <c r="F39" s="269"/>
      <c r="G39" s="269"/>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309</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2" x14ac:dyDescent="0.2">
      <c r="A40" s="157"/>
      <c r="B40" s="158"/>
      <c r="C40" s="197" t="s">
        <v>550</v>
      </c>
      <c r="D40" s="192"/>
      <c r="E40" s="193"/>
      <c r="F40" s="161"/>
      <c r="G40" s="161"/>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302</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3" x14ac:dyDescent="0.2">
      <c r="A41" s="157"/>
      <c r="B41" s="158"/>
      <c r="C41" s="197" t="s">
        <v>921</v>
      </c>
      <c r="D41" s="192"/>
      <c r="E41" s="193"/>
      <c r="F41" s="161"/>
      <c r="G41" s="161"/>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302</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3" x14ac:dyDescent="0.2">
      <c r="A42" s="157"/>
      <c r="B42" s="158"/>
      <c r="C42" s="197" t="s">
        <v>922</v>
      </c>
      <c r="D42" s="192"/>
      <c r="E42" s="193">
        <v>10.1</v>
      </c>
      <c r="F42" s="161"/>
      <c r="G42" s="161"/>
      <c r="H42" s="161"/>
      <c r="I42" s="161"/>
      <c r="J42" s="161"/>
      <c r="K42" s="161"/>
      <c r="L42" s="161"/>
      <c r="M42" s="161"/>
      <c r="N42" s="160"/>
      <c r="O42" s="160"/>
      <c r="P42" s="160"/>
      <c r="Q42" s="160"/>
      <c r="R42" s="161"/>
      <c r="S42" s="161"/>
      <c r="T42" s="161"/>
      <c r="U42" s="161"/>
      <c r="V42" s="161"/>
      <c r="W42" s="161"/>
      <c r="X42" s="161"/>
      <c r="Y42" s="161"/>
      <c r="Z42" s="150"/>
      <c r="AA42" s="150"/>
      <c r="AB42" s="150"/>
      <c r="AC42" s="150"/>
      <c r="AD42" s="150"/>
      <c r="AE42" s="150"/>
      <c r="AF42" s="150"/>
      <c r="AG42" s="150" t="s">
        <v>302</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x14ac:dyDescent="0.2">
      <c r="A43" s="3"/>
      <c r="B43" s="4"/>
      <c r="C43" s="189"/>
      <c r="D43" s="6"/>
      <c r="E43" s="3"/>
      <c r="F43" s="3"/>
      <c r="G43" s="3"/>
      <c r="H43" s="3"/>
      <c r="I43" s="3"/>
      <c r="J43" s="3"/>
      <c r="K43" s="3"/>
      <c r="L43" s="3"/>
      <c r="M43" s="3"/>
      <c r="N43" s="3"/>
      <c r="O43" s="3"/>
      <c r="P43" s="3"/>
      <c r="Q43" s="3"/>
      <c r="R43" s="3"/>
      <c r="S43" s="3"/>
      <c r="T43" s="3"/>
      <c r="U43" s="3"/>
      <c r="V43" s="3"/>
      <c r="W43" s="3"/>
      <c r="X43" s="3"/>
      <c r="Y43" s="3"/>
      <c r="AE43">
        <v>15</v>
      </c>
      <c r="AF43">
        <v>21</v>
      </c>
      <c r="AG43" t="s">
        <v>216</v>
      </c>
    </row>
    <row r="44" spans="1:60" x14ac:dyDescent="0.2">
      <c r="A44" s="153"/>
      <c r="B44" s="154" t="s">
        <v>29</v>
      </c>
      <c r="C44" s="190"/>
      <c r="D44" s="155"/>
      <c r="E44" s="156"/>
      <c r="F44" s="156"/>
      <c r="G44" s="170">
        <f>G8+G23+G34+G37</f>
        <v>0</v>
      </c>
      <c r="H44" s="3"/>
      <c r="I44" s="3"/>
      <c r="J44" s="3"/>
      <c r="K44" s="3"/>
      <c r="L44" s="3"/>
      <c r="M44" s="3"/>
      <c r="N44" s="3"/>
      <c r="O44" s="3"/>
      <c r="P44" s="3"/>
      <c r="Q44" s="3"/>
      <c r="R44" s="3"/>
      <c r="S44" s="3"/>
      <c r="T44" s="3"/>
      <c r="U44" s="3"/>
      <c r="V44" s="3"/>
      <c r="W44" s="3"/>
      <c r="X44" s="3"/>
      <c r="Y44" s="3"/>
      <c r="AE44">
        <f>SUMIF(L7:L42,AE43,G7:G42)</f>
        <v>0</v>
      </c>
      <c r="AF44">
        <f>SUMIF(L7:L42,AF43,G7:G42)</f>
        <v>0</v>
      </c>
      <c r="AG44" t="s">
        <v>290</v>
      </c>
    </row>
    <row r="45" spans="1:60" x14ac:dyDescent="0.2">
      <c r="C45" s="191"/>
      <c r="D45" s="10"/>
      <c r="AG45" t="s">
        <v>293</v>
      </c>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8">
    <mergeCell ref="C17:G17"/>
    <mergeCell ref="C39:G39"/>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1:E1048576"/>
    </sheetView>
  </sheetViews>
  <sheetFormatPr defaultRowHeight="12.75" outlineLevelRow="3"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294</v>
      </c>
      <c r="B1" s="259"/>
      <c r="C1" s="259"/>
      <c r="D1" s="259"/>
      <c r="E1" s="259"/>
      <c r="F1" s="259"/>
      <c r="G1" s="259"/>
      <c r="AG1" t="s">
        <v>201</v>
      </c>
    </row>
    <row r="2" spans="1:60" ht="25.15" customHeight="1" x14ac:dyDescent="0.2">
      <c r="A2" s="142" t="s">
        <v>7</v>
      </c>
      <c r="B2" s="49" t="s">
        <v>43</v>
      </c>
      <c r="C2" s="260" t="s">
        <v>44</v>
      </c>
      <c r="D2" s="261"/>
      <c r="E2" s="261"/>
      <c r="F2" s="261"/>
      <c r="G2" s="262"/>
      <c r="AG2" t="s">
        <v>202</v>
      </c>
    </row>
    <row r="3" spans="1:60" ht="25.15" customHeight="1" x14ac:dyDescent="0.2">
      <c r="A3" s="142" t="s">
        <v>8</v>
      </c>
      <c r="B3" s="49" t="s">
        <v>76</v>
      </c>
      <c r="C3" s="260" t="s">
        <v>77</v>
      </c>
      <c r="D3" s="261"/>
      <c r="E3" s="261"/>
      <c r="F3" s="261"/>
      <c r="G3" s="262"/>
      <c r="AC3" s="123" t="s">
        <v>202</v>
      </c>
      <c r="AG3" t="s">
        <v>206</v>
      </c>
    </row>
    <row r="4" spans="1:60" ht="25.15" customHeight="1" x14ac:dyDescent="0.2">
      <c r="A4" s="143" t="s">
        <v>9</v>
      </c>
      <c r="B4" s="144" t="s">
        <v>78</v>
      </c>
      <c r="C4" s="263" t="s">
        <v>79</v>
      </c>
      <c r="D4" s="264"/>
      <c r="E4" s="264"/>
      <c r="F4" s="264"/>
      <c r="G4" s="265"/>
      <c r="AG4" t="s">
        <v>207</v>
      </c>
    </row>
    <row r="5" spans="1:60" x14ac:dyDescent="0.2">
      <c r="D5" s="10"/>
    </row>
    <row r="6" spans="1:60" ht="38.25" x14ac:dyDescent="0.2">
      <c r="A6" s="146" t="s">
        <v>208</v>
      </c>
      <c r="B6" s="148" t="s">
        <v>209</v>
      </c>
      <c r="C6" s="148" t="s">
        <v>210</v>
      </c>
      <c r="D6" s="147" t="s">
        <v>211</v>
      </c>
      <c r="E6" s="146" t="s">
        <v>212</v>
      </c>
      <c r="F6" s="145" t="s">
        <v>213</v>
      </c>
      <c r="G6" s="146" t="s">
        <v>29</v>
      </c>
      <c r="H6" s="149" t="s">
        <v>30</v>
      </c>
      <c r="I6" s="149" t="s">
        <v>214</v>
      </c>
      <c r="J6" s="149" t="s">
        <v>31</v>
      </c>
      <c r="K6" s="149" t="s">
        <v>215</v>
      </c>
      <c r="L6" s="149" t="s">
        <v>216</v>
      </c>
      <c r="M6" s="149" t="s">
        <v>217</v>
      </c>
      <c r="N6" s="149" t="s">
        <v>218</v>
      </c>
      <c r="O6" s="149" t="s">
        <v>219</v>
      </c>
      <c r="P6" s="149" t="s">
        <v>220</v>
      </c>
      <c r="Q6" s="149" t="s">
        <v>221</v>
      </c>
      <c r="R6" s="149" t="s">
        <v>222</v>
      </c>
      <c r="S6" s="149" t="s">
        <v>223</v>
      </c>
      <c r="T6" s="149" t="s">
        <v>224</v>
      </c>
      <c r="U6" s="149" t="s">
        <v>225</v>
      </c>
      <c r="V6" s="149" t="s">
        <v>226</v>
      </c>
      <c r="W6" s="149" t="s">
        <v>227</v>
      </c>
      <c r="X6" s="149" t="s">
        <v>228</v>
      </c>
      <c r="Y6" s="149" t="s">
        <v>229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4" t="s">
        <v>230</v>
      </c>
      <c r="B8" s="165" t="s">
        <v>178</v>
      </c>
      <c r="C8" s="186" t="s">
        <v>179</v>
      </c>
      <c r="D8" s="166"/>
      <c r="E8" s="167"/>
      <c r="F8" s="168"/>
      <c r="G8" s="168">
        <f>SUMIF(AG9:AG88,"&lt;&gt;NOR",G9:G88)</f>
        <v>0</v>
      </c>
      <c r="H8" s="168"/>
      <c r="I8" s="168">
        <f>SUM(I9:I88)</f>
        <v>0</v>
      </c>
      <c r="J8" s="168"/>
      <c r="K8" s="168">
        <f>SUM(K9:K88)</f>
        <v>0</v>
      </c>
      <c r="L8" s="168"/>
      <c r="M8" s="168">
        <f>SUM(M9:M88)</f>
        <v>0</v>
      </c>
      <c r="N8" s="167"/>
      <c r="O8" s="167">
        <f>SUM(O9:O88)</f>
        <v>0</v>
      </c>
      <c r="P8" s="167"/>
      <c r="Q8" s="167">
        <f>SUM(Q9:Q88)</f>
        <v>0</v>
      </c>
      <c r="R8" s="168"/>
      <c r="S8" s="168"/>
      <c r="T8" s="169"/>
      <c r="U8" s="163"/>
      <c r="V8" s="163">
        <f>SUM(V9:V88)</f>
        <v>0</v>
      </c>
      <c r="W8" s="163"/>
      <c r="X8" s="163"/>
      <c r="Y8" s="163"/>
      <c r="AG8" t="s">
        <v>231</v>
      </c>
    </row>
    <row r="9" spans="1:60" outlineLevel="1" x14ac:dyDescent="0.2">
      <c r="A9" s="171">
        <v>1</v>
      </c>
      <c r="B9" s="172" t="s">
        <v>923</v>
      </c>
      <c r="C9" s="187" t="s">
        <v>924</v>
      </c>
      <c r="D9" s="173" t="s">
        <v>438</v>
      </c>
      <c r="E9" s="174">
        <v>3</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925</v>
      </c>
      <c r="T9" s="177" t="s">
        <v>926</v>
      </c>
      <c r="U9" s="161">
        <v>0</v>
      </c>
      <c r="V9" s="161">
        <f>ROUND(E9*U9,2)</f>
        <v>0</v>
      </c>
      <c r="W9" s="161"/>
      <c r="X9" s="161" t="s">
        <v>299</v>
      </c>
      <c r="Y9" s="161" t="s">
        <v>238</v>
      </c>
      <c r="Z9" s="150"/>
      <c r="AA9" s="150"/>
      <c r="AB9" s="150"/>
      <c r="AC9" s="150"/>
      <c r="AD9" s="150"/>
      <c r="AE9" s="150"/>
      <c r="AF9" s="150"/>
      <c r="AG9" s="150" t="s">
        <v>583</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66" t="s">
        <v>927</v>
      </c>
      <c r="D10" s="267"/>
      <c r="E10" s="267"/>
      <c r="F10" s="267"/>
      <c r="G10" s="267"/>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240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197" t="s">
        <v>928</v>
      </c>
      <c r="D11" s="192"/>
      <c r="E11" s="193"/>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302</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3" x14ac:dyDescent="0.2">
      <c r="A12" s="157"/>
      <c r="B12" s="158"/>
      <c r="C12" s="197" t="s">
        <v>158</v>
      </c>
      <c r="D12" s="192"/>
      <c r="E12" s="193">
        <v>3</v>
      </c>
      <c r="F12" s="161"/>
      <c r="G12" s="161"/>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302</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1">
        <v>2</v>
      </c>
      <c r="B13" s="172" t="s">
        <v>929</v>
      </c>
      <c r="C13" s="187" t="s">
        <v>930</v>
      </c>
      <c r="D13" s="173" t="s">
        <v>438</v>
      </c>
      <c r="E13" s="174">
        <v>5</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c r="S13" s="176" t="s">
        <v>925</v>
      </c>
      <c r="T13" s="177" t="s">
        <v>926</v>
      </c>
      <c r="U13" s="161">
        <v>0</v>
      </c>
      <c r="V13" s="161">
        <f>ROUND(E13*U13,2)</f>
        <v>0</v>
      </c>
      <c r="W13" s="161"/>
      <c r="X13" s="161" t="s">
        <v>299</v>
      </c>
      <c r="Y13" s="161" t="s">
        <v>238</v>
      </c>
      <c r="Z13" s="150"/>
      <c r="AA13" s="150"/>
      <c r="AB13" s="150"/>
      <c r="AC13" s="150"/>
      <c r="AD13" s="150"/>
      <c r="AE13" s="150"/>
      <c r="AF13" s="150"/>
      <c r="AG13" s="150" t="s">
        <v>583</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266" t="s">
        <v>931</v>
      </c>
      <c r="D14" s="267"/>
      <c r="E14" s="267"/>
      <c r="F14" s="267"/>
      <c r="G14" s="267"/>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240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2" x14ac:dyDescent="0.2">
      <c r="A15" s="157"/>
      <c r="B15" s="158"/>
      <c r="C15" s="197" t="s">
        <v>932</v>
      </c>
      <c r="D15" s="192"/>
      <c r="E15" s="193"/>
      <c r="F15" s="161"/>
      <c r="G15" s="161"/>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302</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3" x14ac:dyDescent="0.2">
      <c r="A16" s="157"/>
      <c r="B16" s="158"/>
      <c r="C16" s="197" t="s">
        <v>164</v>
      </c>
      <c r="D16" s="192"/>
      <c r="E16" s="193">
        <v>5</v>
      </c>
      <c r="F16" s="161"/>
      <c r="G16" s="161"/>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302</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
      <c r="A17" s="171">
        <v>3</v>
      </c>
      <c r="B17" s="172" t="s">
        <v>933</v>
      </c>
      <c r="C17" s="187" t="s">
        <v>934</v>
      </c>
      <c r="D17" s="173" t="s">
        <v>438</v>
      </c>
      <c r="E17" s="174">
        <v>4</v>
      </c>
      <c r="F17" s="175"/>
      <c r="G17" s="176">
        <f>ROUND(E17*F17,2)</f>
        <v>0</v>
      </c>
      <c r="H17" s="175"/>
      <c r="I17" s="176">
        <f>ROUND(E17*H17,2)</f>
        <v>0</v>
      </c>
      <c r="J17" s="175"/>
      <c r="K17" s="176">
        <f>ROUND(E17*J17,2)</f>
        <v>0</v>
      </c>
      <c r="L17" s="176">
        <v>21</v>
      </c>
      <c r="M17" s="176">
        <f>G17*(1+L17/100)</f>
        <v>0</v>
      </c>
      <c r="N17" s="174">
        <v>0</v>
      </c>
      <c r="O17" s="174">
        <f>ROUND(E17*N17,2)</f>
        <v>0</v>
      </c>
      <c r="P17" s="174">
        <v>0</v>
      </c>
      <c r="Q17" s="174">
        <f>ROUND(E17*P17,2)</f>
        <v>0</v>
      </c>
      <c r="R17" s="176"/>
      <c r="S17" s="176" t="s">
        <v>925</v>
      </c>
      <c r="T17" s="177" t="s">
        <v>926</v>
      </c>
      <c r="U17" s="161">
        <v>0</v>
      </c>
      <c r="V17" s="161">
        <f>ROUND(E17*U17,2)</f>
        <v>0</v>
      </c>
      <c r="W17" s="161"/>
      <c r="X17" s="161" t="s">
        <v>299</v>
      </c>
      <c r="Y17" s="161" t="s">
        <v>238</v>
      </c>
      <c r="Z17" s="150"/>
      <c r="AA17" s="150"/>
      <c r="AB17" s="150"/>
      <c r="AC17" s="150"/>
      <c r="AD17" s="150"/>
      <c r="AE17" s="150"/>
      <c r="AF17" s="150"/>
      <c r="AG17" s="150" t="s">
        <v>583</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2" x14ac:dyDescent="0.2">
      <c r="A18" s="157"/>
      <c r="B18" s="158"/>
      <c r="C18" s="266" t="s">
        <v>935</v>
      </c>
      <c r="D18" s="267"/>
      <c r="E18" s="267"/>
      <c r="F18" s="267"/>
      <c r="G18" s="267"/>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240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2" x14ac:dyDescent="0.2">
      <c r="A19" s="157"/>
      <c r="B19" s="158"/>
      <c r="C19" s="197" t="s">
        <v>936</v>
      </c>
      <c r="D19" s="192"/>
      <c r="E19" s="193"/>
      <c r="F19" s="161"/>
      <c r="G19" s="161"/>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302</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3" x14ac:dyDescent="0.2">
      <c r="A20" s="157"/>
      <c r="B20" s="158"/>
      <c r="C20" s="197" t="s">
        <v>162</v>
      </c>
      <c r="D20" s="192"/>
      <c r="E20" s="193">
        <v>4</v>
      </c>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302</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
      <c r="A21" s="171">
        <v>4</v>
      </c>
      <c r="B21" s="172" t="s">
        <v>937</v>
      </c>
      <c r="C21" s="187" t="s">
        <v>938</v>
      </c>
      <c r="D21" s="173" t="s">
        <v>438</v>
      </c>
      <c r="E21" s="174">
        <v>1</v>
      </c>
      <c r="F21" s="175"/>
      <c r="G21" s="176">
        <f>ROUND(E21*F21,2)</f>
        <v>0</v>
      </c>
      <c r="H21" s="175"/>
      <c r="I21" s="176">
        <f>ROUND(E21*H21,2)</f>
        <v>0</v>
      </c>
      <c r="J21" s="175"/>
      <c r="K21" s="176">
        <f>ROUND(E21*J21,2)</f>
        <v>0</v>
      </c>
      <c r="L21" s="176">
        <v>21</v>
      </c>
      <c r="M21" s="176">
        <f>G21*(1+L21/100)</f>
        <v>0</v>
      </c>
      <c r="N21" s="174">
        <v>0</v>
      </c>
      <c r="O21" s="174">
        <f>ROUND(E21*N21,2)</f>
        <v>0</v>
      </c>
      <c r="P21" s="174">
        <v>0</v>
      </c>
      <c r="Q21" s="174">
        <f>ROUND(E21*P21,2)</f>
        <v>0</v>
      </c>
      <c r="R21" s="176"/>
      <c r="S21" s="176" t="s">
        <v>925</v>
      </c>
      <c r="T21" s="177" t="s">
        <v>926</v>
      </c>
      <c r="U21" s="161">
        <v>0</v>
      </c>
      <c r="V21" s="161">
        <f>ROUND(E21*U21,2)</f>
        <v>0</v>
      </c>
      <c r="W21" s="161"/>
      <c r="X21" s="161" t="s">
        <v>299</v>
      </c>
      <c r="Y21" s="161" t="s">
        <v>238</v>
      </c>
      <c r="Z21" s="150"/>
      <c r="AA21" s="150"/>
      <c r="AB21" s="150"/>
      <c r="AC21" s="150"/>
      <c r="AD21" s="150"/>
      <c r="AE21" s="150"/>
      <c r="AF21" s="150"/>
      <c r="AG21" s="150" t="s">
        <v>583</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2" x14ac:dyDescent="0.2">
      <c r="A22" s="157"/>
      <c r="B22" s="158"/>
      <c r="C22" s="266" t="s">
        <v>939</v>
      </c>
      <c r="D22" s="267"/>
      <c r="E22" s="267"/>
      <c r="F22" s="267"/>
      <c r="G22" s="267"/>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240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2" x14ac:dyDescent="0.2">
      <c r="A23" s="157"/>
      <c r="B23" s="158"/>
      <c r="C23" s="197" t="s">
        <v>940</v>
      </c>
      <c r="D23" s="192"/>
      <c r="E23" s="193"/>
      <c r="F23" s="161"/>
      <c r="G23" s="161"/>
      <c r="H23" s="161"/>
      <c r="I23" s="161"/>
      <c r="J23" s="161"/>
      <c r="K23" s="161"/>
      <c r="L23" s="161"/>
      <c r="M23" s="161"/>
      <c r="N23" s="160"/>
      <c r="O23" s="160"/>
      <c r="P23" s="160"/>
      <c r="Q23" s="160"/>
      <c r="R23" s="161"/>
      <c r="S23" s="161"/>
      <c r="T23" s="161"/>
      <c r="U23" s="161"/>
      <c r="V23" s="161"/>
      <c r="W23" s="161"/>
      <c r="X23" s="161"/>
      <c r="Y23" s="161"/>
      <c r="Z23" s="150"/>
      <c r="AA23" s="150"/>
      <c r="AB23" s="150"/>
      <c r="AC23" s="150"/>
      <c r="AD23" s="150"/>
      <c r="AE23" s="150"/>
      <c r="AF23" s="150"/>
      <c r="AG23" s="150" t="s">
        <v>302</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3" x14ac:dyDescent="0.2">
      <c r="A24" s="157"/>
      <c r="B24" s="158"/>
      <c r="C24" s="197" t="s">
        <v>152</v>
      </c>
      <c r="D24" s="192"/>
      <c r="E24" s="193">
        <v>1</v>
      </c>
      <c r="F24" s="161"/>
      <c r="G24" s="161"/>
      <c r="H24" s="161"/>
      <c r="I24" s="161"/>
      <c r="J24" s="161"/>
      <c r="K24" s="161"/>
      <c r="L24" s="161"/>
      <c r="M24" s="161"/>
      <c r="N24" s="160"/>
      <c r="O24" s="160"/>
      <c r="P24" s="160"/>
      <c r="Q24" s="160"/>
      <c r="R24" s="161"/>
      <c r="S24" s="161"/>
      <c r="T24" s="161"/>
      <c r="U24" s="161"/>
      <c r="V24" s="161"/>
      <c r="W24" s="161"/>
      <c r="X24" s="161"/>
      <c r="Y24" s="161"/>
      <c r="Z24" s="150"/>
      <c r="AA24" s="150"/>
      <c r="AB24" s="150"/>
      <c r="AC24" s="150"/>
      <c r="AD24" s="150"/>
      <c r="AE24" s="150"/>
      <c r="AF24" s="150"/>
      <c r="AG24" s="150" t="s">
        <v>302</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1">
        <v>5</v>
      </c>
      <c r="B25" s="172" t="s">
        <v>941</v>
      </c>
      <c r="C25" s="187" t="s">
        <v>942</v>
      </c>
      <c r="D25" s="173" t="s">
        <v>438</v>
      </c>
      <c r="E25" s="174">
        <v>2</v>
      </c>
      <c r="F25" s="175"/>
      <c r="G25" s="176">
        <f>ROUND(E25*F25,2)</f>
        <v>0</v>
      </c>
      <c r="H25" s="175"/>
      <c r="I25" s="176">
        <f>ROUND(E25*H25,2)</f>
        <v>0</v>
      </c>
      <c r="J25" s="175"/>
      <c r="K25" s="176">
        <f>ROUND(E25*J25,2)</f>
        <v>0</v>
      </c>
      <c r="L25" s="176">
        <v>21</v>
      </c>
      <c r="M25" s="176">
        <f>G25*(1+L25/100)</f>
        <v>0</v>
      </c>
      <c r="N25" s="174">
        <v>0</v>
      </c>
      <c r="O25" s="174">
        <f>ROUND(E25*N25,2)</f>
        <v>0</v>
      </c>
      <c r="P25" s="174">
        <v>0</v>
      </c>
      <c r="Q25" s="174">
        <f>ROUND(E25*P25,2)</f>
        <v>0</v>
      </c>
      <c r="R25" s="176"/>
      <c r="S25" s="176" t="s">
        <v>925</v>
      </c>
      <c r="T25" s="177" t="s">
        <v>926</v>
      </c>
      <c r="U25" s="161">
        <v>0</v>
      </c>
      <c r="V25" s="161">
        <f>ROUND(E25*U25,2)</f>
        <v>0</v>
      </c>
      <c r="W25" s="161"/>
      <c r="X25" s="161" t="s">
        <v>299</v>
      </c>
      <c r="Y25" s="161" t="s">
        <v>238</v>
      </c>
      <c r="Z25" s="150"/>
      <c r="AA25" s="150"/>
      <c r="AB25" s="150"/>
      <c r="AC25" s="150"/>
      <c r="AD25" s="150"/>
      <c r="AE25" s="150"/>
      <c r="AF25" s="150"/>
      <c r="AG25" s="150" t="s">
        <v>583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2" x14ac:dyDescent="0.2">
      <c r="A26" s="157"/>
      <c r="B26" s="158"/>
      <c r="C26" s="266" t="s">
        <v>943</v>
      </c>
      <c r="D26" s="267"/>
      <c r="E26" s="267"/>
      <c r="F26" s="267"/>
      <c r="G26" s="267"/>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240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2" x14ac:dyDescent="0.2">
      <c r="A27" s="157"/>
      <c r="B27" s="158"/>
      <c r="C27" s="197" t="s">
        <v>944</v>
      </c>
      <c r="D27" s="192"/>
      <c r="E27" s="193"/>
      <c r="F27" s="161"/>
      <c r="G27" s="161"/>
      <c r="H27" s="161"/>
      <c r="I27" s="161"/>
      <c r="J27" s="161"/>
      <c r="K27" s="161"/>
      <c r="L27" s="161"/>
      <c r="M27" s="161"/>
      <c r="N27" s="160"/>
      <c r="O27" s="160"/>
      <c r="P27" s="160"/>
      <c r="Q27" s="160"/>
      <c r="R27" s="161"/>
      <c r="S27" s="161"/>
      <c r="T27" s="161"/>
      <c r="U27" s="161"/>
      <c r="V27" s="161"/>
      <c r="W27" s="161"/>
      <c r="X27" s="161"/>
      <c r="Y27" s="161"/>
      <c r="Z27" s="150"/>
      <c r="AA27" s="150"/>
      <c r="AB27" s="150"/>
      <c r="AC27" s="150"/>
      <c r="AD27" s="150"/>
      <c r="AE27" s="150"/>
      <c r="AF27" s="150"/>
      <c r="AG27" s="150" t="s">
        <v>302</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3" x14ac:dyDescent="0.2">
      <c r="A28" s="157"/>
      <c r="B28" s="158"/>
      <c r="C28" s="197" t="s">
        <v>156</v>
      </c>
      <c r="D28" s="192"/>
      <c r="E28" s="193">
        <v>2</v>
      </c>
      <c r="F28" s="161"/>
      <c r="G28" s="161"/>
      <c r="H28" s="161"/>
      <c r="I28" s="161"/>
      <c r="J28" s="161"/>
      <c r="K28" s="161"/>
      <c r="L28" s="161"/>
      <c r="M28" s="161"/>
      <c r="N28" s="160"/>
      <c r="O28" s="160"/>
      <c r="P28" s="160"/>
      <c r="Q28" s="160"/>
      <c r="R28" s="161"/>
      <c r="S28" s="161"/>
      <c r="T28" s="161"/>
      <c r="U28" s="161"/>
      <c r="V28" s="161"/>
      <c r="W28" s="161"/>
      <c r="X28" s="161"/>
      <c r="Y28" s="161"/>
      <c r="Z28" s="150"/>
      <c r="AA28" s="150"/>
      <c r="AB28" s="150"/>
      <c r="AC28" s="150"/>
      <c r="AD28" s="150"/>
      <c r="AE28" s="150"/>
      <c r="AF28" s="150"/>
      <c r="AG28" s="150" t="s">
        <v>302</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
      <c r="A29" s="171">
        <v>6</v>
      </c>
      <c r="B29" s="172" t="s">
        <v>945</v>
      </c>
      <c r="C29" s="187" t="s">
        <v>946</v>
      </c>
      <c r="D29" s="173" t="s">
        <v>438</v>
      </c>
      <c r="E29" s="174">
        <v>5</v>
      </c>
      <c r="F29" s="175"/>
      <c r="G29" s="176">
        <f>ROUND(E29*F29,2)</f>
        <v>0</v>
      </c>
      <c r="H29" s="175"/>
      <c r="I29" s="176">
        <f>ROUND(E29*H29,2)</f>
        <v>0</v>
      </c>
      <c r="J29" s="175"/>
      <c r="K29" s="176">
        <f>ROUND(E29*J29,2)</f>
        <v>0</v>
      </c>
      <c r="L29" s="176">
        <v>21</v>
      </c>
      <c r="M29" s="176">
        <f>G29*(1+L29/100)</f>
        <v>0</v>
      </c>
      <c r="N29" s="174">
        <v>0</v>
      </c>
      <c r="O29" s="174">
        <f>ROUND(E29*N29,2)</f>
        <v>0</v>
      </c>
      <c r="P29" s="174">
        <v>0</v>
      </c>
      <c r="Q29" s="174">
        <f>ROUND(E29*P29,2)</f>
        <v>0</v>
      </c>
      <c r="R29" s="176"/>
      <c r="S29" s="176" t="s">
        <v>925</v>
      </c>
      <c r="T29" s="177" t="s">
        <v>926</v>
      </c>
      <c r="U29" s="161">
        <v>0</v>
      </c>
      <c r="V29" s="161">
        <f>ROUND(E29*U29,2)</f>
        <v>0</v>
      </c>
      <c r="W29" s="161"/>
      <c r="X29" s="161" t="s">
        <v>299</v>
      </c>
      <c r="Y29" s="161" t="s">
        <v>238</v>
      </c>
      <c r="Z29" s="150"/>
      <c r="AA29" s="150"/>
      <c r="AB29" s="150"/>
      <c r="AC29" s="150"/>
      <c r="AD29" s="150"/>
      <c r="AE29" s="150"/>
      <c r="AF29" s="150"/>
      <c r="AG29" s="150" t="s">
        <v>583</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2" x14ac:dyDescent="0.2">
      <c r="A30" s="157"/>
      <c r="B30" s="158"/>
      <c r="C30" s="266" t="s">
        <v>947</v>
      </c>
      <c r="D30" s="267"/>
      <c r="E30" s="267"/>
      <c r="F30" s="267"/>
      <c r="G30" s="267"/>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240</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2" x14ac:dyDescent="0.2">
      <c r="A31" s="157"/>
      <c r="B31" s="158"/>
      <c r="C31" s="197" t="s">
        <v>948</v>
      </c>
      <c r="D31" s="192"/>
      <c r="E31" s="193"/>
      <c r="F31" s="161"/>
      <c r="G31" s="161"/>
      <c r="H31" s="161"/>
      <c r="I31" s="161"/>
      <c r="J31" s="161"/>
      <c r="K31" s="161"/>
      <c r="L31" s="161"/>
      <c r="M31" s="161"/>
      <c r="N31" s="160"/>
      <c r="O31" s="160"/>
      <c r="P31" s="160"/>
      <c r="Q31" s="160"/>
      <c r="R31" s="161"/>
      <c r="S31" s="161"/>
      <c r="T31" s="161"/>
      <c r="U31" s="161"/>
      <c r="V31" s="161"/>
      <c r="W31" s="161"/>
      <c r="X31" s="161"/>
      <c r="Y31" s="161"/>
      <c r="Z31" s="150"/>
      <c r="AA31" s="150"/>
      <c r="AB31" s="150"/>
      <c r="AC31" s="150"/>
      <c r="AD31" s="150"/>
      <c r="AE31" s="150"/>
      <c r="AF31" s="150"/>
      <c r="AG31" s="150" t="s">
        <v>302</v>
      </c>
      <c r="AH31" s="150">
        <v>0</v>
      </c>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3" x14ac:dyDescent="0.2">
      <c r="A32" s="157"/>
      <c r="B32" s="158"/>
      <c r="C32" s="197" t="s">
        <v>164</v>
      </c>
      <c r="D32" s="192"/>
      <c r="E32" s="193">
        <v>5</v>
      </c>
      <c r="F32" s="161"/>
      <c r="G32" s="161"/>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302</v>
      </c>
      <c r="AH32" s="150">
        <v>0</v>
      </c>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1">
        <v>7</v>
      </c>
      <c r="B33" s="172" t="s">
        <v>949</v>
      </c>
      <c r="C33" s="187" t="s">
        <v>950</v>
      </c>
      <c r="D33" s="173" t="s">
        <v>438</v>
      </c>
      <c r="E33" s="174">
        <v>5</v>
      </c>
      <c r="F33" s="175"/>
      <c r="G33" s="176">
        <f>ROUND(E33*F33,2)</f>
        <v>0</v>
      </c>
      <c r="H33" s="175"/>
      <c r="I33" s="176">
        <f>ROUND(E33*H33,2)</f>
        <v>0</v>
      </c>
      <c r="J33" s="175"/>
      <c r="K33" s="176">
        <f>ROUND(E33*J33,2)</f>
        <v>0</v>
      </c>
      <c r="L33" s="176">
        <v>21</v>
      </c>
      <c r="M33" s="176">
        <f>G33*(1+L33/100)</f>
        <v>0</v>
      </c>
      <c r="N33" s="174">
        <v>0</v>
      </c>
      <c r="O33" s="174">
        <f>ROUND(E33*N33,2)</f>
        <v>0</v>
      </c>
      <c r="P33" s="174">
        <v>0</v>
      </c>
      <c r="Q33" s="174">
        <f>ROUND(E33*P33,2)</f>
        <v>0</v>
      </c>
      <c r="R33" s="176"/>
      <c r="S33" s="176" t="s">
        <v>925</v>
      </c>
      <c r="T33" s="177" t="s">
        <v>926</v>
      </c>
      <c r="U33" s="161">
        <v>0</v>
      </c>
      <c r="V33" s="161">
        <f>ROUND(E33*U33,2)</f>
        <v>0</v>
      </c>
      <c r="W33" s="161"/>
      <c r="X33" s="161" t="s">
        <v>299</v>
      </c>
      <c r="Y33" s="161" t="s">
        <v>238</v>
      </c>
      <c r="Z33" s="150"/>
      <c r="AA33" s="150"/>
      <c r="AB33" s="150"/>
      <c r="AC33" s="150"/>
      <c r="AD33" s="150"/>
      <c r="AE33" s="150"/>
      <c r="AF33" s="150"/>
      <c r="AG33" s="150" t="s">
        <v>583</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2" x14ac:dyDescent="0.2">
      <c r="A34" s="157"/>
      <c r="B34" s="158"/>
      <c r="C34" s="266" t="s">
        <v>951</v>
      </c>
      <c r="D34" s="267"/>
      <c r="E34" s="267"/>
      <c r="F34" s="267"/>
      <c r="G34" s="267"/>
      <c r="H34" s="161"/>
      <c r="I34" s="161"/>
      <c r="J34" s="161"/>
      <c r="K34" s="161"/>
      <c r="L34" s="161"/>
      <c r="M34" s="161"/>
      <c r="N34" s="160"/>
      <c r="O34" s="160"/>
      <c r="P34" s="160"/>
      <c r="Q34" s="160"/>
      <c r="R34" s="161"/>
      <c r="S34" s="161"/>
      <c r="T34" s="161"/>
      <c r="U34" s="161"/>
      <c r="V34" s="161"/>
      <c r="W34" s="161"/>
      <c r="X34" s="161"/>
      <c r="Y34" s="161"/>
      <c r="Z34" s="150"/>
      <c r="AA34" s="150"/>
      <c r="AB34" s="150"/>
      <c r="AC34" s="150"/>
      <c r="AD34" s="150"/>
      <c r="AE34" s="150"/>
      <c r="AF34" s="150"/>
      <c r="AG34" s="150" t="s">
        <v>240</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2" x14ac:dyDescent="0.2">
      <c r="A35" s="157"/>
      <c r="B35" s="158"/>
      <c r="C35" s="197" t="s">
        <v>952</v>
      </c>
      <c r="D35" s="192"/>
      <c r="E35" s="193"/>
      <c r="F35" s="161"/>
      <c r="G35" s="161"/>
      <c r="H35" s="161"/>
      <c r="I35" s="161"/>
      <c r="J35" s="161"/>
      <c r="K35" s="161"/>
      <c r="L35" s="161"/>
      <c r="M35" s="161"/>
      <c r="N35" s="160"/>
      <c r="O35" s="160"/>
      <c r="P35" s="160"/>
      <c r="Q35" s="160"/>
      <c r="R35" s="161"/>
      <c r="S35" s="161"/>
      <c r="T35" s="161"/>
      <c r="U35" s="161"/>
      <c r="V35" s="161"/>
      <c r="W35" s="161"/>
      <c r="X35" s="161"/>
      <c r="Y35" s="161"/>
      <c r="Z35" s="150"/>
      <c r="AA35" s="150"/>
      <c r="AB35" s="150"/>
      <c r="AC35" s="150"/>
      <c r="AD35" s="150"/>
      <c r="AE35" s="150"/>
      <c r="AF35" s="150"/>
      <c r="AG35" s="150" t="s">
        <v>302</v>
      </c>
      <c r="AH35" s="150">
        <v>0</v>
      </c>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3" x14ac:dyDescent="0.2">
      <c r="A36" s="157"/>
      <c r="B36" s="158"/>
      <c r="C36" s="197" t="s">
        <v>164</v>
      </c>
      <c r="D36" s="192"/>
      <c r="E36" s="193">
        <v>5</v>
      </c>
      <c r="F36" s="161"/>
      <c r="G36" s="161"/>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302</v>
      </c>
      <c r="AH36" s="150">
        <v>0</v>
      </c>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1">
        <v>8</v>
      </c>
      <c r="B37" s="172" t="s">
        <v>953</v>
      </c>
      <c r="C37" s="187" t="s">
        <v>954</v>
      </c>
      <c r="D37" s="173" t="s">
        <v>438</v>
      </c>
      <c r="E37" s="174">
        <v>5</v>
      </c>
      <c r="F37" s="175"/>
      <c r="G37" s="176">
        <f>ROUND(E37*F37,2)</f>
        <v>0</v>
      </c>
      <c r="H37" s="175"/>
      <c r="I37" s="176">
        <f>ROUND(E37*H37,2)</f>
        <v>0</v>
      </c>
      <c r="J37" s="175"/>
      <c r="K37" s="176">
        <f>ROUND(E37*J37,2)</f>
        <v>0</v>
      </c>
      <c r="L37" s="176">
        <v>21</v>
      </c>
      <c r="M37" s="176">
        <f>G37*(1+L37/100)</f>
        <v>0</v>
      </c>
      <c r="N37" s="174">
        <v>0</v>
      </c>
      <c r="O37" s="174">
        <f>ROUND(E37*N37,2)</f>
        <v>0</v>
      </c>
      <c r="P37" s="174">
        <v>0</v>
      </c>
      <c r="Q37" s="174">
        <f>ROUND(E37*P37,2)</f>
        <v>0</v>
      </c>
      <c r="R37" s="176"/>
      <c r="S37" s="176" t="s">
        <v>925</v>
      </c>
      <c r="T37" s="177" t="s">
        <v>926</v>
      </c>
      <c r="U37" s="161">
        <v>0</v>
      </c>
      <c r="V37" s="161">
        <f>ROUND(E37*U37,2)</f>
        <v>0</v>
      </c>
      <c r="W37" s="161"/>
      <c r="X37" s="161" t="s">
        <v>299</v>
      </c>
      <c r="Y37" s="161" t="s">
        <v>238</v>
      </c>
      <c r="Z37" s="150"/>
      <c r="AA37" s="150"/>
      <c r="AB37" s="150"/>
      <c r="AC37" s="150"/>
      <c r="AD37" s="150"/>
      <c r="AE37" s="150"/>
      <c r="AF37" s="150"/>
      <c r="AG37" s="150" t="s">
        <v>583</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2" x14ac:dyDescent="0.2">
      <c r="A38" s="157"/>
      <c r="B38" s="158"/>
      <c r="C38" s="266" t="s">
        <v>955</v>
      </c>
      <c r="D38" s="267"/>
      <c r="E38" s="267"/>
      <c r="F38" s="267"/>
      <c r="G38" s="267"/>
      <c r="H38" s="161"/>
      <c r="I38" s="161"/>
      <c r="J38" s="161"/>
      <c r="K38" s="161"/>
      <c r="L38" s="161"/>
      <c r="M38" s="161"/>
      <c r="N38" s="160"/>
      <c r="O38" s="160"/>
      <c r="P38" s="160"/>
      <c r="Q38" s="160"/>
      <c r="R38" s="161"/>
      <c r="S38" s="161"/>
      <c r="T38" s="161"/>
      <c r="U38" s="161"/>
      <c r="V38" s="161"/>
      <c r="W38" s="161"/>
      <c r="X38" s="161"/>
      <c r="Y38" s="161"/>
      <c r="Z38" s="150"/>
      <c r="AA38" s="150"/>
      <c r="AB38" s="150"/>
      <c r="AC38" s="150"/>
      <c r="AD38" s="150"/>
      <c r="AE38" s="150"/>
      <c r="AF38" s="150"/>
      <c r="AG38" s="150" t="s">
        <v>240</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
      <c r="A39" s="157"/>
      <c r="B39" s="158"/>
      <c r="C39" s="197" t="s">
        <v>956</v>
      </c>
      <c r="D39" s="192"/>
      <c r="E39" s="193"/>
      <c r="F39" s="161"/>
      <c r="G39" s="161"/>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302</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3" x14ac:dyDescent="0.2">
      <c r="A40" s="157"/>
      <c r="B40" s="158"/>
      <c r="C40" s="197" t="s">
        <v>164</v>
      </c>
      <c r="D40" s="192"/>
      <c r="E40" s="193">
        <v>5</v>
      </c>
      <c r="F40" s="161"/>
      <c r="G40" s="161"/>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302</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
      <c r="A41" s="171">
        <v>9</v>
      </c>
      <c r="B41" s="172" t="s">
        <v>957</v>
      </c>
      <c r="C41" s="187" t="s">
        <v>958</v>
      </c>
      <c r="D41" s="173" t="s">
        <v>438</v>
      </c>
      <c r="E41" s="174">
        <v>2</v>
      </c>
      <c r="F41" s="175"/>
      <c r="G41" s="176">
        <f>ROUND(E41*F41,2)</f>
        <v>0</v>
      </c>
      <c r="H41" s="175"/>
      <c r="I41" s="176">
        <f>ROUND(E41*H41,2)</f>
        <v>0</v>
      </c>
      <c r="J41" s="175"/>
      <c r="K41" s="176">
        <f>ROUND(E41*J41,2)</f>
        <v>0</v>
      </c>
      <c r="L41" s="176">
        <v>21</v>
      </c>
      <c r="M41" s="176">
        <f>G41*(1+L41/100)</f>
        <v>0</v>
      </c>
      <c r="N41" s="174">
        <v>0</v>
      </c>
      <c r="O41" s="174">
        <f>ROUND(E41*N41,2)</f>
        <v>0</v>
      </c>
      <c r="P41" s="174">
        <v>0</v>
      </c>
      <c r="Q41" s="174">
        <f>ROUND(E41*P41,2)</f>
        <v>0</v>
      </c>
      <c r="R41" s="176"/>
      <c r="S41" s="176" t="s">
        <v>925</v>
      </c>
      <c r="T41" s="177" t="s">
        <v>926</v>
      </c>
      <c r="U41" s="161">
        <v>0</v>
      </c>
      <c r="V41" s="161">
        <f>ROUND(E41*U41,2)</f>
        <v>0</v>
      </c>
      <c r="W41" s="161"/>
      <c r="X41" s="161" t="s">
        <v>299</v>
      </c>
      <c r="Y41" s="161" t="s">
        <v>238</v>
      </c>
      <c r="Z41" s="150"/>
      <c r="AA41" s="150"/>
      <c r="AB41" s="150"/>
      <c r="AC41" s="150"/>
      <c r="AD41" s="150"/>
      <c r="AE41" s="150"/>
      <c r="AF41" s="150"/>
      <c r="AG41" s="150" t="s">
        <v>583</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2" x14ac:dyDescent="0.2">
      <c r="A42" s="157"/>
      <c r="B42" s="158"/>
      <c r="C42" s="266" t="s">
        <v>959</v>
      </c>
      <c r="D42" s="267"/>
      <c r="E42" s="267"/>
      <c r="F42" s="267"/>
      <c r="G42" s="267"/>
      <c r="H42" s="161"/>
      <c r="I42" s="161"/>
      <c r="J42" s="161"/>
      <c r="K42" s="161"/>
      <c r="L42" s="161"/>
      <c r="M42" s="161"/>
      <c r="N42" s="160"/>
      <c r="O42" s="160"/>
      <c r="P42" s="160"/>
      <c r="Q42" s="160"/>
      <c r="R42" s="161"/>
      <c r="S42" s="161"/>
      <c r="T42" s="161"/>
      <c r="U42" s="161"/>
      <c r="V42" s="161"/>
      <c r="W42" s="161"/>
      <c r="X42" s="161"/>
      <c r="Y42" s="161"/>
      <c r="Z42" s="150"/>
      <c r="AA42" s="150"/>
      <c r="AB42" s="150"/>
      <c r="AC42" s="150"/>
      <c r="AD42" s="150"/>
      <c r="AE42" s="150"/>
      <c r="AF42" s="150"/>
      <c r="AG42" s="150" t="s">
        <v>240</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2" x14ac:dyDescent="0.2">
      <c r="A43" s="157"/>
      <c r="B43" s="158"/>
      <c r="C43" s="197" t="s">
        <v>960</v>
      </c>
      <c r="D43" s="192"/>
      <c r="E43" s="193"/>
      <c r="F43" s="161"/>
      <c r="G43" s="161"/>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302</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3" x14ac:dyDescent="0.2">
      <c r="A44" s="157"/>
      <c r="B44" s="158"/>
      <c r="C44" s="197" t="s">
        <v>156</v>
      </c>
      <c r="D44" s="192"/>
      <c r="E44" s="193">
        <v>2</v>
      </c>
      <c r="F44" s="161"/>
      <c r="G44" s="161"/>
      <c r="H44" s="161"/>
      <c r="I44" s="161"/>
      <c r="J44" s="161"/>
      <c r="K44" s="161"/>
      <c r="L44" s="161"/>
      <c r="M44" s="161"/>
      <c r="N44" s="160"/>
      <c r="O44" s="160"/>
      <c r="P44" s="160"/>
      <c r="Q44" s="160"/>
      <c r="R44" s="161"/>
      <c r="S44" s="161"/>
      <c r="T44" s="161"/>
      <c r="U44" s="161"/>
      <c r="V44" s="161"/>
      <c r="W44" s="161"/>
      <c r="X44" s="161"/>
      <c r="Y44" s="161"/>
      <c r="Z44" s="150"/>
      <c r="AA44" s="150"/>
      <c r="AB44" s="150"/>
      <c r="AC44" s="150"/>
      <c r="AD44" s="150"/>
      <c r="AE44" s="150"/>
      <c r="AF44" s="150"/>
      <c r="AG44" s="150" t="s">
        <v>302</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ht="22.5" outlineLevel="1" x14ac:dyDescent="0.2">
      <c r="A45" s="171">
        <v>10</v>
      </c>
      <c r="B45" s="172" t="s">
        <v>961</v>
      </c>
      <c r="C45" s="187" t="s">
        <v>962</v>
      </c>
      <c r="D45" s="173" t="s">
        <v>438</v>
      </c>
      <c r="E45" s="174">
        <v>2</v>
      </c>
      <c r="F45" s="175"/>
      <c r="G45" s="176">
        <f>ROUND(E45*F45,2)</f>
        <v>0</v>
      </c>
      <c r="H45" s="175"/>
      <c r="I45" s="176">
        <f>ROUND(E45*H45,2)</f>
        <v>0</v>
      </c>
      <c r="J45" s="175"/>
      <c r="K45" s="176">
        <f>ROUND(E45*J45,2)</f>
        <v>0</v>
      </c>
      <c r="L45" s="176">
        <v>21</v>
      </c>
      <c r="M45" s="176">
        <f>G45*(1+L45/100)</f>
        <v>0</v>
      </c>
      <c r="N45" s="174">
        <v>0</v>
      </c>
      <c r="O45" s="174">
        <f>ROUND(E45*N45,2)</f>
        <v>0</v>
      </c>
      <c r="P45" s="174">
        <v>0</v>
      </c>
      <c r="Q45" s="174">
        <f>ROUND(E45*P45,2)</f>
        <v>0</v>
      </c>
      <c r="R45" s="176"/>
      <c r="S45" s="176" t="s">
        <v>267</v>
      </c>
      <c r="T45" s="177" t="s">
        <v>236</v>
      </c>
      <c r="U45" s="161">
        <v>0</v>
      </c>
      <c r="V45" s="161">
        <f>ROUND(E45*U45,2)</f>
        <v>0</v>
      </c>
      <c r="W45" s="161"/>
      <c r="X45" s="161" t="s">
        <v>299</v>
      </c>
      <c r="Y45" s="161" t="s">
        <v>238</v>
      </c>
      <c r="Z45" s="150"/>
      <c r="AA45" s="150"/>
      <c r="AB45" s="150"/>
      <c r="AC45" s="150"/>
      <c r="AD45" s="150"/>
      <c r="AE45" s="150"/>
      <c r="AF45" s="150"/>
      <c r="AG45" s="150" t="s">
        <v>583</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2" x14ac:dyDescent="0.2">
      <c r="A46" s="157"/>
      <c r="B46" s="158"/>
      <c r="C46" s="266" t="s">
        <v>963</v>
      </c>
      <c r="D46" s="267"/>
      <c r="E46" s="267"/>
      <c r="F46" s="267"/>
      <c r="G46" s="267"/>
      <c r="H46" s="161"/>
      <c r="I46" s="161"/>
      <c r="J46" s="161"/>
      <c r="K46" s="161"/>
      <c r="L46" s="161"/>
      <c r="M46" s="161"/>
      <c r="N46" s="160"/>
      <c r="O46" s="160"/>
      <c r="P46" s="160"/>
      <c r="Q46" s="160"/>
      <c r="R46" s="161"/>
      <c r="S46" s="161"/>
      <c r="T46" s="161"/>
      <c r="U46" s="161"/>
      <c r="V46" s="161"/>
      <c r="W46" s="161"/>
      <c r="X46" s="161"/>
      <c r="Y46" s="161"/>
      <c r="Z46" s="150"/>
      <c r="AA46" s="150"/>
      <c r="AB46" s="150"/>
      <c r="AC46" s="150"/>
      <c r="AD46" s="150"/>
      <c r="AE46" s="150"/>
      <c r="AF46" s="150"/>
      <c r="AG46" s="150" t="s">
        <v>240</v>
      </c>
      <c r="AH46" s="150"/>
      <c r="AI46" s="150"/>
      <c r="AJ46" s="150"/>
      <c r="AK46" s="150"/>
      <c r="AL46" s="150"/>
      <c r="AM46" s="150"/>
      <c r="AN46" s="150"/>
      <c r="AO46" s="150"/>
      <c r="AP46" s="150"/>
      <c r="AQ46" s="150"/>
      <c r="AR46" s="150"/>
      <c r="AS46" s="150"/>
      <c r="AT46" s="150"/>
      <c r="AU46" s="150"/>
      <c r="AV46" s="150"/>
      <c r="AW46" s="150"/>
      <c r="AX46" s="150"/>
      <c r="AY46" s="150"/>
      <c r="AZ46" s="150"/>
      <c r="BA46" s="178" t="str">
        <f>C46</f>
        <v>Řez stromů prováděný lezeckou technikou redukční lokální z důvodu stabilizace, plocha koruny stromu přes 120 do 150 m2</v>
      </c>
      <c r="BB46" s="150"/>
      <c r="BC46" s="150"/>
      <c r="BD46" s="150"/>
      <c r="BE46" s="150"/>
      <c r="BF46" s="150"/>
      <c r="BG46" s="150"/>
      <c r="BH46" s="150"/>
    </row>
    <row r="47" spans="1:60" outlineLevel="2" x14ac:dyDescent="0.2">
      <c r="A47" s="157"/>
      <c r="B47" s="158"/>
      <c r="C47" s="197" t="s">
        <v>964</v>
      </c>
      <c r="D47" s="192"/>
      <c r="E47" s="193"/>
      <c r="F47" s="161"/>
      <c r="G47" s="161"/>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302</v>
      </c>
      <c r="AH47" s="150">
        <v>0</v>
      </c>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3" x14ac:dyDescent="0.2">
      <c r="A48" s="157"/>
      <c r="B48" s="158"/>
      <c r="C48" s="197" t="s">
        <v>156</v>
      </c>
      <c r="D48" s="192"/>
      <c r="E48" s="193">
        <v>2</v>
      </c>
      <c r="F48" s="161"/>
      <c r="G48" s="161"/>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302</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
      <c r="A49" s="171">
        <v>11</v>
      </c>
      <c r="B49" s="172" t="s">
        <v>965</v>
      </c>
      <c r="C49" s="187" t="s">
        <v>966</v>
      </c>
      <c r="D49" s="173" t="s">
        <v>438</v>
      </c>
      <c r="E49" s="174">
        <v>1</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c r="S49" s="176" t="s">
        <v>925</v>
      </c>
      <c r="T49" s="177" t="s">
        <v>926</v>
      </c>
      <c r="U49" s="161">
        <v>0</v>
      </c>
      <c r="V49" s="161">
        <f>ROUND(E49*U49,2)</f>
        <v>0</v>
      </c>
      <c r="W49" s="161"/>
      <c r="X49" s="161" t="s">
        <v>299</v>
      </c>
      <c r="Y49" s="161" t="s">
        <v>238</v>
      </c>
      <c r="Z49" s="150"/>
      <c r="AA49" s="150"/>
      <c r="AB49" s="150"/>
      <c r="AC49" s="150"/>
      <c r="AD49" s="150"/>
      <c r="AE49" s="150"/>
      <c r="AF49" s="150"/>
      <c r="AG49" s="150" t="s">
        <v>583</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2" x14ac:dyDescent="0.2">
      <c r="A50" s="157"/>
      <c r="B50" s="158"/>
      <c r="C50" s="266" t="s">
        <v>967</v>
      </c>
      <c r="D50" s="267"/>
      <c r="E50" s="267"/>
      <c r="F50" s="267"/>
      <c r="G50" s="267"/>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240</v>
      </c>
      <c r="AH50" s="150"/>
      <c r="AI50" s="150"/>
      <c r="AJ50" s="150"/>
      <c r="AK50" s="150"/>
      <c r="AL50" s="150"/>
      <c r="AM50" s="150"/>
      <c r="AN50" s="150"/>
      <c r="AO50" s="150"/>
      <c r="AP50" s="150"/>
      <c r="AQ50" s="150"/>
      <c r="AR50" s="150"/>
      <c r="AS50" s="150"/>
      <c r="AT50" s="150"/>
      <c r="AU50" s="150"/>
      <c r="AV50" s="150"/>
      <c r="AW50" s="150"/>
      <c r="AX50" s="150"/>
      <c r="AY50" s="150"/>
      <c r="AZ50" s="150"/>
      <c r="BA50" s="178" t="str">
        <f>C50</f>
        <v>Řez stromů prováděný lezeckou technikou redukční obvodový (S-RO), plocha koruny stromu přes 60 do 90 m2</v>
      </c>
      <c r="BB50" s="150"/>
      <c r="BC50" s="150"/>
      <c r="BD50" s="150"/>
      <c r="BE50" s="150"/>
      <c r="BF50" s="150"/>
      <c r="BG50" s="150"/>
      <c r="BH50" s="150"/>
    </row>
    <row r="51" spans="1:60" outlineLevel="3" x14ac:dyDescent="0.2">
      <c r="A51" s="157"/>
      <c r="B51" s="158"/>
      <c r="C51" s="257" t="s">
        <v>968</v>
      </c>
      <c r="D51" s="258"/>
      <c r="E51" s="258"/>
      <c r="F51" s="258"/>
      <c r="G51" s="258"/>
      <c r="H51" s="161"/>
      <c r="I51" s="161"/>
      <c r="J51" s="161"/>
      <c r="K51" s="161"/>
      <c r="L51" s="161"/>
      <c r="M51" s="161"/>
      <c r="N51" s="160"/>
      <c r="O51" s="160"/>
      <c r="P51" s="160"/>
      <c r="Q51" s="160"/>
      <c r="R51" s="161"/>
      <c r="S51" s="161"/>
      <c r="T51" s="161"/>
      <c r="U51" s="161"/>
      <c r="V51" s="161"/>
      <c r="W51" s="161"/>
      <c r="X51" s="161"/>
      <c r="Y51" s="161"/>
      <c r="Z51" s="150"/>
      <c r="AA51" s="150"/>
      <c r="AB51" s="150"/>
      <c r="AC51" s="150"/>
      <c r="AD51" s="150"/>
      <c r="AE51" s="150"/>
      <c r="AF51" s="150"/>
      <c r="AG51" s="150" t="s">
        <v>240</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2" x14ac:dyDescent="0.2">
      <c r="A52" s="157"/>
      <c r="B52" s="158"/>
      <c r="C52" s="197" t="s">
        <v>969</v>
      </c>
      <c r="D52" s="192"/>
      <c r="E52" s="193"/>
      <c r="F52" s="161"/>
      <c r="G52" s="161"/>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302</v>
      </c>
      <c r="AH52" s="150">
        <v>0</v>
      </c>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3" x14ac:dyDescent="0.2">
      <c r="A53" s="157"/>
      <c r="B53" s="158"/>
      <c r="C53" s="197" t="s">
        <v>152</v>
      </c>
      <c r="D53" s="192"/>
      <c r="E53" s="193">
        <v>1</v>
      </c>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302</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ht="22.5" outlineLevel="1" x14ac:dyDescent="0.2">
      <c r="A54" s="171">
        <v>12</v>
      </c>
      <c r="B54" s="172" t="s">
        <v>970</v>
      </c>
      <c r="C54" s="187" t="s">
        <v>971</v>
      </c>
      <c r="D54" s="173" t="s">
        <v>438</v>
      </c>
      <c r="E54" s="174">
        <v>4</v>
      </c>
      <c r="F54" s="175"/>
      <c r="G54" s="176">
        <f>ROUND(E54*F54,2)</f>
        <v>0</v>
      </c>
      <c r="H54" s="175"/>
      <c r="I54" s="176">
        <f>ROUND(E54*H54,2)</f>
        <v>0</v>
      </c>
      <c r="J54" s="175"/>
      <c r="K54" s="176">
        <f>ROUND(E54*J54,2)</f>
        <v>0</v>
      </c>
      <c r="L54" s="176">
        <v>21</v>
      </c>
      <c r="M54" s="176">
        <f>G54*(1+L54/100)</f>
        <v>0</v>
      </c>
      <c r="N54" s="174">
        <v>0</v>
      </c>
      <c r="O54" s="174">
        <f>ROUND(E54*N54,2)</f>
        <v>0</v>
      </c>
      <c r="P54" s="174">
        <v>0</v>
      </c>
      <c r="Q54" s="174">
        <f>ROUND(E54*P54,2)</f>
        <v>0</v>
      </c>
      <c r="R54" s="176"/>
      <c r="S54" s="176" t="s">
        <v>267</v>
      </c>
      <c r="T54" s="177" t="s">
        <v>236</v>
      </c>
      <c r="U54" s="161">
        <v>0</v>
      </c>
      <c r="V54" s="161">
        <f>ROUND(E54*U54,2)</f>
        <v>0</v>
      </c>
      <c r="W54" s="161"/>
      <c r="X54" s="161" t="s">
        <v>299</v>
      </c>
      <c r="Y54" s="161" t="s">
        <v>238</v>
      </c>
      <c r="Z54" s="150"/>
      <c r="AA54" s="150"/>
      <c r="AB54" s="150"/>
      <c r="AC54" s="150"/>
      <c r="AD54" s="150"/>
      <c r="AE54" s="150"/>
      <c r="AF54" s="150"/>
      <c r="AG54" s="150" t="s">
        <v>583</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ht="22.5" outlineLevel="2" x14ac:dyDescent="0.2">
      <c r="A55" s="157"/>
      <c r="B55" s="158"/>
      <c r="C55" s="266" t="s">
        <v>972</v>
      </c>
      <c r="D55" s="267"/>
      <c r="E55" s="267"/>
      <c r="F55" s="267"/>
      <c r="G55" s="267"/>
      <c r="H55" s="161"/>
      <c r="I55" s="161"/>
      <c r="J55" s="161"/>
      <c r="K55" s="161"/>
      <c r="L55" s="161"/>
      <c r="M55" s="161"/>
      <c r="N55" s="160"/>
      <c r="O55" s="160"/>
      <c r="P55" s="160"/>
      <c r="Q55" s="160"/>
      <c r="R55" s="161"/>
      <c r="S55" s="161"/>
      <c r="T55" s="161"/>
      <c r="U55" s="161"/>
      <c r="V55" s="161"/>
      <c r="W55" s="161"/>
      <c r="X55" s="161"/>
      <c r="Y55" s="161"/>
      <c r="Z55" s="150"/>
      <c r="AA55" s="150"/>
      <c r="AB55" s="150"/>
      <c r="AC55" s="150"/>
      <c r="AD55" s="150"/>
      <c r="AE55" s="150"/>
      <c r="AF55" s="150"/>
      <c r="AG55" s="150" t="s">
        <v>240</v>
      </c>
      <c r="AH55" s="150"/>
      <c r="AI55" s="150"/>
      <c r="AJ55" s="150"/>
      <c r="AK55" s="150"/>
      <c r="AL55" s="150"/>
      <c r="AM55" s="150"/>
      <c r="AN55" s="150"/>
      <c r="AO55" s="150"/>
      <c r="AP55" s="150"/>
      <c r="AQ55" s="150"/>
      <c r="AR55" s="150"/>
      <c r="AS55" s="150"/>
      <c r="AT55" s="150"/>
      <c r="AU55" s="150"/>
      <c r="AV55" s="150"/>
      <c r="AW55" s="150"/>
      <c r="AX55" s="150"/>
      <c r="AY55" s="150"/>
      <c r="AZ55" s="150"/>
      <c r="BA55" s="178" t="str">
        <f>C55</f>
        <v>Řez stromů prováděný lezeckou technikou redukční lokální z důvodu úpravy průjezdního (průchozího) profilu, plocha koruny stromu do 30 m2</v>
      </c>
      <c r="BB55" s="150"/>
      <c r="BC55" s="150"/>
      <c r="BD55" s="150"/>
      <c r="BE55" s="150"/>
      <c r="BF55" s="150"/>
      <c r="BG55" s="150"/>
      <c r="BH55" s="150"/>
    </row>
    <row r="56" spans="1:60" outlineLevel="2" x14ac:dyDescent="0.2">
      <c r="A56" s="157"/>
      <c r="B56" s="158"/>
      <c r="C56" s="197" t="s">
        <v>973</v>
      </c>
      <c r="D56" s="192"/>
      <c r="E56" s="193"/>
      <c r="F56" s="161"/>
      <c r="G56" s="161"/>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302</v>
      </c>
      <c r="AH56" s="150">
        <v>0</v>
      </c>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3" x14ac:dyDescent="0.2">
      <c r="A57" s="157"/>
      <c r="B57" s="158"/>
      <c r="C57" s="197" t="s">
        <v>162</v>
      </c>
      <c r="D57" s="192"/>
      <c r="E57" s="193">
        <v>4</v>
      </c>
      <c r="F57" s="161"/>
      <c r="G57" s="161"/>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302</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
      <c r="A58" s="171">
        <v>13</v>
      </c>
      <c r="B58" s="172" t="s">
        <v>974</v>
      </c>
      <c r="C58" s="187" t="s">
        <v>975</v>
      </c>
      <c r="D58" s="173" t="s">
        <v>438</v>
      </c>
      <c r="E58" s="174">
        <v>2</v>
      </c>
      <c r="F58" s="175"/>
      <c r="G58" s="176">
        <f>ROUND(E58*F58,2)</f>
        <v>0</v>
      </c>
      <c r="H58" s="175"/>
      <c r="I58" s="176">
        <f>ROUND(E58*H58,2)</f>
        <v>0</v>
      </c>
      <c r="J58" s="175"/>
      <c r="K58" s="176">
        <f>ROUND(E58*J58,2)</f>
        <v>0</v>
      </c>
      <c r="L58" s="176">
        <v>21</v>
      </c>
      <c r="M58" s="176">
        <f>G58*(1+L58/100)</f>
        <v>0</v>
      </c>
      <c r="N58" s="174">
        <v>0</v>
      </c>
      <c r="O58" s="174">
        <f>ROUND(E58*N58,2)</f>
        <v>0</v>
      </c>
      <c r="P58" s="174">
        <v>0</v>
      </c>
      <c r="Q58" s="174">
        <f>ROUND(E58*P58,2)</f>
        <v>0</v>
      </c>
      <c r="R58" s="176"/>
      <c r="S58" s="176" t="s">
        <v>925</v>
      </c>
      <c r="T58" s="177" t="s">
        <v>926</v>
      </c>
      <c r="U58" s="161">
        <v>0</v>
      </c>
      <c r="V58" s="161">
        <f>ROUND(E58*U58,2)</f>
        <v>0</v>
      </c>
      <c r="W58" s="161"/>
      <c r="X58" s="161" t="s">
        <v>299</v>
      </c>
      <c r="Y58" s="161" t="s">
        <v>238</v>
      </c>
      <c r="Z58" s="150"/>
      <c r="AA58" s="150"/>
      <c r="AB58" s="150"/>
      <c r="AC58" s="150"/>
      <c r="AD58" s="150"/>
      <c r="AE58" s="150"/>
      <c r="AF58" s="150"/>
      <c r="AG58" s="150" t="s">
        <v>583</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2" x14ac:dyDescent="0.2">
      <c r="A59" s="157"/>
      <c r="B59" s="158"/>
      <c r="C59" s="266" t="s">
        <v>976</v>
      </c>
      <c r="D59" s="267"/>
      <c r="E59" s="267"/>
      <c r="F59" s="267"/>
      <c r="G59" s="267"/>
      <c r="H59" s="161"/>
      <c r="I59" s="161"/>
      <c r="J59" s="161"/>
      <c r="K59" s="161"/>
      <c r="L59" s="161"/>
      <c r="M59" s="161"/>
      <c r="N59" s="160"/>
      <c r="O59" s="160"/>
      <c r="P59" s="160"/>
      <c r="Q59" s="160"/>
      <c r="R59" s="161"/>
      <c r="S59" s="161"/>
      <c r="T59" s="161"/>
      <c r="U59" s="161"/>
      <c r="V59" s="161"/>
      <c r="W59" s="161"/>
      <c r="X59" s="161"/>
      <c r="Y59" s="161"/>
      <c r="Z59" s="150"/>
      <c r="AA59" s="150"/>
      <c r="AB59" s="150"/>
      <c r="AC59" s="150"/>
      <c r="AD59" s="150"/>
      <c r="AE59" s="150"/>
      <c r="AF59" s="150"/>
      <c r="AG59" s="150" t="s">
        <v>240</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2" x14ac:dyDescent="0.2">
      <c r="A60" s="157"/>
      <c r="B60" s="158"/>
      <c r="C60" s="197" t="s">
        <v>977</v>
      </c>
      <c r="D60" s="192"/>
      <c r="E60" s="193"/>
      <c r="F60" s="161"/>
      <c r="G60" s="161"/>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302</v>
      </c>
      <c r="AH60" s="150">
        <v>0</v>
      </c>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3" x14ac:dyDescent="0.2">
      <c r="A61" s="157"/>
      <c r="B61" s="158"/>
      <c r="C61" s="197" t="s">
        <v>156</v>
      </c>
      <c r="D61" s="192"/>
      <c r="E61" s="193">
        <v>2</v>
      </c>
      <c r="F61" s="161"/>
      <c r="G61" s="161"/>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302</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
      <c r="A62" s="171">
        <v>14</v>
      </c>
      <c r="B62" s="172" t="s">
        <v>978</v>
      </c>
      <c r="C62" s="187" t="s">
        <v>979</v>
      </c>
      <c r="D62" s="173" t="s">
        <v>438</v>
      </c>
      <c r="E62" s="174">
        <v>1</v>
      </c>
      <c r="F62" s="175"/>
      <c r="G62" s="176">
        <f>ROUND(E62*F62,2)</f>
        <v>0</v>
      </c>
      <c r="H62" s="175"/>
      <c r="I62" s="176">
        <f>ROUND(E62*H62,2)</f>
        <v>0</v>
      </c>
      <c r="J62" s="175"/>
      <c r="K62" s="176">
        <f>ROUND(E62*J62,2)</f>
        <v>0</v>
      </c>
      <c r="L62" s="176">
        <v>21</v>
      </c>
      <c r="M62" s="176">
        <f>G62*(1+L62/100)</f>
        <v>0</v>
      </c>
      <c r="N62" s="174">
        <v>0</v>
      </c>
      <c r="O62" s="174">
        <f>ROUND(E62*N62,2)</f>
        <v>0</v>
      </c>
      <c r="P62" s="174">
        <v>0</v>
      </c>
      <c r="Q62" s="174">
        <f>ROUND(E62*P62,2)</f>
        <v>0</v>
      </c>
      <c r="R62" s="176"/>
      <c r="S62" s="176" t="s">
        <v>925</v>
      </c>
      <c r="T62" s="177" t="s">
        <v>926</v>
      </c>
      <c r="U62" s="161">
        <v>0</v>
      </c>
      <c r="V62" s="161">
        <f>ROUND(E62*U62,2)</f>
        <v>0</v>
      </c>
      <c r="W62" s="161"/>
      <c r="X62" s="161" t="s">
        <v>299</v>
      </c>
      <c r="Y62" s="161" t="s">
        <v>238</v>
      </c>
      <c r="Z62" s="150"/>
      <c r="AA62" s="150"/>
      <c r="AB62" s="150"/>
      <c r="AC62" s="150"/>
      <c r="AD62" s="150"/>
      <c r="AE62" s="150"/>
      <c r="AF62" s="150"/>
      <c r="AG62" s="150" t="s">
        <v>583</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2" x14ac:dyDescent="0.2">
      <c r="A63" s="157"/>
      <c r="B63" s="158"/>
      <c r="C63" s="266" t="s">
        <v>980</v>
      </c>
      <c r="D63" s="267"/>
      <c r="E63" s="267"/>
      <c r="F63" s="267"/>
      <c r="G63" s="267"/>
      <c r="H63" s="161"/>
      <c r="I63" s="161"/>
      <c r="J63" s="161"/>
      <c r="K63" s="161"/>
      <c r="L63" s="161"/>
      <c r="M63" s="161"/>
      <c r="N63" s="160"/>
      <c r="O63" s="160"/>
      <c r="P63" s="160"/>
      <c r="Q63" s="160"/>
      <c r="R63" s="161"/>
      <c r="S63" s="161"/>
      <c r="T63" s="161"/>
      <c r="U63" s="161"/>
      <c r="V63" s="161"/>
      <c r="W63" s="161"/>
      <c r="X63" s="161"/>
      <c r="Y63" s="161"/>
      <c r="Z63" s="150"/>
      <c r="AA63" s="150"/>
      <c r="AB63" s="150"/>
      <c r="AC63" s="150"/>
      <c r="AD63" s="150"/>
      <c r="AE63" s="150"/>
      <c r="AF63" s="150"/>
      <c r="AG63" s="150" t="s">
        <v>240</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2" x14ac:dyDescent="0.2">
      <c r="A64" s="157"/>
      <c r="B64" s="158"/>
      <c r="C64" s="197" t="s">
        <v>981</v>
      </c>
      <c r="D64" s="192"/>
      <c r="E64" s="193"/>
      <c r="F64" s="161"/>
      <c r="G64" s="161"/>
      <c r="H64" s="161"/>
      <c r="I64" s="161"/>
      <c r="J64" s="161"/>
      <c r="K64" s="161"/>
      <c r="L64" s="161"/>
      <c r="M64" s="161"/>
      <c r="N64" s="160"/>
      <c r="O64" s="160"/>
      <c r="P64" s="160"/>
      <c r="Q64" s="160"/>
      <c r="R64" s="161"/>
      <c r="S64" s="161"/>
      <c r="T64" s="161"/>
      <c r="U64" s="161"/>
      <c r="V64" s="161"/>
      <c r="W64" s="161"/>
      <c r="X64" s="161"/>
      <c r="Y64" s="161"/>
      <c r="Z64" s="150"/>
      <c r="AA64" s="150"/>
      <c r="AB64" s="150"/>
      <c r="AC64" s="150"/>
      <c r="AD64" s="150"/>
      <c r="AE64" s="150"/>
      <c r="AF64" s="150"/>
      <c r="AG64" s="150" t="s">
        <v>302</v>
      </c>
      <c r="AH64" s="150">
        <v>0</v>
      </c>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3" x14ac:dyDescent="0.2">
      <c r="A65" s="157"/>
      <c r="B65" s="158"/>
      <c r="C65" s="197" t="s">
        <v>152</v>
      </c>
      <c r="D65" s="192"/>
      <c r="E65" s="193">
        <v>1</v>
      </c>
      <c r="F65" s="161"/>
      <c r="G65" s="161"/>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302</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2.5" outlineLevel="1" x14ac:dyDescent="0.2">
      <c r="A66" s="171">
        <v>15</v>
      </c>
      <c r="B66" s="172" t="s">
        <v>982</v>
      </c>
      <c r="C66" s="187" t="s">
        <v>983</v>
      </c>
      <c r="D66" s="173" t="s">
        <v>297</v>
      </c>
      <c r="E66" s="174">
        <v>123.1</v>
      </c>
      <c r="F66" s="175"/>
      <c r="G66" s="176">
        <f>ROUND(E66*F66,2)</f>
        <v>0</v>
      </c>
      <c r="H66" s="175"/>
      <c r="I66" s="176">
        <f>ROUND(E66*H66,2)</f>
        <v>0</v>
      </c>
      <c r="J66" s="175"/>
      <c r="K66" s="176">
        <f>ROUND(E66*J66,2)</f>
        <v>0</v>
      </c>
      <c r="L66" s="176">
        <v>21</v>
      </c>
      <c r="M66" s="176">
        <f>G66*(1+L66/100)</f>
        <v>0</v>
      </c>
      <c r="N66" s="174">
        <v>0</v>
      </c>
      <c r="O66" s="174">
        <f>ROUND(E66*N66,2)</f>
        <v>0</v>
      </c>
      <c r="P66" s="174">
        <v>0</v>
      </c>
      <c r="Q66" s="174">
        <f>ROUND(E66*P66,2)</f>
        <v>0</v>
      </c>
      <c r="R66" s="176"/>
      <c r="S66" s="176" t="s">
        <v>267</v>
      </c>
      <c r="T66" s="177" t="s">
        <v>236</v>
      </c>
      <c r="U66" s="161">
        <v>0</v>
      </c>
      <c r="V66" s="161">
        <f>ROUND(E66*U66,2)</f>
        <v>0</v>
      </c>
      <c r="W66" s="161"/>
      <c r="X66" s="161" t="s">
        <v>299</v>
      </c>
      <c r="Y66" s="161" t="s">
        <v>238</v>
      </c>
      <c r="Z66" s="150"/>
      <c r="AA66" s="150"/>
      <c r="AB66" s="150"/>
      <c r="AC66" s="150"/>
      <c r="AD66" s="150"/>
      <c r="AE66" s="150"/>
      <c r="AF66" s="150"/>
      <c r="AG66" s="150" t="s">
        <v>583</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ht="22.5" outlineLevel="2" x14ac:dyDescent="0.2">
      <c r="A67" s="157"/>
      <c r="B67" s="158"/>
      <c r="C67" s="266" t="s">
        <v>984</v>
      </c>
      <c r="D67" s="267"/>
      <c r="E67" s="267"/>
      <c r="F67" s="267"/>
      <c r="G67" s="267"/>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240</v>
      </c>
      <c r="AH67" s="150"/>
      <c r="AI67" s="150"/>
      <c r="AJ67" s="150"/>
      <c r="AK67" s="150"/>
      <c r="AL67" s="150"/>
      <c r="AM67" s="150"/>
      <c r="AN67" s="150"/>
      <c r="AO67" s="150"/>
      <c r="AP67" s="150"/>
      <c r="AQ67" s="150"/>
      <c r="AR67" s="150"/>
      <c r="AS67" s="150"/>
      <c r="AT67" s="150"/>
      <c r="AU67" s="150"/>
      <c r="AV67" s="150"/>
      <c r="AW67" s="150"/>
      <c r="AX67" s="150"/>
      <c r="AY67" s="150"/>
      <c r="AZ67" s="150"/>
      <c r="BA67" s="178" t="str">
        <f>C67</f>
        <v>Odstranění nevhodných dřevin průměru kmene do 100 mm výšky přes 1 m s odstraněním pařezu přes 100 do 500 m2 na svahu přes 1:5 do 1:2 -- negativní probírka</v>
      </c>
      <c r="BB67" s="150"/>
      <c r="BC67" s="150"/>
      <c r="BD67" s="150"/>
      <c r="BE67" s="150"/>
      <c r="BF67" s="150"/>
      <c r="BG67" s="150"/>
      <c r="BH67" s="150"/>
    </row>
    <row r="68" spans="1:60" outlineLevel="2" x14ac:dyDescent="0.2">
      <c r="A68" s="157"/>
      <c r="B68" s="158"/>
      <c r="C68" s="197" t="s">
        <v>985</v>
      </c>
      <c r="D68" s="192"/>
      <c r="E68" s="193"/>
      <c r="F68" s="161"/>
      <c r="G68" s="161"/>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302</v>
      </c>
      <c r="AH68" s="150">
        <v>0</v>
      </c>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3" x14ac:dyDescent="0.2">
      <c r="A69" s="157"/>
      <c r="B69" s="158"/>
      <c r="C69" s="197" t="s">
        <v>986</v>
      </c>
      <c r="D69" s="192"/>
      <c r="E69" s="193"/>
      <c r="F69" s="161"/>
      <c r="G69" s="161"/>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302</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3" x14ac:dyDescent="0.2">
      <c r="A70" s="157"/>
      <c r="B70" s="158"/>
      <c r="C70" s="197" t="s">
        <v>987</v>
      </c>
      <c r="D70" s="192"/>
      <c r="E70" s="193">
        <v>123.1</v>
      </c>
      <c r="F70" s="161"/>
      <c r="G70" s="161"/>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302</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2.5" outlineLevel="1" x14ac:dyDescent="0.2">
      <c r="A71" s="171">
        <v>16</v>
      </c>
      <c r="B71" s="172" t="s">
        <v>988</v>
      </c>
      <c r="C71" s="187" t="s">
        <v>989</v>
      </c>
      <c r="D71" s="173" t="s">
        <v>297</v>
      </c>
      <c r="E71" s="174">
        <v>387.1</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c r="S71" s="176" t="s">
        <v>925</v>
      </c>
      <c r="T71" s="177" t="s">
        <v>926</v>
      </c>
      <c r="U71" s="161">
        <v>0</v>
      </c>
      <c r="V71" s="161">
        <f>ROUND(E71*U71,2)</f>
        <v>0</v>
      </c>
      <c r="W71" s="161"/>
      <c r="X71" s="161" t="s">
        <v>299</v>
      </c>
      <c r="Y71" s="161" t="s">
        <v>238</v>
      </c>
      <c r="Z71" s="150"/>
      <c r="AA71" s="150"/>
      <c r="AB71" s="150"/>
      <c r="AC71" s="150"/>
      <c r="AD71" s="150"/>
      <c r="AE71" s="150"/>
      <c r="AF71" s="150"/>
      <c r="AG71" s="150" t="s">
        <v>583</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2" x14ac:dyDescent="0.2">
      <c r="A72" s="157"/>
      <c r="B72" s="158"/>
      <c r="C72" s="266" t="s">
        <v>990</v>
      </c>
      <c r="D72" s="267"/>
      <c r="E72" s="267"/>
      <c r="F72" s="267"/>
      <c r="G72" s="267"/>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240</v>
      </c>
      <c r="AH72" s="150"/>
      <c r="AI72" s="150"/>
      <c r="AJ72" s="150"/>
      <c r="AK72" s="150"/>
      <c r="AL72" s="150"/>
      <c r="AM72" s="150"/>
      <c r="AN72" s="150"/>
      <c r="AO72" s="150"/>
      <c r="AP72" s="150"/>
      <c r="AQ72" s="150"/>
      <c r="AR72" s="150"/>
      <c r="AS72" s="150"/>
      <c r="AT72" s="150"/>
      <c r="AU72" s="150"/>
      <c r="AV72" s="150"/>
      <c r="AW72" s="150"/>
      <c r="AX72" s="150"/>
      <c r="AY72" s="150"/>
      <c r="AZ72" s="150"/>
      <c r="BA72" s="178" t="str">
        <f>C72</f>
        <v>Odstranění nevhodných dřevin průměru kmene do 100 mm výšky přes 1 m bez odstranění pařezu přes 100 do 500 m2 na svahu přes 1:5 do 1:2 - pozitivní probírka</v>
      </c>
      <c r="BB72" s="150"/>
      <c r="BC72" s="150"/>
      <c r="BD72" s="150"/>
      <c r="BE72" s="150"/>
      <c r="BF72" s="150"/>
      <c r="BG72" s="150"/>
      <c r="BH72" s="150"/>
    </row>
    <row r="73" spans="1:60" outlineLevel="2" x14ac:dyDescent="0.2">
      <c r="A73" s="157"/>
      <c r="B73" s="158"/>
      <c r="C73" s="197" t="s">
        <v>991</v>
      </c>
      <c r="D73" s="192"/>
      <c r="E73" s="193"/>
      <c r="F73" s="161"/>
      <c r="G73" s="161"/>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302</v>
      </c>
      <c r="AH73" s="150">
        <v>0</v>
      </c>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3" x14ac:dyDescent="0.2">
      <c r="A74" s="157"/>
      <c r="B74" s="158"/>
      <c r="C74" s="197" t="s">
        <v>992</v>
      </c>
      <c r="D74" s="192"/>
      <c r="E74" s="193">
        <v>387.1</v>
      </c>
      <c r="F74" s="161"/>
      <c r="G74" s="161"/>
      <c r="H74" s="161"/>
      <c r="I74" s="161"/>
      <c r="J74" s="161"/>
      <c r="K74" s="161"/>
      <c r="L74" s="161"/>
      <c r="M74" s="161"/>
      <c r="N74" s="160"/>
      <c r="O74" s="160"/>
      <c r="P74" s="160"/>
      <c r="Q74" s="160"/>
      <c r="R74" s="161"/>
      <c r="S74" s="161"/>
      <c r="T74" s="161"/>
      <c r="U74" s="161"/>
      <c r="V74" s="161"/>
      <c r="W74" s="161"/>
      <c r="X74" s="161"/>
      <c r="Y74" s="161"/>
      <c r="Z74" s="150"/>
      <c r="AA74" s="150"/>
      <c r="AB74" s="150"/>
      <c r="AC74" s="150"/>
      <c r="AD74" s="150"/>
      <c r="AE74" s="150"/>
      <c r="AF74" s="150"/>
      <c r="AG74" s="150" t="s">
        <v>302</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1">
        <v>17</v>
      </c>
      <c r="B75" s="172" t="s">
        <v>993</v>
      </c>
      <c r="C75" s="187" t="s">
        <v>994</v>
      </c>
      <c r="D75" s="173" t="s">
        <v>438</v>
      </c>
      <c r="E75" s="174">
        <v>4</v>
      </c>
      <c r="F75" s="175"/>
      <c r="G75" s="176">
        <f>ROUND(E75*F75,2)</f>
        <v>0</v>
      </c>
      <c r="H75" s="175"/>
      <c r="I75" s="176">
        <f>ROUND(E75*H75,2)</f>
        <v>0</v>
      </c>
      <c r="J75" s="175"/>
      <c r="K75" s="176">
        <f>ROUND(E75*J75,2)</f>
        <v>0</v>
      </c>
      <c r="L75" s="176">
        <v>21</v>
      </c>
      <c r="M75" s="176">
        <f>G75*(1+L75/100)</f>
        <v>0</v>
      </c>
      <c r="N75" s="174">
        <v>0</v>
      </c>
      <c r="O75" s="174">
        <f>ROUND(E75*N75,2)</f>
        <v>0</v>
      </c>
      <c r="P75" s="174">
        <v>0</v>
      </c>
      <c r="Q75" s="174">
        <f>ROUND(E75*P75,2)</f>
        <v>0</v>
      </c>
      <c r="R75" s="176"/>
      <c r="S75" s="176" t="s">
        <v>925</v>
      </c>
      <c r="T75" s="177" t="s">
        <v>926</v>
      </c>
      <c r="U75" s="161">
        <v>0</v>
      </c>
      <c r="V75" s="161">
        <f>ROUND(E75*U75,2)</f>
        <v>0</v>
      </c>
      <c r="W75" s="161"/>
      <c r="X75" s="161" t="s">
        <v>299</v>
      </c>
      <c r="Y75" s="161" t="s">
        <v>238</v>
      </c>
      <c r="Z75" s="150"/>
      <c r="AA75" s="150"/>
      <c r="AB75" s="150"/>
      <c r="AC75" s="150"/>
      <c r="AD75" s="150"/>
      <c r="AE75" s="150"/>
      <c r="AF75" s="150"/>
      <c r="AG75" s="150" t="s">
        <v>583</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2" x14ac:dyDescent="0.2">
      <c r="A76" s="157"/>
      <c r="B76" s="158"/>
      <c r="C76" s="266" t="s">
        <v>995</v>
      </c>
      <c r="D76" s="267"/>
      <c r="E76" s="267"/>
      <c r="F76" s="267"/>
      <c r="G76" s="267"/>
      <c r="H76" s="161"/>
      <c r="I76" s="161"/>
      <c r="J76" s="161"/>
      <c r="K76" s="161"/>
      <c r="L76" s="161"/>
      <c r="M76" s="161"/>
      <c r="N76" s="160"/>
      <c r="O76" s="160"/>
      <c r="P76" s="160"/>
      <c r="Q76" s="160"/>
      <c r="R76" s="161"/>
      <c r="S76" s="161"/>
      <c r="T76" s="161"/>
      <c r="U76" s="161"/>
      <c r="V76" s="161"/>
      <c r="W76" s="161"/>
      <c r="X76" s="161"/>
      <c r="Y76" s="161"/>
      <c r="Z76" s="150"/>
      <c r="AA76" s="150"/>
      <c r="AB76" s="150"/>
      <c r="AC76" s="150"/>
      <c r="AD76" s="150"/>
      <c r="AE76" s="150"/>
      <c r="AF76" s="150"/>
      <c r="AG76" s="150" t="s">
        <v>240</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2" x14ac:dyDescent="0.2">
      <c r="A77" s="157"/>
      <c r="B77" s="158"/>
      <c r="C77" s="197" t="s">
        <v>996</v>
      </c>
      <c r="D77" s="192"/>
      <c r="E77" s="193"/>
      <c r="F77" s="161"/>
      <c r="G77" s="161"/>
      <c r="H77" s="161"/>
      <c r="I77" s="161"/>
      <c r="J77" s="161"/>
      <c r="K77" s="161"/>
      <c r="L77" s="161"/>
      <c r="M77" s="161"/>
      <c r="N77" s="160"/>
      <c r="O77" s="160"/>
      <c r="P77" s="160"/>
      <c r="Q77" s="160"/>
      <c r="R77" s="161"/>
      <c r="S77" s="161"/>
      <c r="T77" s="161"/>
      <c r="U77" s="161"/>
      <c r="V77" s="161"/>
      <c r="W77" s="161"/>
      <c r="X77" s="161"/>
      <c r="Y77" s="161"/>
      <c r="Z77" s="150"/>
      <c r="AA77" s="150"/>
      <c r="AB77" s="150"/>
      <c r="AC77" s="150"/>
      <c r="AD77" s="150"/>
      <c r="AE77" s="150"/>
      <c r="AF77" s="150"/>
      <c r="AG77" s="150" t="s">
        <v>302</v>
      </c>
      <c r="AH77" s="150">
        <v>0</v>
      </c>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3" x14ac:dyDescent="0.2">
      <c r="A78" s="157"/>
      <c r="B78" s="158"/>
      <c r="C78" s="197" t="s">
        <v>162</v>
      </c>
      <c r="D78" s="192"/>
      <c r="E78" s="193">
        <v>4</v>
      </c>
      <c r="F78" s="161"/>
      <c r="G78" s="161"/>
      <c r="H78" s="161"/>
      <c r="I78" s="161"/>
      <c r="J78" s="161"/>
      <c r="K78" s="161"/>
      <c r="L78" s="161"/>
      <c r="M78" s="161"/>
      <c r="N78" s="160"/>
      <c r="O78" s="160"/>
      <c r="P78" s="160"/>
      <c r="Q78" s="160"/>
      <c r="R78" s="161"/>
      <c r="S78" s="161"/>
      <c r="T78" s="161"/>
      <c r="U78" s="161"/>
      <c r="V78" s="161"/>
      <c r="W78" s="161"/>
      <c r="X78" s="161"/>
      <c r="Y78" s="161"/>
      <c r="Z78" s="150"/>
      <c r="AA78" s="150"/>
      <c r="AB78" s="150"/>
      <c r="AC78" s="150"/>
      <c r="AD78" s="150"/>
      <c r="AE78" s="150"/>
      <c r="AF78" s="150"/>
      <c r="AG78" s="150" t="s">
        <v>302</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2.5" outlineLevel="1" x14ac:dyDescent="0.2">
      <c r="A79" s="171">
        <v>18</v>
      </c>
      <c r="B79" s="172" t="s">
        <v>997</v>
      </c>
      <c r="C79" s="187" t="s">
        <v>998</v>
      </c>
      <c r="D79" s="173" t="s">
        <v>438</v>
      </c>
      <c r="E79" s="174">
        <v>8</v>
      </c>
      <c r="F79" s="175"/>
      <c r="G79" s="176">
        <f>ROUND(E79*F79,2)</f>
        <v>0</v>
      </c>
      <c r="H79" s="175"/>
      <c r="I79" s="176">
        <f>ROUND(E79*H79,2)</f>
        <v>0</v>
      </c>
      <c r="J79" s="175"/>
      <c r="K79" s="176">
        <f>ROUND(E79*J79,2)</f>
        <v>0</v>
      </c>
      <c r="L79" s="176">
        <v>21</v>
      </c>
      <c r="M79" s="176">
        <f>G79*(1+L79/100)</f>
        <v>0</v>
      </c>
      <c r="N79" s="174">
        <v>0</v>
      </c>
      <c r="O79" s="174">
        <f>ROUND(E79*N79,2)</f>
        <v>0</v>
      </c>
      <c r="P79" s="174">
        <v>0</v>
      </c>
      <c r="Q79" s="174">
        <f>ROUND(E79*P79,2)</f>
        <v>0</v>
      </c>
      <c r="R79" s="176"/>
      <c r="S79" s="176" t="s">
        <v>925</v>
      </c>
      <c r="T79" s="177" t="s">
        <v>926</v>
      </c>
      <c r="U79" s="161">
        <v>0</v>
      </c>
      <c r="V79" s="161">
        <f>ROUND(E79*U79,2)</f>
        <v>0</v>
      </c>
      <c r="W79" s="161"/>
      <c r="X79" s="161" t="s">
        <v>299</v>
      </c>
      <c r="Y79" s="161" t="s">
        <v>238</v>
      </c>
      <c r="Z79" s="150"/>
      <c r="AA79" s="150"/>
      <c r="AB79" s="150"/>
      <c r="AC79" s="150"/>
      <c r="AD79" s="150"/>
      <c r="AE79" s="150"/>
      <c r="AF79" s="150"/>
      <c r="AG79" s="150" t="s">
        <v>583</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
      <c r="A80" s="157"/>
      <c r="B80" s="158"/>
      <c r="C80" s="266" t="s">
        <v>999</v>
      </c>
      <c r="D80" s="267"/>
      <c r="E80" s="267"/>
      <c r="F80" s="267"/>
      <c r="G80" s="267"/>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240</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2" x14ac:dyDescent="0.2">
      <c r="A81" s="157"/>
      <c r="B81" s="158"/>
      <c r="C81" s="197" t="s">
        <v>1000</v>
      </c>
      <c r="D81" s="192"/>
      <c r="E81" s="193"/>
      <c r="F81" s="161"/>
      <c r="G81" s="161"/>
      <c r="H81" s="161"/>
      <c r="I81" s="161"/>
      <c r="J81" s="161"/>
      <c r="K81" s="161"/>
      <c r="L81" s="161"/>
      <c r="M81" s="161"/>
      <c r="N81" s="160"/>
      <c r="O81" s="160"/>
      <c r="P81" s="160"/>
      <c r="Q81" s="160"/>
      <c r="R81" s="161"/>
      <c r="S81" s="161"/>
      <c r="T81" s="161"/>
      <c r="U81" s="161"/>
      <c r="V81" s="161"/>
      <c r="W81" s="161"/>
      <c r="X81" s="161"/>
      <c r="Y81" s="161"/>
      <c r="Z81" s="150"/>
      <c r="AA81" s="150"/>
      <c r="AB81" s="150"/>
      <c r="AC81" s="150"/>
      <c r="AD81" s="150"/>
      <c r="AE81" s="150"/>
      <c r="AF81" s="150"/>
      <c r="AG81" s="150" t="s">
        <v>302</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3" x14ac:dyDescent="0.2">
      <c r="A82" s="157"/>
      <c r="B82" s="158"/>
      <c r="C82" s="197" t="s">
        <v>166</v>
      </c>
      <c r="D82" s="192"/>
      <c r="E82" s="193">
        <v>8</v>
      </c>
      <c r="F82" s="161"/>
      <c r="G82" s="161"/>
      <c r="H82" s="161"/>
      <c r="I82" s="161"/>
      <c r="J82" s="161"/>
      <c r="K82" s="161"/>
      <c r="L82" s="161"/>
      <c r="M82" s="161"/>
      <c r="N82" s="160"/>
      <c r="O82" s="160"/>
      <c r="P82" s="160"/>
      <c r="Q82" s="160"/>
      <c r="R82" s="161"/>
      <c r="S82" s="161"/>
      <c r="T82" s="161"/>
      <c r="U82" s="161"/>
      <c r="V82" s="161"/>
      <c r="W82" s="161"/>
      <c r="X82" s="161"/>
      <c r="Y82" s="161"/>
      <c r="Z82" s="150"/>
      <c r="AA82" s="150"/>
      <c r="AB82" s="150"/>
      <c r="AC82" s="150"/>
      <c r="AD82" s="150"/>
      <c r="AE82" s="150"/>
      <c r="AF82" s="150"/>
      <c r="AG82" s="150" t="s">
        <v>302</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22.5" outlineLevel="1" x14ac:dyDescent="0.2">
      <c r="A83" s="171">
        <v>19</v>
      </c>
      <c r="B83" s="172" t="s">
        <v>1001</v>
      </c>
      <c r="C83" s="187" t="s">
        <v>1002</v>
      </c>
      <c r="D83" s="173" t="s">
        <v>438</v>
      </c>
      <c r="E83" s="174">
        <v>2</v>
      </c>
      <c r="F83" s="175"/>
      <c r="G83" s="176">
        <f>ROUND(E83*F83,2)</f>
        <v>0</v>
      </c>
      <c r="H83" s="175"/>
      <c r="I83" s="176">
        <f>ROUND(E83*H83,2)</f>
        <v>0</v>
      </c>
      <c r="J83" s="175"/>
      <c r="K83" s="176">
        <f>ROUND(E83*J83,2)</f>
        <v>0</v>
      </c>
      <c r="L83" s="176">
        <v>21</v>
      </c>
      <c r="M83" s="176">
        <f>G83*(1+L83/100)</f>
        <v>0</v>
      </c>
      <c r="N83" s="174">
        <v>0</v>
      </c>
      <c r="O83" s="174">
        <f>ROUND(E83*N83,2)</f>
        <v>0</v>
      </c>
      <c r="P83" s="174">
        <v>0</v>
      </c>
      <c r="Q83" s="174">
        <f>ROUND(E83*P83,2)</f>
        <v>0</v>
      </c>
      <c r="R83" s="176"/>
      <c r="S83" s="176" t="s">
        <v>925</v>
      </c>
      <c r="T83" s="177" t="s">
        <v>926</v>
      </c>
      <c r="U83" s="161">
        <v>0</v>
      </c>
      <c r="V83" s="161">
        <f>ROUND(E83*U83,2)</f>
        <v>0</v>
      </c>
      <c r="W83" s="161"/>
      <c r="X83" s="161" t="s">
        <v>299</v>
      </c>
      <c r="Y83" s="161" t="s">
        <v>238</v>
      </c>
      <c r="Z83" s="150"/>
      <c r="AA83" s="150"/>
      <c r="AB83" s="150"/>
      <c r="AC83" s="150"/>
      <c r="AD83" s="150"/>
      <c r="AE83" s="150"/>
      <c r="AF83" s="150"/>
      <c r="AG83" s="150" t="s">
        <v>583</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2" x14ac:dyDescent="0.2">
      <c r="A84" s="157"/>
      <c r="B84" s="158"/>
      <c r="C84" s="266" t="s">
        <v>1003</v>
      </c>
      <c r="D84" s="267"/>
      <c r="E84" s="267"/>
      <c r="F84" s="267"/>
      <c r="G84" s="267"/>
      <c r="H84" s="161"/>
      <c r="I84" s="161"/>
      <c r="J84" s="161"/>
      <c r="K84" s="161"/>
      <c r="L84" s="161"/>
      <c r="M84" s="161"/>
      <c r="N84" s="160"/>
      <c r="O84" s="160"/>
      <c r="P84" s="160"/>
      <c r="Q84" s="160"/>
      <c r="R84" s="161"/>
      <c r="S84" s="161"/>
      <c r="T84" s="161"/>
      <c r="U84" s="161"/>
      <c r="V84" s="161"/>
      <c r="W84" s="161"/>
      <c r="X84" s="161"/>
      <c r="Y84" s="161"/>
      <c r="Z84" s="150"/>
      <c r="AA84" s="150"/>
      <c r="AB84" s="150"/>
      <c r="AC84" s="150"/>
      <c r="AD84" s="150"/>
      <c r="AE84" s="150"/>
      <c r="AF84" s="150"/>
      <c r="AG84" s="150" t="s">
        <v>240</v>
      </c>
      <c r="AH84" s="150"/>
      <c r="AI84" s="150"/>
      <c r="AJ84" s="150"/>
      <c r="AK84" s="150"/>
      <c r="AL84" s="150"/>
      <c r="AM84" s="150"/>
      <c r="AN84" s="150"/>
      <c r="AO84" s="150"/>
      <c r="AP84" s="150"/>
      <c r="AQ84" s="150"/>
      <c r="AR84" s="150"/>
      <c r="AS84" s="150"/>
      <c r="AT84" s="150"/>
      <c r="AU84" s="150"/>
      <c r="AV84" s="150"/>
      <c r="AW84" s="150"/>
      <c r="AX84" s="150"/>
      <c r="AY84" s="150"/>
      <c r="AZ84" s="150"/>
      <c r="BA84" s="178" t="str">
        <f>C84</f>
        <v>Řez stromů tvarovací hlavový s opakovaným intervalem řezu přes 2 do 5 let výšky nasazení hlavy přes 2 do 6 m</v>
      </c>
      <c r="BB84" s="150"/>
      <c r="BC84" s="150"/>
      <c r="BD84" s="150"/>
      <c r="BE84" s="150"/>
      <c r="BF84" s="150"/>
      <c r="BG84" s="150"/>
      <c r="BH84" s="150"/>
    </row>
    <row r="85" spans="1:60" outlineLevel="2" x14ac:dyDescent="0.2">
      <c r="A85" s="157"/>
      <c r="B85" s="158"/>
      <c r="C85" s="197" t="s">
        <v>1004</v>
      </c>
      <c r="D85" s="192"/>
      <c r="E85" s="193"/>
      <c r="F85" s="161"/>
      <c r="G85" s="161"/>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302</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3" x14ac:dyDescent="0.2">
      <c r="A86" s="157"/>
      <c r="B86" s="158"/>
      <c r="C86" s="197" t="s">
        <v>156</v>
      </c>
      <c r="D86" s="192"/>
      <c r="E86" s="193">
        <v>2</v>
      </c>
      <c r="F86" s="161"/>
      <c r="G86" s="161"/>
      <c r="H86" s="161"/>
      <c r="I86" s="161"/>
      <c r="J86" s="161"/>
      <c r="K86" s="161"/>
      <c r="L86" s="161"/>
      <c r="M86" s="161"/>
      <c r="N86" s="160"/>
      <c r="O86" s="160"/>
      <c r="P86" s="160"/>
      <c r="Q86" s="160"/>
      <c r="R86" s="161"/>
      <c r="S86" s="161"/>
      <c r="T86" s="161"/>
      <c r="U86" s="161"/>
      <c r="V86" s="161"/>
      <c r="W86" s="161"/>
      <c r="X86" s="161"/>
      <c r="Y86" s="161"/>
      <c r="Z86" s="150"/>
      <c r="AA86" s="150"/>
      <c r="AB86" s="150"/>
      <c r="AC86" s="150"/>
      <c r="AD86" s="150"/>
      <c r="AE86" s="150"/>
      <c r="AF86" s="150"/>
      <c r="AG86" s="150" t="s">
        <v>302</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
      <c r="A87" s="171">
        <v>20</v>
      </c>
      <c r="B87" s="172" t="s">
        <v>1005</v>
      </c>
      <c r="C87" s="187" t="s">
        <v>1006</v>
      </c>
      <c r="D87" s="173" t="s">
        <v>438</v>
      </c>
      <c r="E87" s="174">
        <v>40</v>
      </c>
      <c r="F87" s="175"/>
      <c r="G87" s="176">
        <f>ROUND(E87*F87,2)</f>
        <v>0</v>
      </c>
      <c r="H87" s="175"/>
      <c r="I87" s="176">
        <f>ROUND(E87*H87,2)</f>
        <v>0</v>
      </c>
      <c r="J87" s="175"/>
      <c r="K87" s="176">
        <f>ROUND(E87*J87,2)</f>
        <v>0</v>
      </c>
      <c r="L87" s="176">
        <v>21</v>
      </c>
      <c r="M87" s="176">
        <f>G87*(1+L87/100)</f>
        <v>0</v>
      </c>
      <c r="N87" s="174">
        <v>0</v>
      </c>
      <c r="O87" s="174">
        <f>ROUND(E87*N87,2)</f>
        <v>0</v>
      </c>
      <c r="P87" s="174">
        <v>0</v>
      </c>
      <c r="Q87" s="174">
        <f>ROUND(E87*P87,2)</f>
        <v>0</v>
      </c>
      <c r="R87" s="176"/>
      <c r="S87" s="176" t="s">
        <v>925</v>
      </c>
      <c r="T87" s="177" t="s">
        <v>926</v>
      </c>
      <c r="U87" s="161">
        <v>0</v>
      </c>
      <c r="V87" s="161">
        <f>ROUND(E87*U87,2)</f>
        <v>0</v>
      </c>
      <c r="W87" s="161"/>
      <c r="X87" s="161" t="s">
        <v>299</v>
      </c>
      <c r="Y87" s="161" t="s">
        <v>238</v>
      </c>
      <c r="Z87" s="150"/>
      <c r="AA87" s="150"/>
      <c r="AB87" s="150"/>
      <c r="AC87" s="150"/>
      <c r="AD87" s="150"/>
      <c r="AE87" s="150"/>
      <c r="AF87" s="150"/>
      <c r="AG87" s="150" t="s">
        <v>583</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2" x14ac:dyDescent="0.2">
      <c r="A88" s="157"/>
      <c r="B88" s="158"/>
      <c r="C88" s="266" t="s">
        <v>1007</v>
      </c>
      <c r="D88" s="267"/>
      <c r="E88" s="267"/>
      <c r="F88" s="267"/>
      <c r="G88" s="267"/>
      <c r="H88" s="161"/>
      <c r="I88" s="161"/>
      <c r="J88" s="161"/>
      <c r="K88" s="161"/>
      <c r="L88" s="161"/>
      <c r="M88" s="161"/>
      <c r="N88" s="160"/>
      <c r="O88" s="160"/>
      <c r="P88" s="160"/>
      <c r="Q88" s="160"/>
      <c r="R88" s="161"/>
      <c r="S88" s="161"/>
      <c r="T88" s="161"/>
      <c r="U88" s="161"/>
      <c r="V88" s="161"/>
      <c r="W88" s="161"/>
      <c r="X88" s="161"/>
      <c r="Y88" s="161"/>
      <c r="Z88" s="150"/>
      <c r="AA88" s="150"/>
      <c r="AB88" s="150"/>
      <c r="AC88" s="150"/>
      <c r="AD88" s="150"/>
      <c r="AE88" s="150"/>
      <c r="AF88" s="150"/>
      <c r="AG88" s="150" t="s">
        <v>240</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x14ac:dyDescent="0.2">
      <c r="A89" s="164" t="s">
        <v>230</v>
      </c>
      <c r="B89" s="165" t="s">
        <v>154</v>
      </c>
      <c r="C89" s="186" t="s">
        <v>155</v>
      </c>
      <c r="D89" s="166"/>
      <c r="E89" s="167"/>
      <c r="F89" s="168"/>
      <c r="G89" s="168">
        <f>SUMIF(AG90:AG95,"&lt;&gt;NOR",G90:G95)</f>
        <v>0</v>
      </c>
      <c r="H89" s="168"/>
      <c r="I89" s="168">
        <f>SUM(I90:I95)</f>
        <v>0</v>
      </c>
      <c r="J89" s="168"/>
      <c r="K89" s="168">
        <f>SUM(K90:K95)</f>
        <v>0</v>
      </c>
      <c r="L89" s="168"/>
      <c r="M89" s="168">
        <f>SUM(M90:M95)</f>
        <v>0</v>
      </c>
      <c r="N89" s="167"/>
      <c r="O89" s="167">
        <f>SUM(O90:O95)</f>
        <v>0.01</v>
      </c>
      <c r="P89" s="167"/>
      <c r="Q89" s="167">
        <f>SUM(Q90:Q95)</f>
        <v>0</v>
      </c>
      <c r="R89" s="168"/>
      <c r="S89" s="168"/>
      <c r="T89" s="169"/>
      <c r="U89" s="163"/>
      <c r="V89" s="163">
        <f>SUM(V90:V95)</f>
        <v>24.240000000000002</v>
      </c>
      <c r="W89" s="163"/>
      <c r="X89" s="163"/>
      <c r="Y89" s="163"/>
      <c r="AG89" t="s">
        <v>231</v>
      </c>
    </row>
    <row r="90" spans="1:60" outlineLevel="1" x14ac:dyDescent="0.2">
      <c r="A90" s="171">
        <v>21</v>
      </c>
      <c r="B90" s="172" t="s">
        <v>737</v>
      </c>
      <c r="C90" s="187" t="s">
        <v>738</v>
      </c>
      <c r="D90" s="173" t="s">
        <v>297</v>
      </c>
      <c r="E90" s="174">
        <v>120</v>
      </c>
      <c r="F90" s="175"/>
      <c r="G90" s="176">
        <f>ROUND(E90*F90,2)</f>
        <v>0</v>
      </c>
      <c r="H90" s="175"/>
      <c r="I90" s="176">
        <f>ROUND(E90*H90,2)</f>
        <v>0</v>
      </c>
      <c r="J90" s="175"/>
      <c r="K90" s="176">
        <f>ROUND(E90*J90,2)</f>
        <v>0</v>
      </c>
      <c r="L90" s="176">
        <v>21</v>
      </c>
      <c r="M90" s="176">
        <f>G90*(1+L90/100)</f>
        <v>0</v>
      </c>
      <c r="N90" s="174">
        <v>0</v>
      </c>
      <c r="O90" s="174">
        <f>ROUND(E90*N90,2)</f>
        <v>0</v>
      </c>
      <c r="P90" s="174">
        <v>0</v>
      </c>
      <c r="Q90" s="174">
        <f>ROUND(E90*P90,2)</f>
        <v>0</v>
      </c>
      <c r="R90" s="176" t="s">
        <v>314</v>
      </c>
      <c r="S90" s="176" t="s">
        <v>235</v>
      </c>
      <c r="T90" s="177" t="s">
        <v>235</v>
      </c>
      <c r="U90" s="161">
        <v>0.17199999999999999</v>
      </c>
      <c r="V90" s="161">
        <f>ROUND(E90*U90,2)</f>
        <v>20.64</v>
      </c>
      <c r="W90" s="161"/>
      <c r="X90" s="161" t="s">
        <v>299</v>
      </c>
      <c r="Y90" s="161" t="s">
        <v>238</v>
      </c>
      <c r="Z90" s="150"/>
      <c r="AA90" s="150"/>
      <c r="AB90" s="150"/>
      <c r="AC90" s="150"/>
      <c r="AD90" s="150"/>
      <c r="AE90" s="150"/>
      <c r="AF90" s="150"/>
      <c r="AG90" s="150" t="s">
        <v>300</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ht="22.5" outlineLevel="2" x14ac:dyDescent="0.2">
      <c r="A91" s="157"/>
      <c r="B91" s="158"/>
      <c r="C91" s="268" t="s">
        <v>739</v>
      </c>
      <c r="D91" s="269"/>
      <c r="E91" s="269"/>
      <c r="F91" s="269"/>
      <c r="G91" s="269"/>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309</v>
      </c>
      <c r="AH91" s="150"/>
      <c r="AI91" s="150"/>
      <c r="AJ91" s="150"/>
      <c r="AK91" s="150"/>
      <c r="AL91" s="150"/>
      <c r="AM91" s="150"/>
      <c r="AN91" s="150"/>
      <c r="AO91" s="150"/>
      <c r="AP91" s="150"/>
      <c r="AQ91" s="150"/>
      <c r="AR91" s="150"/>
      <c r="AS91" s="150"/>
      <c r="AT91" s="150"/>
      <c r="AU91" s="150"/>
      <c r="AV91" s="150"/>
      <c r="AW91" s="150"/>
      <c r="AX91" s="150"/>
      <c r="AY91" s="150"/>
      <c r="AZ91" s="150"/>
      <c r="BA91" s="178" t="str">
        <f>C91</f>
        <v>s odstraněním kořenů a s případným nutným odklizením křovin a stromů na hromady na vzdálenost do 50 m nebo s naložením na dopravní prostředek, do sklonu terénu 1 : 5,</v>
      </c>
      <c r="BB91" s="150"/>
      <c r="BC91" s="150"/>
      <c r="BD91" s="150"/>
      <c r="BE91" s="150"/>
      <c r="BF91" s="150"/>
      <c r="BG91" s="150"/>
      <c r="BH91" s="150"/>
    </row>
    <row r="92" spans="1:60" outlineLevel="2" x14ac:dyDescent="0.2">
      <c r="A92" s="157"/>
      <c r="B92" s="158"/>
      <c r="C92" s="197" t="s">
        <v>1008</v>
      </c>
      <c r="D92" s="192"/>
      <c r="E92" s="193">
        <v>120</v>
      </c>
      <c r="F92" s="161"/>
      <c r="G92" s="161"/>
      <c r="H92" s="161"/>
      <c r="I92" s="161"/>
      <c r="J92" s="161"/>
      <c r="K92" s="161"/>
      <c r="L92" s="161"/>
      <c r="M92" s="161"/>
      <c r="N92" s="160"/>
      <c r="O92" s="160"/>
      <c r="P92" s="160"/>
      <c r="Q92" s="160"/>
      <c r="R92" s="161"/>
      <c r="S92" s="161"/>
      <c r="T92" s="161"/>
      <c r="U92" s="161"/>
      <c r="V92" s="161"/>
      <c r="W92" s="161"/>
      <c r="X92" s="161"/>
      <c r="Y92" s="161"/>
      <c r="Z92" s="150"/>
      <c r="AA92" s="150"/>
      <c r="AB92" s="150"/>
      <c r="AC92" s="150"/>
      <c r="AD92" s="150"/>
      <c r="AE92" s="150"/>
      <c r="AF92" s="150"/>
      <c r="AG92" s="150" t="s">
        <v>302</v>
      </c>
      <c r="AH92" s="150">
        <v>0</v>
      </c>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2.5" outlineLevel="1" x14ac:dyDescent="0.2">
      <c r="A93" s="171">
        <v>22</v>
      </c>
      <c r="B93" s="172" t="s">
        <v>1009</v>
      </c>
      <c r="C93" s="187" t="s">
        <v>1010</v>
      </c>
      <c r="D93" s="173" t="s">
        <v>297</v>
      </c>
      <c r="E93" s="174">
        <v>120</v>
      </c>
      <c r="F93" s="175"/>
      <c r="G93" s="176">
        <f>ROUND(E93*F93,2)</f>
        <v>0</v>
      </c>
      <c r="H93" s="175"/>
      <c r="I93" s="176">
        <f>ROUND(E93*H93,2)</f>
        <v>0</v>
      </c>
      <c r="J93" s="175"/>
      <c r="K93" s="176">
        <f>ROUND(E93*J93,2)</f>
        <v>0</v>
      </c>
      <c r="L93" s="176">
        <v>21</v>
      </c>
      <c r="M93" s="176">
        <f>G93*(1+L93/100)</f>
        <v>0</v>
      </c>
      <c r="N93" s="174">
        <v>5.0000000000000002E-5</v>
      </c>
      <c r="O93" s="174">
        <f>ROUND(E93*N93,2)</f>
        <v>0.01</v>
      </c>
      <c r="P93" s="174">
        <v>0</v>
      </c>
      <c r="Q93" s="174">
        <f>ROUND(E93*P93,2)</f>
        <v>0</v>
      </c>
      <c r="R93" s="176" t="s">
        <v>314</v>
      </c>
      <c r="S93" s="176" t="s">
        <v>235</v>
      </c>
      <c r="T93" s="177" t="s">
        <v>235</v>
      </c>
      <c r="U93" s="161">
        <v>0.03</v>
      </c>
      <c r="V93" s="161">
        <f>ROUND(E93*U93,2)</f>
        <v>3.6</v>
      </c>
      <c r="W93" s="161"/>
      <c r="X93" s="161" t="s">
        <v>299</v>
      </c>
      <c r="Y93" s="161" t="s">
        <v>238</v>
      </c>
      <c r="Z93" s="150"/>
      <c r="AA93" s="150"/>
      <c r="AB93" s="150"/>
      <c r="AC93" s="150"/>
      <c r="AD93" s="150"/>
      <c r="AE93" s="150"/>
      <c r="AF93" s="150"/>
      <c r="AG93" s="150" t="s">
        <v>300</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2" x14ac:dyDescent="0.2">
      <c r="A94" s="157"/>
      <c r="B94" s="158"/>
      <c r="C94" s="268" t="s">
        <v>1011</v>
      </c>
      <c r="D94" s="269"/>
      <c r="E94" s="269"/>
      <c r="F94" s="269"/>
      <c r="G94" s="269"/>
      <c r="H94" s="161"/>
      <c r="I94" s="161"/>
      <c r="J94" s="161"/>
      <c r="K94" s="161"/>
      <c r="L94" s="161"/>
      <c r="M94" s="161"/>
      <c r="N94" s="160"/>
      <c r="O94" s="160"/>
      <c r="P94" s="160"/>
      <c r="Q94" s="160"/>
      <c r="R94" s="161"/>
      <c r="S94" s="161"/>
      <c r="T94" s="161"/>
      <c r="U94" s="161"/>
      <c r="V94" s="161"/>
      <c r="W94" s="161"/>
      <c r="X94" s="161"/>
      <c r="Y94" s="161"/>
      <c r="Z94" s="150"/>
      <c r="AA94" s="150"/>
      <c r="AB94" s="150"/>
      <c r="AC94" s="150"/>
      <c r="AD94" s="150"/>
      <c r="AE94" s="150"/>
      <c r="AF94" s="150"/>
      <c r="AG94" s="150" t="s">
        <v>309</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2" x14ac:dyDescent="0.2">
      <c r="A95" s="157"/>
      <c r="B95" s="158"/>
      <c r="C95" s="257" t="s">
        <v>1012</v>
      </c>
      <c r="D95" s="258"/>
      <c r="E95" s="258"/>
      <c r="F95" s="258"/>
      <c r="G95" s="258"/>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240</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x14ac:dyDescent="0.2">
      <c r="A96" s="164" t="s">
        <v>230</v>
      </c>
      <c r="B96" s="165" t="s">
        <v>178</v>
      </c>
      <c r="C96" s="186" t="s">
        <v>179</v>
      </c>
      <c r="D96" s="166"/>
      <c r="E96" s="167"/>
      <c r="F96" s="168"/>
      <c r="G96" s="168">
        <f>SUMIF(AG97:AG113,"&lt;&gt;NOR",G97:G113)</f>
        <v>0</v>
      </c>
      <c r="H96" s="168"/>
      <c r="I96" s="168">
        <f>SUM(I97:I113)</f>
        <v>0</v>
      </c>
      <c r="J96" s="168"/>
      <c r="K96" s="168">
        <f>SUM(K97:K113)</f>
        <v>0</v>
      </c>
      <c r="L96" s="168"/>
      <c r="M96" s="168">
        <f>SUM(M97:M113)</f>
        <v>0</v>
      </c>
      <c r="N96" s="167"/>
      <c r="O96" s="167">
        <f>SUM(O97:O113)</f>
        <v>0</v>
      </c>
      <c r="P96" s="167"/>
      <c r="Q96" s="167">
        <f>SUM(Q97:Q113)</f>
        <v>0</v>
      </c>
      <c r="R96" s="168"/>
      <c r="S96" s="168"/>
      <c r="T96" s="169"/>
      <c r="U96" s="163"/>
      <c r="V96" s="163">
        <f>SUM(V97:V113)</f>
        <v>0</v>
      </c>
      <c r="W96" s="163"/>
      <c r="X96" s="163"/>
      <c r="Y96" s="163"/>
      <c r="AG96" t="s">
        <v>231</v>
      </c>
    </row>
    <row r="97" spans="1:60" ht="22.5" outlineLevel="1" x14ac:dyDescent="0.2">
      <c r="A97" s="171">
        <v>23</v>
      </c>
      <c r="B97" s="172" t="s">
        <v>1013</v>
      </c>
      <c r="C97" s="187" t="s">
        <v>1014</v>
      </c>
      <c r="D97" s="173" t="s">
        <v>297</v>
      </c>
      <c r="E97" s="174">
        <v>261</v>
      </c>
      <c r="F97" s="175"/>
      <c r="G97" s="176">
        <f>ROUND(E97*F97,2)</f>
        <v>0</v>
      </c>
      <c r="H97" s="175"/>
      <c r="I97" s="176">
        <f>ROUND(E97*H97,2)</f>
        <v>0</v>
      </c>
      <c r="J97" s="175"/>
      <c r="K97" s="176">
        <f>ROUND(E97*J97,2)</f>
        <v>0</v>
      </c>
      <c r="L97" s="176">
        <v>21</v>
      </c>
      <c r="M97" s="176">
        <f>G97*(1+L97/100)</f>
        <v>0</v>
      </c>
      <c r="N97" s="174">
        <v>0</v>
      </c>
      <c r="O97" s="174">
        <f>ROUND(E97*N97,2)</f>
        <v>0</v>
      </c>
      <c r="P97" s="174">
        <v>0</v>
      </c>
      <c r="Q97" s="174">
        <f>ROUND(E97*P97,2)</f>
        <v>0</v>
      </c>
      <c r="R97" s="176"/>
      <c r="S97" s="176" t="s">
        <v>925</v>
      </c>
      <c r="T97" s="177" t="s">
        <v>926</v>
      </c>
      <c r="U97" s="161">
        <v>0</v>
      </c>
      <c r="V97" s="161">
        <f>ROUND(E97*U97,2)</f>
        <v>0</v>
      </c>
      <c r="W97" s="161"/>
      <c r="X97" s="161" t="s">
        <v>299</v>
      </c>
      <c r="Y97" s="161" t="s">
        <v>238</v>
      </c>
      <c r="Z97" s="150"/>
      <c r="AA97" s="150"/>
      <c r="AB97" s="150"/>
      <c r="AC97" s="150"/>
      <c r="AD97" s="150"/>
      <c r="AE97" s="150"/>
      <c r="AF97" s="150"/>
      <c r="AG97" s="150" t="s">
        <v>583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2" x14ac:dyDescent="0.2">
      <c r="A98" s="157"/>
      <c r="B98" s="158"/>
      <c r="C98" s="266" t="s">
        <v>1015</v>
      </c>
      <c r="D98" s="267"/>
      <c r="E98" s="267"/>
      <c r="F98" s="267"/>
      <c r="G98" s="267"/>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240</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2" x14ac:dyDescent="0.2">
      <c r="A99" s="157"/>
      <c r="B99" s="158"/>
      <c r="C99" s="197" t="s">
        <v>1016</v>
      </c>
      <c r="D99" s="192"/>
      <c r="E99" s="193"/>
      <c r="F99" s="161"/>
      <c r="G99" s="161"/>
      <c r="H99" s="161"/>
      <c r="I99" s="161"/>
      <c r="J99" s="161"/>
      <c r="K99" s="161"/>
      <c r="L99" s="161"/>
      <c r="M99" s="161"/>
      <c r="N99" s="160"/>
      <c r="O99" s="160"/>
      <c r="P99" s="160"/>
      <c r="Q99" s="160"/>
      <c r="R99" s="161"/>
      <c r="S99" s="161"/>
      <c r="T99" s="161"/>
      <c r="U99" s="161"/>
      <c r="V99" s="161"/>
      <c r="W99" s="161"/>
      <c r="X99" s="161"/>
      <c r="Y99" s="161"/>
      <c r="Z99" s="150"/>
      <c r="AA99" s="150"/>
      <c r="AB99" s="150"/>
      <c r="AC99" s="150"/>
      <c r="AD99" s="150"/>
      <c r="AE99" s="150"/>
      <c r="AF99" s="150"/>
      <c r="AG99" s="150" t="s">
        <v>302</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3" x14ac:dyDescent="0.2">
      <c r="A100" s="157"/>
      <c r="B100" s="158"/>
      <c r="C100" s="197" t="s">
        <v>1017</v>
      </c>
      <c r="D100" s="192"/>
      <c r="E100" s="193">
        <v>261</v>
      </c>
      <c r="F100" s="161"/>
      <c r="G100" s="161"/>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302</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
      <c r="A101" s="171">
        <v>24</v>
      </c>
      <c r="B101" s="172" t="s">
        <v>1018</v>
      </c>
      <c r="C101" s="187" t="s">
        <v>1019</v>
      </c>
      <c r="D101" s="173" t="s">
        <v>438</v>
      </c>
      <c r="E101" s="174">
        <v>1</v>
      </c>
      <c r="F101" s="175"/>
      <c r="G101" s="176">
        <f>ROUND(E101*F101,2)</f>
        <v>0</v>
      </c>
      <c r="H101" s="175"/>
      <c r="I101" s="176">
        <f>ROUND(E101*H101,2)</f>
        <v>0</v>
      </c>
      <c r="J101" s="175"/>
      <c r="K101" s="176">
        <f>ROUND(E101*J101,2)</f>
        <v>0</v>
      </c>
      <c r="L101" s="176">
        <v>21</v>
      </c>
      <c r="M101" s="176">
        <f>G101*(1+L101/100)</f>
        <v>0</v>
      </c>
      <c r="N101" s="174">
        <v>0</v>
      </c>
      <c r="O101" s="174">
        <f>ROUND(E101*N101,2)</f>
        <v>0</v>
      </c>
      <c r="P101" s="174">
        <v>0</v>
      </c>
      <c r="Q101" s="174">
        <f>ROUND(E101*P101,2)</f>
        <v>0</v>
      </c>
      <c r="R101" s="176"/>
      <c r="S101" s="176" t="s">
        <v>925</v>
      </c>
      <c r="T101" s="177" t="s">
        <v>926</v>
      </c>
      <c r="U101" s="161">
        <v>0</v>
      </c>
      <c r="V101" s="161">
        <f>ROUND(E101*U101,2)</f>
        <v>0</v>
      </c>
      <c r="W101" s="161"/>
      <c r="X101" s="161" t="s">
        <v>299</v>
      </c>
      <c r="Y101" s="161" t="s">
        <v>238</v>
      </c>
      <c r="Z101" s="150"/>
      <c r="AA101" s="150"/>
      <c r="AB101" s="150"/>
      <c r="AC101" s="150"/>
      <c r="AD101" s="150"/>
      <c r="AE101" s="150"/>
      <c r="AF101" s="150"/>
      <c r="AG101" s="150" t="s">
        <v>583</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
      <c r="A102" s="157"/>
      <c r="B102" s="158"/>
      <c r="C102" s="266" t="s">
        <v>1020</v>
      </c>
      <c r="D102" s="267"/>
      <c r="E102" s="267"/>
      <c r="F102" s="267"/>
      <c r="G102" s="267"/>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240</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2" x14ac:dyDescent="0.2">
      <c r="A103" s="157"/>
      <c r="B103" s="158"/>
      <c r="C103" s="197" t="s">
        <v>1021</v>
      </c>
      <c r="D103" s="192"/>
      <c r="E103" s="193"/>
      <c r="F103" s="161"/>
      <c r="G103" s="161"/>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302</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
      <c r="A104" s="157"/>
      <c r="B104" s="158"/>
      <c r="C104" s="197" t="s">
        <v>152</v>
      </c>
      <c r="D104" s="192"/>
      <c r="E104" s="193">
        <v>1</v>
      </c>
      <c r="F104" s="161"/>
      <c r="G104" s="16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302</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
      <c r="A105" s="171">
        <v>25</v>
      </c>
      <c r="B105" s="172" t="s">
        <v>1022</v>
      </c>
      <c r="C105" s="187" t="s">
        <v>1023</v>
      </c>
      <c r="D105" s="173" t="s">
        <v>313</v>
      </c>
      <c r="E105" s="174">
        <v>21.808</v>
      </c>
      <c r="F105" s="175"/>
      <c r="G105" s="176">
        <f>ROUND(E105*F105,2)</f>
        <v>0</v>
      </c>
      <c r="H105" s="175"/>
      <c r="I105" s="176">
        <f>ROUND(E105*H105,2)</f>
        <v>0</v>
      </c>
      <c r="J105" s="175"/>
      <c r="K105" s="176">
        <f>ROUND(E105*J105,2)</f>
        <v>0</v>
      </c>
      <c r="L105" s="176">
        <v>21</v>
      </c>
      <c r="M105" s="176">
        <f>G105*(1+L105/100)</f>
        <v>0</v>
      </c>
      <c r="N105" s="174">
        <v>0</v>
      </c>
      <c r="O105" s="174">
        <f>ROUND(E105*N105,2)</f>
        <v>0</v>
      </c>
      <c r="P105" s="174">
        <v>0</v>
      </c>
      <c r="Q105" s="174">
        <f>ROUND(E105*P105,2)</f>
        <v>0</v>
      </c>
      <c r="R105" s="176"/>
      <c r="S105" s="176" t="s">
        <v>267</v>
      </c>
      <c r="T105" s="177" t="s">
        <v>236</v>
      </c>
      <c r="U105" s="161">
        <v>0</v>
      </c>
      <c r="V105" s="161">
        <f>ROUND(E105*U105,2)</f>
        <v>0</v>
      </c>
      <c r="W105" s="161"/>
      <c r="X105" s="161" t="s">
        <v>299</v>
      </c>
      <c r="Y105" s="161" t="s">
        <v>238</v>
      </c>
      <c r="Z105" s="150"/>
      <c r="AA105" s="150"/>
      <c r="AB105" s="150"/>
      <c r="AC105" s="150"/>
      <c r="AD105" s="150"/>
      <c r="AE105" s="150"/>
      <c r="AF105" s="150"/>
      <c r="AG105" s="150" t="s">
        <v>583</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2" x14ac:dyDescent="0.2">
      <c r="A106" s="157"/>
      <c r="B106" s="158"/>
      <c r="C106" s="266" t="s">
        <v>1024</v>
      </c>
      <c r="D106" s="267"/>
      <c r="E106" s="267"/>
      <c r="F106" s="267"/>
      <c r="G106" s="267"/>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240</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2" x14ac:dyDescent="0.2">
      <c r="A107" s="157"/>
      <c r="B107" s="158"/>
      <c r="C107" s="197" t="s">
        <v>1025</v>
      </c>
      <c r="D107" s="192"/>
      <c r="E107" s="193"/>
      <c r="F107" s="161"/>
      <c r="G107" s="161"/>
      <c r="H107" s="161"/>
      <c r="I107" s="161"/>
      <c r="J107" s="161"/>
      <c r="K107" s="161"/>
      <c r="L107" s="161"/>
      <c r="M107" s="161"/>
      <c r="N107" s="160"/>
      <c r="O107" s="160"/>
      <c r="P107" s="160"/>
      <c r="Q107" s="160"/>
      <c r="R107" s="161"/>
      <c r="S107" s="161"/>
      <c r="T107" s="161"/>
      <c r="U107" s="161"/>
      <c r="V107" s="161"/>
      <c r="W107" s="161"/>
      <c r="X107" s="161"/>
      <c r="Y107" s="161"/>
      <c r="Z107" s="150"/>
      <c r="AA107" s="150"/>
      <c r="AB107" s="150"/>
      <c r="AC107" s="150"/>
      <c r="AD107" s="150"/>
      <c r="AE107" s="150"/>
      <c r="AF107" s="150"/>
      <c r="AG107" s="150" t="s">
        <v>302</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
      <c r="A108" s="157"/>
      <c r="B108" s="158"/>
      <c r="C108" s="197" t="s">
        <v>1026</v>
      </c>
      <c r="D108" s="192"/>
      <c r="E108" s="193">
        <v>21.81</v>
      </c>
      <c r="F108" s="161"/>
      <c r="G108" s="16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302</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2.5" outlineLevel="1" x14ac:dyDescent="0.2">
      <c r="A109" s="171">
        <v>26</v>
      </c>
      <c r="B109" s="172" t="s">
        <v>1027</v>
      </c>
      <c r="C109" s="187" t="s">
        <v>1028</v>
      </c>
      <c r="D109" s="173" t="s">
        <v>422</v>
      </c>
      <c r="E109" s="174">
        <v>4.1980000000000004</v>
      </c>
      <c r="F109" s="175"/>
      <c r="G109" s="176">
        <f>ROUND(E109*F109,2)</f>
        <v>0</v>
      </c>
      <c r="H109" s="175"/>
      <c r="I109" s="176">
        <f>ROUND(E109*H109,2)</f>
        <v>0</v>
      </c>
      <c r="J109" s="175"/>
      <c r="K109" s="176">
        <f>ROUND(E109*J109,2)</f>
        <v>0</v>
      </c>
      <c r="L109" s="176">
        <v>21</v>
      </c>
      <c r="M109" s="176">
        <f>G109*(1+L109/100)</f>
        <v>0</v>
      </c>
      <c r="N109" s="174">
        <v>0</v>
      </c>
      <c r="O109" s="174">
        <f>ROUND(E109*N109,2)</f>
        <v>0</v>
      </c>
      <c r="P109" s="174">
        <v>0</v>
      </c>
      <c r="Q109" s="174">
        <f>ROUND(E109*P109,2)</f>
        <v>0</v>
      </c>
      <c r="R109" s="176"/>
      <c r="S109" s="176" t="s">
        <v>925</v>
      </c>
      <c r="T109" s="177" t="s">
        <v>926</v>
      </c>
      <c r="U109" s="161">
        <v>0</v>
      </c>
      <c r="V109" s="161">
        <f>ROUND(E109*U109,2)</f>
        <v>0</v>
      </c>
      <c r="W109" s="161"/>
      <c r="X109" s="161" t="s">
        <v>299</v>
      </c>
      <c r="Y109" s="161" t="s">
        <v>238</v>
      </c>
      <c r="Z109" s="150"/>
      <c r="AA109" s="150"/>
      <c r="AB109" s="150"/>
      <c r="AC109" s="150"/>
      <c r="AD109" s="150"/>
      <c r="AE109" s="150"/>
      <c r="AF109" s="150"/>
      <c r="AG109" s="150" t="s">
        <v>583</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ht="22.5" outlineLevel="2" x14ac:dyDescent="0.2">
      <c r="A110" s="157"/>
      <c r="B110" s="158"/>
      <c r="C110" s="266" t="s">
        <v>1029</v>
      </c>
      <c r="D110" s="267"/>
      <c r="E110" s="267"/>
      <c r="F110" s="267"/>
      <c r="G110" s="267"/>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240</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78" t="str">
        <f>C110</f>
        <v>Poplatek za uložení stavebního odpadu na recyklační skládce (skládkovné) z rostlinných pletiv zatříděného do Katalogu odpadů pod kódem 02 01 03</v>
      </c>
      <c r="BB110" s="150"/>
      <c r="BC110" s="150"/>
      <c r="BD110" s="150"/>
      <c r="BE110" s="150"/>
      <c r="BF110" s="150"/>
      <c r="BG110" s="150"/>
      <c r="BH110" s="150"/>
    </row>
    <row r="111" spans="1:60" outlineLevel="2" x14ac:dyDescent="0.2">
      <c r="A111" s="157"/>
      <c r="B111" s="158"/>
      <c r="C111" s="197" t="s">
        <v>1030</v>
      </c>
      <c r="D111" s="192"/>
      <c r="E111" s="193"/>
      <c r="F111" s="161"/>
      <c r="G111" s="161"/>
      <c r="H111" s="161"/>
      <c r="I111" s="161"/>
      <c r="J111" s="161"/>
      <c r="K111" s="161"/>
      <c r="L111" s="161"/>
      <c r="M111" s="161"/>
      <c r="N111" s="160"/>
      <c r="O111" s="160"/>
      <c r="P111" s="160"/>
      <c r="Q111" s="160"/>
      <c r="R111" s="161"/>
      <c r="S111" s="161"/>
      <c r="T111" s="161"/>
      <c r="U111" s="161"/>
      <c r="V111" s="161"/>
      <c r="W111" s="161"/>
      <c r="X111" s="161"/>
      <c r="Y111" s="161"/>
      <c r="Z111" s="150"/>
      <c r="AA111" s="150"/>
      <c r="AB111" s="150"/>
      <c r="AC111" s="150"/>
      <c r="AD111" s="150"/>
      <c r="AE111" s="150"/>
      <c r="AF111" s="150"/>
      <c r="AG111" s="150" t="s">
        <v>302</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3" x14ac:dyDescent="0.2">
      <c r="A112" s="157"/>
      <c r="B112" s="158"/>
      <c r="C112" s="197" t="s">
        <v>1031</v>
      </c>
      <c r="D112" s="192"/>
      <c r="E112" s="193"/>
      <c r="F112" s="161"/>
      <c r="G112" s="161"/>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302</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3" x14ac:dyDescent="0.2">
      <c r="A113" s="157"/>
      <c r="B113" s="158"/>
      <c r="C113" s="197" t="s">
        <v>1032</v>
      </c>
      <c r="D113" s="192"/>
      <c r="E113" s="193">
        <v>4.2</v>
      </c>
      <c r="F113" s="161"/>
      <c r="G113" s="161"/>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302</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x14ac:dyDescent="0.2">
      <c r="A114" s="3"/>
      <c r="B114" s="4"/>
      <c r="C114" s="189"/>
      <c r="D114" s="6"/>
      <c r="E114" s="3"/>
      <c r="F114" s="3"/>
      <c r="G114" s="3"/>
      <c r="H114" s="3"/>
      <c r="I114" s="3"/>
      <c r="J114" s="3"/>
      <c r="K114" s="3"/>
      <c r="L114" s="3"/>
      <c r="M114" s="3"/>
      <c r="N114" s="3"/>
      <c r="O114" s="3"/>
      <c r="P114" s="3"/>
      <c r="Q114" s="3"/>
      <c r="R114" s="3"/>
      <c r="S114" s="3"/>
      <c r="T114" s="3"/>
      <c r="U114" s="3"/>
      <c r="V114" s="3"/>
      <c r="W114" s="3"/>
      <c r="X114" s="3"/>
      <c r="Y114" s="3"/>
      <c r="AE114">
        <v>12</v>
      </c>
      <c r="AF114">
        <v>21</v>
      </c>
      <c r="AG114" t="s">
        <v>216</v>
      </c>
    </row>
    <row r="115" spans="1:60" x14ac:dyDescent="0.2">
      <c r="A115" s="153"/>
      <c r="B115" s="154" t="s">
        <v>29</v>
      </c>
      <c r="C115" s="190"/>
      <c r="D115" s="155"/>
      <c r="E115" s="156"/>
      <c r="F115" s="156"/>
      <c r="G115" s="170">
        <f>G8+G89+G96</f>
        <v>0</v>
      </c>
      <c r="H115" s="3"/>
      <c r="I115" s="3"/>
      <c r="J115" s="3"/>
      <c r="K115" s="3"/>
      <c r="L115" s="3"/>
      <c r="M115" s="3"/>
      <c r="N115" s="3"/>
      <c r="O115" s="3"/>
      <c r="P115" s="3"/>
      <c r="Q115" s="3"/>
      <c r="R115" s="3"/>
      <c r="S115" s="3"/>
      <c r="T115" s="3"/>
      <c r="U115" s="3"/>
      <c r="V115" s="3"/>
      <c r="W115" s="3"/>
      <c r="X115" s="3"/>
      <c r="Y115" s="3"/>
      <c r="AE115">
        <f>SUMIF(L7:L113,AE114,G7:G113)</f>
        <v>0</v>
      </c>
      <c r="AF115">
        <f>SUMIF(L7:L113,AF114,G7:G113)</f>
        <v>0</v>
      </c>
      <c r="AG115" t="s">
        <v>290</v>
      </c>
    </row>
    <row r="116" spans="1:60" x14ac:dyDescent="0.2">
      <c r="C116" s="191"/>
      <c r="D116" s="10"/>
      <c r="AG116" t="s">
        <v>293</v>
      </c>
    </row>
    <row r="117" spans="1:60" x14ac:dyDescent="0.2">
      <c r="D117" s="10"/>
    </row>
    <row r="118" spans="1:60" x14ac:dyDescent="0.2">
      <c r="D118" s="10"/>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32">
    <mergeCell ref="C106:G106"/>
    <mergeCell ref="C110:G110"/>
    <mergeCell ref="C88:G88"/>
    <mergeCell ref="C91:G91"/>
    <mergeCell ref="C94:G94"/>
    <mergeCell ref="C95:G95"/>
    <mergeCell ref="C98:G98"/>
    <mergeCell ref="C102:G102"/>
    <mergeCell ref="C84:G84"/>
    <mergeCell ref="C42:G42"/>
    <mergeCell ref="C46:G46"/>
    <mergeCell ref="C50:G50"/>
    <mergeCell ref="C51:G51"/>
    <mergeCell ref="C55:G55"/>
    <mergeCell ref="C59:G59"/>
    <mergeCell ref="C63:G63"/>
    <mergeCell ref="C67:G67"/>
    <mergeCell ref="C72:G72"/>
    <mergeCell ref="C76:G76"/>
    <mergeCell ref="C80:G80"/>
    <mergeCell ref="C38:G38"/>
    <mergeCell ref="A1:G1"/>
    <mergeCell ref="C2:G2"/>
    <mergeCell ref="C3:G3"/>
    <mergeCell ref="C4:G4"/>
    <mergeCell ref="C10:G10"/>
    <mergeCell ref="C14:G14"/>
    <mergeCell ref="C18:G18"/>
    <mergeCell ref="C22:G22"/>
    <mergeCell ref="C26:G26"/>
    <mergeCell ref="C30:G30"/>
    <mergeCell ref="C34:G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3"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294</v>
      </c>
      <c r="B1" s="259"/>
      <c r="C1" s="259"/>
      <c r="D1" s="259"/>
      <c r="E1" s="259"/>
      <c r="F1" s="259"/>
      <c r="G1" s="259"/>
      <c r="AG1" t="s">
        <v>201</v>
      </c>
    </row>
    <row r="2" spans="1:60" ht="25.15" customHeight="1" x14ac:dyDescent="0.2">
      <c r="A2" s="142" t="s">
        <v>7</v>
      </c>
      <c r="B2" s="49" t="s">
        <v>43</v>
      </c>
      <c r="C2" s="260" t="s">
        <v>44</v>
      </c>
      <c r="D2" s="261"/>
      <c r="E2" s="261"/>
      <c r="F2" s="261"/>
      <c r="G2" s="262"/>
      <c r="AG2" t="s">
        <v>202</v>
      </c>
    </row>
    <row r="3" spans="1:60" ht="25.15" customHeight="1" x14ac:dyDescent="0.2">
      <c r="A3" s="142" t="s">
        <v>8</v>
      </c>
      <c r="B3" s="49" t="s">
        <v>76</v>
      </c>
      <c r="C3" s="260" t="s">
        <v>77</v>
      </c>
      <c r="D3" s="261"/>
      <c r="E3" s="261"/>
      <c r="F3" s="261"/>
      <c r="G3" s="262"/>
      <c r="AC3" s="123" t="s">
        <v>202</v>
      </c>
      <c r="AG3" t="s">
        <v>206</v>
      </c>
    </row>
    <row r="4" spans="1:60" ht="25.15" customHeight="1" x14ac:dyDescent="0.2">
      <c r="A4" s="143" t="s">
        <v>9</v>
      </c>
      <c r="B4" s="144" t="s">
        <v>80</v>
      </c>
      <c r="C4" s="263" t="s">
        <v>81</v>
      </c>
      <c r="D4" s="264"/>
      <c r="E4" s="264"/>
      <c r="F4" s="264"/>
      <c r="G4" s="265"/>
      <c r="AG4" t="s">
        <v>207</v>
      </c>
    </row>
    <row r="5" spans="1:60" x14ac:dyDescent="0.2">
      <c r="D5" s="10"/>
    </row>
    <row r="6" spans="1:60" ht="38.25" x14ac:dyDescent="0.2">
      <c r="A6" s="146" t="s">
        <v>208</v>
      </c>
      <c r="B6" s="148" t="s">
        <v>209</v>
      </c>
      <c r="C6" s="148" t="s">
        <v>210</v>
      </c>
      <c r="D6" s="147" t="s">
        <v>211</v>
      </c>
      <c r="E6" s="146" t="s">
        <v>212</v>
      </c>
      <c r="F6" s="145" t="s">
        <v>213</v>
      </c>
      <c r="G6" s="146" t="s">
        <v>29</v>
      </c>
      <c r="H6" s="149" t="s">
        <v>30</v>
      </c>
      <c r="I6" s="149" t="s">
        <v>214</v>
      </c>
      <c r="J6" s="149" t="s">
        <v>31</v>
      </c>
      <c r="K6" s="149" t="s">
        <v>215</v>
      </c>
      <c r="L6" s="149" t="s">
        <v>216</v>
      </c>
      <c r="M6" s="149" t="s">
        <v>217</v>
      </c>
      <c r="N6" s="149" t="s">
        <v>218</v>
      </c>
      <c r="O6" s="149" t="s">
        <v>219</v>
      </c>
      <c r="P6" s="149" t="s">
        <v>220</v>
      </c>
      <c r="Q6" s="149" t="s">
        <v>221</v>
      </c>
      <c r="R6" s="149" t="s">
        <v>222</v>
      </c>
      <c r="S6" s="149" t="s">
        <v>223</v>
      </c>
      <c r="T6" s="149" t="s">
        <v>224</v>
      </c>
      <c r="U6" s="149" t="s">
        <v>225</v>
      </c>
      <c r="V6" s="149" t="s">
        <v>226</v>
      </c>
      <c r="W6" s="149" t="s">
        <v>227</v>
      </c>
      <c r="X6" s="149" t="s">
        <v>228</v>
      </c>
      <c r="Y6" s="149" t="s">
        <v>229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4" t="s">
        <v>230</v>
      </c>
      <c r="B8" s="165" t="s">
        <v>180</v>
      </c>
      <c r="C8" s="186" t="s">
        <v>181</v>
      </c>
      <c r="D8" s="166"/>
      <c r="E8" s="167"/>
      <c r="F8" s="168"/>
      <c r="G8" s="168">
        <f>SUMIF(AG9:AG62,"&lt;&gt;NOR",G9:G62)</f>
        <v>0</v>
      </c>
      <c r="H8" s="168"/>
      <c r="I8" s="168">
        <f>SUM(I9:I62)</f>
        <v>0</v>
      </c>
      <c r="J8" s="168"/>
      <c r="K8" s="168">
        <f>SUM(K9:K62)</f>
        <v>0</v>
      </c>
      <c r="L8" s="168"/>
      <c r="M8" s="168">
        <f>SUM(M9:M62)</f>
        <v>0</v>
      </c>
      <c r="N8" s="167"/>
      <c r="O8" s="167">
        <f>SUM(O9:O62)</f>
        <v>0</v>
      </c>
      <c r="P8" s="167"/>
      <c r="Q8" s="167">
        <f>SUM(Q9:Q62)</f>
        <v>0</v>
      </c>
      <c r="R8" s="168"/>
      <c r="S8" s="168"/>
      <c r="T8" s="169"/>
      <c r="U8" s="163"/>
      <c r="V8" s="163">
        <f>SUM(V9:V62)</f>
        <v>0</v>
      </c>
      <c r="W8" s="163"/>
      <c r="X8" s="163"/>
      <c r="Y8" s="163"/>
      <c r="AG8" t="s">
        <v>231</v>
      </c>
    </row>
    <row r="9" spans="1:60" ht="22.5" outlineLevel="1" x14ac:dyDescent="0.2">
      <c r="A9" s="171">
        <v>1</v>
      </c>
      <c r="B9" s="172" t="s">
        <v>1033</v>
      </c>
      <c r="C9" s="187" t="s">
        <v>1034</v>
      </c>
      <c r="D9" s="173" t="s">
        <v>297</v>
      </c>
      <c r="E9" s="174">
        <v>885</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925</v>
      </c>
      <c r="T9" s="177" t="s">
        <v>926</v>
      </c>
      <c r="U9" s="161">
        <v>0</v>
      </c>
      <c r="V9" s="161">
        <f>ROUND(E9*U9,2)</f>
        <v>0</v>
      </c>
      <c r="W9" s="161"/>
      <c r="X9" s="161" t="s">
        <v>299</v>
      </c>
      <c r="Y9" s="161" t="s">
        <v>238</v>
      </c>
      <c r="Z9" s="150"/>
      <c r="AA9" s="150"/>
      <c r="AB9" s="150"/>
      <c r="AC9" s="150"/>
      <c r="AD9" s="150"/>
      <c r="AE9" s="150"/>
      <c r="AF9" s="150"/>
      <c r="AG9" s="150" t="s">
        <v>583</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66" t="s">
        <v>1034</v>
      </c>
      <c r="D10" s="267"/>
      <c r="E10" s="267"/>
      <c r="F10" s="267"/>
      <c r="G10" s="267"/>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240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197" t="s">
        <v>1035</v>
      </c>
      <c r="D11" s="192"/>
      <c r="E11" s="193"/>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302</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3" x14ac:dyDescent="0.2">
      <c r="A12" s="157"/>
      <c r="B12" s="158"/>
      <c r="C12" s="197" t="s">
        <v>1036</v>
      </c>
      <c r="D12" s="192"/>
      <c r="E12" s="193">
        <v>885</v>
      </c>
      <c r="F12" s="161"/>
      <c r="G12" s="161"/>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302</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
      <c r="A13" s="171">
        <v>2</v>
      </c>
      <c r="B13" s="172" t="s">
        <v>1037</v>
      </c>
      <c r="C13" s="187" t="s">
        <v>1038</v>
      </c>
      <c r="D13" s="173" t="s">
        <v>297</v>
      </c>
      <c r="E13" s="174">
        <v>885</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c r="S13" s="176" t="s">
        <v>925</v>
      </c>
      <c r="T13" s="177" t="s">
        <v>926</v>
      </c>
      <c r="U13" s="161">
        <v>0</v>
      </c>
      <c r="V13" s="161">
        <f>ROUND(E13*U13,2)</f>
        <v>0</v>
      </c>
      <c r="W13" s="161"/>
      <c r="X13" s="161" t="s">
        <v>299</v>
      </c>
      <c r="Y13" s="161" t="s">
        <v>238</v>
      </c>
      <c r="Z13" s="150"/>
      <c r="AA13" s="150"/>
      <c r="AB13" s="150"/>
      <c r="AC13" s="150"/>
      <c r="AD13" s="150"/>
      <c r="AE13" s="150"/>
      <c r="AF13" s="150"/>
      <c r="AG13" s="150" t="s">
        <v>583</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266" t="s">
        <v>1038</v>
      </c>
      <c r="D14" s="267"/>
      <c r="E14" s="267"/>
      <c r="F14" s="267"/>
      <c r="G14" s="267"/>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240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
      <c r="A15" s="171">
        <v>3</v>
      </c>
      <c r="B15" s="172" t="s">
        <v>1039</v>
      </c>
      <c r="C15" s="187" t="s">
        <v>1040</v>
      </c>
      <c r="D15" s="173" t="s">
        <v>313</v>
      </c>
      <c r="E15" s="174">
        <v>88.5</v>
      </c>
      <c r="F15" s="175"/>
      <c r="G15" s="176">
        <f>ROUND(E15*F15,2)</f>
        <v>0</v>
      </c>
      <c r="H15" s="175"/>
      <c r="I15" s="176">
        <f>ROUND(E15*H15,2)</f>
        <v>0</v>
      </c>
      <c r="J15" s="175"/>
      <c r="K15" s="176">
        <f>ROUND(E15*J15,2)</f>
        <v>0</v>
      </c>
      <c r="L15" s="176">
        <v>21</v>
      </c>
      <c r="M15" s="176">
        <f>G15*(1+L15/100)</f>
        <v>0</v>
      </c>
      <c r="N15" s="174">
        <v>0</v>
      </c>
      <c r="O15" s="174">
        <f>ROUND(E15*N15,2)</f>
        <v>0</v>
      </c>
      <c r="P15" s="174">
        <v>0</v>
      </c>
      <c r="Q15" s="174">
        <f>ROUND(E15*P15,2)</f>
        <v>0</v>
      </c>
      <c r="R15" s="176"/>
      <c r="S15" s="176" t="s">
        <v>267</v>
      </c>
      <c r="T15" s="177" t="s">
        <v>236</v>
      </c>
      <c r="U15" s="161">
        <v>0</v>
      </c>
      <c r="V15" s="161">
        <f>ROUND(E15*U15,2)</f>
        <v>0</v>
      </c>
      <c r="W15" s="161"/>
      <c r="X15" s="161" t="s">
        <v>299</v>
      </c>
      <c r="Y15" s="161" t="s">
        <v>238</v>
      </c>
      <c r="Z15" s="150"/>
      <c r="AA15" s="150"/>
      <c r="AB15" s="150"/>
      <c r="AC15" s="150"/>
      <c r="AD15" s="150"/>
      <c r="AE15" s="150"/>
      <c r="AF15" s="150"/>
      <c r="AG15" s="150" t="s">
        <v>583</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2" x14ac:dyDescent="0.2">
      <c r="A16" s="157"/>
      <c r="B16" s="158"/>
      <c r="C16" s="266" t="s">
        <v>1040</v>
      </c>
      <c r="D16" s="267"/>
      <c r="E16" s="267"/>
      <c r="F16" s="267"/>
      <c r="G16" s="267"/>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240</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2" x14ac:dyDescent="0.2">
      <c r="A17" s="157"/>
      <c r="B17" s="158"/>
      <c r="C17" s="197" t="s">
        <v>1041</v>
      </c>
      <c r="D17" s="192"/>
      <c r="E17" s="193"/>
      <c r="F17" s="161"/>
      <c r="G17" s="161"/>
      <c r="H17" s="161"/>
      <c r="I17" s="161"/>
      <c r="J17" s="161"/>
      <c r="K17" s="161"/>
      <c r="L17" s="161"/>
      <c r="M17" s="161"/>
      <c r="N17" s="160"/>
      <c r="O17" s="160"/>
      <c r="P17" s="160"/>
      <c r="Q17" s="160"/>
      <c r="R17" s="161"/>
      <c r="S17" s="161"/>
      <c r="T17" s="161"/>
      <c r="U17" s="161"/>
      <c r="V17" s="161"/>
      <c r="W17" s="161"/>
      <c r="X17" s="161"/>
      <c r="Y17" s="161"/>
      <c r="Z17" s="150"/>
      <c r="AA17" s="150"/>
      <c r="AB17" s="150"/>
      <c r="AC17" s="150"/>
      <c r="AD17" s="150"/>
      <c r="AE17" s="150"/>
      <c r="AF17" s="150"/>
      <c r="AG17" s="150" t="s">
        <v>302</v>
      </c>
      <c r="AH17" s="150">
        <v>0</v>
      </c>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3" x14ac:dyDescent="0.2">
      <c r="A18" s="157"/>
      <c r="B18" s="158"/>
      <c r="C18" s="197" t="s">
        <v>1042</v>
      </c>
      <c r="D18" s="192"/>
      <c r="E18" s="193">
        <v>88.5</v>
      </c>
      <c r="F18" s="161"/>
      <c r="G18" s="161"/>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302</v>
      </c>
      <c r="AH18" s="150">
        <v>0</v>
      </c>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2.5" outlineLevel="1" x14ac:dyDescent="0.2">
      <c r="A19" s="171">
        <v>4</v>
      </c>
      <c r="B19" s="172" t="s">
        <v>1027</v>
      </c>
      <c r="C19" s="187" t="s">
        <v>1028</v>
      </c>
      <c r="D19" s="173" t="s">
        <v>422</v>
      </c>
      <c r="E19" s="174">
        <v>48.674999999999997</v>
      </c>
      <c r="F19" s="175"/>
      <c r="G19" s="176">
        <f>ROUND(E19*F19,2)</f>
        <v>0</v>
      </c>
      <c r="H19" s="175"/>
      <c r="I19" s="176">
        <f>ROUND(E19*H19,2)</f>
        <v>0</v>
      </c>
      <c r="J19" s="175"/>
      <c r="K19" s="176">
        <f>ROUND(E19*J19,2)</f>
        <v>0</v>
      </c>
      <c r="L19" s="176">
        <v>21</v>
      </c>
      <c r="M19" s="176">
        <f>G19*(1+L19/100)</f>
        <v>0</v>
      </c>
      <c r="N19" s="174">
        <v>0</v>
      </c>
      <c r="O19" s="174">
        <f>ROUND(E19*N19,2)</f>
        <v>0</v>
      </c>
      <c r="P19" s="174">
        <v>0</v>
      </c>
      <c r="Q19" s="174">
        <f>ROUND(E19*P19,2)</f>
        <v>0</v>
      </c>
      <c r="R19" s="176"/>
      <c r="S19" s="176" t="s">
        <v>925</v>
      </c>
      <c r="T19" s="177" t="s">
        <v>926</v>
      </c>
      <c r="U19" s="161">
        <v>0</v>
      </c>
      <c r="V19" s="161">
        <f>ROUND(E19*U19,2)</f>
        <v>0</v>
      </c>
      <c r="W19" s="161"/>
      <c r="X19" s="161" t="s">
        <v>299</v>
      </c>
      <c r="Y19" s="161" t="s">
        <v>238</v>
      </c>
      <c r="Z19" s="150"/>
      <c r="AA19" s="150"/>
      <c r="AB19" s="150"/>
      <c r="AC19" s="150"/>
      <c r="AD19" s="150"/>
      <c r="AE19" s="150"/>
      <c r="AF19" s="150"/>
      <c r="AG19" s="150" t="s">
        <v>583</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ht="22.5" outlineLevel="2" x14ac:dyDescent="0.2">
      <c r="A20" s="157"/>
      <c r="B20" s="158"/>
      <c r="C20" s="266" t="s">
        <v>1029</v>
      </c>
      <c r="D20" s="267"/>
      <c r="E20" s="267"/>
      <c r="F20" s="267"/>
      <c r="G20" s="267"/>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240</v>
      </c>
      <c r="AH20" s="150"/>
      <c r="AI20" s="150"/>
      <c r="AJ20" s="150"/>
      <c r="AK20" s="150"/>
      <c r="AL20" s="150"/>
      <c r="AM20" s="150"/>
      <c r="AN20" s="150"/>
      <c r="AO20" s="150"/>
      <c r="AP20" s="150"/>
      <c r="AQ20" s="150"/>
      <c r="AR20" s="150"/>
      <c r="AS20" s="150"/>
      <c r="AT20" s="150"/>
      <c r="AU20" s="150"/>
      <c r="AV20" s="150"/>
      <c r="AW20" s="150"/>
      <c r="AX20" s="150"/>
      <c r="AY20" s="150"/>
      <c r="AZ20" s="150"/>
      <c r="BA20" s="178" t="str">
        <f>C20</f>
        <v>Poplatek za uložení stavebního odpadu na recyklační skládce (skládkovné) z rostlinných pletiv zatříděného do Katalogu odpadů pod kódem 02 01 03</v>
      </c>
      <c r="BB20" s="150"/>
      <c r="BC20" s="150"/>
      <c r="BD20" s="150"/>
      <c r="BE20" s="150"/>
      <c r="BF20" s="150"/>
      <c r="BG20" s="150"/>
      <c r="BH20" s="150"/>
    </row>
    <row r="21" spans="1:60" outlineLevel="2" x14ac:dyDescent="0.2">
      <c r="A21" s="157"/>
      <c r="B21" s="158"/>
      <c r="C21" s="197" t="s">
        <v>1043</v>
      </c>
      <c r="D21" s="192"/>
      <c r="E21" s="193"/>
      <c r="F21" s="161"/>
      <c r="G21" s="161"/>
      <c r="H21" s="161"/>
      <c r="I21" s="161"/>
      <c r="J21" s="161"/>
      <c r="K21" s="161"/>
      <c r="L21" s="161"/>
      <c r="M21" s="161"/>
      <c r="N21" s="160"/>
      <c r="O21" s="160"/>
      <c r="P21" s="160"/>
      <c r="Q21" s="160"/>
      <c r="R21" s="161"/>
      <c r="S21" s="161"/>
      <c r="T21" s="161"/>
      <c r="U21" s="161"/>
      <c r="V21" s="161"/>
      <c r="W21" s="161"/>
      <c r="X21" s="161"/>
      <c r="Y21" s="161"/>
      <c r="Z21" s="150"/>
      <c r="AA21" s="150"/>
      <c r="AB21" s="150"/>
      <c r="AC21" s="150"/>
      <c r="AD21" s="150"/>
      <c r="AE21" s="150"/>
      <c r="AF21" s="150"/>
      <c r="AG21" s="150" t="s">
        <v>302</v>
      </c>
      <c r="AH21" s="150">
        <v>0</v>
      </c>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3" x14ac:dyDescent="0.2">
      <c r="A22" s="157"/>
      <c r="B22" s="158"/>
      <c r="C22" s="197" t="s">
        <v>1044</v>
      </c>
      <c r="D22" s="192"/>
      <c r="E22" s="193">
        <v>48.67</v>
      </c>
      <c r="F22" s="161"/>
      <c r="G22" s="161"/>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302</v>
      </c>
      <c r="AH22" s="150">
        <v>0</v>
      </c>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2.5" outlineLevel="1" x14ac:dyDescent="0.2">
      <c r="A23" s="171">
        <v>5</v>
      </c>
      <c r="B23" s="172" t="s">
        <v>1045</v>
      </c>
      <c r="C23" s="187" t="s">
        <v>1046</v>
      </c>
      <c r="D23" s="173" t="s">
        <v>297</v>
      </c>
      <c r="E23" s="174">
        <v>510</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925</v>
      </c>
      <c r="T23" s="177" t="s">
        <v>926</v>
      </c>
      <c r="U23" s="161">
        <v>0</v>
      </c>
      <c r="V23" s="161">
        <f>ROUND(E23*U23,2)</f>
        <v>0</v>
      </c>
      <c r="W23" s="161"/>
      <c r="X23" s="161" t="s">
        <v>299</v>
      </c>
      <c r="Y23" s="161" t="s">
        <v>238</v>
      </c>
      <c r="Z23" s="150"/>
      <c r="AA23" s="150"/>
      <c r="AB23" s="150"/>
      <c r="AC23" s="150"/>
      <c r="AD23" s="150"/>
      <c r="AE23" s="150"/>
      <c r="AF23" s="150"/>
      <c r="AG23" s="150" t="s">
        <v>583</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2.5" outlineLevel="2" x14ac:dyDescent="0.2">
      <c r="A24" s="157"/>
      <c r="B24" s="158"/>
      <c r="C24" s="266" t="s">
        <v>1047</v>
      </c>
      <c r="D24" s="267"/>
      <c r="E24" s="267"/>
      <c r="F24" s="267"/>
      <c r="G24" s="267"/>
      <c r="H24" s="161"/>
      <c r="I24" s="161"/>
      <c r="J24" s="161"/>
      <c r="K24" s="161"/>
      <c r="L24" s="161"/>
      <c r="M24" s="161"/>
      <c r="N24" s="160"/>
      <c r="O24" s="160"/>
      <c r="P24" s="160"/>
      <c r="Q24" s="160"/>
      <c r="R24" s="161"/>
      <c r="S24" s="161"/>
      <c r="T24" s="161"/>
      <c r="U24" s="161"/>
      <c r="V24" s="161"/>
      <c r="W24" s="161"/>
      <c r="X24" s="161"/>
      <c r="Y24" s="161"/>
      <c r="Z24" s="150"/>
      <c r="AA24" s="150"/>
      <c r="AB24" s="150"/>
      <c r="AC24" s="150"/>
      <c r="AD24" s="150"/>
      <c r="AE24" s="150"/>
      <c r="AF24" s="150"/>
      <c r="AG24" s="150" t="s">
        <v>240</v>
      </c>
      <c r="AH24" s="150"/>
      <c r="AI24" s="150"/>
      <c r="AJ24" s="150"/>
      <c r="AK24" s="150"/>
      <c r="AL24" s="150"/>
      <c r="AM24" s="150"/>
      <c r="AN24" s="150"/>
      <c r="AO24" s="150"/>
      <c r="AP24" s="150"/>
      <c r="AQ24" s="150"/>
      <c r="AR24" s="150"/>
      <c r="AS24" s="150"/>
      <c r="AT24" s="150"/>
      <c r="AU24" s="150"/>
      <c r="AV24" s="150"/>
      <c r="AW24" s="150"/>
      <c r="AX24" s="150"/>
      <c r="AY24" s="150"/>
      <c r="AZ24" s="150"/>
      <c r="BA24" s="178" t="str">
        <f>C24</f>
        <v>Chemické odplevelení půdy před založením kultury, trávníku nebo zpevněných ploch strojně o výměře jednotlivě přes 20 m2 postřikem na široko v rovině nebo na svahu do 1:5</v>
      </c>
      <c r="BB24" s="150"/>
      <c r="BC24" s="150"/>
      <c r="BD24" s="150"/>
      <c r="BE24" s="150"/>
      <c r="BF24" s="150"/>
      <c r="BG24" s="150"/>
      <c r="BH24" s="150"/>
    </row>
    <row r="25" spans="1:60" outlineLevel="2" x14ac:dyDescent="0.2">
      <c r="A25" s="157"/>
      <c r="B25" s="158"/>
      <c r="C25" s="197" t="s">
        <v>1048</v>
      </c>
      <c r="D25" s="192"/>
      <c r="E25" s="193"/>
      <c r="F25" s="161"/>
      <c r="G25" s="161"/>
      <c r="H25" s="161"/>
      <c r="I25" s="161"/>
      <c r="J25" s="161"/>
      <c r="K25" s="161"/>
      <c r="L25" s="161"/>
      <c r="M25" s="161"/>
      <c r="N25" s="160"/>
      <c r="O25" s="160"/>
      <c r="P25" s="160"/>
      <c r="Q25" s="160"/>
      <c r="R25" s="161"/>
      <c r="S25" s="161"/>
      <c r="T25" s="161"/>
      <c r="U25" s="161"/>
      <c r="V25" s="161"/>
      <c r="W25" s="161"/>
      <c r="X25" s="161"/>
      <c r="Y25" s="161"/>
      <c r="Z25" s="150"/>
      <c r="AA25" s="150"/>
      <c r="AB25" s="150"/>
      <c r="AC25" s="150"/>
      <c r="AD25" s="150"/>
      <c r="AE25" s="150"/>
      <c r="AF25" s="150"/>
      <c r="AG25" s="150" t="s">
        <v>302</v>
      </c>
      <c r="AH25" s="150">
        <v>0</v>
      </c>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3" x14ac:dyDescent="0.2">
      <c r="A26" s="157"/>
      <c r="B26" s="158"/>
      <c r="C26" s="197" t="s">
        <v>1049</v>
      </c>
      <c r="D26" s="192"/>
      <c r="E26" s="193">
        <v>510</v>
      </c>
      <c r="F26" s="161"/>
      <c r="G26" s="161"/>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302</v>
      </c>
      <c r="AH26" s="150">
        <v>0</v>
      </c>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2.5" outlineLevel="1" x14ac:dyDescent="0.2">
      <c r="A27" s="171">
        <v>6</v>
      </c>
      <c r="B27" s="172" t="s">
        <v>1050</v>
      </c>
      <c r="C27" s="187" t="s">
        <v>1051</v>
      </c>
      <c r="D27" s="173" t="s">
        <v>297</v>
      </c>
      <c r="E27" s="174">
        <v>1260</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925</v>
      </c>
      <c r="T27" s="177" t="s">
        <v>926</v>
      </c>
      <c r="U27" s="161">
        <v>0</v>
      </c>
      <c r="V27" s="161">
        <f>ROUND(E27*U27,2)</f>
        <v>0</v>
      </c>
      <c r="W27" s="161"/>
      <c r="X27" s="161" t="s">
        <v>299</v>
      </c>
      <c r="Y27" s="161" t="s">
        <v>238</v>
      </c>
      <c r="Z27" s="150"/>
      <c r="AA27" s="150"/>
      <c r="AB27" s="150"/>
      <c r="AC27" s="150"/>
      <c r="AD27" s="150"/>
      <c r="AE27" s="150"/>
      <c r="AF27" s="150"/>
      <c r="AG27" s="150" t="s">
        <v>583</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2.5" outlineLevel="2" x14ac:dyDescent="0.2">
      <c r="A28" s="157"/>
      <c r="B28" s="158"/>
      <c r="C28" s="266" t="s">
        <v>1052</v>
      </c>
      <c r="D28" s="267"/>
      <c r="E28" s="267"/>
      <c r="F28" s="267"/>
      <c r="G28" s="267"/>
      <c r="H28" s="161"/>
      <c r="I28" s="161"/>
      <c r="J28" s="161"/>
      <c r="K28" s="161"/>
      <c r="L28" s="161"/>
      <c r="M28" s="161"/>
      <c r="N28" s="160"/>
      <c r="O28" s="160"/>
      <c r="P28" s="160"/>
      <c r="Q28" s="160"/>
      <c r="R28" s="161"/>
      <c r="S28" s="161"/>
      <c r="T28" s="161"/>
      <c r="U28" s="161"/>
      <c r="V28" s="161"/>
      <c r="W28" s="161"/>
      <c r="X28" s="161"/>
      <c r="Y28" s="161"/>
      <c r="Z28" s="150"/>
      <c r="AA28" s="150"/>
      <c r="AB28" s="150"/>
      <c r="AC28" s="150"/>
      <c r="AD28" s="150"/>
      <c r="AE28" s="150"/>
      <c r="AF28" s="150"/>
      <c r="AG28" s="150" t="s">
        <v>240</v>
      </c>
      <c r="AH28" s="150"/>
      <c r="AI28" s="150"/>
      <c r="AJ28" s="150"/>
      <c r="AK28" s="150"/>
      <c r="AL28" s="150"/>
      <c r="AM28" s="150"/>
      <c r="AN28" s="150"/>
      <c r="AO28" s="150"/>
      <c r="AP28" s="150"/>
      <c r="AQ28" s="150"/>
      <c r="AR28" s="150"/>
      <c r="AS28" s="150"/>
      <c r="AT28" s="150"/>
      <c r="AU28" s="150"/>
      <c r="AV28" s="150"/>
      <c r="AW28" s="150"/>
      <c r="AX28" s="150"/>
      <c r="AY28" s="150"/>
      <c r="AZ28" s="150"/>
      <c r="BA28" s="178" t="str">
        <f>C28</f>
        <v>Chemické odplevelení půdy před založením kultury, trávníku nebo zpevněných ploch strojně o výměře jednotlivě přes 20 m2 postřikem na široko na svahu přes 1:5 do 1:2</v>
      </c>
      <c r="BB28" s="150"/>
      <c r="BC28" s="150"/>
      <c r="BD28" s="150"/>
      <c r="BE28" s="150"/>
      <c r="BF28" s="150"/>
      <c r="BG28" s="150"/>
      <c r="BH28" s="150"/>
    </row>
    <row r="29" spans="1:60" outlineLevel="2" x14ac:dyDescent="0.2">
      <c r="A29" s="157"/>
      <c r="B29" s="158"/>
      <c r="C29" s="197" t="s">
        <v>1053</v>
      </c>
      <c r="D29" s="192"/>
      <c r="E29" s="193"/>
      <c r="F29" s="161"/>
      <c r="G29" s="161"/>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302</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3" x14ac:dyDescent="0.2">
      <c r="A30" s="157"/>
      <c r="B30" s="158"/>
      <c r="C30" s="197" t="s">
        <v>1054</v>
      </c>
      <c r="D30" s="192"/>
      <c r="E30" s="193">
        <v>1260</v>
      </c>
      <c r="F30" s="161"/>
      <c r="G30" s="16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302</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1">
        <v>7</v>
      </c>
      <c r="B31" s="172" t="s">
        <v>1055</v>
      </c>
      <c r="C31" s="187" t="s">
        <v>1056</v>
      </c>
      <c r="D31" s="173" t="s">
        <v>1057</v>
      </c>
      <c r="E31" s="174">
        <v>0.88500000000000001</v>
      </c>
      <c r="F31" s="175"/>
      <c r="G31" s="176">
        <f>ROUND(E31*F31,2)</f>
        <v>0</v>
      </c>
      <c r="H31" s="175"/>
      <c r="I31" s="176">
        <f>ROUND(E31*H31,2)</f>
        <v>0</v>
      </c>
      <c r="J31" s="175"/>
      <c r="K31" s="176">
        <f>ROUND(E31*J31,2)</f>
        <v>0</v>
      </c>
      <c r="L31" s="176">
        <v>21</v>
      </c>
      <c r="M31" s="176">
        <f>G31*(1+L31/100)</f>
        <v>0</v>
      </c>
      <c r="N31" s="174">
        <v>1E-3</v>
      </c>
      <c r="O31" s="174">
        <f>ROUND(E31*N31,2)</f>
        <v>0</v>
      </c>
      <c r="P31" s="174">
        <v>0</v>
      </c>
      <c r="Q31" s="174">
        <f>ROUND(E31*P31,2)</f>
        <v>0</v>
      </c>
      <c r="R31" s="176"/>
      <c r="S31" s="176" t="s">
        <v>925</v>
      </c>
      <c r="T31" s="177" t="s">
        <v>926</v>
      </c>
      <c r="U31" s="161">
        <v>0</v>
      </c>
      <c r="V31" s="161">
        <f>ROUND(E31*U31,2)</f>
        <v>0</v>
      </c>
      <c r="W31" s="161"/>
      <c r="X31" s="161" t="s">
        <v>428</v>
      </c>
      <c r="Y31" s="161" t="s">
        <v>238</v>
      </c>
      <c r="Z31" s="150"/>
      <c r="AA31" s="150"/>
      <c r="AB31" s="150"/>
      <c r="AC31" s="150"/>
      <c r="AD31" s="150"/>
      <c r="AE31" s="150"/>
      <c r="AF31" s="150"/>
      <c r="AG31" s="150" t="s">
        <v>663</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266" t="s">
        <v>1056</v>
      </c>
      <c r="D32" s="267"/>
      <c r="E32" s="267"/>
      <c r="F32" s="267"/>
      <c r="G32" s="267"/>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240</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2" x14ac:dyDescent="0.2">
      <c r="A33" s="157"/>
      <c r="B33" s="158"/>
      <c r="C33" s="197" t="s">
        <v>1058</v>
      </c>
      <c r="D33" s="192"/>
      <c r="E33" s="193"/>
      <c r="F33" s="161"/>
      <c r="G33" s="161"/>
      <c r="H33" s="161"/>
      <c r="I33" s="161"/>
      <c r="J33" s="161"/>
      <c r="K33" s="161"/>
      <c r="L33" s="161"/>
      <c r="M33" s="161"/>
      <c r="N33" s="160"/>
      <c r="O33" s="160"/>
      <c r="P33" s="160"/>
      <c r="Q33" s="160"/>
      <c r="R33" s="161"/>
      <c r="S33" s="161"/>
      <c r="T33" s="161"/>
      <c r="U33" s="161"/>
      <c r="V33" s="161"/>
      <c r="W33" s="161"/>
      <c r="X33" s="161"/>
      <c r="Y33" s="161"/>
      <c r="Z33" s="150"/>
      <c r="AA33" s="150"/>
      <c r="AB33" s="150"/>
      <c r="AC33" s="150"/>
      <c r="AD33" s="150"/>
      <c r="AE33" s="150"/>
      <c r="AF33" s="150"/>
      <c r="AG33" s="150" t="s">
        <v>302</v>
      </c>
      <c r="AH33" s="150">
        <v>0</v>
      </c>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3" x14ac:dyDescent="0.2">
      <c r="A34" s="157"/>
      <c r="B34" s="158"/>
      <c r="C34" s="197" t="s">
        <v>1059</v>
      </c>
      <c r="D34" s="192"/>
      <c r="E34" s="193">
        <v>0.89</v>
      </c>
      <c r="F34" s="161"/>
      <c r="G34" s="161"/>
      <c r="H34" s="161"/>
      <c r="I34" s="161"/>
      <c r="J34" s="161"/>
      <c r="K34" s="161"/>
      <c r="L34" s="161"/>
      <c r="M34" s="161"/>
      <c r="N34" s="160"/>
      <c r="O34" s="160"/>
      <c r="P34" s="160"/>
      <c r="Q34" s="160"/>
      <c r="R34" s="161"/>
      <c r="S34" s="161"/>
      <c r="T34" s="161"/>
      <c r="U34" s="161"/>
      <c r="V34" s="161"/>
      <c r="W34" s="161"/>
      <c r="X34" s="161"/>
      <c r="Y34" s="161"/>
      <c r="Z34" s="150"/>
      <c r="AA34" s="150"/>
      <c r="AB34" s="150"/>
      <c r="AC34" s="150"/>
      <c r="AD34" s="150"/>
      <c r="AE34" s="150"/>
      <c r="AF34" s="150"/>
      <c r="AG34" s="150" t="s">
        <v>302</v>
      </c>
      <c r="AH34" s="150">
        <v>0</v>
      </c>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1">
        <v>8</v>
      </c>
      <c r="B35" s="172" t="s">
        <v>1060</v>
      </c>
      <c r="C35" s="187" t="s">
        <v>1061</v>
      </c>
      <c r="D35" s="173" t="s">
        <v>297</v>
      </c>
      <c r="E35" s="174">
        <v>255</v>
      </c>
      <c r="F35" s="175"/>
      <c r="G35" s="176">
        <f>ROUND(E35*F35,2)</f>
        <v>0</v>
      </c>
      <c r="H35" s="175"/>
      <c r="I35" s="176">
        <f>ROUND(E35*H35,2)</f>
        <v>0</v>
      </c>
      <c r="J35" s="175"/>
      <c r="K35" s="176">
        <f>ROUND(E35*J35,2)</f>
        <v>0</v>
      </c>
      <c r="L35" s="176">
        <v>21</v>
      </c>
      <c r="M35" s="176">
        <f>G35*(1+L35/100)</f>
        <v>0</v>
      </c>
      <c r="N35" s="174">
        <v>0</v>
      </c>
      <c r="O35" s="174">
        <f>ROUND(E35*N35,2)</f>
        <v>0</v>
      </c>
      <c r="P35" s="174">
        <v>0</v>
      </c>
      <c r="Q35" s="174">
        <f>ROUND(E35*P35,2)</f>
        <v>0</v>
      </c>
      <c r="R35" s="176"/>
      <c r="S35" s="176" t="s">
        <v>925</v>
      </c>
      <c r="T35" s="177" t="s">
        <v>926</v>
      </c>
      <c r="U35" s="161">
        <v>0</v>
      </c>
      <c r="V35" s="161">
        <f>ROUND(E35*U35,2)</f>
        <v>0</v>
      </c>
      <c r="W35" s="161"/>
      <c r="X35" s="161" t="s">
        <v>299</v>
      </c>
      <c r="Y35" s="161" t="s">
        <v>238</v>
      </c>
      <c r="Z35" s="150"/>
      <c r="AA35" s="150"/>
      <c r="AB35" s="150"/>
      <c r="AC35" s="150"/>
      <c r="AD35" s="150"/>
      <c r="AE35" s="150"/>
      <c r="AF35" s="150"/>
      <c r="AG35" s="150" t="s">
        <v>583</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
      <c r="A36" s="157"/>
      <c r="B36" s="158"/>
      <c r="C36" s="266" t="s">
        <v>1061</v>
      </c>
      <c r="D36" s="267"/>
      <c r="E36" s="267"/>
      <c r="F36" s="267"/>
      <c r="G36" s="267"/>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240</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2" x14ac:dyDescent="0.2">
      <c r="A37" s="157"/>
      <c r="B37" s="158"/>
      <c r="C37" s="197" t="s">
        <v>1062</v>
      </c>
      <c r="D37" s="192"/>
      <c r="E37" s="193"/>
      <c r="F37" s="161"/>
      <c r="G37" s="161"/>
      <c r="H37" s="161"/>
      <c r="I37" s="161"/>
      <c r="J37" s="161"/>
      <c r="K37" s="161"/>
      <c r="L37" s="161"/>
      <c r="M37" s="161"/>
      <c r="N37" s="160"/>
      <c r="O37" s="160"/>
      <c r="P37" s="160"/>
      <c r="Q37" s="160"/>
      <c r="R37" s="161"/>
      <c r="S37" s="161"/>
      <c r="T37" s="161"/>
      <c r="U37" s="161"/>
      <c r="V37" s="161"/>
      <c r="W37" s="161"/>
      <c r="X37" s="161"/>
      <c r="Y37" s="161"/>
      <c r="Z37" s="150"/>
      <c r="AA37" s="150"/>
      <c r="AB37" s="150"/>
      <c r="AC37" s="150"/>
      <c r="AD37" s="150"/>
      <c r="AE37" s="150"/>
      <c r="AF37" s="150"/>
      <c r="AG37" s="150" t="s">
        <v>302</v>
      </c>
      <c r="AH37" s="150">
        <v>0</v>
      </c>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3" x14ac:dyDescent="0.2">
      <c r="A38" s="157"/>
      <c r="B38" s="158"/>
      <c r="C38" s="197" t="s">
        <v>1063</v>
      </c>
      <c r="D38" s="192"/>
      <c r="E38" s="193">
        <v>255</v>
      </c>
      <c r="F38" s="161"/>
      <c r="G38" s="161"/>
      <c r="H38" s="161"/>
      <c r="I38" s="161"/>
      <c r="J38" s="161"/>
      <c r="K38" s="161"/>
      <c r="L38" s="161"/>
      <c r="M38" s="161"/>
      <c r="N38" s="160"/>
      <c r="O38" s="160"/>
      <c r="P38" s="160"/>
      <c r="Q38" s="160"/>
      <c r="R38" s="161"/>
      <c r="S38" s="161"/>
      <c r="T38" s="161"/>
      <c r="U38" s="161"/>
      <c r="V38" s="161"/>
      <c r="W38" s="161"/>
      <c r="X38" s="161"/>
      <c r="Y38" s="161"/>
      <c r="Z38" s="150"/>
      <c r="AA38" s="150"/>
      <c r="AB38" s="150"/>
      <c r="AC38" s="150"/>
      <c r="AD38" s="150"/>
      <c r="AE38" s="150"/>
      <c r="AF38" s="150"/>
      <c r="AG38" s="150" t="s">
        <v>302</v>
      </c>
      <c r="AH38" s="150">
        <v>0</v>
      </c>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
      <c r="A39" s="171">
        <v>9</v>
      </c>
      <c r="B39" s="172" t="s">
        <v>1064</v>
      </c>
      <c r="C39" s="187" t="s">
        <v>1065</v>
      </c>
      <c r="D39" s="173" t="s">
        <v>297</v>
      </c>
      <c r="E39" s="174">
        <v>630</v>
      </c>
      <c r="F39" s="175"/>
      <c r="G39" s="176">
        <f>ROUND(E39*F39,2)</f>
        <v>0</v>
      </c>
      <c r="H39" s="175"/>
      <c r="I39" s="176">
        <f>ROUND(E39*H39,2)</f>
        <v>0</v>
      </c>
      <c r="J39" s="175"/>
      <c r="K39" s="176">
        <f>ROUND(E39*J39,2)</f>
        <v>0</v>
      </c>
      <c r="L39" s="176">
        <v>21</v>
      </c>
      <c r="M39" s="176">
        <f>G39*(1+L39/100)</f>
        <v>0</v>
      </c>
      <c r="N39" s="174">
        <v>0</v>
      </c>
      <c r="O39" s="174">
        <f>ROUND(E39*N39,2)</f>
        <v>0</v>
      </c>
      <c r="P39" s="174">
        <v>0</v>
      </c>
      <c r="Q39" s="174">
        <f>ROUND(E39*P39,2)</f>
        <v>0</v>
      </c>
      <c r="R39" s="176"/>
      <c r="S39" s="176" t="s">
        <v>925</v>
      </c>
      <c r="T39" s="177" t="s">
        <v>926</v>
      </c>
      <c r="U39" s="161">
        <v>0</v>
      </c>
      <c r="V39" s="161">
        <f>ROUND(E39*U39,2)</f>
        <v>0</v>
      </c>
      <c r="W39" s="161"/>
      <c r="X39" s="161" t="s">
        <v>299</v>
      </c>
      <c r="Y39" s="161" t="s">
        <v>238</v>
      </c>
      <c r="Z39" s="150"/>
      <c r="AA39" s="150"/>
      <c r="AB39" s="150"/>
      <c r="AC39" s="150"/>
      <c r="AD39" s="150"/>
      <c r="AE39" s="150"/>
      <c r="AF39" s="150"/>
      <c r="AG39" s="150" t="s">
        <v>583</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2" x14ac:dyDescent="0.2">
      <c r="A40" s="157"/>
      <c r="B40" s="158"/>
      <c r="C40" s="266" t="s">
        <v>1065</v>
      </c>
      <c r="D40" s="267"/>
      <c r="E40" s="267"/>
      <c r="F40" s="267"/>
      <c r="G40" s="267"/>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240</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2" x14ac:dyDescent="0.2">
      <c r="A41" s="157"/>
      <c r="B41" s="158"/>
      <c r="C41" s="197" t="s">
        <v>1066</v>
      </c>
      <c r="D41" s="192"/>
      <c r="E41" s="193"/>
      <c r="F41" s="161"/>
      <c r="G41" s="161"/>
      <c r="H41" s="161"/>
      <c r="I41" s="161"/>
      <c r="J41" s="161"/>
      <c r="K41" s="161"/>
      <c r="L41" s="161"/>
      <c r="M41" s="161"/>
      <c r="N41" s="160"/>
      <c r="O41" s="160"/>
      <c r="P41" s="160"/>
      <c r="Q41" s="160"/>
      <c r="R41" s="161"/>
      <c r="S41" s="161"/>
      <c r="T41" s="161"/>
      <c r="U41" s="161"/>
      <c r="V41" s="161"/>
      <c r="W41" s="161"/>
      <c r="X41" s="161"/>
      <c r="Y41" s="161"/>
      <c r="Z41" s="150"/>
      <c r="AA41" s="150"/>
      <c r="AB41" s="150"/>
      <c r="AC41" s="150"/>
      <c r="AD41" s="150"/>
      <c r="AE41" s="150"/>
      <c r="AF41" s="150"/>
      <c r="AG41" s="150" t="s">
        <v>302</v>
      </c>
      <c r="AH41" s="150">
        <v>0</v>
      </c>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3" x14ac:dyDescent="0.2">
      <c r="A42" s="157"/>
      <c r="B42" s="158"/>
      <c r="C42" s="197" t="s">
        <v>1067</v>
      </c>
      <c r="D42" s="192"/>
      <c r="E42" s="193">
        <v>630</v>
      </c>
      <c r="F42" s="161"/>
      <c r="G42" s="161"/>
      <c r="H42" s="161"/>
      <c r="I42" s="161"/>
      <c r="J42" s="161"/>
      <c r="K42" s="161"/>
      <c r="L42" s="161"/>
      <c r="M42" s="161"/>
      <c r="N42" s="160"/>
      <c r="O42" s="160"/>
      <c r="P42" s="160"/>
      <c r="Q42" s="160"/>
      <c r="R42" s="161"/>
      <c r="S42" s="161"/>
      <c r="T42" s="161"/>
      <c r="U42" s="161"/>
      <c r="V42" s="161"/>
      <c r="W42" s="161"/>
      <c r="X42" s="161"/>
      <c r="Y42" s="161"/>
      <c r="Z42" s="150"/>
      <c r="AA42" s="150"/>
      <c r="AB42" s="150"/>
      <c r="AC42" s="150"/>
      <c r="AD42" s="150"/>
      <c r="AE42" s="150"/>
      <c r="AF42" s="150"/>
      <c r="AG42" s="150" t="s">
        <v>302</v>
      </c>
      <c r="AH42" s="150">
        <v>0</v>
      </c>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
      <c r="A43" s="171">
        <v>10</v>
      </c>
      <c r="B43" s="172" t="s">
        <v>1068</v>
      </c>
      <c r="C43" s="187" t="s">
        <v>1069</v>
      </c>
      <c r="D43" s="173" t="s">
        <v>297</v>
      </c>
      <c r="E43" s="174">
        <v>255</v>
      </c>
      <c r="F43" s="175"/>
      <c r="G43" s="176">
        <f>ROUND(E43*F43,2)</f>
        <v>0</v>
      </c>
      <c r="H43" s="175"/>
      <c r="I43" s="176">
        <f>ROUND(E43*H43,2)</f>
        <v>0</v>
      </c>
      <c r="J43" s="175"/>
      <c r="K43" s="176">
        <f>ROUND(E43*J43,2)</f>
        <v>0</v>
      </c>
      <c r="L43" s="176">
        <v>21</v>
      </c>
      <c r="M43" s="176">
        <f>G43*(1+L43/100)</f>
        <v>0</v>
      </c>
      <c r="N43" s="174">
        <v>0</v>
      </c>
      <c r="O43" s="174">
        <f>ROUND(E43*N43,2)</f>
        <v>0</v>
      </c>
      <c r="P43" s="174">
        <v>0</v>
      </c>
      <c r="Q43" s="174">
        <f>ROUND(E43*P43,2)</f>
        <v>0</v>
      </c>
      <c r="R43" s="176"/>
      <c r="S43" s="176" t="s">
        <v>925</v>
      </c>
      <c r="T43" s="177" t="s">
        <v>926</v>
      </c>
      <c r="U43" s="161">
        <v>0</v>
      </c>
      <c r="V43" s="161">
        <f>ROUND(E43*U43,2)</f>
        <v>0</v>
      </c>
      <c r="W43" s="161"/>
      <c r="X43" s="161" t="s">
        <v>299</v>
      </c>
      <c r="Y43" s="161" t="s">
        <v>238</v>
      </c>
      <c r="Z43" s="150"/>
      <c r="AA43" s="150"/>
      <c r="AB43" s="150"/>
      <c r="AC43" s="150"/>
      <c r="AD43" s="150"/>
      <c r="AE43" s="150"/>
      <c r="AF43" s="150"/>
      <c r="AG43" s="150" t="s">
        <v>583</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2" x14ac:dyDescent="0.2">
      <c r="A44" s="157"/>
      <c r="B44" s="158"/>
      <c r="C44" s="266" t="s">
        <v>1069</v>
      </c>
      <c r="D44" s="267"/>
      <c r="E44" s="267"/>
      <c r="F44" s="267"/>
      <c r="G44" s="267"/>
      <c r="H44" s="161"/>
      <c r="I44" s="161"/>
      <c r="J44" s="161"/>
      <c r="K44" s="161"/>
      <c r="L44" s="161"/>
      <c r="M44" s="161"/>
      <c r="N44" s="160"/>
      <c r="O44" s="160"/>
      <c r="P44" s="160"/>
      <c r="Q44" s="160"/>
      <c r="R44" s="161"/>
      <c r="S44" s="161"/>
      <c r="T44" s="161"/>
      <c r="U44" s="161"/>
      <c r="V44" s="161"/>
      <c r="W44" s="161"/>
      <c r="X44" s="161"/>
      <c r="Y44" s="161"/>
      <c r="Z44" s="150"/>
      <c r="AA44" s="150"/>
      <c r="AB44" s="150"/>
      <c r="AC44" s="150"/>
      <c r="AD44" s="150"/>
      <c r="AE44" s="150"/>
      <c r="AF44" s="150"/>
      <c r="AG44" s="150" t="s">
        <v>240</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2" x14ac:dyDescent="0.2">
      <c r="A45" s="157"/>
      <c r="B45" s="158"/>
      <c r="C45" s="197" t="s">
        <v>1062</v>
      </c>
      <c r="D45" s="192"/>
      <c r="E45" s="193"/>
      <c r="F45" s="161"/>
      <c r="G45" s="161"/>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302</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3" x14ac:dyDescent="0.2">
      <c r="A46" s="157"/>
      <c r="B46" s="158"/>
      <c r="C46" s="197" t="s">
        <v>1063</v>
      </c>
      <c r="D46" s="192"/>
      <c r="E46" s="193">
        <v>255</v>
      </c>
      <c r="F46" s="161"/>
      <c r="G46" s="161"/>
      <c r="H46" s="161"/>
      <c r="I46" s="161"/>
      <c r="J46" s="161"/>
      <c r="K46" s="161"/>
      <c r="L46" s="161"/>
      <c r="M46" s="161"/>
      <c r="N46" s="160"/>
      <c r="O46" s="160"/>
      <c r="P46" s="160"/>
      <c r="Q46" s="160"/>
      <c r="R46" s="161"/>
      <c r="S46" s="161"/>
      <c r="T46" s="161"/>
      <c r="U46" s="161"/>
      <c r="V46" s="161"/>
      <c r="W46" s="161"/>
      <c r="X46" s="161"/>
      <c r="Y46" s="161"/>
      <c r="Z46" s="150"/>
      <c r="AA46" s="150"/>
      <c r="AB46" s="150"/>
      <c r="AC46" s="150"/>
      <c r="AD46" s="150"/>
      <c r="AE46" s="150"/>
      <c r="AF46" s="150"/>
      <c r="AG46" s="150" t="s">
        <v>302</v>
      </c>
      <c r="AH46" s="150">
        <v>0</v>
      </c>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
      <c r="A47" s="171">
        <v>11</v>
      </c>
      <c r="B47" s="172" t="s">
        <v>1070</v>
      </c>
      <c r="C47" s="187" t="s">
        <v>1071</v>
      </c>
      <c r="D47" s="173" t="s">
        <v>297</v>
      </c>
      <c r="E47" s="174">
        <v>630</v>
      </c>
      <c r="F47" s="175"/>
      <c r="G47" s="176">
        <f>ROUND(E47*F47,2)</f>
        <v>0</v>
      </c>
      <c r="H47" s="175"/>
      <c r="I47" s="176">
        <f>ROUND(E47*H47,2)</f>
        <v>0</v>
      </c>
      <c r="J47" s="175"/>
      <c r="K47" s="176">
        <f>ROUND(E47*J47,2)</f>
        <v>0</v>
      </c>
      <c r="L47" s="176">
        <v>21</v>
      </c>
      <c r="M47" s="176">
        <f>G47*(1+L47/100)</f>
        <v>0</v>
      </c>
      <c r="N47" s="174">
        <v>0</v>
      </c>
      <c r="O47" s="174">
        <f>ROUND(E47*N47,2)</f>
        <v>0</v>
      </c>
      <c r="P47" s="174">
        <v>0</v>
      </c>
      <c r="Q47" s="174">
        <f>ROUND(E47*P47,2)</f>
        <v>0</v>
      </c>
      <c r="R47" s="176"/>
      <c r="S47" s="176" t="s">
        <v>925</v>
      </c>
      <c r="T47" s="177" t="s">
        <v>926</v>
      </c>
      <c r="U47" s="161">
        <v>0</v>
      </c>
      <c r="V47" s="161">
        <f>ROUND(E47*U47,2)</f>
        <v>0</v>
      </c>
      <c r="W47" s="161"/>
      <c r="X47" s="161" t="s">
        <v>299</v>
      </c>
      <c r="Y47" s="161" t="s">
        <v>238</v>
      </c>
      <c r="Z47" s="150"/>
      <c r="AA47" s="150"/>
      <c r="AB47" s="150"/>
      <c r="AC47" s="150"/>
      <c r="AD47" s="150"/>
      <c r="AE47" s="150"/>
      <c r="AF47" s="150"/>
      <c r="AG47" s="150" t="s">
        <v>583</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2" x14ac:dyDescent="0.2">
      <c r="A48" s="157"/>
      <c r="B48" s="158"/>
      <c r="C48" s="266" t="s">
        <v>1071</v>
      </c>
      <c r="D48" s="267"/>
      <c r="E48" s="267"/>
      <c r="F48" s="267"/>
      <c r="G48" s="267"/>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240</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2" x14ac:dyDescent="0.2">
      <c r="A49" s="157"/>
      <c r="B49" s="158"/>
      <c r="C49" s="197" t="s">
        <v>1066</v>
      </c>
      <c r="D49" s="192"/>
      <c r="E49" s="193"/>
      <c r="F49" s="161"/>
      <c r="G49" s="161"/>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302</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3" x14ac:dyDescent="0.2">
      <c r="A50" s="157"/>
      <c r="B50" s="158"/>
      <c r="C50" s="197" t="s">
        <v>1067</v>
      </c>
      <c r="D50" s="192"/>
      <c r="E50" s="193">
        <v>630</v>
      </c>
      <c r="F50" s="161"/>
      <c r="G50" s="161"/>
      <c r="H50" s="161"/>
      <c r="I50" s="161"/>
      <c r="J50" s="161"/>
      <c r="K50" s="161"/>
      <c r="L50" s="161"/>
      <c r="M50" s="161"/>
      <c r="N50" s="160"/>
      <c r="O50" s="160"/>
      <c r="P50" s="160"/>
      <c r="Q50" s="160"/>
      <c r="R50" s="161"/>
      <c r="S50" s="161"/>
      <c r="T50" s="161"/>
      <c r="U50" s="161"/>
      <c r="V50" s="161"/>
      <c r="W50" s="161"/>
      <c r="X50" s="161"/>
      <c r="Y50" s="161"/>
      <c r="Z50" s="150"/>
      <c r="AA50" s="150"/>
      <c r="AB50" s="150"/>
      <c r="AC50" s="150"/>
      <c r="AD50" s="150"/>
      <c r="AE50" s="150"/>
      <c r="AF50" s="150"/>
      <c r="AG50" s="150" t="s">
        <v>302</v>
      </c>
      <c r="AH50" s="150">
        <v>0</v>
      </c>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22.5" outlineLevel="1" x14ac:dyDescent="0.2">
      <c r="A51" s="171">
        <v>12</v>
      </c>
      <c r="B51" s="172" t="s">
        <v>1072</v>
      </c>
      <c r="C51" s="187" t="s">
        <v>1073</v>
      </c>
      <c r="D51" s="173" t="s">
        <v>297</v>
      </c>
      <c r="E51" s="174">
        <v>255</v>
      </c>
      <c r="F51" s="175"/>
      <c r="G51" s="176">
        <f>ROUND(E51*F51,2)</f>
        <v>0</v>
      </c>
      <c r="H51" s="175"/>
      <c r="I51" s="176">
        <f>ROUND(E51*H51,2)</f>
        <v>0</v>
      </c>
      <c r="J51" s="175"/>
      <c r="K51" s="176">
        <f>ROUND(E51*J51,2)</f>
        <v>0</v>
      </c>
      <c r="L51" s="176">
        <v>21</v>
      </c>
      <c r="M51" s="176">
        <f>G51*(1+L51/100)</f>
        <v>0</v>
      </c>
      <c r="N51" s="174">
        <v>0</v>
      </c>
      <c r="O51" s="174">
        <f>ROUND(E51*N51,2)</f>
        <v>0</v>
      </c>
      <c r="P51" s="174">
        <v>0</v>
      </c>
      <c r="Q51" s="174">
        <f>ROUND(E51*P51,2)</f>
        <v>0</v>
      </c>
      <c r="R51" s="176"/>
      <c r="S51" s="176" t="s">
        <v>925</v>
      </c>
      <c r="T51" s="177" t="s">
        <v>926</v>
      </c>
      <c r="U51" s="161">
        <v>0</v>
      </c>
      <c r="V51" s="161">
        <f>ROUND(E51*U51,2)</f>
        <v>0</v>
      </c>
      <c r="W51" s="161"/>
      <c r="X51" s="161" t="s">
        <v>299</v>
      </c>
      <c r="Y51" s="161" t="s">
        <v>238</v>
      </c>
      <c r="Z51" s="150"/>
      <c r="AA51" s="150"/>
      <c r="AB51" s="150"/>
      <c r="AC51" s="150"/>
      <c r="AD51" s="150"/>
      <c r="AE51" s="150"/>
      <c r="AF51" s="150"/>
      <c r="AG51" s="150" t="s">
        <v>583</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2" x14ac:dyDescent="0.2">
      <c r="A52" s="157"/>
      <c r="B52" s="158"/>
      <c r="C52" s="266" t="s">
        <v>1073</v>
      </c>
      <c r="D52" s="267"/>
      <c r="E52" s="267"/>
      <c r="F52" s="267"/>
      <c r="G52" s="267"/>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240</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
      <c r="A53" s="157"/>
      <c r="B53" s="158"/>
      <c r="C53" s="197" t="s">
        <v>1062</v>
      </c>
      <c r="D53" s="192"/>
      <c r="E53" s="193"/>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302</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3" x14ac:dyDescent="0.2">
      <c r="A54" s="157"/>
      <c r="B54" s="158"/>
      <c r="C54" s="197" t="s">
        <v>1063</v>
      </c>
      <c r="D54" s="192"/>
      <c r="E54" s="193">
        <v>255</v>
      </c>
      <c r="F54" s="161"/>
      <c r="G54" s="161"/>
      <c r="H54" s="161"/>
      <c r="I54" s="161"/>
      <c r="J54" s="161"/>
      <c r="K54" s="161"/>
      <c r="L54" s="161"/>
      <c r="M54" s="161"/>
      <c r="N54" s="160"/>
      <c r="O54" s="160"/>
      <c r="P54" s="160"/>
      <c r="Q54" s="160"/>
      <c r="R54" s="161"/>
      <c r="S54" s="161"/>
      <c r="T54" s="161"/>
      <c r="U54" s="161"/>
      <c r="V54" s="161"/>
      <c r="W54" s="161"/>
      <c r="X54" s="161"/>
      <c r="Y54" s="161"/>
      <c r="Z54" s="150"/>
      <c r="AA54" s="150"/>
      <c r="AB54" s="150"/>
      <c r="AC54" s="150"/>
      <c r="AD54" s="150"/>
      <c r="AE54" s="150"/>
      <c r="AF54" s="150"/>
      <c r="AG54" s="150" t="s">
        <v>302</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
      <c r="A55" s="171">
        <v>13</v>
      </c>
      <c r="B55" s="172" t="s">
        <v>1074</v>
      </c>
      <c r="C55" s="187" t="s">
        <v>1075</v>
      </c>
      <c r="D55" s="173" t="s">
        <v>297</v>
      </c>
      <c r="E55" s="174">
        <v>630</v>
      </c>
      <c r="F55" s="175"/>
      <c r="G55" s="176">
        <f>ROUND(E55*F55,2)</f>
        <v>0</v>
      </c>
      <c r="H55" s="175"/>
      <c r="I55" s="176">
        <f>ROUND(E55*H55,2)</f>
        <v>0</v>
      </c>
      <c r="J55" s="175"/>
      <c r="K55" s="176">
        <f>ROUND(E55*J55,2)</f>
        <v>0</v>
      </c>
      <c r="L55" s="176">
        <v>21</v>
      </c>
      <c r="M55" s="176">
        <f>G55*(1+L55/100)</f>
        <v>0</v>
      </c>
      <c r="N55" s="174">
        <v>0</v>
      </c>
      <c r="O55" s="174">
        <f>ROUND(E55*N55,2)</f>
        <v>0</v>
      </c>
      <c r="P55" s="174">
        <v>0</v>
      </c>
      <c r="Q55" s="174">
        <f>ROUND(E55*P55,2)</f>
        <v>0</v>
      </c>
      <c r="R55" s="176"/>
      <c r="S55" s="176" t="s">
        <v>925</v>
      </c>
      <c r="T55" s="177" t="s">
        <v>926</v>
      </c>
      <c r="U55" s="161">
        <v>0</v>
      </c>
      <c r="V55" s="161">
        <f>ROUND(E55*U55,2)</f>
        <v>0</v>
      </c>
      <c r="W55" s="161"/>
      <c r="X55" s="161" t="s">
        <v>299</v>
      </c>
      <c r="Y55" s="161" t="s">
        <v>238</v>
      </c>
      <c r="Z55" s="150"/>
      <c r="AA55" s="150"/>
      <c r="AB55" s="150"/>
      <c r="AC55" s="150"/>
      <c r="AD55" s="150"/>
      <c r="AE55" s="150"/>
      <c r="AF55" s="150"/>
      <c r="AG55" s="150" t="s">
        <v>583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2" x14ac:dyDescent="0.2">
      <c r="A56" s="157"/>
      <c r="B56" s="158"/>
      <c r="C56" s="266" t="s">
        <v>1075</v>
      </c>
      <c r="D56" s="267"/>
      <c r="E56" s="267"/>
      <c r="F56" s="267"/>
      <c r="G56" s="267"/>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240</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
      <c r="A57" s="157"/>
      <c r="B57" s="158"/>
      <c r="C57" s="197" t="s">
        <v>1066</v>
      </c>
      <c r="D57" s="192"/>
      <c r="E57" s="193"/>
      <c r="F57" s="161"/>
      <c r="G57" s="161"/>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302</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3" x14ac:dyDescent="0.2">
      <c r="A58" s="157"/>
      <c r="B58" s="158"/>
      <c r="C58" s="197" t="s">
        <v>1067</v>
      </c>
      <c r="D58" s="192"/>
      <c r="E58" s="193">
        <v>630</v>
      </c>
      <c r="F58" s="161"/>
      <c r="G58" s="161"/>
      <c r="H58" s="161"/>
      <c r="I58" s="161"/>
      <c r="J58" s="161"/>
      <c r="K58" s="161"/>
      <c r="L58" s="161"/>
      <c r="M58" s="161"/>
      <c r="N58" s="160"/>
      <c r="O58" s="160"/>
      <c r="P58" s="160"/>
      <c r="Q58" s="160"/>
      <c r="R58" s="161"/>
      <c r="S58" s="161"/>
      <c r="T58" s="161"/>
      <c r="U58" s="161"/>
      <c r="V58" s="161"/>
      <c r="W58" s="161"/>
      <c r="X58" s="161"/>
      <c r="Y58" s="161"/>
      <c r="Z58" s="150"/>
      <c r="AA58" s="150"/>
      <c r="AB58" s="150"/>
      <c r="AC58" s="150"/>
      <c r="AD58" s="150"/>
      <c r="AE58" s="150"/>
      <c r="AF58" s="150"/>
      <c r="AG58" s="150" t="s">
        <v>302</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
      <c r="A59" s="171">
        <v>14</v>
      </c>
      <c r="B59" s="172" t="s">
        <v>1076</v>
      </c>
      <c r="C59" s="187" t="s">
        <v>1077</v>
      </c>
      <c r="D59" s="173" t="s">
        <v>422</v>
      </c>
      <c r="E59" s="174">
        <v>177</v>
      </c>
      <c r="F59" s="175"/>
      <c r="G59" s="176">
        <f>ROUND(E59*F59,2)</f>
        <v>0</v>
      </c>
      <c r="H59" s="175"/>
      <c r="I59" s="176">
        <f>ROUND(E59*H59,2)</f>
        <v>0</v>
      </c>
      <c r="J59" s="175"/>
      <c r="K59" s="176">
        <f>ROUND(E59*J59,2)</f>
        <v>0</v>
      </c>
      <c r="L59" s="176">
        <v>21</v>
      </c>
      <c r="M59" s="176">
        <f>G59*(1+L59/100)</f>
        <v>0</v>
      </c>
      <c r="N59" s="174">
        <v>0</v>
      </c>
      <c r="O59" s="174">
        <f>ROUND(E59*N59,2)</f>
        <v>0</v>
      </c>
      <c r="P59" s="174">
        <v>0</v>
      </c>
      <c r="Q59" s="174">
        <f>ROUND(E59*P59,2)</f>
        <v>0</v>
      </c>
      <c r="R59" s="176"/>
      <c r="S59" s="176" t="s">
        <v>267</v>
      </c>
      <c r="T59" s="177" t="s">
        <v>236</v>
      </c>
      <c r="U59" s="161">
        <v>0</v>
      </c>
      <c r="V59" s="161">
        <f>ROUND(E59*U59,2)</f>
        <v>0</v>
      </c>
      <c r="W59" s="161"/>
      <c r="X59" s="161" t="s">
        <v>428</v>
      </c>
      <c r="Y59" s="161" t="s">
        <v>238</v>
      </c>
      <c r="Z59" s="150"/>
      <c r="AA59" s="150"/>
      <c r="AB59" s="150"/>
      <c r="AC59" s="150"/>
      <c r="AD59" s="150"/>
      <c r="AE59" s="150"/>
      <c r="AF59" s="150"/>
      <c r="AG59" s="150" t="s">
        <v>663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2" x14ac:dyDescent="0.2">
      <c r="A60" s="157"/>
      <c r="B60" s="158"/>
      <c r="C60" s="266" t="s">
        <v>1077</v>
      </c>
      <c r="D60" s="267"/>
      <c r="E60" s="267"/>
      <c r="F60" s="267"/>
      <c r="G60" s="267"/>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240</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
      <c r="A61" s="157"/>
      <c r="B61" s="158"/>
      <c r="C61" s="197" t="s">
        <v>1078</v>
      </c>
      <c r="D61" s="192"/>
      <c r="E61" s="193"/>
      <c r="F61" s="161"/>
      <c r="G61" s="161"/>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302</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
      <c r="A62" s="157"/>
      <c r="B62" s="158"/>
      <c r="C62" s="197" t="s">
        <v>1079</v>
      </c>
      <c r="D62" s="192"/>
      <c r="E62" s="193">
        <v>177</v>
      </c>
      <c r="F62" s="161"/>
      <c r="G62" s="161"/>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302</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x14ac:dyDescent="0.2">
      <c r="A63" s="164" t="s">
        <v>230</v>
      </c>
      <c r="B63" s="165" t="s">
        <v>182</v>
      </c>
      <c r="C63" s="186" t="s">
        <v>183</v>
      </c>
      <c r="D63" s="166"/>
      <c r="E63" s="167"/>
      <c r="F63" s="168"/>
      <c r="G63" s="168">
        <f>SUMIF(AG64:AG169,"&lt;&gt;NOR",G64:G169)</f>
        <v>0</v>
      </c>
      <c r="H63" s="168"/>
      <c r="I63" s="168">
        <f>SUM(I64:I169)</f>
        <v>0</v>
      </c>
      <c r="J63" s="168"/>
      <c r="K63" s="168">
        <f>SUM(K64:K169)</f>
        <v>0</v>
      </c>
      <c r="L63" s="168"/>
      <c r="M63" s="168">
        <f>SUM(M64:M169)</f>
        <v>0</v>
      </c>
      <c r="N63" s="167"/>
      <c r="O63" s="167">
        <f>SUM(O64:O169)</f>
        <v>18.419999999999998</v>
      </c>
      <c r="P63" s="167"/>
      <c r="Q63" s="167">
        <f>SUM(Q64:Q169)</f>
        <v>0</v>
      </c>
      <c r="R63" s="168"/>
      <c r="S63" s="168"/>
      <c r="T63" s="169"/>
      <c r="U63" s="163"/>
      <c r="V63" s="163">
        <f>SUM(V64:V169)</f>
        <v>0</v>
      </c>
      <c r="W63" s="163"/>
      <c r="X63" s="163"/>
      <c r="Y63" s="163"/>
      <c r="AG63" t="s">
        <v>231</v>
      </c>
    </row>
    <row r="64" spans="1:60" ht="22.5" outlineLevel="1" x14ac:dyDescent="0.2">
      <c r="A64" s="171">
        <v>15</v>
      </c>
      <c r="B64" s="172" t="s">
        <v>1080</v>
      </c>
      <c r="C64" s="187" t="s">
        <v>1081</v>
      </c>
      <c r="D64" s="173" t="s">
        <v>438</v>
      </c>
      <c r="E64" s="174">
        <v>183</v>
      </c>
      <c r="F64" s="175"/>
      <c r="G64" s="176">
        <f>ROUND(E64*F64,2)</f>
        <v>0</v>
      </c>
      <c r="H64" s="175"/>
      <c r="I64" s="176">
        <f>ROUND(E64*H64,2)</f>
        <v>0</v>
      </c>
      <c r="J64" s="175"/>
      <c r="K64" s="176">
        <f>ROUND(E64*J64,2)</f>
        <v>0</v>
      </c>
      <c r="L64" s="176">
        <v>21</v>
      </c>
      <c r="M64" s="176">
        <f>G64*(1+L64/100)</f>
        <v>0</v>
      </c>
      <c r="N64" s="174">
        <v>0</v>
      </c>
      <c r="O64" s="174">
        <f>ROUND(E64*N64,2)</f>
        <v>0</v>
      </c>
      <c r="P64" s="174">
        <v>0</v>
      </c>
      <c r="Q64" s="174">
        <f>ROUND(E64*P64,2)</f>
        <v>0</v>
      </c>
      <c r="R64" s="176"/>
      <c r="S64" s="176" t="s">
        <v>925</v>
      </c>
      <c r="T64" s="177" t="s">
        <v>926</v>
      </c>
      <c r="U64" s="161">
        <v>0</v>
      </c>
      <c r="V64" s="161">
        <f>ROUND(E64*U64,2)</f>
        <v>0</v>
      </c>
      <c r="W64" s="161"/>
      <c r="X64" s="161" t="s">
        <v>299</v>
      </c>
      <c r="Y64" s="161" t="s">
        <v>238</v>
      </c>
      <c r="Z64" s="150"/>
      <c r="AA64" s="150"/>
      <c r="AB64" s="150"/>
      <c r="AC64" s="150"/>
      <c r="AD64" s="150"/>
      <c r="AE64" s="150"/>
      <c r="AF64" s="150"/>
      <c r="AG64" s="150" t="s">
        <v>583</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
      <c r="A65" s="157"/>
      <c r="B65" s="158"/>
      <c r="C65" s="266" t="s">
        <v>1081</v>
      </c>
      <c r="D65" s="267"/>
      <c r="E65" s="267"/>
      <c r="F65" s="267"/>
      <c r="G65" s="267"/>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240</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2" x14ac:dyDescent="0.2">
      <c r="A66" s="157"/>
      <c r="B66" s="158"/>
      <c r="C66" s="197" t="s">
        <v>1082</v>
      </c>
      <c r="D66" s="192"/>
      <c r="E66" s="193"/>
      <c r="F66" s="161"/>
      <c r="G66" s="161"/>
      <c r="H66" s="161"/>
      <c r="I66" s="161"/>
      <c r="J66" s="161"/>
      <c r="K66" s="161"/>
      <c r="L66" s="161"/>
      <c r="M66" s="161"/>
      <c r="N66" s="160"/>
      <c r="O66" s="160"/>
      <c r="P66" s="160"/>
      <c r="Q66" s="160"/>
      <c r="R66" s="161"/>
      <c r="S66" s="161"/>
      <c r="T66" s="161"/>
      <c r="U66" s="161"/>
      <c r="V66" s="161"/>
      <c r="W66" s="161"/>
      <c r="X66" s="161"/>
      <c r="Y66" s="161"/>
      <c r="Z66" s="150"/>
      <c r="AA66" s="150"/>
      <c r="AB66" s="150"/>
      <c r="AC66" s="150"/>
      <c r="AD66" s="150"/>
      <c r="AE66" s="150"/>
      <c r="AF66" s="150"/>
      <c r="AG66" s="150" t="s">
        <v>302</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3" x14ac:dyDescent="0.2">
      <c r="A67" s="157"/>
      <c r="B67" s="158"/>
      <c r="C67" s="197" t="s">
        <v>1083</v>
      </c>
      <c r="D67" s="192"/>
      <c r="E67" s="193">
        <v>183</v>
      </c>
      <c r="F67" s="161"/>
      <c r="G67" s="161"/>
      <c r="H67" s="161"/>
      <c r="I67" s="161"/>
      <c r="J67" s="161"/>
      <c r="K67" s="161"/>
      <c r="L67" s="161"/>
      <c r="M67" s="161"/>
      <c r="N67" s="160"/>
      <c r="O67" s="160"/>
      <c r="P67" s="160"/>
      <c r="Q67" s="160"/>
      <c r="R67" s="161"/>
      <c r="S67" s="161"/>
      <c r="T67" s="161"/>
      <c r="U67" s="161"/>
      <c r="V67" s="161"/>
      <c r="W67" s="161"/>
      <c r="X67" s="161"/>
      <c r="Y67" s="161"/>
      <c r="Z67" s="150"/>
      <c r="AA67" s="150"/>
      <c r="AB67" s="150"/>
      <c r="AC67" s="150"/>
      <c r="AD67" s="150"/>
      <c r="AE67" s="150"/>
      <c r="AF67" s="150"/>
      <c r="AG67" s="150" t="s">
        <v>302</v>
      </c>
      <c r="AH67" s="150">
        <v>0</v>
      </c>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ht="22.5" outlineLevel="1" x14ac:dyDescent="0.2">
      <c r="A68" s="171">
        <v>16</v>
      </c>
      <c r="B68" s="172" t="s">
        <v>1084</v>
      </c>
      <c r="C68" s="187" t="s">
        <v>1085</v>
      </c>
      <c r="D68" s="173" t="s">
        <v>438</v>
      </c>
      <c r="E68" s="174">
        <v>145</v>
      </c>
      <c r="F68" s="175"/>
      <c r="G68" s="176">
        <f>ROUND(E68*F68,2)</f>
        <v>0</v>
      </c>
      <c r="H68" s="175"/>
      <c r="I68" s="176">
        <f>ROUND(E68*H68,2)</f>
        <v>0</v>
      </c>
      <c r="J68" s="175"/>
      <c r="K68" s="176">
        <f>ROUND(E68*J68,2)</f>
        <v>0</v>
      </c>
      <c r="L68" s="176">
        <v>21</v>
      </c>
      <c r="M68" s="176">
        <f>G68*(1+L68/100)</f>
        <v>0</v>
      </c>
      <c r="N68" s="174">
        <v>0</v>
      </c>
      <c r="O68" s="174">
        <f>ROUND(E68*N68,2)</f>
        <v>0</v>
      </c>
      <c r="P68" s="174">
        <v>0</v>
      </c>
      <c r="Q68" s="174">
        <f>ROUND(E68*P68,2)</f>
        <v>0</v>
      </c>
      <c r="R68" s="176"/>
      <c r="S68" s="176" t="s">
        <v>925</v>
      </c>
      <c r="T68" s="177" t="s">
        <v>926</v>
      </c>
      <c r="U68" s="161">
        <v>0</v>
      </c>
      <c r="V68" s="161">
        <f>ROUND(E68*U68,2)</f>
        <v>0</v>
      </c>
      <c r="W68" s="161"/>
      <c r="X68" s="161" t="s">
        <v>299</v>
      </c>
      <c r="Y68" s="161" t="s">
        <v>238</v>
      </c>
      <c r="Z68" s="150"/>
      <c r="AA68" s="150"/>
      <c r="AB68" s="150"/>
      <c r="AC68" s="150"/>
      <c r="AD68" s="150"/>
      <c r="AE68" s="150"/>
      <c r="AF68" s="150"/>
      <c r="AG68" s="150" t="s">
        <v>583</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
      <c r="A69" s="157"/>
      <c r="B69" s="158"/>
      <c r="C69" s="266" t="s">
        <v>1085</v>
      </c>
      <c r="D69" s="267"/>
      <c r="E69" s="267"/>
      <c r="F69" s="267"/>
      <c r="G69" s="267"/>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240</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2" x14ac:dyDescent="0.2">
      <c r="A70" s="157"/>
      <c r="B70" s="158"/>
      <c r="C70" s="197" t="s">
        <v>1086</v>
      </c>
      <c r="D70" s="192"/>
      <c r="E70" s="193"/>
      <c r="F70" s="161"/>
      <c r="G70" s="161"/>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302</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3" x14ac:dyDescent="0.2">
      <c r="A71" s="157"/>
      <c r="B71" s="158"/>
      <c r="C71" s="197" t="s">
        <v>1087</v>
      </c>
      <c r="D71" s="192"/>
      <c r="E71" s="193">
        <v>145</v>
      </c>
      <c r="F71" s="161"/>
      <c r="G71" s="161"/>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302</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2.5" outlineLevel="1" x14ac:dyDescent="0.2">
      <c r="A72" s="171">
        <v>17</v>
      </c>
      <c r="B72" s="172" t="s">
        <v>1088</v>
      </c>
      <c r="C72" s="187" t="s">
        <v>1089</v>
      </c>
      <c r="D72" s="173" t="s">
        <v>438</v>
      </c>
      <c r="E72" s="174">
        <v>14</v>
      </c>
      <c r="F72" s="175"/>
      <c r="G72" s="176">
        <f>ROUND(E72*F72,2)</f>
        <v>0</v>
      </c>
      <c r="H72" s="175"/>
      <c r="I72" s="176">
        <f>ROUND(E72*H72,2)</f>
        <v>0</v>
      </c>
      <c r="J72" s="175"/>
      <c r="K72" s="176">
        <f>ROUND(E72*J72,2)</f>
        <v>0</v>
      </c>
      <c r="L72" s="176">
        <v>21</v>
      </c>
      <c r="M72" s="176">
        <f>G72*(1+L72/100)</f>
        <v>0</v>
      </c>
      <c r="N72" s="174">
        <v>0</v>
      </c>
      <c r="O72" s="174">
        <f>ROUND(E72*N72,2)</f>
        <v>0</v>
      </c>
      <c r="P72" s="174">
        <v>0</v>
      </c>
      <c r="Q72" s="174">
        <f>ROUND(E72*P72,2)</f>
        <v>0</v>
      </c>
      <c r="R72" s="176"/>
      <c r="S72" s="176" t="s">
        <v>925</v>
      </c>
      <c r="T72" s="177" t="s">
        <v>926</v>
      </c>
      <c r="U72" s="161">
        <v>0</v>
      </c>
      <c r="V72" s="161">
        <f>ROUND(E72*U72,2)</f>
        <v>0</v>
      </c>
      <c r="W72" s="161"/>
      <c r="X72" s="161" t="s">
        <v>299</v>
      </c>
      <c r="Y72" s="161" t="s">
        <v>238</v>
      </c>
      <c r="Z72" s="150"/>
      <c r="AA72" s="150"/>
      <c r="AB72" s="150"/>
      <c r="AC72" s="150"/>
      <c r="AD72" s="150"/>
      <c r="AE72" s="150"/>
      <c r="AF72" s="150"/>
      <c r="AG72" s="150" t="s">
        <v>583</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2" x14ac:dyDescent="0.2">
      <c r="A73" s="157"/>
      <c r="B73" s="158"/>
      <c r="C73" s="266" t="s">
        <v>1089</v>
      </c>
      <c r="D73" s="267"/>
      <c r="E73" s="267"/>
      <c r="F73" s="267"/>
      <c r="G73" s="267"/>
      <c r="H73" s="161"/>
      <c r="I73" s="161"/>
      <c r="J73" s="161"/>
      <c r="K73" s="161"/>
      <c r="L73" s="161"/>
      <c r="M73" s="161"/>
      <c r="N73" s="160"/>
      <c r="O73" s="160"/>
      <c r="P73" s="160"/>
      <c r="Q73" s="160"/>
      <c r="R73" s="161"/>
      <c r="S73" s="161"/>
      <c r="T73" s="161"/>
      <c r="U73" s="161"/>
      <c r="V73" s="161"/>
      <c r="W73" s="161"/>
      <c r="X73" s="161"/>
      <c r="Y73" s="161"/>
      <c r="Z73" s="150"/>
      <c r="AA73" s="150"/>
      <c r="AB73" s="150"/>
      <c r="AC73" s="150"/>
      <c r="AD73" s="150"/>
      <c r="AE73" s="150"/>
      <c r="AF73" s="150"/>
      <c r="AG73" s="150" t="s">
        <v>240</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2" x14ac:dyDescent="0.2">
      <c r="A74" s="157"/>
      <c r="B74" s="158"/>
      <c r="C74" s="197" t="s">
        <v>1090</v>
      </c>
      <c r="D74" s="192"/>
      <c r="E74" s="193"/>
      <c r="F74" s="161"/>
      <c r="G74" s="161"/>
      <c r="H74" s="161"/>
      <c r="I74" s="161"/>
      <c r="J74" s="161"/>
      <c r="K74" s="161"/>
      <c r="L74" s="161"/>
      <c r="M74" s="161"/>
      <c r="N74" s="160"/>
      <c r="O74" s="160"/>
      <c r="P74" s="160"/>
      <c r="Q74" s="160"/>
      <c r="R74" s="161"/>
      <c r="S74" s="161"/>
      <c r="T74" s="161"/>
      <c r="U74" s="161"/>
      <c r="V74" s="161"/>
      <c r="W74" s="161"/>
      <c r="X74" s="161"/>
      <c r="Y74" s="161"/>
      <c r="Z74" s="150"/>
      <c r="AA74" s="150"/>
      <c r="AB74" s="150"/>
      <c r="AC74" s="150"/>
      <c r="AD74" s="150"/>
      <c r="AE74" s="150"/>
      <c r="AF74" s="150"/>
      <c r="AG74" s="150" t="s">
        <v>302</v>
      </c>
      <c r="AH74" s="150">
        <v>0</v>
      </c>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3" x14ac:dyDescent="0.2">
      <c r="A75" s="157"/>
      <c r="B75" s="158"/>
      <c r="C75" s="197" t="s">
        <v>1091</v>
      </c>
      <c r="D75" s="192"/>
      <c r="E75" s="193">
        <v>14</v>
      </c>
      <c r="F75" s="161"/>
      <c r="G75" s="161"/>
      <c r="H75" s="161"/>
      <c r="I75" s="161"/>
      <c r="J75" s="161"/>
      <c r="K75" s="161"/>
      <c r="L75" s="161"/>
      <c r="M75" s="161"/>
      <c r="N75" s="160"/>
      <c r="O75" s="160"/>
      <c r="P75" s="160"/>
      <c r="Q75" s="160"/>
      <c r="R75" s="161"/>
      <c r="S75" s="161"/>
      <c r="T75" s="161"/>
      <c r="U75" s="161"/>
      <c r="V75" s="161"/>
      <c r="W75" s="161"/>
      <c r="X75" s="161"/>
      <c r="Y75" s="161"/>
      <c r="Z75" s="150"/>
      <c r="AA75" s="150"/>
      <c r="AB75" s="150"/>
      <c r="AC75" s="150"/>
      <c r="AD75" s="150"/>
      <c r="AE75" s="150"/>
      <c r="AF75" s="150"/>
      <c r="AG75" s="150" t="s">
        <v>302</v>
      </c>
      <c r="AH75" s="150">
        <v>0</v>
      </c>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2.5" outlineLevel="1" x14ac:dyDescent="0.2">
      <c r="A76" s="171">
        <v>18</v>
      </c>
      <c r="B76" s="172" t="s">
        <v>1092</v>
      </c>
      <c r="C76" s="187" t="s">
        <v>1093</v>
      </c>
      <c r="D76" s="173" t="s">
        <v>438</v>
      </c>
      <c r="E76" s="174">
        <v>2</v>
      </c>
      <c r="F76" s="175"/>
      <c r="G76" s="176">
        <f>ROUND(E76*F76,2)</f>
        <v>0</v>
      </c>
      <c r="H76" s="175"/>
      <c r="I76" s="176">
        <f>ROUND(E76*H76,2)</f>
        <v>0</v>
      </c>
      <c r="J76" s="175"/>
      <c r="K76" s="176">
        <f>ROUND(E76*J76,2)</f>
        <v>0</v>
      </c>
      <c r="L76" s="176">
        <v>21</v>
      </c>
      <c r="M76" s="176">
        <f>G76*(1+L76/100)</f>
        <v>0</v>
      </c>
      <c r="N76" s="174">
        <v>0</v>
      </c>
      <c r="O76" s="174">
        <f>ROUND(E76*N76,2)</f>
        <v>0</v>
      </c>
      <c r="P76" s="174">
        <v>0</v>
      </c>
      <c r="Q76" s="174">
        <f>ROUND(E76*P76,2)</f>
        <v>0</v>
      </c>
      <c r="R76" s="176"/>
      <c r="S76" s="176" t="s">
        <v>925</v>
      </c>
      <c r="T76" s="177" t="s">
        <v>926</v>
      </c>
      <c r="U76" s="161">
        <v>0</v>
      </c>
      <c r="V76" s="161">
        <f>ROUND(E76*U76,2)</f>
        <v>0</v>
      </c>
      <c r="W76" s="161"/>
      <c r="X76" s="161" t="s">
        <v>299</v>
      </c>
      <c r="Y76" s="161" t="s">
        <v>238</v>
      </c>
      <c r="Z76" s="150"/>
      <c r="AA76" s="150"/>
      <c r="AB76" s="150"/>
      <c r="AC76" s="150"/>
      <c r="AD76" s="150"/>
      <c r="AE76" s="150"/>
      <c r="AF76" s="150"/>
      <c r="AG76" s="150" t="s">
        <v>583</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2" x14ac:dyDescent="0.2">
      <c r="A77" s="157"/>
      <c r="B77" s="158"/>
      <c r="C77" s="266" t="s">
        <v>1093</v>
      </c>
      <c r="D77" s="267"/>
      <c r="E77" s="267"/>
      <c r="F77" s="267"/>
      <c r="G77" s="267"/>
      <c r="H77" s="161"/>
      <c r="I77" s="161"/>
      <c r="J77" s="161"/>
      <c r="K77" s="161"/>
      <c r="L77" s="161"/>
      <c r="M77" s="161"/>
      <c r="N77" s="160"/>
      <c r="O77" s="160"/>
      <c r="P77" s="160"/>
      <c r="Q77" s="160"/>
      <c r="R77" s="161"/>
      <c r="S77" s="161"/>
      <c r="T77" s="161"/>
      <c r="U77" s="161"/>
      <c r="V77" s="161"/>
      <c r="W77" s="161"/>
      <c r="X77" s="161"/>
      <c r="Y77" s="161"/>
      <c r="Z77" s="150"/>
      <c r="AA77" s="150"/>
      <c r="AB77" s="150"/>
      <c r="AC77" s="150"/>
      <c r="AD77" s="150"/>
      <c r="AE77" s="150"/>
      <c r="AF77" s="150"/>
      <c r="AG77" s="150" t="s">
        <v>240</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2" x14ac:dyDescent="0.2">
      <c r="A78" s="157"/>
      <c r="B78" s="158"/>
      <c r="C78" s="197" t="s">
        <v>1094</v>
      </c>
      <c r="D78" s="192"/>
      <c r="E78" s="193"/>
      <c r="F78" s="161"/>
      <c r="G78" s="161"/>
      <c r="H78" s="161"/>
      <c r="I78" s="161"/>
      <c r="J78" s="161"/>
      <c r="K78" s="161"/>
      <c r="L78" s="161"/>
      <c r="M78" s="161"/>
      <c r="N78" s="160"/>
      <c r="O78" s="160"/>
      <c r="P78" s="160"/>
      <c r="Q78" s="160"/>
      <c r="R78" s="161"/>
      <c r="S78" s="161"/>
      <c r="T78" s="161"/>
      <c r="U78" s="161"/>
      <c r="V78" s="161"/>
      <c r="W78" s="161"/>
      <c r="X78" s="161"/>
      <c r="Y78" s="161"/>
      <c r="Z78" s="150"/>
      <c r="AA78" s="150"/>
      <c r="AB78" s="150"/>
      <c r="AC78" s="150"/>
      <c r="AD78" s="150"/>
      <c r="AE78" s="150"/>
      <c r="AF78" s="150"/>
      <c r="AG78" s="150" t="s">
        <v>302</v>
      </c>
      <c r="AH78" s="150">
        <v>0</v>
      </c>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3" x14ac:dyDescent="0.2">
      <c r="A79" s="157"/>
      <c r="B79" s="158"/>
      <c r="C79" s="197" t="s">
        <v>156</v>
      </c>
      <c r="D79" s="192"/>
      <c r="E79" s="193">
        <v>2</v>
      </c>
      <c r="F79" s="161"/>
      <c r="G79" s="161"/>
      <c r="H79" s="161"/>
      <c r="I79" s="161"/>
      <c r="J79" s="161"/>
      <c r="K79" s="161"/>
      <c r="L79" s="161"/>
      <c r="M79" s="161"/>
      <c r="N79" s="160"/>
      <c r="O79" s="160"/>
      <c r="P79" s="160"/>
      <c r="Q79" s="160"/>
      <c r="R79" s="161"/>
      <c r="S79" s="161"/>
      <c r="T79" s="161"/>
      <c r="U79" s="161"/>
      <c r="V79" s="161"/>
      <c r="W79" s="161"/>
      <c r="X79" s="161"/>
      <c r="Y79" s="161"/>
      <c r="Z79" s="150"/>
      <c r="AA79" s="150"/>
      <c r="AB79" s="150"/>
      <c r="AC79" s="150"/>
      <c r="AD79" s="150"/>
      <c r="AE79" s="150"/>
      <c r="AF79" s="150"/>
      <c r="AG79" s="150" t="s">
        <v>302</v>
      </c>
      <c r="AH79" s="150">
        <v>0</v>
      </c>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ht="22.5" outlineLevel="1" x14ac:dyDescent="0.2">
      <c r="A80" s="171">
        <v>19</v>
      </c>
      <c r="B80" s="172" t="s">
        <v>1095</v>
      </c>
      <c r="C80" s="187" t="s">
        <v>1096</v>
      </c>
      <c r="D80" s="173" t="s">
        <v>438</v>
      </c>
      <c r="E80" s="174">
        <v>183</v>
      </c>
      <c r="F80" s="175"/>
      <c r="G80" s="176">
        <f>ROUND(E80*F80,2)</f>
        <v>0</v>
      </c>
      <c r="H80" s="175"/>
      <c r="I80" s="176">
        <f>ROUND(E80*H80,2)</f>
        <v>0</v>
      </c>
      <c r="J80" s="175"/>
      <c r="K80" s="176">
        <f>ROUND(E80*J80,2)</f>
        <v>0</v>
      </c>
      <c r="L80" s="176">
        <v>21</v>
      </c>
      <c r="M80" s="176">
        <f>G80*(1+L80/100)</f>
        <v>0</v>
      </c>
      <c r="N80" s="174">
        <v>0</v>
      </c>
      <c r="O80" s="174">
        <f>ROUND(E80*N80,2)</f>
        <v>0</v>
      </c>
      <c r="P80" s="174">
        <v>0</v>
      </c>
      <c r="Q80" s="174">
        <f>ROUND(E80*P80,2)</f>
        <v>0</v>
      </c>
      <c r="R80" s="176"/>
      <c r="S80" s="176" t="s">
        <v>925</v>
      </c>
      <c r="T80" s="177" t="s">
        <v>926</v>
      </c>
      <c r="U80" s="161">
        <v>0</v>
      </c>
      <c r="V80" s="161">
        <f>ROUND(E80*U80,2)</f>
        <v>0</v>
      </c>
      <c r="W80" s="161"/>
      <c r="X80" s="161" t="s">
        <v>299</v>
      </c>
      <c r="Y80" s="161" t="s">
        <v>238</v>
      </c>
      <c r="Z80" s="150"/>
      <c r="AA80" s="150"/>
      <c r="AB80" s="150"/>
      <c r="AC80" s="150"/>
      <c r="AD80" s="150"/>
      <c r="AE80" s="150"/>
      <c r="AF80" s="150"/>
      <c r="AG80" s="150" t="s">
        <v>583</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2" x14ac:dyDescent="0.2">
      <c r="A81" s="157"/>
      <c r="B81" s="158"/>
      <c r="C81" s="266" t="s">
        <v>1097</v>
      </c>
      <c r="D81" s="267"/>
      <c r="E81" s="267"/>
      <c r="F81" s="267"/>
      <c r="G81" s="267"/>
      <c r="H81" s="161"/>
      <c r="I81" s="161"/>
      <c r="J81" s="161"/>
      <c r="K81" s="161"/>
      <c r="L81" s="161"/>
      <c r="M81" s="161"/>
      <c r="N81" s="160"/>
      <c r="O81" s="160"/>
      <c r="P81" s="160"/>
      <c r="Q81" s="160"/>
      <c r="R81" s="161"/>
      <c r="S81" s="161"/>
      <c r="T81" s="161"/>
      <c r="U81" s="161"/>
      <c r="V81" s="161"/>
      <c r="W81" s="161"/>
      <c r="X81" s="161"/>
      <c r="Y81" s="161"/>
      <c r="Z81" s="150"/>
      <c r="AA81" s="150"/>
      <c r="AB81" s="150"/>
      <c r="AC81" s="150"/>
      <c r="AD81" s="150"/>
      <c r="AE81" s="150"/>
      <c r="AF81" s="150"/>
      <c r="AG81" s="150" t="s">
        <v>240</v>
      </c>
      <c r="AH81" s="150"/>
      <c r="AI81" s="150"/>
      <c r="AJ81" s="150"/>
      <c r="AK81" s="150"/>
      <c r="AL81" s="150"/>
      <c r="AM81" s="150"/>
      <c r="AN81" s="150"/>
      <c r="AO81" s="150"/>
      <c r="AP81" s="150"/>
      <c r="AQ81" s="150"/>
      <c r="AR81" s="150"/>
      <c r="AS81" s="150"/>
      <c r="AT81" s="150"/>
      <c r="AU81" s="150"/>
      <c r="AV81" s="150"/>
      <c r="AW81" s="150"/>
      <c r="AX81" s="150"/>
      <c r="AY81" s="150"/>
      <c r="AZ81" s="150"/>
      <c r="BA81" s="178" t="str">
        <f>C81</f>
        <v>Výsadba dřeviny s balem D přes 0,1 do 0,2 m do jamky se zalitím v rovině a svahu do 1:5, vč. komparativního řezu</v>
      </c>
      <c r="BB81" s="150"/>
      <c r="BC81" s="150"/>
      <c r="BD81" s="150"/>
      <c r="BE81" s="150"/>
      <c r="BF81" s="150"/>
      <c r="BG81" s="150"/>
      <c r="BH81" s="150"/>
    </row>
    <row r="82" spans="1:60" outlineLevel="2" x14ac:dyDescent="0.2">
      <c r="A82" s="157"/>
      <c r="B82" s="158"/>
      <c r="C82" s="197" t="s">
        <v>1082</v>
      </c>
      <c r="D82" s="192"/>
      <c r="E82" s="193"/>
      <c r="F82" s="161"/>
      <c r="G82" s="161"/>
      <c r="H82" s="161"/>
      <c r="I82" s="161"/>
      <c r="J82" s="161"/>
      <c r="K82" s="161"/>
      <c r="L82" s="161"/>
      <c r="M82" s="161"/>
      <c r="N82" s="160"/>
      <c r="O82" s="160"/>
      <c r="P82" s="160"/>
      <c r="Q82" s="160"/>
      <c r="R82" s="161"/>
      <c r="S82" s="161"/>
      <c r="T82" s="161"/>
      <c r="U82" s="161"/>
      <c r="V82" s="161"/>
      <c r="W82" s="161"/>
      <c r="X82" s="161"/>
      <c r="Y82" s="161"/>
      <c r="Z82" s="150"/>
      <c r="AA82" s="150"/>
      <c r="AB82" s="150"/>
      <c r="AC82" s="150"/>
      <c r="AD82" s="150"/>
      <c r="AE82" s="150"/>
      <c r="AF82" s="150"/>
      <c r="AG82" s="150" t="s">
        <v>302</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3" x14ac:dyDescent="0.2">
      <c r="A83" s="157"/>
      <c r="B83" s="158"/>
      <c r="C83" s="197" t="s">
        <v>1083</v>
      </c>
      <c r="D83" s="192"/>
      <c r="E83" s="193">
        <v>183</v>
      </c>
      <c r="F83" s="161"/>
      <c r="G83" s="161"/>
      <c r="H83" s="161"/>
      <c r="I83" s="161"/>
      <c r="J83" s="161"/>
      <c r="K83" s="161"/>
      <c r="L83" s="161"/>
      <c r="M83" s="161"/>
      <c r="N83" s="160"/>
      <c r="O83" s="160"/>
      <c r="P83" s="160"/>
      <c r="Q83" s="160"/>
      <c r="R83" s="161"/>
      <c r="S83" s="161"/>
      <c r="T83" s="161"/>
      <c r="U83" s="161"/>
      <c r="V83" s="161"/>
      <c r="W83" s="161"/>
      <c r="X83" s="161"/>
      <c r="Y83" s="161"/>
      <c r="Z83" s="150"/>
      <c r="AA83" s="150"/>
      <c r="AB83" s="150"/>
      <c r="AC83" s="150"/>
      <c r="AD83" s="150"/>
      <c r="AE83" s="150"/>
      <c r="AF83" s="150"/>
      <c r="AG83" s="150" t="s">
        <v>302</v>
      </c>
      <c r="AH83" s="150">
        <v>0</v>
      </c>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1" x14ac:dyDescent="0.2">
      <c r="A84" s="171">
        <v>20</v>
      </c>
      <c r="B84" s="172" t="s">
        <v>1098</v>
      </c>
      <c r="C84" s="187" t="s">
        <v>1099</v>
      </c>
      <c r="D84" s="173" t="s">
        <v>438</v>
      </c>
      <c r="E84" s="174">
        <v>145</v>
      </c>
      <c r="F84" s="175"/>
      <c r="G84" s="176">
        <f>ROUND(E84*F84,2)</f>
        <v>0</v>
      </c>
      <c r="H84" s="175"/>
      <c r="I84" s="176">
        <f>ROUND(E84*H84,2)</f>
        <v>0</v>
      </c>
      <c r="J84" s="175"/>
      <c r="K84" s="176">
        <f>ROUND(E84*J84,2)</f>
        <v>0</v>
      </c>
      <c r="L84" s="176">
        <v>21</v>
      </c>
      <c r="M84" s="176">
        <f>G84*(1+L84/100)</f>
        <v>0</v>
      </c>
      <c r="N84" s="174">
        <v>0</v>
      </c>
      <c r="O84" s="174">
        <f>ROUND(E84*N84,2)</f>
        <v>0</v>
      </c>
      <c r="P84" s="174">
        <v>0</v>
      </c>
      <c r="Q84" s="174">
        <f>ROUND(E84*P84,2)</f>
        <v>0</v>
      </c>
      <c r="R84" s="176"/>
      <c r="S84" s="176" t="s">
        <v>925</v>
      </c>
      <c r="T84" s="177" t="s">
        <v>926</v>
      </c>
      <c r="U84" s="161">
        <v>0</v>
      </c>
      <c r="V84" s="161">
        <f>ROUND(E84*U84,2)</f>
        <v>0</v>
      </c>
      <c r="W84" s="161"/>
      <c r="X84" s="161" t="s">
        <v>299</v>
      </c>
      <c r="Y84" s="161" t="s">
        <v>238</v>
      </c>
      <c r="Z84" s="150"/>
      <c r="AA84" s="150"/>
      <c r="AB84" s="150"/>
      <c r="AC84" s="150"/>
      <c r="AD84" s="150"/>
      <c r="AE84" s="150"/>
      <c r="AF84" s="150"/>
      <c r="AG84" s="150" t="s">
        <v>583</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2" x14ac:dyDescent="0.2">
      <c r="A85" s="157"/>
      <c r="B85" s="158"/>
      <c r="C85" s="266" t="s">
        <v>1099</v>
      </c>
      <c r="D85" s="267"/>
      <c r="E85" s="267"/>
      <c r="F85" s="267"/>
      <c r="G85" s="267"/>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240</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2" x14ac:dyDescent="0.2">
      <c r="A86" s="157"/>
      <c r="B86" s="158"/>
      <c r="C86" s="197" t="s">
        <v>1086</v>
      </c>
      <c r="D86" s="192"/>
      <c r="E86" s="193"/>
      <c r="F86" s="161"/>
      <c r="G86" s="161"/>
      <c r="H86" s="161"/>
      <c r="I86" s="161"/>
      <c r="J86" s="161"/>
      <c r="K86" s="161"/>
      <c r="L86" s="161"/>
      <c r="M86" s="161"/>
      <c r="N86" s="160"/>
      <c r="O86" s="160"/>
      <c r="P86" s="160"/>
      <c r="Q86" s="160"/>
      <c r="R86" s="161"/>
      <c r="S86" s="161"/>
      <c r="T86" s="161"/>
      <c r="U86" s="161"/>
      <c r="V86" s="161"/>
      <c r="W86" s="161"/>
      <c r="X86" s="161"/>
      <c r="Y86" s="161"/>
      <c r="Z86" s="150"/>
      <c r="AA86" s="150"/>
      <c r="AB86" s="150"/>
      <c r="AC86" s="150"/>
      <c r="AD86" s="150"/>
      <c r="AE86" s="150"/>
      <c r="AF86" s="150"/>
      <c r="AG86" s="150" t="s">
        <v>302</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3" x14ac:dyDescent="0.2">
      <c r="A87" s="157"/>
      <c r="B87" s="158"/>
      <c r="C87" s="197" t="s">
        <v>1087</v>
      </c>
      <c r="D87" s="192"/>
      <c r="E87" s="193">
        <v>145</v>
      </c>
      <c r="F87" s="161"/>
      <c r="G87" s="161"/>
      <c r="H87" s="161"/>
      <c r="I87" s="161"/>
      <c r="J87" s="161"/>
      <c r="K87" s="161"/>
      <c r="L87" s="161"/>
      <c r="M87" s="161"/>
      <c r="N87" s="160"/>
      <c r="O87" s="160"/>
      <c r="P87" s="160"/>
      <c r="Q87" s="160"/>
      <c r="R87" s="161"/>
      <c r="S87" s="161"/>
      <c r="T87" s="161"/>
      <c r="U87" s="161"/>
      <c r="V87" s="161"/>
      <c r="W87" s="161"/>
      <c r="X87" s="161"/>
      <c r="Y87" s="161"/>
      <c r="Z87" s="150"/>
      <c r="AA87" s="150"/>
      <c r="AB87" s="150"/>
      <c r="AC87" s="150"/>
      <c r="AD87" s="150"/>
      <c r="AE87" s="150"/>
      <c r="AF87" s="150"/>
      <c r="AG87" s="150" t="s">
        <v>302</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2.5" outlineLevel="1" x14ac:dyDescent="0.2">
      <c r="A88" s="171">
        <v>21</v>
      </c>
      <c r="B88" s="172" t="s">
        <v>1100</v>
      </c>
      <c r="C88" s="187" t="s">
        <v>1101</v>
      </c>
      <c r="D88" s="173" t="s">
        <v>438</v>
      </c>
      <c r="E88" s="174">
        <v>14</v>
      </c>
      <c r="F88" s="175"/>
      <c r="G88" s="176">
        <f>ROUND(E88*F88,2)</f>
        <v>0</v>
      </c>
      <c r="H88" s="175"/>
      <c r="I88" s="176">
        <f>ROUND(E88*H88,2)</f>
        <v>0</v>
      </c>
      <c r="J88" s="175"/>
      <c r="K88" s="176">
        <f>ROUND(E88*J88,2)</f>
        <v>0</v>
      </c>
      <c r="L88" s="176">
        <v>21</v>
      </c>
      <c r="M88" s="176">
        <f>G88*(1+L88/100)</f>
        <v>0</v>
      </c>
      <c r="N88" s="174">
        <v>0</v>
      </c>
      <c r="O88" s="174">
        <f>ROUND(E88*N88,2)</f>
        <v>0</v>
      </c>
      <c r="P88" s="174">
        <v>0</v>
      </c>
      <c r="Q88" s="174">
        <f>ROUND(E88*P88,2)</f>
        <v>0</v>
      </c>
      <c r="R88" s="176"/>
      <c r="S88" s="176" t="s">
        <v>925</v>
      </c>
      <c r="T88" s="177" t="s">
        <v>926</v>
      </c>
      <c r="U88" s="161">
        <v>0</v>
      </c>
      <c r="V88" s="161">
        <f>ROUND(E88*U88,2)</f>
        <v>0</v>
      </c>
      <c r="W88" s="161"/>
      <c r="X88" s="161" t="s">
        <v>299</v>
      </c>
      <c r="Y88" s="161" t="s">
        <v>238</v>
      </c>
      <c r="Z88" s="150"/>
      <c r="AA88" s="150"/>
      <c r="AB88" s="150"/>
      <c r="AC88" s="150"/>
      <c r="AD88" s="150"/>
      <c r="AE88" s="150"/>
      <c r="AF88" s="150"/>
      <c r="AG88" s="150" t="s">
        <v>583</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2" x14ac:dyDescent="0.2">
      <c r="A89" s="157"/>
      <c r="B89" s="158"/>
      <c r="C89" s="266" t="s">
        <v>1102</v>
      </c>
      <c r="D89" s="267"/>
      <c r="E89" s="267"/>
      <c r="F89" s="267"/>
      <c r="G89" s="267"/>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240</v>
      </c>
      <c r="AH89" s="150"/>
      <c r="AI89" s="150"/>
      <c r="AJ89" s="150"/>
      <c r="AK89" s="150"/>
      <c r="AL89" s="150"/>
      <c r="AM89" s="150"/>
      <c r="AN89" s="150"/>
      <c r="AO89" s="150"/>
      <c r="AP89" s="150"/>
      <c r="AQ89" s="150"/>
      <c r="AR89" s="150"/>
      <c r="AS89" s="150"/>
      <c r="AT89" s="150"/>
      <c r="AU89" s="150"/>
      <c r="AV89" s="150"/>
      <c r="AW89" s="150"/>
      <c r="AX89" s="150"/>
      <c r="AY89" s="150"/>
      <c r="AZ89" s="150"/>
      <c r="BA89" s="178" t="str">
        <f>C89</f>
        <v>Výsadba dřeviny s balem D do 0,5 m do jamky se zalitím v rovině a svahu do 1:5, vč. komparativního řezu</v>
      </c>
      <c r="BB89" s="150"/>
      <c r="BC89" s="150"/>
      <c r="BD89" s="150"/>
      <c r="BE89" s="150"/>
      <c r="BF89" s="150"/>
      <c r="BG89" s="150"/>
      <c r="BH89" s="150"/>
    </row>
    <row r="90" spans="1:60" outlineLevel="2" x14ac:dyDescent="0.2">
      <c r="A90" s="157"/>
      <c r="B90" s="158"/>
      <c r="C90" s="197" t="s">
        <v>1090</v>
      </c>
      <c r="D90" s="192"/>
      <c r="E90" s="193"/>
      <c r="F90" s="161"/>
      <c r="G90" s="161"/>
      <c r="H90" s="161"/>
      <c r="I90" s="161"/>
      <c r="J90" s="161"/>
      <c r="K90" s="161"/>
      <c r="L90" s="161"/>
      <c r="M90" s="161"/>
      <c r="N90" s="160"/>
      <c r="O90" s="160"/>
      <c r="P90" s="160"/>
      <c r="Q90" s="160"/>
      <c r="R90" s="161"/>
      <c r="S90" s="161"/>
      <c r="T90" s="161"/>
      <c r="U90" s="161"/>
      <c r="V90" s="161"/>
      <c r="W90" s="161"/>
      <c r="X90" s="161"/>
      <c r="Y90" s="161"/>
      <c r="Z90" s="150"/>
      <c r="AA90" s="150"/>
      <c r="AB90" s="150"/>
      <c r="AC90" s="150"/>
      <c r="AD90" s="150"/>
      <c r="AE90" s="150"/>
      <c r="AF90" s="150"/>
      <c r="AG90" s="150" t="s">
        <v>302</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
      <c r="A91" s="157"/>
      <c r="B91" s="158"/>
      <c r="C91" s="197" t="s">
        <v>1091</v>
      </c>
      <c r="D91" s="192"/>
      <c r="E91" s="193">
        <v>14</v>
      </c>
      <c r="F91" s="161"/>
      <c r="G91" s="16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302</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2.5" outlineLevel="1" x14ac:dyDescent="0.2">
      <c r="A92" s="171">
        <v>22</v>
      </c>
      <c r="B92" s="172" t="s">
        <v>1103</v>
      </c>
      <c r="C92" s="187" t="s">
        <v>1104</v>
      </c>
      <c r="D92" s="173" t="s">
        <v>438</v>
      </c>
      <c r="E92" s="174">
        <v>2</v>
      </c>
      <c r="F92" s="175"/>
      <c r="G92" s="176">
        <f>ROUND(E92*F92,2)</f>
        <v>0</v>
      </c>
      <c r="H92" s="175"/>
      <c r="I92" s="176">
        <f>ROUND(E92*H92,2)</f>
        <v>0</v>
      </c>
      <c r="J92" s="175"/>
      <c r="K92" s="176">
        <f>ROUND(E92*J92,2)</f>
        <v>0</v>
      </c>
      <c r="L92" s="176">
        <v>21</v>
      </c>
      <c r="M92" s="176">
        <f>G92*(1+L92/100)</f>
        <v>0</v>
      </c>
      <c r="N92" s="174">
        <v>0</v>
      </c>
      <c r="O92" s="174">
        <f>ROUND(E92*N92,2)</f>
        <v>0</v>
      </c>
      <c r="P92" s="174">
        <v>0</v>
      </c>
      <c r="Q92" s="174">
        <f>ROUND(E92*P92,2)</f>
        <v>0</v>
      </c>
      <c r="R92" s="176"/>
      <c r="S92" s="176" t="s">
        <v>925</v>
      </c>
      <c r="T92" s="177" t="s">
        <v>926</v>
      </c>
      <c r="U92" s="161">
        <v>0</v>
      </c>
      <c r="V92" s="161">
        <f>ROUND(E92*U92,2)</f>
        <v>0</v>
      </c>
      <c r="W92" s="161"/>
      <c r="X92" s="161" t="s">
        <v>299</v>
      </c>
      <c r="Y92" s="161" t="s">
        <v>238</v>
      </c>
      <c r="Z92" s="150"/>
      <c r="AA92" s="150"/>
      <c r="AB92" s="150"/>
      <c r="AC92" s="150"/>
      <c r="AD92" s="150"/>
      <c r="AE92" s="150"/>
      <c r="AF92" s="150"/>
      <c r="AG92" s="150" t="s">
        <v>583</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2" x14ac:dyDescent="0.2">
      <c r="A93" s="157"/>
      <c r="B93" s="158"/>
      <c r="C93" s="266" t="s">
        <v>1104</v>
      </c>
      <c r="D93" s="267"/>
      <c r="E93" s="267"/>
      <c r="F93" s="267"/>
      <c r="G93" s="267"/>
      <c r="H93" s="161"/>
      <c r="I93" s="161"/>
      <c r="J93" s="161"/>
      <c r="K93" s="161"/>
      <c r="L93" s="161"/>
      <c r="M93" s="161"/>
      <c r="N93" s="160"/>
      <c r="O93" s="160"/>
      <c r="P93" s="160"/>
      <c r="Q93" s="160"/>
      <c r="R93" s="161"/>
      <c r="S93" s="161"/>
      <c r="T93" s="161"/>
      <c r="U93" s="161"/>
      <c r="V93" s="161"/>
      <c r="W93" s="161"/>
      <c r="X93" s="161"/>
      <c r="Y93" s="161"/>
      <c r="Z93" s="150"/>
      <c r="AA93" s="150"/>
      <c r="AB93" s="150"/>
      <c r="AC93" s="150"/>
      <c r="AD93" s="150"/>
      <c r="AE93" s="150"/>
      <c r="AF93" s="150"/>
      <c r="AG93" s="150" t="s">
        <v>240</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2" x14ac:dyDescent="0.2">
      <c r="A94" s="157"/>
      <c r="B94" s="158"/>
      <c r="C94" s="197" t="s">
        <v>1094</v>
      </c>
      <c r="D94" s="192"/>
      <c r="E94" s="193"/>
      <c r="F94" s="161"/>
      <c r="G94" s="161"/>
      <c r="H94" s="161"/>
      <c r="I94" s="161"/>
      <c r="J94" s="161"/>
      <c r="K94" s="161"/>
      <c r="L94" s="161"/>
      <c r="M94" s="161"/>
      <c r="N94" s="160"/>
      <c r="O94" s="160"/>
      <c r="P94" s="160"/>
      <c r="Q94" s="160"/>
      <c r="R94" s="161"/>
      <c r="S94" s="161"/>
      <c r="T94" s="161"/>
      <c r="U94" s="161"/>
      <c r="V94" s="161"/>
      <c r="W94" s="161"/>
      <c r="X94" s="161"/>
      <c r="Y94" s="161"/>
      <c r="Z94" s="150"/>
      <c r="AA94" s="150"/>
      <c r="AB94" s="150"/>
      <c r="AC94" s="150"/>
      <c r="AD94" s="150"/>
      <c r="AE94" s="150"/>
      <c r="AF94" s="150"/>
      <c r="AG94" s="150" t="s">
        <v>302</v>
      </c>
      <c r="AH94" s="150">
        <v>0</v>
      </c>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3" x14ac:dyDescent="0.2">
      <c r="A95" s="157"/>
      <c r="B95" s="158"/>
      <c r="C95" s="197" t="s">
        <v>156</v>
      </c>
      <c r="D95" s="192"/>
      <c r="E95" s="193">
        <v>2</v>
      </c>
      <c r="F95" s="161"/>
      <c r="G95" s="161"/>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302</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22.5" outlineLevel="1" x14ac:dyDescent="0.2">
      <c r="A96" s="171">
        <v>23</v>
      </c>
      <c r="B96" s="172" t="s">
        <v>1105</v>
      </c>
      <c r="C96" s="187" t="s">
        <v>1106</v>
      </c>
      <c r="D96" s="173" t="s">
        <v>422</v>
      </c>
      <c r="E96" s="174">
        <v>0.04</v>
      </c>
      <c r="F96" s="175"/>
      <c r="G96" s="176">
        <f>ROUND(E96*F96,2)</f>
        <v>0</v>
      </c>
      <c r="H96" s="175"/>
      <c r="I96" s="176">
        <f>ROUND(E96*H96,2)</f>
        <v>0</v>
      </c>
      <c r="J96" s="175"/>
      <c r="K96" s="176">
        <f>ROUND(E96*J96,2)</f>
        <v>0</v>
      </c>
      <c r="L96" s="176">
        <v>21</v>
      </c>
      <c r="M96" s="176">
        <f>G96*(1+L96/100)</f>
        <v>0</v>
      </c>
      <c r="N96" s="174">
        <v>0</v>
      </c>
      <c r="O96" s="174">
        <f>ROUND(E96*N96,2)</f>
        <v>0</v>
      </c>
      <c r="P96" s="174">
        <v>0</v>
      </c>
      <c r="Q96" s="174">
        <f>ROUND(E96*P96,2)</f>
        <v>0</v>
      </c>
      <c r="R96" s="176"/>
      <c r="S96" s="176" t="s">
        <v>267</v>
      </c>
      <c r="T96" s="177" t="s">
        <v>236</v>
      </c>
      <c r="U96" s="161">
        <v>0</v>
      </c>
      <c r="V96" s="161">
        <f>ROUND(E96*U96,2)</f>
        <v>0</v>
      </c>
      <c r="W96" s="161"/>
      <c r="X96" s="161" t="s">
        <v>299</v>
      </c>
      <c r="Y96" s="161" t="s">
        <v>238</v>
      </c>
      <c r="Z96" s="150"/>
      <c r="AA96" s="150"/>
      <c r="AB96" s="150"/>
      <c r="AC96" s="150"/>
      <c r="AD96" s="150"/>
      <c r="AE96" s="150"/>
      <c r="AF96" s="150"/>
      <c r="AG96" s="150" t="s">
        <v>583</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2" x14ac:dyDescent="0.2">
      <c r="A97" s="157"/>
      <c r="B97" s="158"/>
      <c r="C97" s="266" t="s">
        <v>1106</v>
      </c>
      <c r="D97" s="267"/>
      <c r="E97" s="267"/>
      <c r="F97" s="267"/>
      <c r="G97" s="267"/>
      <c r="H97" s="161"/>
      <c r="I97" s="161"/>
      <c r="J97" s="161"/>
      <c r="K97" s="161"/>
      <c r="L97" s="161"/>
      <c r="M97" s="161"/>
      <c r="N97" s="160"/>
      <c r="O97" s="160"/>
      <c r="P97" s="160"/>
      <c r="Q97" s="160"/>
      <c r="R97" s="161"/>
      <c r="S97" s="161"/>
      <c r="T97" s="161"/>
      <c r="U97" s="161"/>
      <c r="V97" s="161"/>
      <c r="W97" s="161"/>
      <c r="X97" s="161"/>
      <c r="Y97" s="161"/>
      <c r="Z97" s="150"/>
      <c r="AA97" s="150"/>
      <c r="AB97" s="150"/>
      <c r="AC97" s="150"/>
      <c r="AD97" s="150"/>
      <c r="AE97" s="150"/>
      <c r="AF97" s="150"/>
      <c r="AG97" s="150" t="s">
        <v>240</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2" x14ac:dyDescent="0.2">
      <c r="A98" s="157"/>
      <c r="B98" s="158"/>
      <c r="C98" s="197" t="s">
        <v>1107</v>
      </c>
      <c r="D98" s="192"/>
      <c r="E98" s="193"/>
      <c r="F98" s="161"/>
      <c r="G98" s="161"/>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302</v>
      </c>
      <c r="AH98" s="150">
        <v>0</v>
      </c>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3" x14ac:dyDescent="0.2">
      <c r="A99" s="157"/>
      <c r="B99" s="158"/>
      <c r="C99" s="197" t="s">
        <v>1108</v>
      </c>
      <c r="D99" s="192"/>
      <c r="E99" s="193"/>
      <c r="F99" s="161"/>
      <c r="G99" s="161"/>
      <c r="H99" s="161"/>
      <c r="I99" s="161"/>
      <c r="J99" s="161"/>
      <c r="K99" s="161"/>
      <c r="L99" s="161"/>
      <c r="M99" s="161"/>
      <c r="N99" s="160"/>
      <c r="O99" s="160"/>
      <c r="P99" s="160"/>
      <c r="Q99" s="160"/>
      <c r="R99" s="161"/>
      <c r="S99" s="161"/>
      <c r="T99" s="161"/>
      <c r="U99" s="161"/>
      <c r="V99" s="161"/>
      <c r="W99" s="161"/>
      <c r="X99" s="161"/>
      <c r="Y99" s="161"/>
      <c r="Z99" s="150"/>
      <c r="AA99" s="150"/>
      <c r="AB99" s="150"/>
      <c r="AC99" s="150"/>
      <c r="AD99" s="150"/>
      <c r="AE99" s="150"/>
      <c r="AF99" s="150"/>
      <c r="AG99" s="150" t="s">
        <v>302</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3" x14ac:dyDescent="0.2">
      <c r="A100" s="157"/>
      <c r="B100" s="158"/>
      <c r="C100" s="197" t="s">
        <v>1109</v>
      </c>
      <c r="D100" s="192"/>
      <c r="E100" s="193">
        <v>0.04</v>
      </c>
      <c r="F100" s="161"/>
      <c r="G100" s="161"/>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302</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2.5" outlineLevel="1" x14ac:dyDescent="0.2">
      <c r="A101" s="171">
        <v>24</v>
      </c>
      <c r="B101" s="172" t="s">
        <v>1110</v>
      </c>
      <c r="C101" s="187" t="s">
        <v>1111</v>
      </c>
      <c r="D101" s="173" t="s">
        <v>422</v>
      </c>
      <c r="E101" s="174">
        <v>4.5999999999999999E-2</v>
      </c>
      <c r="F101" s="175"/>
      <c r="G101" s="176">
        <f>ROUND(E101*F101,2)</f>
        <v>0</v>
      </c>
      <c r="H101" s="175"/>
      <c r="I101" s="176">
        <f>ROUND(E101*H101,2)</f>
        <v>0</v>
      </c>
      <c r="J101" s="175"/>
      <c r="K101" s="176">
        <f>ROUND(E101*J101,2)</f>
        <v>0</v>
      </c>
      <c r="L101" s="176">
        <v>21</v>
      </c>
      <c r="M101" s="176">
        <f>G101*(1+L101/100)</f>
        <v>0</v>
      </c>
      <c r="N101" s="174">
        <v>0</v>
      </c>
      <c r="O101" s="174">
        <f>ROUND(E101*N101,2)</f>
        <v>0</v>
      </c>
      <c r="P101" s="174">
        <v>0</v>
      </c>
      <c r="Q101" s="174">
        <f>ROUND(E101*P101,2)</f>
        <v>0</v>
      </c>
      <c r="R101" s="176"/>
      <c r="S101" s="176" t="s">
        <v>925</v>
      </c>
      <c r="T101" s="177" t="s">
        <v>926</v>
      </c>
      <c r="U101" s="161">
        <v>0</v>
      </c>
      <c r="V101" s="161">
        <f>ROUND(E101*U101,2)</f>
        <v>0</v>
      </c>
      <c r="W101" s="161"/>
      <c r="X101" s="161" t="s">
        <v>299</v>
      </c>
      <c r="Y101" s="161" t="s">
        <v>238</v>
      </c>
      <c r="Z101" s="150"/>
      <c r="AA101" s="150"/>
      <c r="AB101" s="150"/>
      <c r="AC101" s="150"/>
      <c r="AD101" s="150"/>
      <c r="AE101" s="150"/>
      <c r="AF101" s="150"/>
      <c r="AG101" s="150" t="s">
        <v>583</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
      <c r="A102" s="157"/>
      <c r="B102" s="158"/>
      <c r="C102" s="266" t="s">
        <v>1111</v>
      </c>
      <c r="D102" s="267"/>
      <c r="E102" s="267"/>
      <c r="F102" s="267"/>
      <c r="G102" s="267"/>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240</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2" x14ac:dyDescent="0.2">
      <c r="A103" s="157"/>
      <c r="B103" s="158"/>
      <c r="C103" s="197" t="s">
        <v>1112</v>
      </c>
      <c r="D103" s="192"/>
      <c r="E103" s="193"/>
      <c r="F103" s="161"/>
      <c r="G103" s="161"/>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302</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
      <c r="A104" s="157"/>
      <c r="B104" s="158"/>
      <c r="C104" s="197" t="s">
        <v>1113</v>
      </c>
      <c r="D104" s="192"/>
      <c r="E104" s="193"/>
      <c r="F104" s="161"/>
      <c r="G104" s="16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302</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3" x14ac:dyDescent="0.2">
      <c r="A105" s="157"/>
      <c r="B105" s="158"/>
      <c r="C105" s="197" t="s">
        <v>1114</v>
      </c>
      <c r="D105" s="192"/>
      <c r="E105" s="193">
        <v>0.05</v>
      </c>
      <c r="F105" s="161"/>
      <c r="G105" s="161"/>
      <c r="H105" s="161"/>
      <c r="I105" s="161"/>
      <c r="J105" s="161"/>
      <c r="K105" s="161"/>
      <c r="L105" s="161"/>
      <c r="M105" s="161"/>
      <c r="N105" s="160"/>
      <c r="O105" s="160"/>
      <c r="P105" s="160"/>
      <c r="Q105" s="160"/>
      <c r="R105" s="161"/>
      <c r="S105" s="161"/>
      <c r="T105" s="161"/>
      <c r="U105" s="161"/>
      <c r="V105" s="161"/>
      <c r="W105" s="161"/>
      <c r="X105" s="161"/>
      <c r="Y105" s="161"/>
      <c r="Z105" s="150"/>
      <c r="AA105" s="150"/>
      <c r="AB105" s="150"/>
      <c r="AC105" s="150"/>
      <c r="AD105" s="150"/>
      <c r="AE105" s="150"/>
      <c r="AF105" s="150"/>
      <c r="AG105" s="150" t="s">
        <v>302</v>
      </c>
      <c r="AH105" s="150">
        <v>0</v>
      </c>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
      <c r="A106" s="171">
        <v>25</v>
      </c>
      <c r="B106" s="172" t="s">
        <v>1115</v>
      </c>
      <c r="C106" s="187" t="s">
        <v>1116</v>
      </c>
      <c r="D106" s="173" t="s">
        <v>426</v>
      </c>
      <c r="E106" s="174">
        <v>86</v>
      </c>
      <c r="F106" s="175"/>
      <c r="G106" s="176">
        <f>ROUND(E106*F106,2)</f>
        <v>0</v>
      </c>
      <c r="H106" s="175"/>
      <c r="I106" s="176">
        <f>ROUND(E106*H106,2)</f>
        <v>0</v>
      </c>
      <c r="J106" s="175"/>
      <c r="K106" s="176">
        <f>ROUND(E106*J106,2)</f>
        <v>0</v>
      </c>
      <c r="L106" s="176">
        <v>21</v>
      </c>
      <c r="M106" s="176">
        <f>G106*(1+L106/100)</f>
        <v>0</v>
      </c>
      <c r="N106" s="174">
        <v>1E-3</v>
      </c>
      <c r="O106" s="174">
        <f>ROUND(E106*N106,2)</f>
        <v>0.09</v>
      </c>
      <c r="P106" s="174">
        <v>0</v>
      </c>
      <c r="Q106" s="174">
        <f>ROUND(E106*P106,2)</f>
        <v>0</v>
      </c>
      <c r="R106" s="176"/>
      <c r="S106" s="176" t="s">
        <v>267</v>
      </c>
      <c r="T106" s="177" t="s">
        <v>236</v>
      </c>
      <c r="U106" s="161">
        <v>0</v>
      </c>
      <c r="V106" s="161">
        <f>ROUND(E106*U106,2)</f>
        <v>0</v>
      </c>
      <c r="W106" s="161"/>
      <c r="X106" s="161" t="s">
        <v>428</v>
      </c>
      <c r="Y106" s="161" t="s">
        <v>238</v>
      </c>
      <c r="Z106" s="150"/>
      <c r="AA106" s="150"/>
      <c r="AB106" s="150"/>
      <c r="AC106" s="150"/>
      <c r="AD106" s="150"/>
      <c r="AE106" s="150"/>
      <c r="AF106" s="150"/>
      <c r="AG106" s="150" t="s">
        <v>663</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2" x14ac:dyDescent="0.2">
      <c r="A107" s="157"/>
      <c r="B107" s="158"/>
      <c r="C107" s="266" t="s">
        <v>1116</v>
      </c>
      <c r="D107" s="267"/>
      <c r="E107" s="267"/>
      <c r="F107" s="267"/>
      <c r="G107" s="267"/>
      <c r="H107" s="161"/>
      <c r="I107" s="161"/>
      <c r="J107" s="161"/>
      <c r="K107" s="161"/>
      <c r="L107" s="161"/>
      <c r="M107" s="161"/>
      <c r="N107" s="160"/>
      <c r="O107" s="160"/>
      <c r="P107" s="160"/>
      <c r="Q107" s="160"/>
      <c r="R107" s="161"/>
      <c r="S107" s="161"/>
      <c r="T107" s="161"/>
      <c r="U107" s="161"/>
      <c r="V107" s="161"/>
      <c r="W107" s="161"/>
      <c r="X107" s="161"/>
      <c r="Y107" s="161"/>
      <c r="Z107" s="150"/>
      <c r="AA107" s="150"/>
      <c r="AB107" s="150"/>
      <c r="AC107" s="150"/>
      <c r="AD107" s="150"/>
      <c r="AE107" s="150"/>
      <c r="AF107" s="150"/>
      <c r="AG107" s="150" t="s">
        <v>240</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2" x14ac:dyDescent="0.2">
      <c r="A108" s="157"/>
      <c r="B108" s="158"/>
      <c r="C108" s="197" t="s">
        <v>1117</v>
      </c>
      <c r="D108" s="192"/>
      <c r="E108" s="193"/>
      <c r="F108" s="161"/>
      <c r="G108" s="16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302</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3" x14ac:dyDescent="0.2">
      <c r="A109" s="157"/>
      <c r="B109" s="158"/>
      <c r="C109" s="197" t="s">
        <v>1118</v>
      </c>
      <c r="D109" s="192"/>
      <c r="E109" s="193">
        <v>86</v>
      </c>
      <c r="F109" s="161"/>
      <c r="G109" s="161"/>
      <c r="H109" s="161"/>
      <c r="I109" s="161"/>
      <c r="J109" s="161"/>
      <c r="K109" s="161"/>
      <c r="L109" s="161"/>
      <c r="M109" s="161"/>
      <c r="N109" s="160"/>
      <c r="O109" s="160"/>
      <c r="P109" s="160"/>
      <c r="Q109" s="160"/>
      <c r="R109" s="161"/>
      <c r="S109" s="161"/>
      <c r="T109" s="161"/>
      <c r="U109" s="161"/>
      <c r="V109" s="161"/>
      <c r="W109" s="161"/>
      <c r="X109" s="161"/>
      <c r="Y109" s="161"/>
      <c r="Z109" s="150"/>
      <c r="AA109" s="150"/>
      <c r="AB109" s="150"/>
      <c r="AC109" s="150"/>
      <c r="AD109" s="150"/>
      <c r="AE109" s="150"/>
      <c r="AF109" s="150"/>
      <c r="AG109" s="150" t="s">
        <v>302</v>
      </c>
      <c r="AH109" s="150">
        <v>0</v>
      </c>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
      <c r="A110" s="171">
        <v>26</v>
      </c>
      <c r="B110" s="172" t="s">
        <v>1119</v>
      </c>
      <c r="C110" s="187" t="s">
        <v>1120</v>
      </c>
      <c r="D110" s="173" t="s">
        <v>438</v>
      </c>
      <c r="E110" s="174">
        <v>16</v>
      </c>
      <c r="F110" s="175"/>
      <c r="G110" s="176">
        <f>ROUND(E110*F110,2)</f>
        <v>0</v>
      </c>
      <c r="H110" s="175"/>
      <c r="I110" s="176">
        <f>ROUND(E110*H110,2)</f>
        <v>0</v>
      </c>
      <c r="J110" s="175"/>
      <c r="K110" s="176">
        <f>ROUND(E110*J110,2)</f>
        <v>0</v>
      </c>
      <c r="L110" s="176">
        <v>21</v>
      </c>
      <c r="M110" s="176">
        <f>G110*(1+L110/100)</f>
        <v>0</v>
      </c>
      <c r="N110" s="174">
        <v>6.0000000000000002E-5</v>
      </c>
      <c r="O110" s="174">
        <f>ROUND(E110*N110,2)</f>
        <v>0</v>
      </c>
      <c r="P110" s="174">
        <v>0</v>
      </c>
      <c r="Q110" s="174">
        <f>ROUND(E110*P110,2)</f>
        <v>0</v>
      </c>
      <c r="R110" s="176"/>
      <c r="S110" s="176" t="s">
        <v>925</v>
      </c>
      <c r="T110" s="177" t="s">
        <v>926</v>
      </c>
      <c r="U110" s="161">
        <v>0</v>
      </c>
      <c r="V110" s="161">
        <f>ROUND(E110*U110,2)</f>
        <v>0</v>
      </c>
      <c r="W110" s="161"/>
      <c r="X110" s="161" t="s">
        <v>299</v>
      </c>
      <c r="Y110" s="161" t="s">
        <v>238</v>
      </c>
      <c r="Z110" s="150"/>
      <c r="AA110" s="150"/>
      <c r="AB110" s="150"/>
      <c r="AC110" s="150"/>
      <c r="AD110" s="150"/>
      <c r="AE110" s="150"/>
      <c r="AF110" s="150"/>
      <c r="AG110" s="150" t="s">
        <v>583</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2" x14ac:dyDescent="0.2">
      <c r="A111" s="157"/>
      <c r="B111" s="158"/>
      <c r="C111" s="266" t="s">
        <v>1120</v>
      </c>
      <c r="D111" s="267"/>
      <c r="E111" s="267"/>
      <c r="F111" s="267"/>
      <c r="G111" s="267"/>
      <c r="H111" s="161"/>
      <c r="I111" s="161"/>
      <c r="J111" s="161"/>
      <c r="K111" s="161"/>
      <c r="L111" s="161"/>
      <c r="M111" s="161"/>
      <c r="N111" s="160"/>
      <c r="O111" s="160"/>
      <c r="P111" s="160"/>
      <c r="Q111" s="160"/>
      <c r="R111" s="161"/>
      <c r="S111" s="161"/>
      <c r="T111" s="161"/>
      <c r="U111" s="161"/>
      <c r="V111" s="161"/>
      <c r="W111" s="161"/>
      <c r="X111" s="161"/>
      <c r="Y111" s="161"/>
      <c r="Z111" s="150"/>
      <c r="AA111" s="150"/>
      <c r="AB111" s="150"/>
      <c r="AC111" s="150"/>
      <c r="AD111" s="150"/>
      <c r="AE111" s="150"/>
      <c r="AF111" s="150"/>
      <c r="AG111" s="150" t="s">
        <v>240</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2" x14ac:dyDescent="0.2">
      <c r="A112" s="157"/>
      <c r="B112" s="158"/>
      <c r="C112" s="197" t="s">
        <v>1121</v>
      </c>
      <c r="D112" s="192"/>
      <c r="E112" s="193"/>
      <c r="F112" s="161"/>
      <c r="G112" s="161"/>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302</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3" x14ac:dyDescent="0.2">
      <c r="A113" s="157"/>
      <c r="B113" s="158"/>
      <c r="C113" s="197" t="s">
        <v>1122</v>
      </c>
      <c r="D113" s="192"/>
      <c r="E113" s="193">
        <v>16</v>
      </c>
      <c r="F113" s="161"/>
      <c r="G113" s="161"/>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302</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
      <c r="A114" s="171">
        <v>27</v>
      </c>
      <c r="B114" s="172" t="s">
        <v>1123</v>
      </c>
      <c r="C114" s="187" t="s">
        <v>1124</v>
      </c>
      <c r="D114" s="173" t="s">
        <v>438</v>
      </c>
      <c r="E114" s="174">
        <v>16</v>
      </c>
      <c r="F114" s="175"/>
      <c r="G114" s="176">
        <f>ROUND(E114*F114,2)</f>
        <v>0</v>
      </c>
      <c r="H114" s="175"/>
      <c r="I114" s="176">
        <f>ROUND(E114*H114,2)</f>
        <v>0</v>
      </c>
      <c r="J114" s="175"/>
      <c r="K114" s="176">
        <f>ROUND(E114*J114,2)</f>
        <v>0</v>
      </c>
      <c r="L114" s="176">
        <v>21</v>
      </c>
      <c r="M114" s="176">
        <f>G114*(1+L114/100)</f>
        <v>0</v>
      </c>
      <c r="N114" s="174">
        <v>1.0000000000000001E-5</v>
      </c>
      <c r="O114" s="174">
        <f>ROUND(E114*N114,2)</f>
        <v>0</v>
      </c>
      <c r="P114" s="174">
        <v>0</v>
      </c>
      <c r="Q114" s="174">
        <f>ROUND(E114*P114,2)</f>
        <v>0</v>
      </c>
      <c r="R114" s="176"/>
      <c r="S114" s="176" t="s">
        <v>267</v>
      </c>
      <c r="T114" s="177" t="s">
        <v>236</v>
      </c>
      <c r="U114" s="161">
        <v>0</v>
      </c>
      <c r="V114" s="161">
        <f>ROUND(E114*U114,2)</f>
        <v>0</v>
      </c>
      <c r="W114" s="161"/>
      <c r="X114" s="161" t="s">
        <v>299</v>
      </c>
      <c r="Y114" s="161" t="s">
        <v>238</v>
      </c>
      <c r="Z114" s="150"/>
      <c r="AA114" s="150"/>
      <c r="AB114" s="150"/>
      <c r="AC114" s="150"/>
      <c r="AD114" s="150"/>
      <c r="AE114" s="150"/>
      <c r="AF114" s="150"/>
      <c r="AG114" s="150" t="s">
        <v>583</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2" x14ac:dyDescent="0.2">
      <c r="A115" s="157"/>
      <c r="B115" s="158"/>
      <c r="C115" s="266" t="s">
        <v>1124</v>
      </c>
      <c r="D115" s="267"/>
      <c r="E115" s="267"/>
      <c r="F115" s="267"/>
      <c r="G115" s="267"/>
      <c r="H115" s="161"/>
      <c r="I115" s="161"/>
      <c r="J115" s="161"/>
      <c r="K115" s="161"/>
      <c r="L115" s="161"/>
      <c r="M115" s="161"/>
      <c r="N115" s="160"/>
      <c r="O115" s="160"/>
      <c r="P115" s="160"/>
      <c r="Q115" s="160"/>
      <c r="R115" s="161"/>
      <c r="S115" s="161"/>
      <c r="T115" s="161"/>
      <c r="U115" s="161"/>
      <c r="V115" s="161"/>
      <c r="W115" s="161"/>
      <c r="X115" s="161"/>
      <c r="Y115" s="161"/>
      <c r="Z115" s="150"/>
      <c r="AA115" s="150"/>
      <c r="AB115" s="150"/>
      <c r="AC115" s="150"/>
      <c r="AD115" s="150"/>
      <c r="AE115" s="150"/>
      <c r="AF115" s="150"/>
      <c r="AG115" s="150" t="s">
        <v>240</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2" x14ac:dyDescent="0.2">
      <c r="A116" s="157"/>
      <c r="B116" s="158"/>
      <c r="C116" s="197" t="s">
        <v>1121</v>
      </c>
      <c r="D116" s="192"/>
      <c r="E116" s="193"/>
      <c r="F116" s="161"/>
      <c r="G116" s="161"/>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302</v>
      </c>
      <c r="AH116" s="150">
        <v>0</v>
      </c>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3" x14ac:dyDescent="0.2">
      <c r="A117" s="157"/>
      <c r="B117" s="158"/>
      <c r="C117" s="197" t="s">
        <v>1122</v>
      </c>
      <c r="D117" s="192"/>
      <c r="E117" s="193">
        <v>16</v>
      </c>
      <c r="F117" s="161"/>
      <c r="G117" s="161"/>
      <c r="H117" s="161"/>
      <c r="I117" s="161"/>
      <c r="J117" s="161"/>
      <c r="K117" s="161"/>
      <c r="L117" s="161"/>
      <c r="M117" s="161"/>
      <c r="N117" s="160"/>
      <c r="O117" s="160"/>
      <c r="P117" s="160"/>
      <c r="Q117" s="160"/>
      <c r="R117" s="161"/>
      <c r="S117" s="161"/>
      <c r="T117" s="161"/>
      <c r="U117" s="161"/>
      <c r="V117" s="161"/>
      <c r="W117" s="161"/>
      <c r="X117" s="161"/>
      <c r="Y117" s="161"/>
      <c r="Z117" s="150"/>
      <c r="AA117" s="150"/>
      <c r="AB117" s="150"/>
      <c r="AC117" s="150"/>
      <c r="AD117" s="150"/>
      <c r="AE117" s="150"/>
      <c r="AF117" s="150"/>
      <c r="AG117" s="150" t="s">
        <v>302</v>
      </c>
      <c r="AH117" s="150">
        <v>0</v>
      </c>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
      <c r="A118" s="171">
        <v>28</v>
      </c>
      <c r="B118" s="172" t="s">
        <v>1125</v>
      </c>
      <c r="C118" s="187" t="s">
        <v>1126</v>
      </c>
      <c r="D118" s="173" t="s">
        <v>438</v>
      </c>
      <c r="E118" s="174">
        <v>48</v>
      </c>
      <c r="F118" s="175"/>
      <c r="G118" s="176">
        <f>ROUND(E118*F118,2)</f>
        <v>0</v>
      </c>
      <c r="H118" s="175"/>
      <c r="I118" s="176">
        <f>ROUND(E118*H118,2)</f>
        <v>0</v>
      </c>
      <c r="J118" s="175"/>
      <c r="K118" s="176">
        <f>ROUND(E118*J118,2)</f>
        <v>0</v>
      </c>
      <c r="L118" s="176">
        <v>21</v>
      </c>
      <c r="M118" s="176">
        <f>G118*(1+L118/100)</f>
        <v>0</v>
      </c>
      <c r="N118" s="174">
        <v>5.9100000000000003E-3</v>
      </c>
      <c r="O118" s="174">
        <f>ROUND(E118*N118,2)</f>
        <v>0.28000000000000003</v>
      </c>
      <c r="P118" s="174">
        <v>0</v>
      </c>
      <c r="Q118" s="174">
        <f>ROUND(E118*P118,2)</f>
        <v>0</v>
      </c>
      <c r="R118" s="176"/>
      <c r="S118" s="176" t="s">
        <v>267</v>
      </c>
      <c r="T118" s="177" t="s">
        <v>236</v>
      </c>
      <c r="U118" s="161">
        <v>0</v>
      </c>
      <c r="V118" s="161">
        <f>ROUND(E118*U118,2)</f>
        <v>0</v>
      </c>
      <c r="W118" s="161"/>
      <c r="X118" s="161" t="s">
        <v>428</v>
      </c>
      <c r="Y118" s="161" t="s">
        <v>238</v>
      </c>
      <c r="Z118" s="150"/>
      <c r="AA118" s="150"/>
      <c r="AB118" s="150"/>
      <c r="AC118" s="150"/>
      <c r="AD118" s="150"/>
      <c r="AE118" s="150"/>
      <c r="AF118" s="150"/>
      <c r="AG118" s="150" t="s">
        <v>663</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2" x14ac:dyDescent="0.2">
      <c r="A119" s="157"/>
      <c r="B119" s="158"/>
      <c r="C119" s="266" t="s">
        <v>1126</v>
      </c>
      <c r="D119" s="267"/>
      <c r="E119" s="267"/>
      <c r="F119" s="267"/>
      <c r="G119" s="267"/>
      <c r="H119" s="161"/>
      <c r="I119" s="161"/>
      <c r="J119" s="161"/>
      <c r="K119" s="161"/>
      <c r="L119" s="161"/>
      <c r="M119" s="161"/>
      <c r="N119" s="160"/>
      <c r="O119" s="160"/>
      <c r="P119" s="160"/>
      <c r="Q119" s="160"/>
      <c r="R119" s="161"/>
      <c r="S119" s="161"/>
      <c r="T119" s="161"/>
      <c r="U119" s="161"/>
      <c r="V119" s="161"/>
      <c r="W119" s="161"/>
      <c r="X119" s="161"/>
      <c r="Y119" s="161"/>
      <c r="Z119" s="150"/>
      <c r="AA119" s="150"/>
      <c r="AB119" s="150"/>
      <c r="AC119" s="150"/>
      <c r="AD119" s="150"/>
      <c r="AE119" s="150"/>
      <c r="AF119" s="150"/>
      <c r="AG119" s="150" t="s">
        <v>240</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2" x14ac:dyDescent="0.2">
      <c r="A120" s="157"/>
      <c r="B120" s="158"/>
      <c r="C120" s="197" t="s">
        <v>1127</v>
      </c>
      <c r="D120" s="192"/>
      <c r="E120" s="193"/>
      <c r="F120" s="161"/>
      <c r="G120" s="161"/>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302</v>
      </c>
      <c r="AH120" s="150">
        <v>0</v>
      </c>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3" x14ac:dyDescent="0.2">
      <c r="A121" s="157"/>
      <c r="B121" s="158"/>
      <c r="C121" s="197" t="s">
        <v>1128</v>
      </c>
      <c r="D121" s="192"/>
      <c r="E121" s="193">
        <v>48</v>
      </c>
      <c r="F121" s="161"/>
      <c r="G121" s="161"/>
      <c r="H121" s="161"/>
      <c r="I121" s="161"/>
      <c r="J121" s="161"/>
      <c r="K121" s="161"/>
      <c r="L121" s="161"/>
      <c r="M121" s="161"/>
      <c r="N121" s="160"/>
      <c r="O121" s="160"/>
      <c r="P121" s="160"/>
      <c r="Q121" s="160"/>
      <c r="R121" s="161"/>
      <c r="S121" s="161"/>
      <c r="T121" s="161"/>
      <c r="U121" s="161"/>
      <c r="V121" s="161"/>
      <c r="W121" s="161"/>
      <c r="X121" s="161"/>
      <c r="Y121" s="161"/>
      <c r="Z121" s="150"/>
      <c r="AA121" s="150"/>
      <c r="AB121" s="150"/>
      <c r="AC121" s="150"/>
      <c r="AD121" s="150"/>
      <c r="AE121" s="150"/>
      <c r="AF121" s="150"/>
      <c r="AG121" s="150" t="s">
        <v>302</v>
      </c>
      <c r="AH121" s="150">
        <v>0</v>
      </c>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
      <c r="A122" s="171">
        <v>29</v>
      </c>
      <c r="B122" s="172" t="s">
        <v>1129</v>
      </c>
      <c r="C122" s="187" t="s">
        <v>1130</v>
      </c>
      <c r="D122" s="173" t="s">
        <v>438</v>
      </c>
      <c r="E122" s="174">
        <v>192</v>
      </c>
      <c r="F122" s="175"/>
      <c r="G122" s="176">
        <f>ROUND(E122*F122,2)</f>
        <v>0</v>
      </c>
      <c r="H122" s="175"/>
      <c r="I122" s="176">
        <f>ROUND(E122*H122,2)</f>
        <v>0</v>
      </c>
      <c r="J122" s="175"/>
      <c r="K122" s="176">
        <f>ROUND(E122*J122,2)</f>
        <v>0</v>
      </c>
      <c r="L122" s="176">
        <v>21</v>
      </c>
      <c r="M122" s="176">
        <f>G122*(1+L122/100)</f>
        <v>0</v>
      </c>
      <c r="N122" s="174">
        <v>0</v>
      </c>
      <c r="O122" s="174">
        <f>ROUND(E122*N122,2)</f>
        <v>0</v>
      </c>
      <c r="P122" s="174">
        <v>0</v>
      </c>
      <c r="Q122" s="174">
        <f>ROUND(E122*P122,2)</f>
        <v>0</v>
      </c>
      <c r="R122" s="176"/>
      <c r="S122" s="176" t="s">
        <v>267</v>
      </c>
      <c r="T122" s="177" t="s">
        <v>236</v>
      </c>
      <c r="U122" s="161">
        <v>0</v>
      </c>
      <c r="V122" s="161">
        <f>ROUND(E122*U122,2)</f>
        <v>0</v>
      </c>
      <c r="W122" s="161"/>
      <c r="X122" s="161" t="s">
        <v>428</v>
      </c>
      <c r="Y122" s="161" t="s">
        <v>238</v>
      </c>
      <c r="Z122" s="150"/>
      <c r="AA122" s="150"/>
      <c r="AB122" s="150"/>
      <c r="AC122" s="150"/>
      <c r="AD122" s="150"/>
      <c r="AE122" s="150"/>
      <c r="AF122" s="150"/>
      <c r="AG122" s="150" t="s">
        <v>663</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2" x14ac:dyDescent="0.2">
      <c r="A123" s="157"/>
      <c r="B123" s="158"/>
      <c r="C123" s="266" t="s">
        <v>1130</v>
      </c>
      <c r="D123" s="267"/>
      <c r="E123" s="267"/>
      <c r="F123" s="267"/>
      <c r="G123" s="267"/>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240</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2" x14ac:dyDescent="0.2">
      <c r="A124" s="157"/>
      <c r="B124" s="158"/>
      <c r="C124" s="197" t="s">
        <v>1131</v>
      </c>
      <c r="D124" s="192"/>
      <c r="E124" s="193"/>
      <c r="F124" s="161"/>
      <c r="G124" s="161"/>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302</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3" x14ac:dyDescent="0.2">
      <c r="A125" s="157"/>
      <c r="B125" s="158"/>
      <c r="C125" s="197" t="s">
        <v>1132</v>
      </c>
      <c r="D125" s="192"/>
      <c r="E125" s="193">
        <v>192</v>
      </c>
      <c r="F125" s="161"/>
      <c r="G125" s="161"/>
      <c r="H125" s="161"/>
      <c r="I125" s="161"/>
      <c r="J125" s="161"/>
      <c r="K125" s="161"/>
      <c r="L125" s="161"/>
      <c r="M125" s="161"/>
      <c r="N125" s="160"/>
      <c r="O125" s="160"/>
      <c r="P125" s="160"/>
      <c r="Q125" s="160"/>
      <c r="R125" s="161"/>
      <c r="S125" s="161"/>
      <c r="T125" s="161"/>
      <c r="U125" s="161"/>
      <c r="V125" s="161"/>
      <c r="W125" s="161"/>
      <c r="X125" s="161"/>
      <c r="Y125" s="161"/>
      <c r="Z125" s="150"/>
      <c r="AA125" s="150"/>
      <c r="AB125" s="150"/>
      <c r="AC125" s="150"/>
      <c r="AD125" s="150"/>
      <c r="AE125" s="150"/>
      <c r="AF125" s="150"/>
      <c r="AG125" s="150" t="s">
        <v>302</v>
      </c>
      <c r="AH125" s="150">
        <v>0</v>
      </c>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
      <c r="A126" s="171">
        <v>30</v>
      </c>
      <c r="B126" s="172" t="s">
        <v>1133</v>
      </c>
      <c r="C126" s="187" t="s">
        <v>1134</v>
      </c>
      <c r="D126" s="173" t="s">
        <v>307</v>
      </c>
      <c r="E126" s="174">
        <v>32</v>
      </c>
      <c r="F126" s="175"/>
      <c r="G126" s="176">
        <f>ROUND(E126*F126,2)</f>
        <v>0</v>
      </c>
      <c r="H126" s="175"/>
      <c r="I126" s="176">
        <f>ROUND(E126*H126,2)</f>
        <v>0</v>
      </c>
      <c r="J126" s="175"/>
      <c r="K126" s="176">
        <f>ROUND(E126*J126,2)</f>
        <v>0</v>
      </c>
      <c r="L126" s="176">
        <v>21</v>
      </c>
      <c r="M126" s="176">
        <f>G126*(1+L126/100)</f>
        <v>0</v>
      </c>
      <c r="N126" s="174">
        <v>0</v>
      </c>
      <c r="O126" s="174">
        <f>ROUND(E126*N126,2)</f>
        <v>0</v>
      </c>
      <c r="P126" s="174">
        <v>0</v>
      </c>
      <c r="Q126" s="174">
        <f>ROUND(E126*P126,2)</f>
        <v>0</v>
      </c>
      <c r="R126" s="176"/>
      <c r="S126" s="176" t="s">
        <v>267</v>
      </c>
      <c r="T126" s="177" t="s">
        <v>236</v>
      </c>
      <c r="U126" s="161">
        <v>0</v>
      </c>
      <c r="V126" s="161">
        <f>ROUND(E126*U126,2)</f>
        <v>0</v>
      </c>
      <c r="W126" s="161"/>
      <c r="X126" s="161" t="s">
        <v>428</v>
      </c>
      <c r="Y126" s="161" t="s">
        <v>238</v>
      </c>
      <c r="Z126" s="150"/>
      <c r="AA126" s="150"/>
      <c r="AB126" s="150"/>
      <c r="AC126" s="150"/>
      <c r="AD126" s="150"/>
      <c r="AE126" s="150"/>
      <c r="AF126" s="150"/>
      <c r="AG126" s="150" t="s">
        <v>663</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2" x14ac:dyDescent="0.2">
      <c r="A127" s="157"/>
      <c r="B127" s="158"/>
      <c r="C127" s="266" t="s">
        <v>1134</v>
      </c>
      <c r="D127" s="267"/>
      <c r="E127" s="267"/>
      <c r="F127" s="267"/>
      <c r="G127" s="267"/>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240</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2" x14ac:dyDescent="0.2">
      <c r="A128" s="157"/>
      <c r="B128" s="158"/>
      <c r="C128" s="197" t="s">
        <v>1135</v>
      </c>
      <c r="D128" s="192"/>
      <c r="E128" s="193"/>
      <c r="F128" s="161"/>
      <c r="G128" s="161"/>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302</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3" x14ac:dyDescent="0.2">
      <c r="A129" s="157"/>
      <c r="B129" s="158"/>
      <c r="C129" s="197" t="s">
        <v>1136</v>
      </c>
      <c r="D129" s="192"/>
      <c r="E129" s="193">
        <v>32</v>
      </c>
      <c r="F129" s="161"/>
      <c r="G129" s="161"/>
      <c r="H129" s="161"/>
      <c r="I129" s="161"/>
      <c r="J129" s="161"/>
      <c r="K129" s="161"/>
      <c r="L129" s="161"/>
      <c r="M129" s="161"/>
      <c r="N129" s="160"/>
      <c r="O129" s="160"/>
      <c r="P129" s="160"/>
      <c r="Q129" s="160"/>
      <c r="R129" s="161"/>
      <c r="S129" s="161"/>
      <c r="T129" s="161"/>
      <c r="U129" s="161"/>
      <c r="V129" s="161"/>
      <c r="W129" s="161"/>
      <c r="X129" s="161"/>
      <c r="Y129" s="161"/>
      <c r="Z129" s="150"/>
      <c r="AA129" s="150"/>
      <c r="AB129" s="150"/>
      <c r="AC129" s="150"/>
      <c r="AD129" s="150"/>
      <c r="AE129" s="150"/>
      <c r="AF129" s="150"/>
      <c r="AG129" s="150" t="s">
        <v>302</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1">
        <v>31</v>
      </c>
      <c r="B130" s="172" t="s">
        <v>1137</v>
      </c>
      <c r="C130" s="187" t="s">
        <v>1138</v>
      </c>
      <c r="D130" s="173" t="s">
        <v>438</v>
      </c>
      <c r="E130" s="174">
        <v>16</v>
      </c>
      <c r="F130" s="175"/>
      <c r="G130" s="176">
        <f>ROUND(E130*F130,2)</f>
        <v>0</v>
      </c>
      <c r="H130" s="175"/>
      <c r="I130" s="176">
        <f>ROUND(E130*H130,2)</f>
        <v>0</v>
      </c>
      <c r="J130" s="175"/>
      <c r="K130" s="176">
        <f>ROUND(E130*J130,2)</f>
        <v>0</v>
      </c>
      <c r="L130" s="176">
        <v>21</v>
      </c>
      <c r="M130" s="176">
        <f>G130*(1+L130/100)</f>
        <v>0</v>
      </c>
      <c r="N130" s="174">
        <v>6.9999999999999994E-5</v>
      </c>
      <c r="O130" s="174">
        <f>ROUND(E130*N130,2)</f>
        <v>0</v>
      </c>
      <c r="P130" s="174">
        <v>0</v>
      </c>
      <c r="Q130" s="174">
        <f>ROUND(E130*P130,2)</f>
        <v>0</v>
      </c>
      <c r="R130" s="176"/>
      <c r="S130" s="176" t="s">
        <v>267</v>
      </c>
      <c r="T130" s="177" t="s">
        <v>236</v>
      </c>
      <c r="U130" s="161">
        <v>0</v>
      </c>
      <c r="V130" s="161">
        <f>ROUND(E130*U130,2)</f>
        <v>0</v>
      </c>
      <c r="W130" s="161"/>
      <c r="X130" s="161" t="s">
        <v>299</v>
      </c>
      <c r="Y130" s="161" t="s">
        <v>238</v>
      </c>
      <c r="Z130" s="150"/>
      <c r="AA130" s="150"/>
      <c r="AB130" s="150"/>
      <c r="AC130" s="150"/>
      <c r="AD130" s="150"/>
      <c r="AE130" s="150"/>
      <c r="AF130" s="150"/>
      <c r="AG130" s="150" t="s">
        <v>583</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2" x14ac:dyDescent="0.2">
      <c r="A131" s="157"/>
      <c r="B131" s="158"/>
      <c r="C131" s="266" t="s">
        <v>1138</v>
      </c>
      <c r="D131" s="267"/>
      <c r="E131" s="267"/>
      <c r="F131" s="267"/>
      <c r="G131" s="267"/>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240</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2" x14ac:dyDescent="0.2">
      <c r="A132" s="157"/>
      <c r="B132" s="158"/>
      <c r="C132" s="197" t="s">
        <v>1121</v>
      </c>
      <c r="D132" s="192"/>
      <c r="E132" s="193"/>
      <c r="F132" s="161"/>
      <c r="G132" s="161"/>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302</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3" x14ac:dyDescent="0.2">
      <c r="A133" s="157"/>
      <c r="B133" s="158"/>
      <c r="C133" s="197" t="s">
        <v>1122</v>
      </c>
      <c r="D133" s="192"/>
      <c r="E133" s="193">
        <v>16</v>
      </c>
      <c r="F133" s="161"/>
      <c r="G133" s="161"/>
      <c r="H133" s="161"/>
      <c r="I133" s="161"/>
      <c r="J133" s="161"/>
      <c r="K133" s="161"/>
      <c r="L133" s="161"/>
      <c r="M133" s="161"/>
      <c r="N133" s="160"/>
      <c r="O133" s="160"/>
      <c r="P133" s="160"/>
      <c r="Q133" s="160"/>
      <c r="R133" s="161"/>
      <c r="S133" s="161"/>
      <c r="T133" s="161"/>
      <c r="U133" s="161"/>
      <c r="V133" s="161"/>
      <c r="W133" s="161"/>
      <c r="X133" s="161"/>
      <c r="Y133" s="161"/>
      <c r="Z133" s="150"/>
      <c r="AA133" s="150"/>
      <c r="AB133" s="150"/>
      <c r="AC133" s="150"/>
      <c r="AD133" s="150"/>
      <c r="AE133" s="150"/>
      <c r="AF133" s="150"/>
      <c r="AG133" s="150" t="s">
        <v>302</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1">
        <v>32</v>
      </c>
      <c r="B134" s="172" t="s">
        <v>1139</v>
      </c>
      <c r="C134" s="187" t="s">
        <v>1140</v>
      </c>
      <c r="D134" s="173" t="s">
        <v>438</v>
      </c>
      <c r="E134" s="174">
        <v>16</v>
      </c>
      <c r="F134" s="175"/>
      <c r="G134" s="176">
        <f>ROUND(E134*F134,2)</f>
        <v>0</v>
      </c>
      <c r="H134" s="175"/>
      <c r="I134" s="176">
        <f>ROUND(E134*H134,2)</f>
        <v>0</v>
      </c>
      <c r="J134" s="175"/>
      <c r="K134" s="176">
        <f>ROUND(E134*J134,2)</f>
        <v>0</v>
      </c>
      <c r="L134" s="176">
        <v>21</v>
      </c>
      <c r="M134" s="176">
        <f>G134*(1+L134/100)</f>
        <v>0</v>
      </c>
      <c r="N134" s="174">
        <v>0</v>
      </c>
      <c r="O134" s="174">
        <f>ROUND(E134*N134,2)</f>
        <v>0</v>
      </c>
      <c r="P134" s="174">
        <v>0</v>
      </c>
      <c r="Q134" s="174">
        <f>ROUND(E134*P134,2)</f>
        <v>0</v>
      </c>
      <c r="R134" s="176"/>
      <c r="S134" s="176" t="s">
        <v>267</v>
      </c>
      <c r="T134" s="177" t="s">
        <v>236</v>
      </c>
      <c r="U134" s="161">
        <v>0</v>
      </c>
      <c r="V134" s="161">
        <f>ROUND(E134*U134,2)</f>
        <v>0</v>
      </c>
      <c r="W134" s="161"/>
      <c r="X134" s="161" t="s">
        <v>428</v>
      </c>
      <c r="Y134" s="161" t="s">
        <v>238</v>
      </c>
      <c r="Z134" s="150"/>
      <c r="AA134" s="150"/>
      <c r="AB134" s="150"/>
      <c r="AC134" s="150"/>
      <c r="AD134" s="150"/>
      <c r="AE134" s="150"/>
      <c r="AF134" s="150"/>
      <c r="AG134" s="150" t="s">
        <v>663</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2" x14ac:dyDescent="0.2">
      <c r="A135" s="157"/>
      <c r="B135" s="158"/>
      <c r="C135" s="266" t="s">
        <v>1140</v>
      </c>
      <c r="D135" s="267"/>
      <c r="E135" s="267"/>
      <c r="F135" s="267"/>
      <c r="G135" s="267"/>
      <c r="H135" s="161"/>
      <c r="I135" s="161"/>
      <c r="J135" s="161"/>
      <c r="K135" s="161"/>
      <c r="L135" s="161"/>
      <c r="M135" s="161"/>
      <c r="N135" s="160"/>
      <c r="O135" s="160"/>
      <c r="P135" s="160"/>
      <c r="Q135" s="160"/>
      <c r="R135" s="161"/>
      <c r="S135" s="161"/>
      <c r="T135" s="161"/>
      <c r="U135" s="161"/>
      <c r="V135" s="161"/>
      <c r="W135" s="161"/>
      <c r="X135" s="161"/>
      <c r="Y135" s="161"/>
      <c r="Z135" s="150"/>
      <c r="AA135" s="150"/>
      <c r="AB135" s="150"/>
      <c r="AC135" s="150"/>
      <c r="AD135" s="150"/>
      <c r="AE135" s="150"/>
      <c r="AF135" s="150"/>
      <c r="AG135" s="150" t="s">
        <v>240</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
      <c r="A136" s="171">
        <v>33</v>
      </c>
      <c r="B136" s="172" t="s">
        <v>1141</v>
      </c>
      <c r="C136" s="187" t="s">
        <v>1142</v>
      </c>
      <c r="D136" s="173" t="s">
        <v>438</v>
      </c>
      <c r="E136" s="174">
        <v>16</v>
      </c>
      <c r="F136" s="175"/>
      <c r="G136" s="176">
        <f>ROUND(E136*F136,2)</f>
        <v>0</v>
      </c>
      <c r="H136" s="175"/>
      <c r="I136" s="176">
        <f>ROUND(E136*H136,2)</f>
        <v>0</v>
      </c>
      <c r="J136" s="175"/>
      <c r="K136" s="176">
        <f>ROUND(E136*J136,2)</f>
        <v>0</v>
      </c>
      <c r="L136" s="176">
        <v>21</v>
      </c>
      <c r="M136" s="176">
        <f>G136*(1+L136/100)</f>
        <v>0</v>
      </c>
      <c r="N136" s="174">
        <v>2.0799999999999998E-3</v>
      </c>
      <c r="O136" s="174">
        <f>ROUND(E136*N136,2)</f>
        <v>0.03</v>
      </c>
      <c r="P136" s="174">
        <v>0</v>
      </c>
      <c r="Q136" s="174">
        <f>ROUND(E136*P136,2)</f>
        <v>0</v>
      </c>
      <c r="R136" s="176"/>
      <c r="S136" s="176" t="s">
        <v>267</v>
      </c>
      <c r="T136" s="177" t="s">
        <v>236</v>
      </c>
      <c r="U136" s="161">
        <v>0</v>
      </c>
      <c r="V136" s="161">
        <f>ROUND(E136*U136,2)</f>
        <v>0</v>
      </c>
      <c r="W136" s="161"/>
      <c r="X136" s="161" t="s">
        <v>299</v>
      </c>
      <c r="Y136" s="161" t="s">
        <v>238</v>
      </c>
      <c r="Z136" s="150"/>
      <c r="AA136" s="150"/>
      <c r="AB136" s="150"/>
      <c r="AC136" s="150"/>
      <c r="AD136" s="150"/>
      <c r="AE136" s="150"/>
      <c r="AF136" s="150"/>
      <c r="AG136" s="150" t="s">
        <v>583</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2" x14ac:dyDescent="0.2">
      <c r="A137" s="157"/>
      <c r="B137" s="158"/>
      <c r="C137" s="266" t="s">
        <v>1142</v>
      </c>
      <c r="D137" s="267"/>
      <c r="E137" s="267"/>
      <c r="F137" s="267"/>
      <c r="G137" s="267"/>
      <c r="H137" s="161"/>
      <c r="I137" s="161"/>
      <c r="J137" s="161"/>
      <c r="K137" s="161"/>
      <c r="L137" s="161"/>
      <c r="M137" s="161"/>
      <c r="N137" s="160"/>
      <c r="O137" s="160"/>
      <c r="P137" s="160"/>
      <c r="Q137" s="160"/>
      <c r="R137" s="161"/>
      <c r="S137" s="161"/>
      <c r="T137" s="161"/>
      <c r="U137" s="161"/>
      <c r="V137" s="161"/>
      <c r="W137" s="161"/>
      <c r="X137" s="161"/>
      <c r="Y137" s="161"/>
      <c r="Z137" s="150"/>
      <c r="AA137" s="150"/>
      <c r="AB137" s="150"/>
      <c r="AC137" s="150"/>
      <c r="AD137" s="150"/>
      <c r="AE137" s="150"/>
      <c r="AF137" s="150"/>
      <c r="AG137" s="150" t="s">
        <v>240</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2" x14ac:dyDescent="0.2">
      <c r="A138" s="157"/>
      <c r="B138" s="158"/>
      <c r="C138" s="197" t="s">
        <v>1121</v>
      </c>
      <c r="D138" s="192"/>
      <c r="E138" s="193"/>
      <c r="F138" s="161"/>
      <c r="G138" s="161"/>
      <c r="H138" s="161"/>
      <c r="I138" s="161"/>
      <c r="J138" s="161"/>
      <c r="K138" s="161"/>
      <c r="L138" s="161"/>
      <c r="M138" s="161"/>
      <c r="N138" s="160"/>
      <c r="O138" s="160"/>
      <c r="P138" s="160"/>
      <c r="Q138" s="160"/>
      <c r="R138" s="161"/>
      <c r="S138" s="161"/>
      <c r="T138" s="161"/>
      <c r="U138" s="161"/>
      <c r="V138" s="161"/>
      <c r="W138" s="161"/>
      <c r="X138" s="161"/>
      <c r="Y138" s="161"/>
      <c r="Z138" s="150"/>
      <c r="AA138" s="150"/>
      <c r="AB138" s="150"/>
      <c r="AC138" s="150"/>
      <c r="AD138" s="150"/>
      <c r="AE138" s="150"/>
      <c r="AF138" s="150"/>
      <c r="AG138" s="150" t="s">
        <v>302</v>
      </c>
      <c r="AH138" s="150">
        <v>0</v>
      </c>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3" x14ac:dyDescent="0.2">
      <c r="A139" s="157"/>
      <c r="B139" s="158"/>
      <c r="C139" s="197" t="s">
        <v>1122</v>
      </c>
      <c r="D139" s="192"/>
      <c r="E139" s="193">
        <v>16</v>
      </c>
      <c r="F139" s="161"/>
      <c r="G139" s="161"/>
      <c r="H139" s="161"/>
      <c r="I139" s="161"/>
      <c r="J139" s="161"/>
      <c r="K139" s="161"/>
      <c r="L139" s="161"/>
      <c r="M139" s="161"/>
      <c r="N139" s="160"/>
      <c r="O139" s="160"/>
      <c r="P139" s="160"/>
      <c r="Q139" s="160"/>
      <c r="R139" s="161"/>
      <c r="S139" s="161"/>
      <c r="T139" s="161"/>
      <c r="U139" s="161"/>
      <c r="V139" s="161"/>
      <c r="W139" s="161"/>
      <c r="X139" s="161"/>
      <c r="Y139" s="161"/>
      <c r="Z139" s="150"/>
      <c r="AA139" s="150"/>
      <c r="AB139" s="150"/>
      <c r="AC139" s="150"/>
      <c r="AD139" s="150"/>
      <c r="AE139" s="150"/>
      <c r="AF139" s="150"/>
      <c r="AG139" s="150" t="s">
        <v>302</v>
      </c>
      <c r="AH139" s="150">
        <v>0</v>
      </c>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1" x14ac:dyDescent="0.2">
      <c r="A140" s="171">
        <v>34</v>
      </c>
      <c r="B140" s="172" t="s">
        <v>1143</v>
      </c>
      <c r="C140" s="187" t="s">
        <v>1144</v>
      </c>
      <c r="D140" s="173" t="s">
        <v>438</v>
      </c>
      <c r="E140" s="174">
        <v>16</v>
      </c>
      <c r="F140" s="175"/>
      <c r="G140" s="176">
        <f>ROUND(E140*F140,2)</f>
        <v>0</v>
      </c>
      <c r="H140" s="175"/>
      <c r="I140" s="176">
        <f>ROUND(E140*H140,2)</f>
        <v>0</v>
      </c>
      <c r="J140" s="175"/>
      <c r="K140" s="176">
        <f>ROUND(E140*J140,2)</f>
        <v>0</v>
      </c>
      <c r="L140" s="176">
        <v>21</v>
      </c>
      <c r="M140" s="176">
        <f>G140*(1+L140/100)</f>
        <v>0</v>
      </c>
      <c r="N140" s="174">
        <v>1E-4</v>
      </c>
      <c r="O140" s="174">
        <f>ROUND(E140*N140,2)</f>
        <v>0</v>
      </c>
      <c r="P140" s="174">
        <v>0</v>
      </c>
      <c r="Q140" s="174">
        <f>ROUND(E140*P140,2)</f>
        <v>0</v>
      </c>
      <c r="R140" s="176"/>
      <c r="S140" s="176" t="s">
        <v>267</v>
      </c>
      <c r="T140" s="177" t="s">
        <v>236</v>
      </c>
      <c r="U140" s="161">
        <v>0</v>
      </c>
      <c r="V140" s="161">
        <f>ROUND(E140*U140,2)</f>
        <v>0</v>
      </c>
      <c r="W140" s="161"/>
      <c r="X140" s="161" t="s">
        <v>428</v>
      </c>
      <c r="Y140" s="161" t="s">
        <v>238</v>
      </c>
      <c r="Z140" s="150"/>
      <c r="AA140" s="150"/>
      <c r="AB140" s="150"/>
      <c r="AC140" s="150"/>
      <c r="AD140" s="150"/>
      <c r="AE140" s="150"/>
      <c r="AF140" s="150"/>
      <c r="AG140" s="150" t="s">
        <v>663</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2" x14ac:dyDescent="0.2">
      <c r="A141" s="157"/>
      <c r="B141" s="158"/>
      <c r="C141" s="266" t="s">
        <v>1144</v>
      </c>
      <c r="D141" s="267"/>
      <c r="E141" s="267"/>
      <c r="F141" s="267"/>
      <c r="G141" s="267"/>
      <c r="H141" s="161"/>
      <c r="I141" s="161"/>
      <c r="J141" s="161"/>
      <c r="K141" s="161"/>
      <c r="L141" s="161"/>
      <c r="M141" s="161"/>
      <c r="N141" s="160"/>
      <c r="O141" s="160"/>
      <c r="P141" s="160"/>
      <c r="Q141" s="160"/>
      <c r="R141" s="161"/>
      <c r="S141" s="161"/>
      <c r="T141" s="161"/>
      <c r="U141" s="161"/>
      <c r="V141" s="161"/>
      <c r="W141" s="161"/>
      <c r="X141" s="161"/>
      <c r="Y141" s="161"/>
      <c r="Z141" s="150"/>
      <c r="AA141" s="150"/>
      <c r="AB141" s="150"/>
      <c r="AC141" s="150"/>
      <c r="AD141" s="150"/>
      <c r="AE141" s="150"/>
      <c r="AF141" s="150"/>
      <c r="AG141" s="150" t="s">
        <v>240</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
      <c r="A142" s="171">
        <v>35</v>
      </c>
      <c r="B142" s="172" t="s">
        <v>1145</v>
      </c>
      <c r="C142" s="187" t="s">
        <v>1146</v>
      </c>
      <c r="D142" s="173" t="s">
        <v>438</v>
      </c>
      <c r="E142" s="174">
        <v>16</v>
      </c>
      <c r="F142" s="175"/>
      <c r="G142" s="176">
        <f>ROUND(E142*F142,2)</f>
        <v>0</v>
      </c>
      <c r="H142" s="175"/>
      <c r="I142" s="176">
        <f>ROUND(E142*H142,2)</f>
        <v>0</v>
      </c>
      <c r="J142" s="175"/>
      <c r="K142" s="176">
        <f>ROUND(E142*J142,2)</f>
        <v>0</v>
      </c>
      <c r="L142" s="176">
        <v>21</v>
      </c>
      <c r="M142" s="176">
        <f>G142*(1+L142/100)</f>
        <v>0</v>
      </c>
      <c r="N142" s="174">
        <v>0</v>
      </c>
      <c r="O142" s="174">
        <f>ROUND(E142*N142,2)</f>
        <v>0</v>
      </c>
      <c r="P142" s="174">
        <v>0</v>
      </c>
      <c r="Q142" s="174">
        <f>ROUND(E142*P142,2)</f>
        <v>0</v>
      </c>
      <c r="R142" s="176"/>
      <c r="S142" s="176" t="s">
        <v>925</v>
      </c>
      <c r="T142" s="177" t="s">
        <v>926</v>
      </c>
      <c r="U142" s="161">
        <v>0</v>
      </c>
      <c r="V142" s="161">
        <f>ROUND(E142*U142,2)</f>
        <v>0</v>
      </c>
      <c r="W142" s="161"/>
      <c r="X142" s="161" t="s">
        <v>299</v>
      </c>
      <c r="Y142" s="161" t="s">
        <v>238</v>
      </c>
      <c r="Z142" s="150"/>
      <c r="AA142" s="150"/>
      <c r="AB142" s="150"/>
      <c r="AC142" s="150"/>
      <c r="AD142" s="150"/>
      <c r="AE142" s="150"/>
      <c r="AF142" s="150"/>
      <c r="AG142" s="150" t="s">
        <v>583</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2" x14ac:dyDescent="0.2">
      <c r="A143" s="157"/>
      <c r="B143" s="158"/>
      <c r="C143" s="266" t="s">
        <v>1146</v>
      </c>
      <c r="D143" s="267"/>
      <c r="E143" s="267"/>
      <c r="F143" s="267"/>
      <c r="G143" s="267"/>
      <c r="H143" s="161"/>
      <c r="I143" s="161"/>
      <c r="J143" s="161"/>
      <c r="K143" s="161"/>
      <c r="L143" s="161"/>
      <c r="M143" s="161"/>
      <c r="N143" s="160"/>
      <c r="O143" s="160"/>
      <c r="P143" s="160"/>
      <c r="Q143" s="160"/>
      <c r="R143" s="161"/>
      <c r="S143" s="161"/>
      <c r="T143" s="161"/>
      <c r="U143" s="161"/>
      <c r="V143" s="161"/>
      <c r="W143" s="161"/>
      <c r="X143" s="161"/>
      <c r="Y143" s="161"/>
      <c r="Z143" s="150"/>
      <c r="AA143" s="150"/>
      <c r="AB143" s="150"/>
      <c r="AC143" s="150"/>
      <c r="AD143" s="150"/>
      <c r="AE143" s="150"/>
      <c r="AF143" s="150"/>
      <c r="AG143" s="150" t="s">
        <v>240</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2" x14ac:dyDescent="0.2">
      <c r="A144" s="157"/>
      <c r="B144" s="158"/>
      <c r="C144" s="197" t="s">
        <v>1121</v>
      </c>
      <c r="D144" s="192"/>
      <c r="E144" s="193"/>
      <c r="F144" s="161"/>
      <c r="G144" s="161"/>
      <c r="H144" s="161"/>
      <c r="I144" s="161"/>
      <c r="J144" s="161"/>
      <c r="K144" s="161"/>
      <c r="L144" s="161"/>
      <c r="M144" s="161"/>
      <c r="N144" s="160"/>
      <c r="O144" s="160"/>
      <c r="P144" s="160"/>
      <c r="Q144" s="160"/>
      <c r="R144" s="161"/>
      <c r="S144" s="161"/>
      <c r="T144" s="161"/>
      <c r="U144" s="161"/>
      <c r="V144" s="161"/>
      <c r="W144" s="161"/>
      <c r="X144" s="161"/>
      <c r="Y144" s="161"/>
      <c r="Z144" s="150"/>
      <c r="AA144" s="150"/>
      <c r="AB144" s="150"/>
      <c r="AC144" s="150"/>
      <c r="AD144" s="150"/>
      <c r="AE144" s="150"/>
      <c r="AF144" s="150"/>
      <c r="AG144" s="150" t="s">
        <v>302</v>
      </c>
      <c r="AH144" s="150">
        <v>0</v>
      </c>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3" x14ac:dyDescent="0.2">
      <c r="A145" s="157"/>
      <c r="B145" s="158"/>
      <c r="C145" s="197" t="s">
        <v>1122</v>
      </c>
      <c r="D145" s="192"/>
      <c r="E145" s="193">
        <v>16</v>
      </c>
      <c r="F145" s="161"/>
      <c r="G145" s="161"/>
      <c r="H145" s="161"/>
      <c r="I145" s="161"/>
      <c r="J145" s="161"/>
      <c r="K145" s="161"/>
      <c r="L145" s="161"/>
      <c r="M145" s="161"/>
      <c r="N145" s="160"/>
      <c r="O145" s="160"/>
      <c r="P145" s="160"/>
      <c r="Q145" s="160"/>
      <c r="R145" s="161"/>
      <c r="S145" s="161"/>
      <c r="T145" s="161"/>
      <c r="U145" s="161"/>
      <c r="V145" s="161"/>
      <c r="W145" s="161"/>
      <c r="X145" s="161"/>
      <c r="Y145" s="161"/>
      <c r="Z145" s="150"/>
      <c r="AA145" s="150"/>
      <c r="AB145" s="150"/>
      <c r="AC145" s="150"/>
      <c r="AD145" s="150"/>
      <c r="AE145" s="150"/>
      <c r="AF145" s="150"/>
      <c r="AG145" s="150" t="s">
        <v>302</v>
      </c>
      <c r="AH145" s="150">
        <v>0</v>
      </c>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
      <c r="A146" s="171">
        <v>36</v>
      </c>
      <c r="B146" s="172" t="s">
        <v>1147</v>
      </c>
      <c r="C146" s="187" t="s">
        <v>1148</v>
      </c>
      <c r="D146" s="173" t="s">
        <v>297</v>
      </c>
      <c r="E146" s="174">
        <v>269</v>
      </c>
      <c r="F146" s="175"/>
      <c r="G146" s="176">
        <f>ROUND(E146*F146,2)</f>
        <v>0</v>
      </c>
      <c r="H146" s="175"/>
      <c r="I146" s="176">
        <f>ROUND(E146*H146,2)</f>
        <v>0</v>
      </c>
      <c r="J146" s="175"/>
      <c r="K146" s="176">
        <f>ROUND(E146*J146,2)</f>
        <v>0</v>
      </c>
      <c r="L146" s="176">
        <v>21</v>
      </c>
      <c r="M146" s="176">
        <f>G146*(1+L146/100)</f>
        <v>0</v>
      </c>
      <c r="N146" s="174">
        <v>0</v>
      </c>
      <c r="O146" s="174">
        <f>ROUND(E146*N146,2)</f>
        <v>0</v>
      </c>
      <c r="P146" s="174">
        <v>0</v>
      </c>
      <c r="Q146" s="174">
        <f>ROUND(E146*P146,2)</f>
        <v>0</v>
      </c>
      <c r="R146" s="176"/>
      <c r="S146" s="176" t="s">
        <v>925</v>
      </c>
      <c r="T146" s="177" t="s">
        <v>926</v>
      </c>
      <c r="U146" s="161">
        <v>0</v>
      </c>
      <c r="V146" s="161">
        <f>ROUND(E146*U146,2)</f>
        <v>0</v>
      </c>
      <c r="W146" s="161"/>
      <c r="X146" s="161" t="s">
        <v>299</v>
      </c>
      <c r="Y146" s="161" t="s">
        <v>238</v>
      </c>
      <c r="Z146" s="150"/>
      <c r="AA146" s="150"/>
      <c r="AB146" s="150"/>
      <c r="AC146" s="150"/>
      <c r="AD146" s="150"/>
      <c r="AE146" s="150"/>
      <c r="AF146" s="150"/>
      <c r="AG146" s="150" t="s">
        <v>583</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2" x14ac:dyDescent="0.2">
      <c r="A147" s="157"/>
      <c r="B147" s="158"/>
      <c r="C147" s="266" t="s">
        <v>1148</v>
      </c>
      <c r="D147" s="267"/>
      <c r="E147" s="267"/>
      <c r="F147" s="267"/>
      <c r="G147" s="267"/>
      <c r="H147" s="161"/>
      <c r="I147" s="161"/>
      <c r="J147" s="161"/>
      <c r="K147" s="161"/>
      <c r="L147" s="161"/>
      <c r="M147" s="161"/>
      <c r="N147" s="160"/>
      <c r="O147" s="160"/>
      <c r="P147" s="160"/>
      <c r="Q147" s="160"/>
      <c r="R147" s="161"/>
      <c r="S147" s="161"/>
      <c r="T147" s="161"/>
      <c r="U147" s="161"/>
      <c r="V147" s="161"/>
      <c r="W147" s="161"/>
      <c r="X147" s="161"/>
      <c r="Y147" s="161"/>
      <c r="Z147" s="150"/>
      <c r="AA147" s="150"/>
      <c r="AB147" s="150"/>
      <c r="AC147" s="150"/>
      <c r="AD147" s="150"/>
      <c r="AE147" s="150"/>
      <c r="AF147" s="150"/>
      <c r="AG147" s="150" t="s">
        <v>240</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2" x14ac:dyDescent="0.2">
      <c r="A148" s="157"/>
      <c r="B148" s="158"/>
      <c r="C148" s="197" t="s">
        <v>1149</v>
      </c>
      <c r="D148" s="192"/>
      <c r="E148" s="193"/>
      <c r="F148" s="161"/>
      <c r="G148" s="161"/>
      <c r="H148" s="161"/>
      <c r="I148" s="161"/>
      <c r="J148" s="161"/>
      <c r="K148" s="161"/>
      <c r="L148" s="161"/>
      <c r="M148" s="161"/>
      <c r="N148" s="160"/>
      <c r="O148" s="160"/>
      <c r="P148" s="160"/>
      <c r="Q148" s="160"/>
      <c r="R148" s="161"/>
      <c r="S148" s="161"/>
      <c r="T148" s="161"/>
      <c r="U148" s="161"/>
      <c r="V148" s="161"/>
      <c r="W148" s="161"/>
      <c r="X148" s="161"/>
      <c r="Y148" s="161"/>
      <c r="Z148" s="150"/>
      <c r="AA148" s="150"/>
      <c r="AB148" s="150"/>
      <c r="AC148" s="150"/>
      <c r="AD148" s="150"/>
      <c r="AE148" s="150"/>
      <c r="AF148" s="150"/>
      <c r="AG148" s="150" t="s">
        <v>302</v>
      </c>
      <c r="AH148" s="150">
        <v>0</v>
      </c>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3" x14ac:dyDescent="0.2">
      <c r="A149" s="157"/>
      <c r="B149" s="158"/>
      <c r="C149" s="197" t="s">
        <v>1150</v>
      </c>
      <c r="D149" s="192"/>
      <c r="E149" s="193">
        <v>269</v>
      </c>
      <c r="F149" s="161"/>
      <c r="G149" s="161"/>
      <c r="H149" s="161"/>
      <c r="I149" s="161"/>
      <c r="J149" s="161"/>
      <c r="K149" s="161"/>
      <c r="L149" s="161"/>
      <c r="M149" s="161"/>
      <c r="N149" s="160"/>
      <c r="O149" s="160"/>
      <c r="P149" s="160"/>
      <c r="Q149" s="160"/>
      <c r="R149" s="161"/>
      <c r="S149" s="161"/>
      <c r="T149" s="161"/>
      <c r="U149" s="161"/>
      <c r="V149" s="161"/>
      <c r="W149" s="161"/>
      <c r="X149" s="161"/>
      <c r="Y149" s="161"/>
      <c r="Z149" s="150"/>
      <c r="AA149" s="150"/>
      <c r="AB149" s="150"/>
      <c r="AC149" s="150"/>
      <c r="AD149" s="150"/>
      <c r="AE149" s="150"/>
      <c r="AF149" s="150"/>
      <c r="AG149" s="150" t="s">
        <v>302</v>
      </c>
      <c r="AH149" s="150">
        <v>0</v>
      </c>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
      <c r="A150" s="171">
        <v>37</v>
      </c>
      <c r="B150" s="172" t="s">
        <v>1151</v>
      </c>
      <c r="C150" s="187" t="s">
        <v>1152</v>
      </c>
      <c r="D150" s="173" t="s">
        <v>297</v>
      </c>
      <c r="E150" s="174">
        <v>632</v>
      </c>
      <c r="F150" s="175"/>
      <c r="G150" s="176">
        <f>ROUND(E150*F150,2)</f>
        <v>0</v>
      </c>
      <c r="H150" s="175"/>
      <c r="I150" s="176">
        <f>ROUND(E150*H150,2)</f>
        <v>0</v>
      </c>
      <c r="J150" s="175"/>
      <c r="K150" s="176">
        <f>ROUND(E150*J150,2)</f>
        <v>0</v>
      </c>
      <c r="L150" s="176">
        <v>21</v>
      </c>
      <c r="M150" s="176">
        <f>G150*(1+L150/100)</f>
        <v>0</v>
      </c>
      <c r="N150" s="174">
        <v>0</v>
      </c>
      <c r="O150" s="174">
        <f>ROUND(E150*N150,2)</f>
        <v>0</v>
      </c>
      <c r="P150" s="174">
        <v>0</v>
      </c>
      <c r="Q150" s="174">
        <f>ROUND(E150*P150,2)</f>
        <v>0</v>
      </c>
      <c r="R150" s="176"/>
      <c r="S150" s="176" t="s">
        <v>925</v>
      </c>
      <c r="T150" s="177" t="s">
        <v>926</v>
      </c>
      <c r="U150" s="161">
        <v>0</v>
      </c>
      <c r="V150" s="161">
        <f>ROUND(E150*U150,2)</f>
        <v>0</v>
      </c>
      <c r="W150" s="161"/>
      <c r="X150" s="161" t="s">
        <v>299</v>
      </c>
      <c r="Y150" s="161" t="s">
        <v>238</v>
      </c>
      <c r="Z150" s="150"/>
      <c r="AA150" s="150"/>
      <c r="AB150" s="150"/>
      <c r="AC150" s="150"/>
      <c r="AD150" s="150"/>
      <c r="AE150" s="150"/>
      <c r="AF150" s="150"/>
      <c r="AG150" s="150" t="s">
        <v>583</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2" x14ac:dyDescent="0.2">
      <c r="A151" s="157"/>
      <c r="B151" s="158"/>
      <c r="C151" s="266" t="s">
        <v>1152</v>
      </c>
      <c r="D151" s="267"/>
      <c r="E151" s="267"/>
      <c r="F151" s="267"/>
      <c r="G151" s="267"/>
      <c r="H151" s="161"/>
      <c r="I151" s="161"/>
      <c r="J151" s="161"/>
      <c r="K151" s="161"/>
      <c r="L151" s="161"/>
      <c r="M151" s="161"/>
      <c r="N151" s="160"/>
      <c r="O151" s="160"/>
      <c r="P151" s="160"/>
      <c r="Q151" s="160"/>
      <c r="R151" s="161"/>
      <c r="S151" s="161"/>
      <c r="T151" s="161"/>
      <c r="U151" s="161"/>
      <c r="V151" s="161"/>
      <c r="W151" s="161"/>
      <c r="X151" s="161"/>
      <c r="Y151" s="161"/>
      <c r="Z151" s="150"/>
      <c r="AA151" s="150"/>
      <c r="AB151" s="150"/>
      <c r="AC151" s="150"/>
      <c r="AD151" s="150"/>
      <c r="AE151" s="150"/>
      <c r="AF151" s="150"/>
      <c r="AG151" s="150" t="s">
        <v>240</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2" x14ac:dyDescent="0.2">
      <c r="A152" s="157"/>
      <c r="B152" s="158"/>
      <c r="C152" s="197" t="s">
        <v>1153</v>
      </c>
      <c r="D152" s="192"/>
      <c r="E152" s="193"/>
      <c r="F152" s="161"/>
      <c r="G152" s="161"/>
      <c r="H152" s="161"/>
      <c r="I152" s="161"/>
      <c r="J152" s="161"/>
      <c r="K152" s="161"/>
      <c r="L152" s="161"/>
      <c r="M152" s="161"/>
      <c r="N152" s="160"/>
      <c r="O152" s="160"/>
      <c r="P152" s="160"/>
      <c r="Q152" s="160"/>
      <c r="R152" s="161"/>
      <c r="S152" s="161"/>
      <c r="T152" s="161"/>
      <c r="U152" s="161"/>
      <c r="V152" s="161"/>
      <c r="W152" s="161"/>
      <c r="X152" s="161"/>
      <c r="Y152" s="161"/>
      <c r="Z152" s="150"/>
      <c r="AA152" s="150"/>
      <c r="AB152" s="150"/>
      <c r="AC152" s="150"/>
      <c r="AD152" s="150"/>
      <c r="AE152" s="150"/>
      <c r="AF152" s="150"/>
      <c r="AG152" s="150" t="s">
        <v>302</v>
      </c>
      <c r="AH152" s="150">
        <v>0</v>
      </c>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3" x14ac:dyDescent="0.2">
      <c r="A153" s="157"/>
      <c r="B153" s="158"/>
      <c r="C153" s="197" t="s">
        <v>1154</v>
      </c>
      <c r="D153" s="192"/>
      <c r="E153" s="193">
        <v>632</v>
      </c>
      <c r="F153" s="161"/>
      <c r="G153" s="161"/>
      <c r="H153" s="161"/>
      <c r="I153" s="161"/>
      <c r="J153" s="161"/>
      <c r="K153" s="161"/>
      <c r="L153" s="161"/>
      <c r="M153" s="161"/>
      <c r="N153" s="160"/>
      <c r="O153" s="160"/>
      <c r="P153" s="160"/>
      <c r="Q153" s="160"/>
      <c r="R153" s="161"/>
      <c r="S153" s="161"/>
      <c r="T153" s="161"/>
      <c r="U153" s="161"/>
      <c r="V153" s="161"/>
      <c r="W153" s="161"/>
      <c r="X153" s="161"/>
      <c r="Y153" s="161"/>
      <c r="Z153" s="150"/>
      <c r="AA153" s="150"/>
      <c r="AB153" s="150"/>
      <c r="AC153" s="150"/>
      <c r="AD153" s="150"/>
      <c r="AE153" s="150"/>
      <c r="AF153" s="150"/>
      <c r="AG153" s="150" t="s">
        <v>302</v>
      </c>
      <c r="AH153" s="150">
        <v>0</v>
      </c>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
      <c r="A154" s="171">
        <v>38</v>
      </c>
      <c r="B154" s="172" t="s">
        <v>1155</v>
      </c>
      <c r="C154" s="187" t="s">
        <v>1156</v>
      </c>
      <c r="D154" s="173" t="s">
        <v>313</v>
      </c>
      <c r="E154" s="174">
        <v>90.1</v>
      </c>
      <c r="F154" s="175"/>
      <c r="G154" s="176">
        <f>ROUND(E154*F154,2)</f>
        <v>0</v>
      </c>
      <c r="H154" s="175"/>
      <c r="I154" s="176">
        <f>ROUND(E154*H154,2)</f>
        <v>0</v>
      </c>
      <c r="J154" s="175"/>
      <c r="K154" s="176">
        <f>ROUND(E154*J154,2)</f>
        <v>0</v>
      </c>
      <c r="L154" s="176">
        <v>21</v>
      </c>
      <c r="M154" s="176">
        <f>G154*(1+L154/100)</f>
        <v>0</v>
      </c>
      <c r="N154" s="174">
        <v>0.2</v>
      </c>
      <c r="O154" s="174">
        <f>ROUND(E154*N154,2)</f>
        <v>18.02</v>
      </c>
      <c r="P154" s="174">
        <v>0</v>
      </c>
      <c r="Q154" s="174">
        <f>ROUND(E154*P154,2)</f>
        <v>0</v>
      </c>
      <c r="R154" s="176"/>
      <c r="S154" s="176" t="s">
        <v>925</v>
      </c>
      <c r="T154" s="177" t="s">
        <v>926</v>
      </c>
      <c r="U154" s="161">
        <v>0</v>
      </c>
      <c r="V154" s="161">
        <f>ROUND(E154*U154,2)</f>
        <v>0</v>
      </c>
      <c r="W154" s="161"/>
      <c r="X154" s="161" t="s">
        <v>428</v>
      </c>
      <c r="Y154" s="161" t="s">
        <v>238</v>
      </c>
      <c r="Z154" s="150"/>
      <c r="AA154" s="150"/>
      <c r="AB154" s="150"/>
      <c r="AC154" s="150"/>
      <c r="AD154" s="150"/>
      <c r="AE154" s="150"/>
      <c r="AF154" s="150"/>
      <c r="AG154" s="150" t="s">
        <v>663</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outlineLevel="2" x14ac:dyDescent="0.2">
      <c r="A155" s="157"/>
      <c r="B155" s="158"/>
      <c r="C155" s="266" t="s">
        <v>1156</v>
      </c>
      <c r="D155" s="267"/>
      <c r="E155" s="267"/>
      <c r="F155" s="267"/>
      <c r="G155" s="267"/>
      <c r="H155" s="161"/>
      <c r="I155" s="161"/>
      <c r="J155" s="161"/>
      <c r="K155" s="161"/>
      <c r="L155" s="161"/>
      <c r="M155" s="161"/>
      <c r="N155" s="160"/>
      <c r="O155" s="160"/>
      <c r="P155" s="160"/>
      <c r="Q155" s="160"/>
      <c r="R155" s="161"/>
      <c r="S155" s="161"/>
      <c r="T155" s="161"/>
      <c r="U155" s="161"/>
      <c r="V155" s="161"/>
      <c r="W155" s="161"/>
      <c r="X155" s="161"/>
      <c r="Y155" s="161"/>
      <c r="Z155" s="150"/>
      <c r="AA155" s="150"/>
      <c r="AB155" s="150"/>
      <c r="AC155" s="150"/>
      <c r="AD155" s="150"/>
      <c r="AE155" s="150"/>
      <c r="AF155" s="150"/>
      <c r="AG155" s="150" t="s">
        <v>240</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outlineLevel="2" x14ac:dyDescent="0.2">
      <c r="A156" s="157"/>
      <c r="B156" s="158"/>
      <c r="C156" s="197" t="s">
        <v>1157</v>
      </c>
      <c r="D156" s="192"/>
      <c r="E156" s="193"/>
      <c r="F156" s="161"/>
      <c r="G156" s="161"/>
      <c r="H156" s="161"/>
      <c r="I156" s="161"/>
      <c r="J156" s="161"/>
      <c r="K156" s="161"/>
      <c r="L156" s="161"/>
      <c r="M156" s="161"/>
      <c r="N156" s="160"/>
      <c r="O156" s="160"/>
      <c r="P156" s="160"/>
      <c r="Q156" s="160"/>
      <c r="R156" s="161"/>
      <c r="S156" s="161"/>
      <c r="T156" s="161"/>
      <c r="U156" s="161"/>
      <c r="V156" s="161"/>
      <c r="W156" s="161"/>
      <c r="X156" s="161"/>
      <c r="Y156" s="161"/>
      <c r="Z156" s="150"/>
      <c r="AA156" s="150"/>
      <c r="AB156" s="150"/>
      <c r="AC156" s="150"/>
      <c r="AD156" s="150"/>
      <c r="AE156" s="150"/>
      <c r="AF156" s="150"/>
      <c r="AG156" s="150" t="s">
        <v>302</v>
      </c>
      <c r="AH156" s="150">
        <v>0</v>
      </c>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3" x14ac:dyDescent="0.2">
      <c r="A157" s="157"/>
      <c r="B157" s="158"/>
      <c r="C157" s="197" t="s">
        <v>1158</v>
      </c>
      <c r="D157" s="192"/>
      <c r="E157" s="193">
        <v>90.1</v>
      </c>
      <c r="F157" s="161"/>
      <c r="G157" s="161"/>
      <c r="H157" s="161"/>
      <c r="I157" s="161"/>
      <c r="J157" s="161"/>
      <c r="K157" s="161"/>
      <c r="L157" s="161"/>
      <c r="M157" s="161"/>
      <c r="N157" s="160"/>
      <c r="O157" s="160"/>
      <c r="P157" s="160"/>
      <c r="Q157" s="160"/>
      <c r="R157" s="161"/>
      <c r="S157" s="161"/>
      <c r="T157" s="161"/>
      <c r="U157" s="161"/>
      <c r="V157" s="161"/>
      <c r="W157" s="161"/>
      <c r="X157" s="161"/>
      <c r="Y157" s="161"/>
      <c r="Z157" s="150"/>
      <c r="AA157" s="150"/>
      <c r="AB157" s="150"/>
      <c r="AC157" s="150"/>
      <c r="AD157" s="150"/>
      <c r="AE157" s="150"/>
      <c r="AF157" s="150"/>
      <c r="AG157" s="150" t="s">
        <v>302</v>
      </c>
      <c r="AH157" s="150">
        <v>0</v>
      </c>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
      <c r="A158" s="171">
        <v>39</v>
      </c>
      <c r="B158" s="172" t="s">
        <v>1159</v>
      </c>
      <c r="C158" s="187" t="s">
        <v>1160</v>
      </c>
      <c r="D158" s="173" t="s">
        <v>313</v>
      </c>
      <c r="E158" s="174">
        <v>8.91</v>
      </c>
      <c r="F158" s="175"/>
      <c r="G158" s="176">
        <f>ROUND(E158*F158,2)</f>
        <v>0</v>
      </c>
      <c r="H158" s="175"/>
      <c r="I158" s="176">
        <f>ROUND(E158*H158,2)</f>
        <v>0</v>
      </c>
      <c r="J158" s="175"/>
      <c r="K158" s="176">
        <f>ROUND(E158*J158,2)</f>
        <v>0</v>
      </c>
      <c r="L158" s="176">
        <v>21</v>
      </c>
      <c r="M158" s="176">
        <f>G158*(1+L158/100)</f>
        <v>0</v>
      </c>
      <c r="N158" s="174">
        <v>0</v>
      </c>
      <c r="O158" s="174">
        <f>ROUND(E158*N158,2)</f>
        <v>0</v>
      </c>
      <c r="P158" s="174">
        <v>0</v>
      </c>
      <c r="Q158" s="174">
        <f>ROUND(E158*P158,2)</f>
        <v>0</v>
      </c>
      <c r="R158" s="176"/>
      <c r="S158" s="176" t="s">
        <v>925</v>
      </c>
      <c r="T158" s="177" t="s">
        <v>926</v>
      </c>
      <c r="U158" s="161">
        <v>0</v>
      </c>
      <c r="V158" s="161">
        <f>ROUND(E158*U158,2)</f>
        <v>0</v>
      </c>
      <c r="W158" s="161"/>
      <c r="X158" s="161" t="s">
        <v>299</v>
      </c>
      <c r="Y158" s="161" t="s">
        <v>238</v>
      </c>
      <c r="Z158" s="150"/>
      <c r="AA158" s="150"/>
      <c r="AB158" s="150"/>
      <c r="AC158" s="150"/>
      <c r="AD158" s="150"/>
      <c r="AE158" s="150"/>
      <c r="AF158" s="150"/>
      <c r="AG158" s="150" t="s">
        <v>583</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outlineLevel="2" x14ac:dyDescent="0.2">
      <c r="A159" s="157"/>
      <c r="B159" s="158"/>
      <c r="C159" s="266" t="s">
        <v>1160</v>
      </c>
      <c r="D159" s="267"/>
      <c r="E159" s="267"/>
      <c r="F159" s="267"/>
      <c r="G159" s="267"/>
      <c r="H159" s="161"/>
      <c r="I159" s="161"/>
      <c r="J159" s="161"/>
      <c r="K159" s="161"/>
      <c r="L159" s="161"/>
      <c r="M159" s="161"/>
      <c r="N159" s="160"/>
      <c r="O159" s="160"/>
      <c r="P159" s="160"/>
      <c r="Q159" s="160"/>
      <c r="R159" s="161"/>
      <c r="S159" s="161"/>
      <c r="T159" s="161"/>
      <c r="U159" s="161"/>
      <c r="V159" s="161"/>
      <c r="W159" s="161"/>
      <c r="X159" s="161"/>
      <c r="Y159" s="161"/>
      <c r="Z159" s="150"/>
      <c r="AA159" s="150"/>
      <c r="AB159" s="150"/>
      <c r="AC159" s="150"/>
      <c r="AD159" s="150"/>
      <c r="AE159" s="150"/>
      <c r="AF159" s="150"/>
      <c r="AG159" s="150" t="s">
        <v>240</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2" x14ac:dyDescent="0.2">
      <c r="A160" s="157"/>
      <c r="B160" s="158"/>
      <c r="C160" s="197" t="s">
        <v>1161</v>
      </c>
      <c r="D160" s="192"/>
      <c r="E160" s="193"/>
      <c r="F160" s="161"/>
      <c r="G160" s="161"/>
      <c r="H160" s="161"/>
      <c r="I160" s="161"/>
      <c r="J160" s="161"/>
      <c r="K160" s="161"/>
      <c r="L160" s="161"/>
      <c r="M160" s="161"/>
      <c r="N160" s="160"/>
      <c r="O160" s="160"/>
      <c r="P160" s="160"/>
      <c r="Q160" s="160"/>
      <c r="R160" s="161"/>
      <c r="S160" s="161"/>
      <c r="T160" s="161"/>
      <c r="U160" s="161"/>
      <c r="V160" s="161"/>
      <c r="W160" s="161"/>
      <c r="X160" s="161"/>
      <c r="Y160" s="161"/>
      <c r="Z160" s="150"/>
      <c r="AA160" s="150"/>
      <c r="AB160" s="150"/>
      <c r="AC160" s="150"/>
      <c r="AD160" s="150"/>
      <c r="AE160" s="150"/>
      <c r="AF160" s="150"/>
      <c r="AG160" s="150" t="s">
        <v>302</v>
      </c>
      <c r="AH160" s="150">
        <v>0</v>
      </c>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3" x14ac:dyDescent="0.2">
      <c r="A161" s="157"/>
      <c r="B161" s="158"/>
      <c r="C161" s="197" t="s">
        <v>1162</v>
      </c>
      <c r="D161" s="192"/>
      <c r="E161" s="193"/>
      <c r="F161" s="161"/>
      <c r="G161" s="161"/>
      <c r="H161" s="161"/>
      <c r="I161" s="161"/>
      <c r="J161" s="161"/>
      <c r="K161" s="161"/>
      <c r="L161" s="161"/>
      <c r="M161" s="161"/>
      <c r="N161" s="160"/>
      <c r="O161" s="160"/>
      <c r="P161" s="160"/>
      <c r="Q161" s="160"/>
      <c r="R161" s="161"/>
      <c r="S161" s="161"/>
      <c r="T161" s="161"/>
      <c r="U161" s="161"/>
      <c r="V161" s="161"/>
      <c r="W161" s="161"/>
      <c r="X161" s="161"/>
      <c r="Y161" s="161"/>
      <c r="Z161" s="150"/>
      <c r="AA161" s="150"/>
      <c r="AB161" s="150"/>
      <c r="AC161" s="150"/>
      <c r="AD161" s="150"/>
      <c r="AE161" s="150"/>
      <c r="AF161" s="150"/>
      <c r="AG161" s="150" t="s">
        <v>302</v>
      </c>
      <c r="AH161" s="150">
        <v>0</v>
      </c>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3" x14ac:dyDescent="0.2">
      <c r="A162" s="157"/>
      <c r="B162" s="158"/>
      <c r="C162" s="197" t="s">
        <v>1163</v>
      </c>
      <c r="D162" s="192"/>
      <c r="E162" s="193"/>
      <c r="F162" s="161"/>
      <c r="G162" s="161"/>
      <c r="H162" s="161"/>
      <c r="I162" s="161"/>
      <c r="J162" s="161"/>
      <c r="K162" s="161"/>
      <c r="L162" s="161"/>
      <c r="M162" s="161"/>
      <c r="N162" s="160"/>
      <c r="O162" s="160"/>
      <c r="P162" s="160"/>
      <c r="Q162" s="160"/>
      <c r="R162" s="161"/>
      <c r="S162" s="161"/>
      <c r="T162" s="161"/>
      <c r="U162" s="161"/>
      <c r="V162" s="161"/>
      <c r="W162" s="161"/>
      <c r="X162" s="161"/>
      <c r="Y162" s="161"/>
      <c r="Z162" s="150"/>
      <c r="AA162" s="150"/>
      <c r="AB162" s="150"/>
      <c r="AC162" s="150"/>
      <c r="AD162" s="150"/>
      <c r="AE162" s="150"/>
      <c r="AF162" s="150"/>
      <c r="AG162" s="150" t="s">
        <v>302</v>
      </c>
      <c r="AH162" s="150">
        <v>0</v>
      </c>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3" x14ac:dyDescent="0.2">
      <c r="A163" s="157"/>
      <c r="B163" s="158"/>
      <c r="C163" s="197" t="s">
        <v>1164</v>
      </c>
      <c r="D163" s="192"/>
      <c r="E163" s="193">
        <v>8.91</v>
      </c>
      <c r="F163" s="161"/>
      <c r="G163" s="161"/>
      <c r="H163" s="161"/>
      <c r="I163" s="161"/>
      <c r="J163" s="161"/>
      <c r="K163" s="161"/>
      <c r="L163" s="161"/>
      <c r="M163" s="161"/>
      <c r="N163" s="160"/>
      <c r="O163" s="160"/>
      <c r="P163" s="160"/>
      <c r="Q163" s="160"/>
      <c r="R163" s="161"/>
      <c r="S163" s="161"/>
      <c r="T163" s="161"/>
      <c r="U163" s="161"/>
      <c r="V163" s="161"/>
      <c r="W163" s="161"/>
      <c r="X163" s="161"/>
      <c r="Y163" s="161"/>
      <c r="Z163" s="150"/>
      <c r="AA163" s="150"/>
      <c r="AB163" s="150"/>
      <c r="AC163" s="150"/>
      <c r="AD163" s="150"/>
      <c r="AE163" s="150"/>
      <c r="AF163" s="150"/>
      <c r="AG163" s="150" t="s">
        <v>302</v>
      </c>
      <c r="AH163" s="150">
        <v>0</v>
      </c>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
      <c r="A164" s="171">
        <v>40</v>
      </c>
      <c r="B164" s="172" t="s">
        <v>1165</v>
      </c>
      <c r="C164" s="187" t="s">
        <v>1166</v>
      </c>
      <c r="D164" s="173" t="s">
        <v>313</v>
      </c>
      <c r="E164" s="174">
        <v>8.91</v>
      </c>
      <c r="F164" s="175"/>
      <c r="G164" s="176">
        <f>ROUND(E164*F164,2)</f>
        <v>0</v>
      </c>
      <c r="H164" s="175"/>
      <c r="I164" s="176">
        <f>ROUND(E164*H164,2)</f>
        <v>0</v>
      </c>
      <c r="J164" s="175"/>
      <c r="K164" s="176">
        <f>ROUND(E164*J164,2)</f>
        <v>0</v>
      </c>
      <c r="L164" s="176">
        <v>21</v>
      </c>
      <c r="M164" s="176">
        <f>G164*(1+L164/100)</f>
        <v>0</v>
      </c>
      <c r="N164" s="174">
        <v>0</v>
      </c>
      <c r="O164" s="174">
        <f>ROUND(E164*N164,2)</f>
        <v>0</v>
      </c>
      <c r="P164" s="174">
        <v>0</v>
      </c>
      <c r="Q164" s="174">
        <f>ROUND(E164*P164,2)</f>
        <v>0</v>
      </c>
      <c r="R164" s="176"/>
      <c r="S164" s="176" t="s">
        <v>925</v>
      </c>
      <c r="T164" s="177" t="s">
        <v>926</v>
      </c>
      <c r="U164" s="161">
        <v>0</v>
      </c>
      <c r="V164" s="161">
        <f>ROUND(E164*U164,2)</f>
        <v>0</v>
      </c>
      <c r="W164" s="161"/>
      <c r="X164" s="161" t="s">
        <v>299</v>
      </c>
      <c r="Y164" s="161" t="s">
        <v>238</v>
      </c>
      <c r="Z164" s="150"/>
      <c r="AA164" s="150"/>
      <c r="AB164" s="150"/>
      <c r="AC164" s="150"/>
      <c r="AD164" s="150"/>
      <c r="AE164" s="150"/>
      <c r="AF164" s="150"/>
      <c r="AG164" s="150" t="s">
        <v>583</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2" x14ac:dyDescent="0.2">
      <c r="A165" s="157"/>
      <c r="B165" s="158"/>
      <c r="C165" s="266" t="s">
        <v>1166</v>
      </c>
      <c r="D165" s="267"/>
      <c r="E165" s="267"/>
      <c r="F165" s="267"/>
      <c r="G165" s="267"/>
      <c r="H165" s="161"/>
      <c r="I165" s="161"/>
      <c r="J165" s="161"/>
      <c r="K165" s="161"/>
      <c r="L165" s="161"/>
      <c r="M165" s="161"/>
      <c r="N165" s="160"/>
      <c r="O165" s="160"/>
      <c r="P165" s="160"/>
      <c r="Q165" s="160"/>
      <c r="R165" s="161"/>
      <c r="S165" s="161"/>
      <c r="T165" s="161"/>
      <c r="U165" s="161"/>
      <c r="V165" s="161"/>
      <c r="W165" s="161"/>
      <c r="X165" s="161"/>
      <c r="Y165" s="161"/>
      <c r="Z165" s="150"/>
      <c r="AA165" s="150"/>
      <c r="AB165" s="150"/>
      <c r="AC165" s="150"/>
      <c r="AD165" s="150"/>
      <c r="AE165" s="150"/>
      <c r="AF165" s="150"/>
      <c r="AG165" s="150" t="s">
        <v>240</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
      <c r="A166" s="171">
        <v>41</v>
      </c>
      <c r="B166" s="172" t="s">
        <v>1167</v>
      </c>
      <c r="C166" s="187" t="s">
        <v>1168</v>
      </c>
      <c r="D166" s="173" t="s">
        <v>313</v>
      </c>
      <c r="E166" s="174">
        <v>8.91</v>
      </c>
      <c r="F166" s="175"/>
      <c r="G166" s="176">
        <f>ROUND(E166*F166,2)</f>
        <v>0</v>
      </c>
      <c r="H166" s="175"/>
      <c r="I166" s="176">
        <f>ROUND(E166*H166,2)</f>
        <v>0</v>
      </c>
      <c r="J166" s="175"/>
      <c r="K166" s="176">
        <f>ROUND(E166*J166,2)</f>
        <v>0</v>
      </c>
      <c r="L166" s="176">
        <v>21</v>
      </c>
      <c r="M166" s="176">
        <f>G166*(1+L166/100)</f>
        <v>0</v>
      </c>
      <c r="N166" s="174">
        <v>0</v>
      </c>
      <c r="O166" s="174">
        <f>ROUND(E166*N166,2)</f>
        <v>0</v>
      </c>
      <c r="P166" s="174">
        <v>0</v>
      </c>
      <c r="Q166" s="174">
        <f>ROUND(E166*P166,2)</f>
        <v>0</v>
      </c>
      <c r="R166" s="176"/>
      <c r="S166" s="176" t="s">
        <v>925</v>
      </c>
      <c r="T166" s="177" t="s">
        <v>926</v>
      </c>
      <c r="U166" s="161">
        <v>0</v>
      </c>
      <c r="V166" s="161">
        <f>ROUND(E166*U166,2)</f>
        <v>0</v>
      </c>
      <c r="W166" s="161"/>
      <c r="X166" s="161" t="s">
        <v>299</v>
      </c>
      <c r="Y166" s="161" t="s">
        <v>238</v>
      </c>
      <c r="Z166" s="150"/>
      <c r="AA166" s="150"/>
      <c r="AB166" s="150"/>
      <c r="AC166" s="150"/>
      <c r="AD166" s="150"/>
      <c r="AE166" s="150"/>
      <c r="AF166" s="150"/>
      <c r="AG166" s="150" t="s">
        <v>583</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2" x14ac:dyDescent="0.2">
      <c r="A167" s="157"/>
      <c r="B167" s="158"/>
      <c r="C167" s="266" t="s">
        <v>1168</v>
      </c>
      <c r="D167" s="267"/>
      <c r="E167" s="267"/>
      <c r="F167" s="267"/>
      <c r="G167" s="267"/>
      <c r="H167" s="161"/>
      <c r="I167" s="161"/>
      <c r="J167" s="161"/>
      <c r="K167" s="161"/>
      <c r="L167" s="161"/>
      <c r="M167" s="161"/>
      <c r="N167" s="160"/>
      <c r="O167" s="160"/>
      <c r="P167" s="160"/>
      <c r="Q167" s="160"/>
      <c r="R167" s="161"/>
      <c r="S167" s="161"/>
      <c r="T167" s="161"/>
      <c r="U167" s="161"/>
      <c r="V167" s="161"/>
      <c r="W167" s="161"/>
      <c r="X167" s="161"/>
      <c r="Y167" s="161"/>
      <c r="Z167" s="150"/>
      <c r="AA167" s="150"/>
      <c r="AB167" s="150"/>
      <c r="AC167" s="150"/>
      <c r="AD167" s="150"/>
      <c r="AE167" s="150"/>
      <c r="AF167" s="150"/>
      <c r="AG167" s="150" t="s">
        <v>240</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
      <c r="A168" s="171">
        <v>42</v>
      </c>
      <c r="B168" s="172" t="s">
        <v>1169</v>
      </c>
      <c r="C168" s="187" t="s">
        <v>1170</v>
      </c>
      <c r="D168" s="173" t="s">
        <v>313</v>
      </c>
      <c r="E168" s="174">
        <v>8.91</v>
      </c>
      <c r="F168" s="175"/>
      <c r="G168" s="176">
        <f>ROUND(E168*F168,2)</f>
        <v>0</v>
      </c>
      <c r="H168" s="175"/>
      <c r="I168" s="176">
        <f>ROUND(E168*H168,2)</f>
        <v>0</v>
      </c>
      <c r="J168" s="175"/>
      <c r="K168" s="176">
        <f>ROUND(E168*J168,2)</f>
        <v>0</v>
      </c>
      <c r="L168" s="176">
        <v>21</v>
      </c>
      <c r="M168" s="176">
        <f>G168*(1+L168/100)</f>
        <v>0</v>
      </c>
      <c r="N168" s="174">
        <v>0</v>
      </c>
      <c r="O168" s="174">
        <f>ROUND(E168*N168,2)</f>
        <v>0</v>
      </c>
      <c r="P168" s="174">
        <v>0</v>
      </c>
      <c r="Q168" s="174">
        <f>ROUND(E168*P168,2)</f>
        <v>0</v>
      </c>
      <c r="R168" s="176"/>
      <c r="S168" s="176" t="s">
        <v>925</v>
      </c>
      <c r="T168" s="177" t="s">
        <v>926</v>
      </c>
      <c r="U168" s="161">
        <v>0</v>
      </c>
      <c r="V168" s="161">
        <f>ROUND(E168*U168,2)</f>
        <v>0</v>
      </c>
      <c r="W168" s="161"/>
      <c r="X168" s="161" t="s">
        <v>428</v>
      </c>
      <c r="Y168" s="161" t="s">
        <v>238</v>
      </c>
      <c r="Z168" s="150"/>
      <c r="AA168" s="150"/>
      <c r="AB168" s="150"/>
      <c r="AC168" s="150"/>
      <c r="AD168" s="150"/>
      <c r="AE168" s="150"/>
      <c r="AF168" s="150"/>
      <c r="AG168" s="150" t="s">
        <v>663</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2" x14ac:dyDescent="0.2">
      <c r="A169" s="157"/>
      <c r="B169" s="158"/>
      <c r="C169" s="266" t="s">
        <v>1170</v>
      </c>
      <c r="D169" s="267"/>
      <c r="E169" s="267"/>
      <c r="F169" s="267"/>
      <c r="G169" s="267"/>
      <c r="H169" s="161"/>
      <c r="I169" s="161"/>
      <c r="J169" s="161"/>
      <c r="K169" s="161"/>
      <c r="L169" s="161"/>
      <c r="M169" s="161"/>
      <c r="N169" s="160"/>
      <c r="O169" s="160"/>
      <c r="P169" s="160"/>
      <c r="Q169" s="160"/>
      <c r="R169" s="161"/>
      <c r="S169" s="161"/>
      <c r="T169" s="161"/>
      <c r="U169" s="161"/>
      <c r="V169" s="161"/>
      <c r="W169" s="161"/>
      <c r="X169" s="161"/>
      <c r="Y169" s="161"/>
      <c r="Z169" s="150"/>
      <c r="AA169" s="150"/>
      <c r="AB169" s="150"/>
      <c r="AC169" s="150"/>
      <c r="AD169" s="150"/>
      <c r="AE169" s="150"/>
      <c r="AF169" s="150"/>
      <c r="AG169" s="150" t="s">
        <v>240</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x14ac:dyDescent="0.2">
      <c r="A170" s="164" t="s">
        <v>230</v>
      </c>
      <c r="B170" s="165" t="s">
        <v>176</v>
      </c>
      <c r="C170" s="186" t="s">
        <v>177</v>
      </c>
      <c r="D170" s="166"/>
      <c r="E170" s="167"/>
      <c r="F170" s="168"/>
      <c r="G170" s="168">
        <f>SUMIF(AG171:AG190,"&lt;&gt;NOR",G171:G190)</f>
        <v>0</v>
      </c>
      <c r="H170" s="168"/>
      <c r="I170" s="168">
        <f>SUM(I171:I190)</f>
        <v>0</v>
      </c>
      <c r="J170" s="168"/>
      <c r="K170" s="168">
        <f>SUM(K171:K190)</f>
        <v>0</v>
      </c>
      <c r="L170" s="168"/>
      <c r="M170" s="168">
        <f>SUM(M171:M190)</f>
        <v>0</v>
      </c>
      <c r="N170" s="167"/>
      <c r="O170" s="167">
        <f>SUM(O171:O190)</f>
        <v>1.1800000000000002</v>
      </c>
      <c r="P170" s="167"/>
      <c r="Q170" s="167">
        <f>SUM(Q171:Q190)</f>
        <v>0</v>
      </c>
      <c r="R170" s="168"/>
      <c r="S170" s="168"/>
      <c r="T170" s="169"/>
      <c r="U170" s="163"/>
      <c r="V170" s="163">
        <f>SUM(V171:V190)</f>
        <v>0</v>
      </c>
      <c r="W170" s="163"/>
      <c r="X170" s="163"/>
      <c r="Y170" s="163"/>
      <c r="AG170" t="s">
        <v>231</v>
      </c>
    </row>
    <row r="171" spans="1:60" outlineLevel="1" x14ac:dyDescent="0.2">
      <c r="A171" s="171">
        <v>43</v>
      </c>
      <c r="B171" s="172" t="s">
        <v>1171</v>
      </c>
      <c r="C171" s="187" t="s">
        <v>1172</v>
      </c>
      <c r="D171" s="173" t="s">
        <v>438</v>
      </c>
      <c r="E171" s="174">
        <v>3</v>
      </c>
      <c r="F171" s="175"/>
      <c r="G171" s="176">
        <f>ROUND(E171*F171,2)</f>
        <v>0</v>
      </c>
      <c r="H171" s="175"/>
      <c r="I171" s="176">
        <f>ROUND(E171*H171,2)</f>
        <v>0</v>
      </c>
      <c r="J171" s="175"/>
      <c r="K171" s="176">
        <f>ROUND(E171*J171,2)</f>
        <v>0</v>
      </c>
      <c r="L171" s="176">
        <v>21</v>
      </c>
      <c r="M171" s="176">
        <f>G171*(1+L171/100)</f>
        <v>0</v>
      </c>
      <c r="N171" s="174">
        <v>1.4999999999999999E-2</v>
      </c>
      <c r="O171" s="174">
        <f>ROUND(E171*N171,2)</f>
        <v>0.05</v>
      </c>
      <c r="P171" s="174">
        <v>0</v>
      </c>
      <c r="Q171" s="174">
        <f>ROUND(E171*P171,2)</f>
        <v>0</v>
      </c>
      <c r="R171" s="176"/>
      <c r="S171" s="176" t="s">
        <v>267</v>
      </c>
      <c r="T171" s="177" t="s">
        <v>236</v>
      </c>
      <c r="U171" s="161">
        <v>0</v>
      </c>
      <c r="V171" s="161">
        <f>ROUND(E171*U171,2)</f>
        <v>0</v>
      </c>
      <c r="W171" s="161"/>
      <c r="X171" s="161" t="s">
        <v>428</v>
      </c>
      <c r="Y171" s="161" t="s">
        <v>238</v>
      </c>
      <c r="Z171" s="150"/>
      <c r="AA171" s="150"/>
      <c r="AB171" s="150"/>
      <c r="AC171" s="150"/>
      <c r="AD171" s="150"/>
      <c r="AE171" s="150"/>
      <c r="AF171" s="150"/>
      <c r="AG171" s="150" t="s">
        <v>663</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2" x14ac:dyDescent="0.2">
      <c r="A172" s="157"/>
      <c r="B172" s="158"/>
      <c r="C172" s="266" t="s">
        <v>1172</v>
      </c>
      <c r="D172" s="267"/>
      <c r="E172" s="267"/>
      <c r="F172" s="267"/>
      <c r="G172" s="267"/>
      <c r="H172" s="161"/>
      <c r="I172" s="161"/>
      <c r="J172" s="161"/>
      <c r="K172" s="161"/>
      <c r="L172" s="161"/>
      <c r="M172" s="161"/>
      <c r="N172" s="160"/>
      <c r="O172" s="160"/>
      <c r="P172" s="160"/>
      <c r="Q172" s="160"/>
      <c r="R172" s="161"/>
      <c r="S172" s="161"/>
      <c r="T172" s="161"/>
      <c r="U172" s="161"/>
      <c r="V172" s="161"/>
      <c r="W172" s="161"/>
      <c r="X172" s="161"/>
      <c r="Y172" s="161"/>
      <c r="Z172" s="150"/>
      <c r="AA172" s="150"/>
      <c r="AB172" s="150"/>
      <c r="AC172" s="150"/>
      <c r="AD172" s="150"/>
      <c r="AE172" s="150"/>
      <c r="AF172" s="150"/>
      <c r="AG172" s="150" t="s">
        <v>240</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
      <c r="A173" s="171">
        <v>44</v>
      </c>
      <c r="B173" s="172" t="s">
        <v>1173</v>
      </c>
      <c r="C173" s="187" t="s">
        <v>1174</v>
      </c>
      <c r="D173" s="173" t="s">
        <v>438</v>
      </c>
      <c r="E173" s="174">
        <v>6</v>
      </c>
      <c r="F173" s="175"/>
      <c r="G173" s="176">
        <f>ROUND(E173*F173,2)</f>
        <v>0</v>
      </c>
      <c r="H173" s="175"/>
      <c r="I173" s="176">
        <f>ROUND(E173*H173,2)</f>
        <v>0</v>
      </c>
      <c r="J173" s="175"/>
      <c r="K173" s="176">
        <f>ROUND(E173*J173,2)</f>
        <v>0</v>
      </c>
      <c r="L173" s="176">
        <v>21</v>
      </c>
      <c r="M173" s="176">
        <f>G173*(1+L173/100)</f>
        <v>0</v>
      </c>
      <c r="N173" s="174">
        <v>1.4999999999999999E-2</v>
      </c>
      <c r="O173" s="174">
        <f>ROUND(E173*N173,2)</f>
        <v>0.09</v>
      </c>
      <c r="P173" s="174">
        <v>0</v>
      </c>
      <c r="Q173" s="174">
        <f>ROUND(E173*P173,2)</f>
        <v>0</v>
      </c>
      <c r="R173" s="176"/>
      <c r="S173" s="176" t="s">
        <v>267</v>
      </c>
      <c r="T173" s="177" t="s">
        <v>236</v>
      </c>
      <c r="U173" s="161">
        <v>0</v>
      </c>
      <c r="V173" s="161">
        <f>ROUND(E173*U173,2)</f>
        <v>0</v>
      </c>
      <c r="W173" s="161"/>
      <c r="X173" s="161" t="s">
        <v>428</v>
      </c>
      <c r="Y173" s="161" t="s">
        <v>238</v>
      </c>
      <c r="Z173" s="150"/>
      <c r="AA173" s="150"/>
      <c r="AB173" s="150"/>
      <c r="AC173" s="150"/>
      <c r="AD173" s="150"/>
      <c r="AE173" s="150"/>
      <c r="AF173" s="150"/>
      <c r="AG173" s="150" t="s">
        <v>663</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2" x14ac:dyDescent="0.2">
      <c r="A174" s="157"/>
      <c r="B174" s="158"/>
      <c r="C174" s="266" t="s">
        <v>1174</v>
      </c>
      <c r="D174" s="267"/>
      <c r="E174" s="267"/>
      <c r="F174" s="267"/>
      <c r="G174" s="267"/>
      <c r="H174" s="161"/>
      <c r="I174" s="161"/>
      <c r="J174" s="161"/>
      <c r="K174" s="161"/>
      <c r="L174" s="161"/>
      <c r="M174" s="161"/>
      <c r="N174" s="160"/>
      <c r="O174" s="160"/>
      <c r="P174" s="160"/>
      <c r="Q174" s="160"/>
      <c r="R174" s="161"/>
      <c r="S174" s="161"/>
      <c r="T174" s="161"/>
      <c r="U174" s="161"/>
      <c r="V174" s="161"/>
      <c r="W174" s="161"/>
      <c r="X174" s="161"/>
      <c r="Y174" s="161"/>
      <c r="Z174" s="150"/>
      <c r="AA174" s="150"/>
      <c r="AB174" s="150"/>
      <c r="AC174" s="150"/>
      <c r="AD174" s="150"/>
      <c r="AE174" s="150"/>
      <c r="AF174" s="150"/>
      <c r="AG174" s="150" t="s">
        <v>240</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outlineLevel="1" x14ac:dyDescent="0.2">
      <c r="A175" s="171">
        <v>45</v>
      </c>
      <c r="B175" s="172" t="s">
        <v>1175</v>
      </c>
      <c r="C175" s="187" t="s">
        <v>1176</v>
      </c>
      <c r="D175" s="173" t="s">
        <v>438</v>
      </c>
      <c r="E175" s="174">
        <v>1</v>
      </c>
      <c r="F175" s="175"/>
      <c r="G175" s="176">
        <f>ROUND(E175*F175,2)</f>
        <v>0</v>
      </c>
      <c r="H175" s="175"/>
      <c r="I175" s="176">
        <f>ROUND(E175*H175,2)</f>
        <v>0</v>
      </c>
      <c r="J175" s="175"/>
      <c r="K175" s="176">
        <f>ROUND(E175*J175,2)</f>
        <v>0</v>
      </c>
      <c r="L175" s="176">
        <v>21</v>
      </c>
      <c r="M175" s="176">
        <f>G175*(1+L175/100)</f>
        <v>0</v>
      </c>
      <c r="N175" s="174">
        <v>2.5000000000000001E-2</v>
      </c>
      <c r="O175" s="174">
        <f>ROUND(E175*N175,2)</f>
        <v>0.03</v>
      </c>
      <c r="P175" s="174">
        <v>0</v>
      </c>
      <c r="Q175" s="174">
        <f>ROUND(E175*P175,2)</f>
        <v>0</v>
      </c>
      <c r="R175" s="176"/>
      <c r="S175" s="176" t="s">
        <v>267</v>
      </c>
      <c r="T175" s="177" t="s">
        <v>236</v>
      </c>
      <c r="U175" s="161">
        <v>0</v>
      </c>
      <c r="V175" s="161">
        <f>ROUND(E175*U175,2)</f>
        <v>0</v>
      </c>
      <c r="W175" s="161"/>
      <c r="X175" s="161" t="s">
        <v>428</v>
      </c>
      <c r="Y175" s="161" t="s">
        <v>238</v>
      </c>
      <c r="Z175" s="150"/>
      <c r="AA175" s="150"/>
      <c r="AB175" s="150"/>
      <c r="AC175" s="150"/>
      <c r="AD175" s="150"/>
      <c r="AE175" s="150"/>
      <c r="AF175" s="150"/>
      <c r="AG175" s="150" t="s">
        <v>663</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outlineLevel="2" x14ac:dyDescent="0.2">
      <c r="A176" s="157"/>
      <c r="B176" s="158"/>
      <c r="C176" s="266" t="s">
        <v>1176</v>
      </c>
      <c r="D176" s="267"/>
      <c r="E176" s="267"/>
      <c r="F176" s="267"/>
      <c r="G176" s="267"/>
      <c r="H176" s="161"/>
      <c r="I176" s="161"/>
      <c r="J176" s="161"/>
      <c r="K176" s="161"/>
      <c r="L176" s="161"/>
      <c r="M176" s="161"/>
      <c r="N176" s="160"/>
      <c r="O176" s="160"/>
      <c r="P176" s="160"/>
      <c r="Q176" s="160"/>
      <c r="R176" s="161"/>
      <c r="S176" s="161"/>
      <c r="T176" s="161"/>
      <c r="U176" s="161"/>
      <c r="V176" s="161"/>
      <c r="W176" s="161"/>
      <c r="X176" s="161"/>
      <c r="Y176" s="161"/>
      <c r="Z176" s="150"/>
      <c r="AA176" s="150"/>
      <c r="AB176" s="150"/>
      <c r="AC176" s="150"/>
      <c r="AD176" s="150"/>
      <c r="AE176" s="150"/>
      <c r="AF176" s="150"/>
      <c r="AG176" s="150" t="s">
        <v>240</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
      <c r="A177" s="171">
        <v>46</v>
      </c>
      <c r="B177" s="172" t="s">
        <v>1177</v>
      </c>
      <c r="C177" s="187" t="s">
        <v>1178</v>
      </c>
      <c r="D177" s="173" t="s">
        <v>438</v>
      </c>
      <c r="E177" s="174">
        <v>1</v>
      </c>
      <c r="F177" s="175"/>
      <c r="G177" s="176">
        <f>ROUND(E177*F177,2)</f>
        <v>0</v>
      </c>
      <c r="H177" s="175"/>
      <c r="I177" s="176">
        <f>ROUND(E177*H177,2)</f>
        <v>0</v>
      </c>
      <c r="J177" s="175"/>
      <c r="K177" s="176">
        <f>ROUND(E177*J177,2)</f>
        <v>0</v>
      </c>
      <c r="L177" s="176">
        <v>21</v>
      </c>
      <c r="M177" s="176">
        <f>G177*(1+L177/100)</f>
        <v>0</v>
      </c>
      <c r="N177" s="174">
        <v>0.02</v>
      </c>
      <c r="O177" s="174">
        <f>ROUND(E177*N177,2)</f>
        <v>0.02</v>
      </c>
      <c r="P177" s="174">
        <v>0</v>
      </c>
      <c r="Q177" s="174">
        <f>ROUND(E177*P177,2)</f>
        <v>0</v>
      </c>
      <c r="R177" s="176"/>
      <c r="S177" s="176" t="s">
        <v>267</v>
      </c>
      <c r="T177" s="177" t="s">
        <v>236</v>
      </c>
      <c r="U177" s="161">
        <v>0</v>
      </c>
      <c r="V177" s="161">
        <f>ROUND(E177*U177,2)</f>
        <v>0</v>
      </c>
      <c r="W177" s="161"/>
      <c r="X177" s="161" t="s">
        <v>428</v>
      </c>
      <c r="Y177" s="161" t="s">
        <v>238</v>
      </c>
      <c r="Z177" s="150"/>
      <c r="AA177" s="150"/>
      <c r="AB177" s="150"/>
      <c r="AC177" s="150"/>
      <c r="AD177" s="150"/>
      <c r="AE177" s="150"/>
      <c r="AF177" s="150"/>
      <c r="AG177" s="150" t="s">
        <v>663</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2" x14ac:dyDescent="0.2">
      <c r="A178" s="157"/>
      <c r="B178" s="158"/>
      <c r="C178" s="266" t="s">
        <v>1179</v>
      </c>
      <c r="D178" s="267"/>
      <c r="E178" s="267"/>
      <c r="F178" s="267"/>
      <c r="G178" s="267"/>
      <c r="H178" s="161"/>
      <c r="I178" s="161"/>
      <c r="J178" s="161"/>
      <c r="K178" s="161"/>
      <c r="L178" s="161"/>
      <c r="M178" s="161"/>
      <c r="N178" s="160"/>
      <c r="O178" s="160"/>
      <c r="P178" s="160"/>
      <c r="Q178" s="160"/>
      <c r="R178" s="161"/>
      <c r="S178" s="161"/>
      <c r="T178" s="161"/>
      <c r="U178" s="161"/>
      <c r="V178" s="161"/>
      <c r="W178" s="161"/>
      <c r="X178" s="161"/>
      <c r="Y178" s="161"/>
      <c r="Z178" s="150"/>
      <c r="AA178" s="150"/>
      <c r="AB178" s="150"/>
      <c r="AC178" s="150"/>
      <c r="AD178" s="150"/>
      <c r="AE178" s="150"/>
      <c r="AF178" s="150"/>
      <c r="AG178" s="150" t="s">
        <v>240</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outlineLevel="1" x14ac:dyDescent="0.2">
      <c r="A179" s="171">
        <v>47</v>
      </c>
      <c r="B179" s="172" t="s">
        <v>1180</v>
      </c>
      <c r="C179" s="187" t="s">
        <v>1181</v>
      </c>
      <c r="D179" s="173" t="s">
        <v>438</v>
      </c>
      <c r="E179" s="174">
        <v>3</v>
      </c>
      <c r="F179" s="175"/>
      <c r="G179" s="176">
        <f>ROUND(E179*F179,2)</f>
        <v>0</v>
      </c>
      <c r="H179" s="175"/>
      <c r="I179" s="176">
        <f>ROUND(E179*H179,2)</f>
        <v>0</v>
      </c>
      <c r="J179" s="175"/>
      <c r="K179" s="176">
        <f>ROUND(E179*J179,2)</f>
        <v>0</v>
      </c>
      <c r="L179" s="176">
        <v>21</v>
      </c>
      <c r="M179" s="176">
        <f>G179*(1+L179/100)</f>
        <v>0</v>
      </c>
      <c r="N179" s="174">
        <v>0.01</v>
      </c>
      <c r="O179" s="174">
        <f>ROUND(E179*N179,2)</f>
        <v>0.03</v>
      </c>
      <c r="P179" s="174">
        <v>0</v>
      </c>
      <c r="Q179" s="174">
        <f>ROUND(E179*P179,2)</f>
        <v>0</v>
      </c>
      <c r="R179" s="176"/>
      <c r="S179" s="176" t="s">
        <v>267</v>
      </c>
      <c r="T179" s="177" t="s">
        <v>236</v>
      </c>
      <c r="U179" s="161">
        <v>0</v>
      </c>
      <c r="V179" s="161">
        <f>ROUND(E179*U179,2)</f>
        <v>0</v>
      </c>
      <c r="W179" s="161"/>
      <c r="X179" s="161" t="s">
        <v>428</v>
      </c>
      <c r="Y179" s="161" t="s">
        <v>238</v>
      </c>
      <c r="Z179" s="150"/>
      <c r="AA179" s="150"/>
      <c r="AB179" s="150"/>
      <c r="AC179" s="150"/>
      <c r="AD179" s="150"/>
      <c r="AE179" s="150"/>
      <c r="AF179" s="150"/>
      <c r="AG179" s="150" t="s">
        <v>663</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2" x14ac:dyDescent="0.2">
      <c r="A180" s="157"/>
      <c r="B180" s="158"/>
      <c r="C180" s="266" t="s">
        <v>1181</v>
      </c>
      <c r="D180" s="267"/>
      <c r="E180" s="267"/>
      <c r="F180" s="267"/>
      <c r="G180" s="267"/>
      <c r="H180" s="161"/>
      <c r="I180" s="161"/>
      <c r="J180" s="161"/>
      <c r="K180" s="161"/>
      <c r="L180" s="161"/>
      <c r="M180" s="161"/>
      <c r="N180" s="160"/>
      <c r="O180" s="160"/>
      <c r="P180" s="160"/>
      <c r="Q180" s="160"/>
      <c r="R180" s="161"/>
      <c r="S180" s="161"/>
      <c r="T180" s="161"/>
      <c r="U180" s="161"/>
      <c r="V180" s="161"/>
      <c r="W180" s="161"/>
      <c r="X180" s="161"/>
      <c r="Y180" s="161"/>
      <c r="Z180" s="150"/>
      <c r="AA180" s="150"/>
      <c r="AB180" s="150"/>
      <c r="AC180" s="150"/>
      <c r="AD180" s="150"/>
      <c r="AE180" s="150"/>
      <c r="AF180" s="150"/>
      <c r="AG180" s="150" t="s">
        <v>240</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
      <c r="A181" s="171">
        <v>48</v>
      </c>
      <c r="B181" s="172" t="s">
        <v>1182</v>
      </c>
      <c r="C181" s="187" t="s">
        <v>1183</v>
      </c>
      <c r="D181" s="173" t="s">
        <v>438</v>
      </c>
      <c r="E181" s="174">
        <v>25</v>
      </c>
      <c r="F181" s="175"/>
      <c r="G181" s="176">
        <f>ROUND(E181*F181,2)</f>
        <v>0</v>
      </c>
      <c r="H181" s="175"/>
      <c r="I181" s="176">
        <f>ROUND(E181*H181,2)</f>
        <v>0</v>
      </c>
      <c r="J181" s="175"/>
      <c r="K181" s="176">
        <f>ROUND(E181*J181,2)</f>
        <v>0</v>
      </c>
      <c r="L181" s="176">
        <v>21</v>
      </c>
      <c r="M181" s="176">
        <f>G181*(1+L181/100)</f>
        <v>0</v>
      </c>
      <c r="N181" s="174">
        <v>5.0000000000000001E-3</v>
      </c>
      <c r="O181" s="174">
        <f>ROUND(E181*N181,2)</f>
        <v>0.13</v>
      </c>
      <c r="P181" s="174">
        <v>0</v>
      </c>
      <c r="Q181" s="174">
        <f>ROUND(E181*P181,2)</f>
        <v>0</v>
      </c>
      <c r="R181" s="176"/>
      <c r="S181" s="176" t="s">
        <v>267</v>
      </c>
      <c r="T181" s="177" t="s">
        <v>236</v>
      </c>
      <c r="U181" s="161">
        <v>0</v>
      </c>
      <c r="V181" s="161">
        <f>ROUND(E181*U181,2)</f>
        <v>0</v>
      </c>
      <c r="W181" s="161"/>
      <c r="X181" s="161" t="s">
        <v>428</v>
      </c>
      <c r="Y181" s="161" t="s">
        <v>238</v>
      </c>
      <c r="Z181" s="150"/>
      <c r="AA181" s="150"/>
      <c r="AB181" s="150"/>
      <c r="AC181" s="150"/>
      <c r="AD181" s="150"/>
      <c r="AE181" s="150"/>
      <c r="AF181" s="150"/>
      <c r="AG181" s="150" t="s">
        <v>663</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outlineLevel="2" x14ac:dyDescent="0.2">
      <c r="A182" s="157"/>
      <c r="B182" s="158"/>
      <c r="C182" s="266" t="s">
        <v>1183</v>
      </c>
      <c r="D182" s="267"/>
      <c r="E182" s="267"/>
      <c r="F182" s="267"/>
      <c r="G182" s="267"/>
      <c r="H182" s="161"/>
      <c r="I182" s="161"/>
      <c r="J182" s="161"/>
      <c r="K182" s="161"/>
      <c r="L182" s="161"/>
      <c r="M182" s="161"/>
      <c r="N182" s="160"/>
      <c r="O182" s="160"/>
      <c r="P182" s="160"/>
      <c r="Q182" s="160"/>
      <c r="R182" s="161"/>
      <c r="S182" s="161"/>
      <c r="T182" s="161"/>
      <c r="U182" s="161"/>
      <c r="V182" s="161"/>
      <c r="W182" s="161"/>
      <c r="X182" s="161"/>
      <c r="Y182" s="161"/>
      <c r="Z182" s="150"/>
      <c r="AA182" s="150"/>
      <c r="AB182" s="150"/>
      <c r="AC182" s="150"/>
      <c r="AD182" s="150"/>
      <c r="AE182" s="150"/>
      <c r="AF182" s="150"/>
      <c r="AG182" s="150" t="s">
        <v>240</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
      <c r="A183" s="171">
        <v>49</v>
      </c>
      <c r="B183" s="172" t="s">
        <v>1184</v>
      </c>
      <c r="C183" s="187" t="s">
        <v>1185</v>
      </c>
      <c r="D183" s="173" t="s">
        <v>438</v>
      </c>
      <c r="E183" s="174">
        <v>10</v>
      </c>
      <c r="F183" s="175"/>
      <c r="G183" s="176">
        <f>ROUND(E183*F183,2)</f>
        <v>0</v>
      </c>
      <c r="H183" s="175"/>
      <c r="I183" s="176">
        <f>ROUND(E183*H183,2)</f>
        <v>0</v>
      </c>
      <c r="J183" s="175"/>
      <c r="K183" s="176">
        <f>ROUND(E183*J183,2)</f>
        <v>0</v>
      </c>
      <c r="L183" s="176">
        <v>21</v>
      </c>
      <c r="M183" s="176">
        <f>G183*(1+L183/100)</f>
        <v>0</v>
      </c>
      <c r="N183" s="174">
        <v>5.0000000000000001E-3</v>
      </c>
      <c r="O183" s="174">
        <f>ROUND(E183*N183,2)</f>
        <v>0.05</v>
      </c>
      <c r="P183" s="174">
        <v>0</v>
      </c>
      <c r="Q183" s="174">
        <f>ROUND(E183*P183,2)</f>
        <v>0</v>
      </c>
      <c r="R183" s="176"/>
      <c r="S183" s="176" t="s">
        <v>267</v>
      </c>
      <c r="T183" s="177" t="s">
        <v>236</v>
      </c>
      <c r="U183" s="161">
        <v>0</v>
      </c>
      <c r="V183" s="161">
        <f>ROUND(E183*U183,2)</f>
        <v>0</v>
      </c>
      <c r="W183" s="161"/>
      <c r="X183" s="161" t="s">
        <v>428</v>
      </c>
      <c r="Y183" s="161" t="s">
        <v>238</v>
      </c>
      <c r="Z183" s="150"/>
      <c r="AA183" s="150"/>
      <c r="AB183" s="150"/>
      <c r="AC183" s="150"/>
      <c r="AD183" s="150"/>
      <c r="AE183" s="150"/>
      <c r="AF183" s="150"/>
      <c r="AG183" s="150" t="s">
        <v>663</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outlineLevel="2" x14ac:dyDescent="0.2">
      <c r="A184" s="157"/>
      <c r="B184" s="158"/>
      <c r="C184" s="266" t="s">
        <v>1185</v>
      </c>
      <c r="D184" s="267"/>
      <c r="E184" s="267"/>
      <c r="F184" s="267"/>
      <c r="G184" s="267"/>
      <c r="H184" s="161"/>
      <c r="I184" s="161"/>
      <c r="J184" s="161"/>
      <c r="K184" s="161"/>
      <c r="L184" s="161"/>
      <c r="M184" s="161"/>
      <c r="N184" s="160"/>
      <c r="O184" s="160"/>
      <c r="P184" s="160"/>
      <c r="Q184" s="160"/>
      <c r="R184" s="161"/>
      <c r="S184" s="161"/>
      <c r="T184" s="161"/>
      <c r="U184" s="161"/>
      <c r="V184" s="161"/>
      <c r="W184" s="161"/>
      <c r="X184" s="161"/>
      <c r="Y184" s="161"/>
      <c r="Z184" s="150"/>
      <c r="AA184" s="150"/>
      <c r="AB184" s="150"/>
      <c r="AC184" s="150"/>
      <c r="AD184" s="150"/>
      <c r="AE184" s="150"/>
      <c r="AF184" s="150"/>
      <c r="AG184" s="150" t="s">
        <v>240</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outlineLevel="1" x14ac:dyDescent="0.2">
      <c r="A185" s="171">
        <v>50</v>
      </c>
      <c r="B185" s="172" t="s">
        <v>1186</v>
      </c>
      <c r="C185" s="187" t="s">
        <v>1187</v>
      </c>
      <c r="D185" s="173" t="s">
        <v>438</v>
      </c>
      <c r="E185" s="174">
        <v>45</v>
      </c>
      <c r="F185" s="175"/>
      <c r="G185" s="176">
        <f>ROUND(E185*F185,2)</f>
        <v>0</v>
      </c>
      <c r="H185" s="175"/>
      <c r="I185" s="176">
        <f>ROUND(E185*H185,2)</f>
        <v>0</v>
      </c>
      <c r="J185" s="175"/>
      <c r="K185" s="176">
        <f>ROUND(E185*J185,2)</f>
        <v>0</v>
      </c>
      <c r="L185" s="176">
        <v>21</v>
      </c>
      <c r="M185" s="176">
        <f>G185*(1+L185/100)</f>
        <v>0</v>
      </c>
      <c r="N185" s="174">
        <v>5.0000000000000001E-3</v>
      </c>
      <c r="O185" s="174">
        <f>ROUND(E185*N185,2)</f>
        <v>0.23</v>
      </c>
      <c r="P185" s="174">
        <v>0</v>
      </c>
      <c r="Q185" s="174">
        <f>ROUND(E185*P185,2)</f>
        <v>0</v>
      </c>
      <c r="R185" s="176"/>
      <c r="S185" s="176" t="s">
        <v>267</v>
      </c>
      <c r="T185" s="177" t="s">
        <v>236</v>
      </c>
      <c r="U185" s="161">
        <v>0</v>
      </c>
      <c r="V185" s="161">
        <f>ROUND(E185*U185,2)</f>
        <v>0</v>
      </c>
      <c r="W185" s="161"/>
      <c r="X185" s="161" t="s">
        <v>428</v>
      </c>
      <c r="Y185" s="161" t="s">
        <v>238</v>
      </c>
      <c r="Z185" s="150"/>
      <c r="AA185" s="150"/>
      <c r="AB185" s="150"/>
      <c r="AC185" s="150"/>
      <c r="AD185" s="150"/>
      <c r="AE185" s="150"/>
      <c r="AF185" s="150"/>
      <c r="AG185" s="150" t="s">
        <v>663</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2" x14ac:dyDescent="0.2">
      <c r="A186" s="157"/>
      <c r="B186" s="158"/>
      <c r="C186" s="266" t="s">
        <v>1187</v>
      </c>
      <c r="D186" s="267"/>
      <c r="E186" s="267"/>
      <c r="F186" s="267"/>
      <c r="G186" s="267"/>
      <c r="H186" s="161"/>
      <c r="I186" s="161"/>
      <c r="J186" s="161"/>
      <c r="K186" s="161"/>
      <c r="L186" s="161"/>
      <c r="M186" s="161"/>
      <c r="N186" s="160"/>
      <c r="O186" s="160"/>
      <c r="P186" s="160"/>
      <c r="Q186" s="160"/>
      <c r="R186" s="161"/>
      <c r="S186" s="161"/>
      <c r="T186" s="161"/>
      <c r="U186" s="161"/>
      <c r="V186" s="161"/>
      <c r="W186" s="161"/>
      <c r="X186" s="161"/>
      <c r="Y186" s="161"/>
      <c r="Z186" s="150"/>
      <c r="AA186" s="150"/>
      <c r="AB186" s="150"/>
      <c r="AC186" s="150"/>
      <c r="AD186" s="150"/>
      <c r="AE186" s="150"/>
      <c r="AF186" s="150"/>
      <c r="AG186" s="150" t="s">
        <v>240</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
      <c r="A187" s="171">
        <v>51</v>
      </c>
      <c r="B187" s="172" t="s">
        <v>1188</v>
      </c>
      <c r="C187" s="187" t="s">
        <v>1189</v>
      </c>
      <c r="D187" s="173" t="s">
        <v>438</v>
      </c>
      <c r="E187" s="174">
        <v>20</v>
      </c>
      <c r="F187" s="175"/>
      <c r="G187" s="176">
        <f>ROUND(E187*F187,2)</f>
        <v>0</v>
      </c>
      <c r="H187" s="175"/>
      <c r="I187" s="176">
        <f>ROUND(E187*H187,2)</f>
        <v>0</v>
      </c>
      <c r="J187" s="175"/>
      <c r="K187" s="176">
        <f>ROUND(E187*J187,2)</f>
        <v>0</v>
      </c>
      <c r="L187" s="176">
        <v>21</v>
      </c>
      <c r="M187" s="176">
        <f>G187*(1+L187/100)</f>
        <v>0</v>
      </c>
      <c r="N187" s="174">
        <v>0.01</v>
      </c>
      <c r="O187" s="174">
        <f>ROUND(E187*N187,2)</f>
        <v>0.2</v>
      </c>
      <c r="P187" s="174">
        <v>0</v>
      </c>
      <c r="Q187" s="174">
        <f>ROUND(E187*P187,2)</f>
        <v>0</v>
      </c>
      <c r="R187" s="176"/>
      <c r="S187" s="176" t="s">
        <v>267</v>
      </c>
      <c r="T187" s="177" t="s">
        <v>236</v>
      </c>
      <c r="U187" s="161">
        <v>0</v>
      </c>
      <c r="V187" s="161">
        <f>ROUND(E187*U187,2)</f>
        <v>0</v>
      </c>
      <c r="W187" s="161"/>
      <c r="X187" s="161" t="s">
        <v>428</v>
      </c>
      <c r="Y187" s="161" t="s">
        <v>238</v>
      </c>
      <c r="Z187" s="150"/>
      <c r="AA187" s="150"/>
      <c r="AB187" s="150"/>
      <c r="AC187" s="150"/>
      <c r="AD187" s="150"/>
      <c r="AE187" s="150"/>
      <c r="AF187" s="150"/>
      <c r="AG187" s="150" t="s">
        <v>663</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outlineLevel="2" x14ac:dyDescent="0.2">
      <c r="A188" s="157"/>
      <c r="B188" s="158"/>
      <c r="C188" s="266" t="s">
        <v>1189</v>
      </c>
      <c r="D188" s="267"/>
      <c r="E188" s="267"/>
      <c r="F188" s="267"/>
      <c r="G188" s="267"/>
      <c r="H188" s="161"/>
      <c r="I188" s="161"/>
      <c r="J188" s="161"/>
      <c r="K188" s="161"/>
      <c r="L188" s="161"/>
      <c r="M188" s="161"/>
      <c r="N188" s="160"/>
      <c r="O188" s="160"/>
      <c r="P188" s="160"/>
      <c r="Q188" s="160"/>
      <c r="R188" s="161"/>
      <c r="S188" s="161"/>
      <c r="T188" s="161"/>
      <c r="U188" s="161"/>
      <c r="V188" s="161"/>
      <c r="W188" s="161"/>
      <c r="X188" s="161"/>
      <c r="Y188" s="161"/>
      <c r="Z188" s="150"/>
      <c r="AA188" s="150"/>
      <c r="AB188" s="150"/>
      <c r="AC188" s="150"/>
      <c r="AD188" s="150"/>
      <c r="AE188" s="150"/>
      <c r="AF188" s="150"/>
      <c r="AG188" s="150" t="s">
        <v>240</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outlineLevel="1" x14ac:dyDescent="0.2">
      <c r="A189" s="171">
        <v>52</v>
      </c>
      <c r="B189" s="172" t="s">
        <v>1190</v>
      </c>
      <c r="C189" s="187" t="s">
        <v>1191</v>
      </c>
      <c r="D189" s="173" t="s">
        <v>438</v>
      </c>
      <c r="E189" s="174">
        <v>35</v>
      </c>
      <c r="F189" s="175"/>
      <c r="G189" s="176">
        <f>ROUND(E189*F189,2)</f>
        <v>0</v>
      </c>
      <c r="H189" s="175"/>
      <c r="I189" s="176">
        <f>ROUND(E189*H189,2)</f>
        <v>0</v>
      </c>
      <c r="J189" s="175"/>
      <c r="K189" s="176">
        <f>ROUND(E189*J189,2)</f>
        <v>0</v>
      </c>
      <c r="L189" s="176">
        <v>21</v>
      </c>
      <c r="M189" s="176">
        <f>G189*(1+L189/100)</f>
        <v>0</v>
      </c>
      <c r="N189" s="174">
        <v>0.01</v>
      </c>
      <c r="O189" s="174">
        <f>ROUND(E189*N189,2)</f>
        <v>0.35</v>
      </c>
      <c r="P189" s="174">
        <v>0</v>
      </c>
      <c r="Q189" s="174">
        <f>ROUND(E189*P189,2)</f>
        <v>0</v>
      </c>
      <c r="R189" s="176"/>
      <c r="S189" s="176" t="s">
        <v>267</v>
      </c>
      <c r="T189" s="177" t="s">
        <v>236</v>
      </c>
      <c r="U189" s="161">
        <v>0</v>
      </c>
      <c r="V189" s="161">
        <f>ROUND(E189*U189,2)</f>
        <v>0</v>
      </c>
      <c r="W189" s="161"/>
      <c r="X189" s="161" t="s">
        <v>428</v>
      </c>
      <c r="Y189" s="161" t="s">
        <v>238</v>
      </c>
      <c r="Z189" s="150"/>
      <c r="AA189" s="150"/>
      <c r="AB189" s="150"/>
      <c r="AC189" s="150"/>
      <c r="AD189" s="150"/>
      <c r="AE189" s="150"/>
      <c r="AF189" s="150"/>
      <c r="AG189" s="150" t="s">
        <v>663</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outlineLevel="2" x14ac:dyDescent="0.2">
      <c r="A190" s="157"/>
      <c r="B190" s="158"/>
      <c r="C190" s="266" t="s">
        <v>1191</v>
      </c>
      <c r="D190" s="267"/>
      <c r="E190" s="267"/>
      <c r="F190" s="267"/>
      <c r="G190" s="267"/>
      <c r="H190" s="161"/>
      <c r="I190" s="161"/>
      <c r="J190" s="161"/>
      <c r="K190" s="161"/>
      <c r="L190" s="161"/>
      <c r="M190" s="161"/>
      <c r="N190" s="160"/>
      <c r="O190" s="160"/>
      <c r="P190" s="160"/>
      <c r="Q190" s="160"/>
      <c r="R190" s="161"/>
      <c r="S190" s="161"/>
      <c r="T190" s="161"/>
      <c r="U190" s="161"/>
      <c r="V190" s="161"/>
      <c r="W190" s="161"/>
      <c r="X190" s="161"/>
      <c r="Y190" s="161"/>
      <c r="Z190" s="150"/>
      <c r="AA190" s="150"/>
      <c r="AB190" s="150"/>
      <c r="AC190" s="150"/>
      <c r="AD190" s="150"/>
      <c r="AE190" s="150"/>
      <c r="AF190" s="150"/>
      <c r="AG190" s="150" t="s">
        <v>240</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x14ac:dyDescent="0.2">
      <c r="A191" s="164" t="s">
        <v>230</v>
      </c>
      <c r="B191" s="165" t="s">
        <v>186</v>
      </c>
      <c r="C191" s="186" t="s">
        <v>187</v>
      </c>
      <c r="D191" s="166"/>
      <c r="E191" s="167"/>
      <c r="F191" s="168"/>
      <c r="G191" s="168">
        <f>SUMIF(AG192:AG207,"&lt;&gt;NOR",G192:G207)</f>
        <v>0</v>
      </c>
      <c r="H191" s="168"/>
      <c r="I191" s="168">
        <f>SUM(I192:I207)</f>
        <v>0</v>
      </c>
      <c r="J191" s="168"/>
      <c r="K191" s="168">
        <f>SUM(K192:K207)</f>
        <v>0</v>
      </c>
      <c r="L191" s="168"/>
      <c r="M191" s="168">
        <f>SUM(M192:M207)</f>
        <v>0</v>
      </c>
      <c r="N191" s="167"/>
      <c r="O191" s="167">
        <f>SUM(O192:O207)</f>
        <v>0.28000000000000003</v>
      </c>
      <c r="P191" s="167"/>
      <c r="Q191" s="167">
        <f>SUM(Q192:Q207)</f>
        <v>0</v>
      </c>
      <c r="R191" s="168"/>
      <c r="S191" s="168"/>
      <c r="T191" s="169"/>
      <c r="U191" s="163"/>
      <c r="V191" s="163">
        <f>SUM(V192:V207)</f>
        <v>0</v>
      </c>
      <c r="W191" s="163"/>
      <c r="X191" s="163"/>
      <c r="Y191" s="163"/>
      <c r="AG191" t="s">
        <v>231</v>
      </c>
    </row>
    <row r="192" spans="1:60" outlineLevel="1" x14ac:dyDescent="0.2">
      <c r="A192" s="171">
        <v>53</v>
      </c>
      <c r="B192" s="172" t="s">
        <v>1192</v>
      </c>
      <c r="C192" s="187" t="s">
        <v>1193</v>
      </c>
      <c r="D192" s="173" t="s">
        <v>438</v>
      </c>
      <c r="E192" s="174">
        <v>3</v>
      </c>
      <c r="F192" s="175"/>
      <c r="G192" s="176">
        <f>ROUND(E192*F192,2)</f>
        <v>0</v>
      </c>
      <c r="H192" s="175"/>
      <c r="I192" s="176">
        <f>ROUND(E192*H192,2)</f>
        <v>0</v>
      </c>
      <c r="J192" s="175"/>
      <c r="K192" s="176">
        <f>ROUND(E192*J192,2)</f>
        <v>0</v>
      </c>
      <c r="L192" s="176">
        <v>21</v>
      </c>
      <c r="M192" s="176">
        <f>G192*(1+L192/100)</f>
        <v>0</v>
      </c>
      <c r="N192" s="174">
        <v>3.0000000000000001E-3</v>
      </c>
      <c r="O192" s="174">
        <f>ROUND(E192*N192,2)</f>
        <v>0.01</v>
      </c>
      <c r="P192" s="174">
        <v>0</v>
      </c>
      <c r="Q192" s="174">
        <f>ROUND(E192*P192,2)</f>
        <v>0</v>
      </c>
      <c r="R192" s="176"/>
      <c r="S192" s="176" t="s">
        <v>267</v>
      </c>
      <c r="T192" s="177" t="s">
        <v>236</v>
      </c>
      <c r="U192" s="161">
        <v>0</v>
      </c>
      <c r="V192" s="161">
        <f>ROUND(E192*U192,2)</f>
        <v>0</v>
      </c>
      <c r="W192" s="161"/>
      <c r="X192" s="161" t="s">
        <v>428</v>
      </c>
      <c r="Y192" s="161" t="s">
        <v>238</v>
      </c>
      <c r="Z192" s="150"/>
      <c r="AA192" s="150"/>
      <c r="AB192" s="150"/>
      <c r="AC192" s="150"/>
      <c r="AD192" s="150"/>
      <c r="AE192" s="150"/>
      <c r="AF192" s="150"/>
      <c r="AG192" s="150" t="s">
        <v>663</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outlineLevel="2" x14ac:dyDescent="0.2">
      <c r="A193" s="157"/>
      <c r="B193" s="158"/>
      <c r="C193" s="266" t="s">
        <v>1194</v>
      </c>
      <c r="D193" s="267"/>
      <c r="E193" s="267"/>
      <c r="F193" s="267"/>
      <c r="G193" s="267"/>
      <c r="H193" s="161"/>
      <c r="I193" s="161"/>
      <c r="J193" s="161"/>
      <c r="K193" s="161"/>
      <c r="L193" s="161"/>
      <c r="M193" s="161"/>
      <c r="N193" s="160"/>
      <c r="O193" s="160"/>
      <c r="P193" s="160"/>
      <c r="Q193" s="160"/>
      <c r="R193" s="161"/>
      <c r="S193" s="161"/>
      <c r="T193" s="161"/>
      <c r="U193" s="161"/>
      <c r="V193" s="161"/>
      <c r="W193" s="161"/>
      <c r="X193" s="161"/>
      <c r="Y193" s="161"/>
      <c r="Z193" s="150"/>
      <c r="AA193" s="150"/>
      <c r="AB193" s="150"/>
      <c r="AC193" s="150"/>
      <c r="AD193" s="150"/>
      <c r="AE193" s="150"/>
      <c r="AF193" s="150"/>
      <c r="AG193" s="150" t="s">
        <v>240</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outlineLevel="1" x14ac:dyDescent="0.2">
      <c r="A194" s="171">
        <v>54</v>
      </c>
      <c r="B194" s="172" t="s">
        <v>1195</v>
      </c>
      <c r="C194" s="187" t="s">
        <v>1196</v>
      </c>
      <c r="D194" s="173" t="s">
        <v>438</v>
      </c>
      <c r="E194" s="174">
        <v>10</v>
      </c>
      <c r="F194" s="175"/>
      <c r="G194" s="176">
        <f>ROUND(E194*F194,2)</f>
        <v>0</v>
      </c>
      <c r="H194" s="175"/>
      <c r="I194" s="176">
        <f>ROUND(E194*H194,2)</f>
        <v>0</v>
      </c>
      <c r="J194" s="175"/>
      <c r="K194" s="176">
        <f>ROUND(E194*J194,2)</f>
        <v>0</v>
      </c>
      <c r="L194" s="176">
        <v>21</v>
      </c>
      <c r="M194" s="176">
        <f>G194*(1+L194/100)</f>
        <v>0</v>
      </c>
      <c r="N194" s="174">
        <v>3.0000000000000001E-3</v>
      </c>
      <c r="O194" s="174">
        <f>ROUND(E194*N194,2)</f>
        <v>0.03</v>
      </c>
      <c r="P194" s="174">
        <v>0</v>
      </c>
      <c r="Q194" s="174">
        <f>ROUND(E194*P194,2)</f>
        <v>0</v>
      </c>
      <c r="R194" s="176"/>
      <c r="S194" s="176" t="s">
        <v>267</v>
      </c>
      <c r="T194" s="177" t="s">
        <v>236</v>
      </c>
      <c r="U194" s="161">
        <v>0</v>
      </c>
      <c r="V194" s="161">
        <f>ROUND(E194*U194,2)</f>
        <v>0</v>
      </c>
      <c r="W194" s="161"/>
      <c r="X194" s="161" t="s">
        <v>428</v>
      </c>
      <c r="Y194" s="161" t="s">
        <v>238</v>
      </c>
      <c r="Z194" s="150"/>
      <c r="AA194" s="150"/>
      <c r="AB194" s="150"/>
      <c r="AC194" s="150"/>
      <c r="AD194" s="150"/>
      <c r="AE194" s="150"/>
      <c r="AF194" s="150"/>
      <c r="AG194" s="150" t="s">
        <v>663</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outlineLevel="2" x14ac:dyDescent="0.2">
      <c r="A195" s="157"/>
      <c r="B195" s="158"/>
      <c r="C195" s="266" t="s">
        <v>1196</v>
      </c>
      <c r="D195" s="267"/>
      <c r="E195" s="267"/>
      <c r="F195" s="267"/>
      <c r="G195" s="267"/>
      <c r="H195" s="161"/>
      <c r="I195" s="161"/>
      <c r="J195" s="161"/>
      <c r="K195" s="161"/>
      <c r="L195" s="161"/>
      <c r="M195" s="161"/>
      <c r="N195" s="160"/>
      <c r="O195" s="160"/>
      <c r="P195" s="160"/>
      <c r="Q195" s="160"/>
      <c r="R195" s="161"/>
      <c r="S195" s="161"/>
      <c r="T195" s="161"/>
      <c r="U195" s="161"/>
      <c r="V195" s="161"/>
      <c r="W195" s="161"/>
      <c r="X195" s="161"/>
      <c r="Y195" s="161"/>
      <c r="Z195" s="150"/>
      <c r="AA195" s="150"/>
      <c r="AB195" s="150"/>
      <c r="AC195" s="150"/>
      <c r="AD195" s="150"/>
      <c r="AE195" s="150"/>
      <c r="AF195" s="150"/>
      <c r="AG195" s="150" t="s">
        <v>240</v>
      </c>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row>
    <row r="196" spans="1:60" outlineLevel="1" x14ac:dyDescent="0.2">
      <c r="A196" s="171">
        <v>55</v>
      </c>
      <c r="B196" s="172" t="s">
        <v>1197</v>
      </c>
      <c r="C196" s="187" t="s">
        <v>1198</v>
      </c>
      <c r="D196" s="173" t="s">
        <v>438</v>
      </c>
      <c r="E196" s="174">
        <v>20</v>
      </c>
      <c r="F196" s="175"/>
      <c r="G196" s="176">
        <f>ROUND(E196*F196,2)</f>
        <v>0</v>
      </c>
      <c r="H196" s="175"/>
      <c r="I196" s="176">
        <f>ROUND(E196*H196,2)</f>
        <v>0</v>
      </c>
      <c r="J196" s="175"/>
      <c r="K196" s="176">
        <f>ROUND(E196*J196,2)</f>
        <v>0</v>
      </c>
      <c r="L196" s="176">
        <v>21</v>
      </c>
      <c r="M196" s="176">
        <f>G196*(1+L196/100)</f>
        <v>0</v>
      </c>
      <c r="N196" s="174">
        <v>3.0000000000000001E-3</v>
      </c>
      <c r="O196" s="174">
        <f>ROUND(E196*N196,2)</f>
        <v>0.06</v>
      </c>
      <c r="P196" s="174">
        <v>0</v>
      </c>
      <c r="Q196" s="174">
        <f>ROUND(E196*P196,2)</f>
        <v>0</v>
      </c>
      <c r="R196" s="176"/>
      <c r="S196" s="176" t="s">
        <v>267</v>
      </c>
      <c r="T196" s="177" t="s">
        <v>236</v>
      </c>
      <c r="U196" s="161">
        <v>0</v>
      </c>
      <c r="V196" s="161">
        <f>ROUND(E196*U196,2)</f>
        <v>0</v>
      </c>
      <c r="W196" s="161"/>
      <c r="X196" s="161" t="s">
        <v>428</v>
      </c>
      <c r="Y196" s="161" t="s">
        <v>238</v>
      </c>
      <c r="Z196" s="150"/>
      <c r="AA196" s="150"/>
      <c r="AB196" s="150"/>
      <c r="AC196" s="150"/>
      <c r="AD196" s="150"/>
      <c r="AE196" s="150"/>
      <c r="AF196" s="150"/>
      <c r="AG196" s="150" t="s">
        <v>663</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2" x14ac:dyDescent="0.2">
      <c r="A197" s="157"/>
      <c r="B197" s="158"/>
      <c r="C197" s="266" t="s">
        <v>1198</v>
      </c>
      <c r="D197" s="267"/>
      <c r="E197" s="267"/>
      <c r="F197" s="267"/>
      <c r="G197" s="267"/>
      <c r="H197" s="161"/>
      <c r="I197" s="161"/>
      <c r="J197" s="161"/>
      <c r="K197" s="161"/>
      <c r="L197" s="161"/>
      <c r="M197" s="161"/>
      <c r="N197" s="160"/>
      <c r="O197" s="160"/>
      <c r="P197" s="160"/>
      <c r="Q197" s="160"/>
      <c r="R197" s="161"/>
      <c r="S197" s="161"/>
      <c r="T197" s="161"/>
      <c r="U197" s="161"/>
      <c r="V197" s="161"/>
      <c r="W197" s="161"/>
      <c r="X197" s="161"/>
      <c r="Y197" s="161"/>
      <c r="Z197" s="150"/>
      <c r="AA197" s="150"/>
      <c r="AB197" s="150"/>
      <c r="AC197" s="150"/>
      <c r="AD197" s="150"/>
      <c r="AE197" s="150"/>
      <c r="AF197" s="150"/>
      <c r="AG197" s="150" t="s">
        <v>240</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
      <c r="A198" s="171">
        <v>56</v>
      </c>
      <c r="B198" s="172" t="s">
        <v>1199</v>
      </c>
      <c r="C198" s="187" t="s">
        <v>1200</v>
      </c>
      <c r="D198" s="173" t="s">
        <v>438</v>
      </c>
      <c r="E198" s="174">
        <v>10</v>
      </c>
      <c r="F198" s="175"/>
      <c r="G198" s="176">
        <f>ROUND(E198*F198,2)</f>
        <v>0</v>
      </c>
      <c r="H198" s="175"/>
      <c r="I198" s="176">
        <f>ROUND(E198*H198,2)</f>
        <v>0</v>
      </c>
      <c r="J198" s="175"/>
      <c r="K198" s="176">
        <f>ROUND(E198*J198,2)</f>
        <v>0</v>
      </c>
      <c r="L198" s="176">
        <v>21</v>
      </c>
      <c r="M198" s="176">
        <f>G198*(1+L198/100)</f>
        <v>0</v>
      </c>
      <c r="N198" s="174">
        <v>0</v>
      </c>
      <c r="O198" s="174">
        <f>ROUND(E198*N198,2)</f>
        <v>0</v>
      </c>
      <c r="P198" s="174">
        <v>0</v>
      </c>
      <c r="Q198" s="174">
        <f>ROUND(E198*P198,2)</f>
        <v>0</v>
      </c>
      <c r="R198" s="176"/>
      <c r="S198" s="176" t="s">
        <v>267</v>
      </c>
      <c r="T198" s="177" t="s">
        <v>236</v>
      </c>
      <c r="U198" s="161">
        <v>0</v>
      </c>
      <c r="V198" s="161">
        <f>ROUND(E198*U198,2)</f>
        <v>0</v>
      </c>
      <c r="W198" s="161"/>
      <c r="X198" s="161" t="s">
        <v>428</v>
      </c>
      <c r="Y198" s="161" t="s">
        <v>238</v>
      </c>
      <c r="Z198" s="150"/>
      <c r="AA198" s="150"/>
      <c r="AB198" s="150"/>
      <c r="AC198" s="150"/>
      <c r="AD198" s="150"/>
      <c r="AE198" s="150"/>
      <c r="AF198" s="150"/>
      <c r="AG198" s="150" t="s">
        <v>663</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2" x14ac:dyDescent="0.2">
      <c r="A199" s="157"/>
      <c r="B199" s="158"/>
      <c r="C199" s="266" t="s">
        <v>1200</v>
      </c>
      <c r="D199" s="267"/>
      <c r="E199" s="267"/>
      <c r="F199" s="267"/>
      <c r="G199" s="267"/>
      <c r="H199" s="161"/>
      <c r="I199" s="161"/>
      <c r="J199" s="161"/>
      <c r="K199" s="161"/>
      <c r="L199" s="161"/>
      <c r="M199" s="161"/>
      <c r="N199" s="160"/>
      <c r="O199" s="160"/>
      <c r="P199" s="160"/>
      <c r="Q199" s="160"/>
      <c r="R199" s="161"/>
      <c r="S199" s="161"/>
      <c r="T199" s="161"/>
      <c r="U199" s="161"/>
      <c r="V199" s="161"/>
      <c r="W199" s="161"/>
      <c r="X199" s="161"/>
      <c r="Y199" s="161"/>
      <c r="Z199" s="150"/>
      <c r="AA199" s="150"/>
      <c r="AB199" s="150"/>
      <c r="AC199" s="150"/>
      <c r="AD199" s="150"/>
      <c r="AE199" s="150"/>
      <c r="AF199" s="150"/>
      <c r="AG199" s="150" t="s">
        <v>240</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
      <c r="A200" s="171">
        <v>57</v>
      </c>
      <c r="B200" s="172" t="s">
        <v>1201</v>
      </c>
      <c r="C200" s="187" t="s">
        <v>1202</v>
      </c>
      <c r="D200" s="173" t="s">
        <v>438</v>
      </c>
      <c r="E200" s="174">
        <v>10</v>
      </c>
      <c r="F200" s="175"/>
      <c r="G200" s="176">
        <f>ROUND(E200*F200,2)</f>
        <v>0</v>
      </c>
      <c r="H200" s="175"/>
      <c r="I200" s="176">
        <f>ROUND(E200*H200,2)</f>
        <v>0</v>
      </c>
      <c r="J200" s="175"/>
      <c r="K200" s="176">
        <f>ROUND(E200*J200,2)</f>
        <v>0</v>
      </c>
      <c r="L200" s="176">
        <v>21</v>
      </c>
      <c r="M200" s="176">
        <f>G200*(1+L200/100)</f>
        <v>0</v>
      </c>
      <c r="N200" s="174">
        <v>3.0000000000000001E-3</v>
      </c>
      <c r="O200" s="174">
        <f>ROUND(E200*N200,2)</f>
        <v>0.03</v>
      </c>
      <c r="P200" s="174">
        <v>0</v>
      </c>
      <c r="Q200" s="174">
        <f>ROUND(E200*P200,2)</f>
        <v>0</v>
      </c>
      <c r="R200" s="176"/>
      <c r="S200" s="176" t="s">
        <v>267</v>
      </c>
      <c r="T200" s="177" t="s">
        <v>236</v>
      </c>
      <c r="U200" s="161">
        <v>0</v>
      </c>
      <c r="V200" s="161">
        <f>ROUND(E200*U200,2)</f>
        <v>0</v>
      </c>
      <c r="W200" s="161"/>
      <c r="X200" s="161" t="s">
        <v>428</v>
      </c>
      <c r="Y200" s="161" t="s">
        <v>238</v>
      </c>
      <c r="Z200" s="150"/>
      <c r="AA200" s="150"/>
      <c r="AB200" s="150"/>
      <c r="AC200" s="150"/>
      <c r="AD200" s="150"/>
      <c r="AE200" s="150"/>
      <c r="AF200" s="150"/>
      <c r="AG200" s="150" t="s">
        <v>663</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outlineLevel="2" x14ac:dyDescent="0.2">
      <c r="A201" s="157"/>
      <c r="B201" s="158"/>
      <c r="C201" s="266" t="s">
        <v>1202</v>
      </c>
      <c r="D201" s="267"/>
      <c r="E201" s="267"/>
      <c r="F201" s="267"/>
      <c r="G201" s="267"/>
      <c r="H201" s="161"/>
      <c r="I201" s="161"/>
      <c r="J201" s="161"/>
      <c r="K201" s="161"/>
      <c r="L201" s="161"/>
      <c r="M201" s="161"/>
      <c r="N201" s="160"/>
      <c r="O201" s="160"/>
      <c r="P201" s="160"/>
      <c r="Q201" s="160"/>
      <c r="R201" s="161"/>
      <c r="S201" s="161"/>
      <c r="T201" s="161"/>
      <c r="U201" s="161"/>
      <c r="V201" s="161"/>
      <c r="W201" s="161"/>
      <c r="X201" s="161"/>
      <c r="Y201" s="161"/>
      <c r="Z201" s="150"/>
      <c r="AA201" s="150"/>
      <c r="AB201" s="150"/>
      <c r="AC201" s="150"/>
      <c r="AD201" s="150"/>
      <c r="AE201" s="150"/>
      <c r="AF201" s="150"/>
      <c r="AG201" s="150" t="s">
        <v>240</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outlineLevel="1" x14ac:dyDescent="0.2">
      <c r="A202" s="171">
        <v>58</v>
      </c>
      <c r="B202" s="172" t="s">
        <v>1203</v>
      </c>
      <c r="C202" s="187" t="s">
        <v>1204</v>
      </c>
      <c r="D202" s="173" t="s">
        <v>438</v>
      </c>
      <c r="E202" s="174">
        <v>10</v>
      </c>
      <c r="F202" s="175"/>
      <c r="G202" s="176">
        <f>ROUND(E202*F202,2)</f>
        <v>0</v>
      </c>
      <c r="H202" s="175"/>
      <c r="I202" s="176">
        <f>ROUND(E202*H202,2)</f>
        <v>0</v>
      </c>
      <c r="J202" s="175"/>
      <c r="K202" s="176">
        <f>ROUND(E202*J202,2)</f>
        <v>0</v>
      </c>
      <c r="L202" s="176">
        <v>21</v>
      </c>
      <c r="M202" s="176">
        <f>G202*(1+L202/100)</f>
        <v>0</v>
      </c>
      <c r="N202" s="174">
        <v>3.0000000000000001E-3</v>
      </c>
      <c r="O202" s="174">
        <f>ROUND(E202*N202,2)</f>
        <v>0.03</v>
      </c>
      <c r="P202" s="174">
        <v>0</v>
      </c>
      <c r="Q202" s="174">
        <f>ROUND(E202*P202,2)</f>
        <v>0</v>
      </c>
      <c r="R202" s="176"/>
      <c r="S202" s="176" t="s">
        <v>267</v>
      </c>
      <c r="T202" s="177" t="s">
        <v>236</v>
      </c>
      <c r="U202" s="161">
        <v>0</v>
      </c>
      <c r="V202" s="161">
        <f>ROUND(E202*U202,2)</f>
        <v>0</v>
      </c>
      <c r="W202" s="161"/>
      <c r="X202" s="161" t="s">
        <v>428</v>
      </c>
      <c r="Y202" s="161" t="s">
        <v>238</v>
      </c>
      <c r="Z202" s="150"/>
      <c r="AA202" s="150"/>
      <c r="AB202" s="150"/>
      <c r="AC202" s="150"/>
      <c r="AD202" s="150"/>
      <c r="AE202" s="150"/>
      <c r="AF202" s="150"/>
      <c r="AG202" s="150" t="s">
        <v>663</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outlineLevel="2" x14ac:dyDescent="0.2">
      <c r="A203" s="157"/>
      <c r="B203" s="158"/>
      <c r="C203" s="266" t="s">
        <v>1204</v>
      </c>
      <c r="D203" s="267"/>
      <c r="E203" s="267"/>
      <c r="F203" s="267"/>
      <c r="G203" s="267"/>
      <c r="H203" s="161"/>
      <c r="I203" s="161"/>
      <c r="J203" s="161"/>
      <c r="K203" s="161"/>
      <c r="L203" s="161"/>
      <c r="M203" s="161"/>
      <c r="N203" s="160"/>
      <c r="O203" s="160"/>
      <c r="P203" s="160"/>
      <c r="Q203" s="160"/>
      <c r="R203" s="161"/>
      <c r="S203" s="161"/>
      <c r="T203" s="161"/>
      <c r="U203" s="161"/>
      <c r="V203" s="161"/>
      <c r="W203" s="161"/>
      <c r="X203" s="161"/>
      <c r="Y203" s="161"/>
      <c r="Z203" s="150"/>
      <c r="AA203" s="150"/>
      <c r="AB203" s="150"/>
      <c r="AC203" s="150"/>
      <c r="AD203" s="150"/>
      <c r="AE203" s="150"/>
      <c r="AF203" s="150"/>
      <c r="AG203" s="150" t="s">
        <v>240</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outlineLevel="1" x14ac:dyDescent="0.2">
      <c r="A204" s="171">
        <v>59</v>
      </c>
      <c r="B204" s="172" t="s">
        <v>1205</v>
      </c>
      <c r="C204" s="187" t="s">
        <v>1206</v>
      </c>
      <c r="D204" s="173" t="s">
        <v>438</v>
      </c>
      <c r="E204" s="174">
        <v>10</v>
      </c>
      <c r="F204" s="175"/>
      <c r="G204" s="176">
        <f>ROUND(E204*F204,2)</f>
        <v>0</v>
      </c>
      <c r="H204" s="175"/>
      <c r="I204" s="176">
        <f>ROUND(E204*H204,2)</f>
        <v>0</v>
      </c>
      <c r="J204" s="175"/>
      <c r="K204" s="176">
        <f>ROUND(E204*J204,2)</f>
        <v>0</v>
      </c>
      <c r="L204" s="176">
        <v>21</v>
      </c>
      <c r="M204" s="176">
        <f>G204*(1+L204/100)</f>
        <v>0</v>
      </c>
      <c r="N204" s="174">
        <v>4.2500000000000003E-3</v>
      </c>
      <c r="O204" s="174">
        <f>ROUND(E204*N204,2)</f>
        <v>0.04</v>
      </c>
      <c r="P204" s="174">
        <v>0</v>
      </c>
      <c r="Q204" s="174">
        <f>ROUND(E204*P204,2)</f>
        <v>0</v>
      </c>
      <c r="R204" s="176"/>
      <c r="S204" s="176" t="s">
        <v>267</v>
      </c>
      <c r="T204" s="177" t="s">
        <v>236</v>
      </c>
      <c r="U204" s="161">
        <v>0</v>
      </c>
      <c r="V204" s="161">
        <f>ROUND(E204*U204,2)</f>
        <v>0</v>
      </c>
      <c r="W204" s="161"/>
      <c r="X204" s="161" t="s">
        <v>428</v>
      </c>
      <c r="Y204" s="161" t="s">
        <v>238</v>
      </c>
      <c r="Z204" s="150"/>
      <c r="AA204" s="150"/>
      <c r="AB204" s="150"/>
      <c r="AC204" s="150"/>
      <c r="AD204" s="150"/>
      <c r="AE204" s="150"/>
      <c r="AF204" s="150"/>
      <c r="AG204" s="150" t="s">
        <v>663</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2" x14ac:dyDescent="0.2">
      <c r="A205" s="157"/>
      <c r="B205" s="158"/>
      <c r="C205" s="266" t="s">
        <v>1206</v>
      </c>
      <c r="D205" s="267"/>
      <c r="E205" s="267"/>
      <c r="F205" s="267"/>
      <c r="G205" s="267"/>
      <c r="H205" s="161"/>
      <c r="I205" s="161"/>
      <c r="J205" s="161"/>
      <c r="K205" s="161"/>
      <c r="L205" s="161"/>
      <c r="M205" s="161"/>
      <c r="N205" s="160"/>
      <c r="O205" s="160"/>
      <c r="P205" s="160"/>
      <c r="Q205" s="160"/>
      <c r="R205" s="161"/>
      <c r="S205" s="161"/>
      <c r="T205" s="161"/>
      <c r="U205" s="161"/>
      <c r="V205" s="161"/>
      <c r="W205" s="161"/>
      <c r="X205" s="161"/>
      <c r="Y205" s="161"/>
      <c r="Z205" s="150"/>
      <c r="AA205" s="150"/>
      <c r="AB205" s="150"/>
      <c r="AC205" s="150"/>
      <c r="AD205" s="150"/>
      <c r="AE205" s="150"/>
      <c r="AF205" s="150"/>
      <c r="AG205" s="150" t="s">
        <v>240</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outlineLevel="1" x14ac:dyDescent="0.2">
      <c r="A206" s="171">
        <v>60</v>
      </c>
      <c r="B206" s="172" t="s">
        <v>1207</v>
      </c>
      <c r="C206" s="187" t="s">
        <v>1208</v>
      </c>
      <c r="D206" s="173" t="s">
        <v>438</v>
      </c>
      <c r="E206" s="174">
        <v>25</v>
      </c>
      <c r="F206" s="175"/>
      <c r="G206" s="176">
        <f>ROUND(E206*F206,2)</f>
        <v>0</v>
      </c>
      <c r="H206" s="175"/>
      <c r="I206" s="176">
        <f>ROUND(E206*H206,2)</f>
        <v>0</v>
      </c>
      <c r="J206" s="175"/>
      <c r="K206" s="176">
        <f>ROUND(E206*J206,2)</f>
        <v>0</v>
      </c>
      <c r="L206" s="176">
        <v>21</v>
      </c>
      <c r="M206" s="176">
        <f>G206*(1+L206/100)</f>
        <v>0</v>
      </c>
      <c r="N206" s="174">
        <v>3.0000000000000001E-3</v>
      </c>
      <c r="O206" s="174">
        <f>ROUND(E206*N206,2)</f>
        <v>0.08</v>
      </c>
      <c r="P206" s="174">
        <v>0</v>
      </c>
      <c r="Q206" s="174">
        <f>ROUND(E206*P206,2)</f>
        <v>0</v>
      </c>
      <c r="R206" s="176"/>
      <c r="S206" s="176" t="s">
        <v>267</v>
      </c>
      <c r="T206" s="177" t="s">
        <v>236</v>
      </c>
      <c r="U206" s="161">
        <v>0</v>
      </c>
      <c r="V206" s="161">
        <f>ROUND(E206*U206,2)</f>
        <v>0</v>
      </c>
      <c r="W206" s="161"/>
      <c r="X206" s="161" t="s">
        <v>428</v>
      </c>
      <c r="Y206" s="161" t="s">
        <v>238</v>
      </c>
      <c r="Z206" s="150"/>
      <c r="AA206" s="150"/>
      <c r="AB206" s="150"/>
      <c r="AC206" s="150"/>
      <c r="AD206" s="150"/>
      <c r="AE206" s="150"/>
      <c r="AF206" s="150"/>
      <c r="AG206" s="150" t="s">
        <v>663</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2" x14ac:dyDescent="0.2">
      <c r="A207" s="157"/>
      <c r="B207" s="158"/>
      <c r="C207" s="266" t="s">
        <v>1208</v>
      </c>
      <c r="D207" s="267"/>
      <c r="E207" s="267"/>
      <c r="F207" s="267"/>
      <c r="G207" s="267"/>
      <c r="H207" s="161"/>
      <c r="I207" s="161"/>
      <c r="J207" s="161"/>
      <c r="K207" s="161"/>
      <c r="L207" s="161"/>
      <c r="M207" s="161"/>
      <c r="N207" s="160"/>
      <c r="O207" s="160"/>
      <c r="P207" s="160"/>
      <c r="Q207" s="160"/>
      <c r="R207" s="161"/>
      <c r="S207" s="161"/>
      <c r="T207" s="161"/>
      <c r="U207" s="161"/>
      <c r="V207" s="161"/>
      <c r="W207" s="161"/>
      <c r="X207" s="161"/>
      <c r="Y207" s="161"/>
      <c r="Z207" s="150"/>
      <c r="AA207" s="150"/>
      <c r="AB207" s="150"/>
      <c r="AC207" s="150"/>
      <c r="AD207" s="150"/>
      <c r="AE207" s="150"/>
      <c r="AF207" s="150"/>
      <c r="AG207" s="150" t="s">
        <v>240</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x14ac:dyDescent="0.2">
      <c r="A208" s="164" t="s">
        <v>230</v>
      </c>
      <c r="B208" s="165" t="s">
        <v>184</v>
      </c>
      <c r="C208" s="186" t="s">
        <v>185</v>
      </c>
      <c r="D208" s="166"/>
      <c r="E208" s="167"/>
      <c r="F208" s="168"/>
      <c r="G208" s="168">
        <f>SUMIF(AG209:AG265,"&lt;&gt;NOR",G209:G265)</f>
        <v>0</v>
      </c>
      <c r="H208" s="168"/>
      <c r="I208" s="168">
        <f>SUM(I209:I265)</f>
        <v>0</v>
      </c>
      <c r="J208" s="168"/>
      <c r="K208" s="168">
        <f>SUM(K209:K265)</f>
        <v>0</v>
      </c>
      <c r="L208" s="168"/>
      <c r="M208" s="168">
        <f>SUM(M209:M265)</f>
        <v>0</v>
      </c>
      <c r="N208" s="167"/>
      <c r="O208" s="167">
        <f>SUM(O209:O265)</f>
        <v>2.17</v>
      </c>
      <c r="P208" s="167"/>
      <c r="Q208" s="167">
        <f>SUM(Q209:Q265)</f>
        <v>0</v>
      </c>
      <c r="R208" s="168"/>
      <c r="S208" s="168"/>
      <c r="T208" s="169"/>
      <c r="U208" s="163"/>
      <c r="V208" s="163">
        <f>SUM(V209:V265)</f>
        <v>0</v>
      </c>
      <c r="W208" s="163"/>
      <c r="X208" s="163"/>
      <c r="Y208" s="163"/>
      <c r="AG208" t="s">
        <v>231</v>
      </c>
    </row>
    <row r="209" spans="1:60" outlineLevel="1" x14ac:dyDescent="0.2">
      <c r="A209" s="171">
        <v>61</v>
      </c>
      <c r="B209" s="172" t="s">
        <v>1209</v>
      </c>
      <c r="C209" s="187" t="s">
        <v>1210</v>
      </c>
      <c r="D209" s="173" t="s">
        <v>297</v>
      </c>
      <c r="E209" s="174">
        <v>1700</v>
      </c>
      <c r="F209" s="175"/>
      <c r="G209" s="176">
        <f>ROUND(E209*F209,2)</f>
        <v>0</v>
      </c>
      <c r="H209" s="175"/>
      <c r="I209" s="176">
        <f>ROUND(E209*H209,2)</f>
        <v>0</v>
      </c>
      <c r="J209" s="175"/>
      <c r="K209" s="176">
        <f>ROUND(E209*J209,2)</f>
        <v>0</v>
      </c>
      <c r="L209" s="176">
        <v>21</v>
      </c>
      <c r="M209" s="176">
        <f>G209*(1+L209/100)</f>
        <v>0</v>
      </c>
      <c r="N209" s="174">
        <v>0</v>
      </c>
      <c r="O209" s="174">
        <f>ROUND(E209*N209,2)</f>
        <v>0</v>
      </c>
      <c r="P209" s="174">
        <v>0</v>
      </c>
      <c r="Q209" s="174">
        <f>ROUND(E209*P209,2)</f>
        <v>0</v>
      </c>
      <c r="R209" s="176"/>
      <c r="S209" s="176" t="s">
        <v>925</v>
      </c>
      <c r="T209" s="177" t="s">
        <v>926</v>
      </c>
      <c r="U209" s="161">
        <v>0</v>
      </c>
      <c r="V209" s="161">
        <f>ROUND(E209*U209,2)</f>
        <v>0</v>
      </c>
      <c r="W209" s="161"/>
      <c r="X209" s="161" t="s">
        <v>299</v>
      </c>
      <c r="Y209" s="161" t="s">
        <v>238</v>
      </c>
      <c r="Z209" s="150"/>
      <c r="AA209" s="150"/>
      <c r="AB209" s="150"/>
      <c r="AC209" s="150"/>
      <c r="AD209" s="150"/>
      <c r="AE209" s="150"/>
      <c r="AF209" s="150"/>
      <c r="AG209" s="150" t="s">
        <v>583</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2" x14ac:dyDescent="0.2">
      <c r="A210" s="157"/>
      <c r="B210" s="158"/>
      <c r="C210" s="266" t="s">
        <v>1210</v>
      </c>
      <c r="D210" s="267"/>
      <c r="E210" s="267"/>
      <c r="F210" s="267"/>
      <c r="G210" s="267"/>
      <c r="H210" s="161"/>
      <c r="I210" s="161"/>
      <c r="J210" s="161"/>
      <c r="K210" s="161"/>
      <c r="L210" s="161"/>
      <c r="M210" s="161"/>
      <c r="N210" s="160"/>
      <c r="O210" s="160"/>
      <c r="P210" s="160"/>
      <c r="Q210" s="160"/>
      <c r="R210" s="161"/>
      <c r="S210" s="161"/>
      <c r="T210" s="161"/>
      <c r="U210" s="161"/>
      <c r="V210" s="161"/>
      <c r="W210" s="161"/>
      <c r="X210" s="161"/>
      <c r="Y210" s="161"/>
      <c r="Z210" s="150"/>
      <c r="AA210" s="150"/>
      <c r="AB210" s="150"/>
      <c r="AC210" s="150"/>
      <c r="AD210" s="150"/>
      <c r="AE210" s="150"/>
      <c r="AF210" s="150"/>
      <c r="AG210" s="150" t="s">
        <v>240</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outlineLevel="2" x14ac:dyDescent="0.2">
      <c r="A211" s="157"/>
      <c r="B211" s="158"/>
      <c r="C211" s="197" t="s">
        <v>1211</v>
      </c>
      <c r="D211" s="192"/>
      <c r="E211" s="193"/>
      <c r="F211" s="161"/>
      <c r="G211" s="161"/>
      <c r="H211" s="161"/>
      <c r="I211" s="161"/>
      <c r="J211" s="161"/>
      <c r="K211" s="161"/>
      <c r="L211" s="161"/>
      <c r="M211" s="161"/>
      <c r="N211" s="160"/>
      <c r="O211" s="160"/>
      <c r="P211" s="160"/>
      <c r="Q211" s="160"/>
      <c r="R211" s="161"/>
      <c r="S211" s="161"/>
      <c r="T211" s="161"/>
      <c r="U211" s="161"/>
      <c r="V211" s="161"/>
      <c r="W211" s="161"/>
      <c r="X211" s="161"/>
      <c r="Y211" s="161"/>
      <c r="Z211" s="150"/>
      <c r="AA211" s="150"/>
      <c r="AB211" s="150"/>
      <c r="AC211" s="150"/>
      <c r="AD211" s="150"/>
      <c r="AE211" s="150"/>
      <c r="AF211" s="150"/>
      <c r="AG211" s="150" t="s">
        <v>302</v>
      </c>
      <c r="AH211" s="150">
        <v>0</v>
      </c>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outlineLevel="3" x14ac:dyDescent="0.2">
      <c r="A212" s="157"/>
      <c r="B212" s="158"/>
      <c r="C212" s="197" t="s">
        <v>1212</v>
      </c>
      <c r="D212" s="192"/>
      <c r="E212" s="193">
        <v>1700</v>
      </c>
      <c r="F212" s="161"/>
      <c r="G212" s="161"/>
      <c r="H212" s="161"/>
      <c r="I212" s="161"/>
      <c r="J212" s="161"/>
      <c r="K212" s="161"/>
      <c r="L212" s="161"/>
      <c r="M212" s="161"/>
      <c r="N212" s="160"/>
      <c r="O212" s="160"/>
      <c r="P212" s="160"/>
      <c r="Q212" s="160"/>
      <c r="R212" s="161"/>
      <c r="S212" s="161"/>
      <c r="T212" s="161"/>
      <c r="U212" s="161"/>
      <c r="V212" s="161"/>
      <c r="W212" s="161"/>
      <c r="X212" s="161"/>
      <c r="Y212" s="161"/>
      <c r="Z212" s="150"/>
      <c r="AA212" s="150"/>
      <c r="AB212" s="150"/>
      <c r="AC212" s="150"/>
      <c r="AD212" s="150"/>
      <c r="AE212" s="150"/>
      <c r="AF212" s="150"/>
      <c r="AG212" s="150" t="s">
        <v>302</v>
      </c>
      <c r="AH212" s="150">
        <v>0</v>
      </c>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row>
    <row r="213" spans="1:60" outlineLevel="1" x14ac:dyDescent="0.2">
      <c r="A213" s="171">
        <v>62</v>
      </c>
      <c r="B213" s="172" t="s">
        <v>1213</v>
      </c>
      <c r="C213" s="187" t="s">
        <v>1214</v>
      </c>
      <c r="D213" s="173" t="s">
        <v>422</v>
      </c>
      <c r="E213" s="174">
        <v>5.0999999999999996</v>
      </c>
      <c r="F213" s="175"/>
      <c r="G213" s="176">
        <f>ROUND(E213*F213,2)</f>
        <v>0</v>
      </c>
      <c r="H213" s="175"/>
      <c r="I213" s="176">
        <f>ROUND(E213*H213,2)</f>
        <v>0</v>
      </c>
      <c r="J213" s="175"/>
      <c r="K213" s="176">
        <f>ROUND(E213*J213,2)</f>
        <v>0</v>
      </c>
      <c r="L213" s="176">
        <v>21</v>
      </c>
      <c r="M213" s="176">
        <f>G213*(1+L213/100)</f>
        <v>0</v>
      </c>
      <c r="N213" s="174">
        <v>0</v>
      </c>
      <c r="O213" s="174">
        <f>ROUND(E213*N213,2)</f>
        <v>0</v>
      </c>
      <c r="P213" s="174">
        <v>0</v>
      </c>
      <c r="Q213" s="174">
        <f>ROUND(E213*P213,2)</f>
        <v>0</v>
      </c>
      <c r="R213" s="176"/>
      <c r="S213" s="176" t="s">
        <v>267</v>
      </c>
      <c r="T213" s="177" t="s">
        <v>236</v>
      </c>
      <c r="U213" s="161">
        <v>0</v>
      </c>
      <c r="V213" s="161">
        <f>ROUND(E213*U213,2)</f>
        <v>0</v>
      </c>
      <c r="W213" s="161"/>
      <c r="X213" s="161" t="s">
        <v>299</v>
      </c>
      <c r="Y213" s="161" t="s">
        <v>238</v>
      </c>
      <c r="Z213" s="150"/>
      <c r="AA213" s="150"/>
      <c r="AB213" s="150"/>
      <c r="AC213" s="150"/>
      <c r="AD213" s="150"/>
      <c r="AE213" s="150"/>
      <c r="AF213" s="150"/>
      <c r="AG213" s="150" t="s">
        <v>583</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outlineLevel="2" x14ac:dyDescent="0.2">
      <c r="A214" s="157"/>
      <c r="B214" s="158"/>
      <c r="C214" s="266" t="s">
        <v>1214</v>
      </c>
      <c r="D214" s="267"/>
      <c r="E214" s="267"/>
      <c r="F214" s="267"/>
      <c r="G214" s="267"/>
      <c r="H214" s="161"/>
      <c r="I214" s="161"/>
      <c r="J214" s="161"/>
      <c r="K214" s="161"/>
      <c r="L214" s="161"/>
      <c r="M214" s="161"/>
      <c r="N214" s="160"/>
      <c r="O214" s="160"/>
      <c r="P214" s="160"/>
      <c r="Q214" s="160"/>
      <c r="R214" s="161"/>
      <c r="S214" s="161"/>
      <c r="T214" s="161"/>
      <c r="U214" s="161"/>
      <c r="V214" s="161"/>
      <c r="W214" s="161"/>
      <c r="X214" s="161"/>
      <c r="Y214" s="161"/>
      <c r="Z214" s="150"/>
      <c r="AA214" s="150"/>
      <c r="AB214" s="150"/>
      <c r="AC214" s="150"/>
      <c r="AD214" s="150"/>
      <c r="AE214" s="150"/>
      <c r="AF214" s="150"/>
      <c r="AG214" s="150" t="s">
        <v>240</v>
      </c>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row>
    <row r="215" spans="1:60" outlineLevel="2" x14ac:dyDescent="0.2">
      <c r="A215" s="157"/>
      <c r="B215" s="158"/>
      <c r="C215" s="197" t="s">
        <v>1215</v>
      </c>
      <c r="D215" s="192"/>
      <c r="E215" s="193"/>
      <c r="F215" s="161"/>
      <c r="G215" s="161"/>
      <c r="H215" s="161"/>
      <c r="I215" s="161"/>
      <c r="J215" s="161"/>
      <c r="K215" s="161"/>
      <c r="L215" s="161"/>
      <c r="M215" s="161"/>
      <c r="N215" s="160"/>
      <c r="O215" s="160"/>
      <c r="P215" s="160"/>
      <c r="Q215" s="160"/>
      <c r="R215" s="161"/>
      <c r="S215" s="161"/>
      <c r="T215" s="161"/>
      <c r="U215" s="161"/>
      <c r="V215" s="161"/>
      <c r="W215" s="161"/>
      <c r="X215" s="161"/>
      <c r="Y215" s="161"/>
      <c r="Z215" s="150"/>
      <c r="AA215" s="150"/>
      <c r="AB215" s="150"/>
      <c r="AC215" s="150"/>
      <c r="AD215" s="150"/>
      <c r="AE215" s="150"/>
      <c r="AF215" s="150"/>
      <c r="AG215" s="150" t="s">
        <v>302</v>
      </c>
      <c r="AH215" s="150">
        <v>0</v>
      </c>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outlineLevel="3" x14ac:dyDescent="0.2">
      <c r="A216" s="157"/>
      <c r="B216" s="158"/>
      <c r="C216" s="197" t="s">
        <v>1216</v>
      </c>
      <c r="D216" s="192"/>
      <c r="E216" s="193"/>
      <c r="F216" s="161"/>
      <c r="G216" s="161"/>
      <c r="H216" s="161"/>
      <c r="I216" s="161"/>
      <c r="J216" s="161"/>
      <c r="K216" s="161"/>
      <c r="L216" s="161"/>
      <c r="M216" s="161"/>
      <c r="N216" s="160"/>
      <c r="O216" s="160"/>
      <c r="P216" s="160"/>
      <c r="Q216" s="160"/>
      <c r="R216" s="161"/>
      <c r="S216" s="161"/>
      <c r="T216" s="161"/>
      <c r="U216" s="161"/>
      <c r="V216" s="161"/>
      <c r="W216" s="161"/>
      <c r="X216" s="161"/>
      <c r="Y216" s="161"/>
      <c r="Z216" s="150"/>
      <c r="AA216" s="150"/>
      <c r="AB216" s="150"/>
      <c r="AC216" s="150"/>
      <c r="AD216" s="150"/>
      <c r="AE216" s="150"/>
      <c r="AF216" s="150"/>
      <c r="AG216" s="150" t="s">
        <v>302</v>
      </c>
      <c r="AH216" s="150">
        <v>0</v>
      </c>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outlineLevel="3" x14ac:dyDescent="0.2">
      <c r="A217" s="157"/>
      <c r="B217" s="158"/>
      <c r="C217" s="197" t="s">
        <v>1217</v>
      </c>
      <c r="D217" s="192"/>
      <c r="E217" s="193">
        <v>5.0999999999999996</v>
      </c>
      <c r="F217" s="161"/>
      <c r="G217" s="161"/>
      <c r="H217" s="161"/>
      <c r="I217" s="161"/>
      <c r="J217" s="161"/>
      <c r="K217" s="161"/>
      <c r="L217" s="161"/>
      <c r="M217" s="161"/>
      <c r="N217" s="160"/>
      <c r="O217" s="160"/>
      <c r="P217" s="160"/>
      <c r="Q217" s="160"/>
      <c r="R217" s="161"/>
      <c r="S217" s="161"/>
      <c r="T217" s="161"/>
      <c r="U217" s="161"/>
      <c r="V217" s="161"/>
      <c r="W217" s="161"/>
      <c r="X217" s="161"/>
      <c r="Y217" s="161"/>
      <c r="Z217" s="150"/>
      <c r="AA217" s="150"/>
      <c r="AB217" s="150"/>
      <c r="AC217" s="150"/>
      <c r="AD217" s="150"/>
      <c r="AE217" s="150"/>
      <c r="AF217" s="150"/>
      <c r="AG217" s="150" t="s">
        <v>302</v>
      </c>
      <c r="AH217" s="150">
        <v>0</v>
      </c>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ht="22.5" outlineLevel="1" x14ac:dyDescent="0.2">
      <c r="A218" s="171">
        <v>63</v>
      </c>
      <c r="B218" s="172" t="s">
        <v>1218</v>
      </c>
      <c r="C218" s="187" t="s">
        <v>1219</v>
      </c>
      <c r="D218" s="173" t="s">
        <v>297</v>
      </c>
      <c r="E218" s="174">
        <v>3700</v>
      </c>
      <c r="F218" s="175"/>
      <c r="G218" s="176">
        <f>ROUND(E218*F218,2)</f>
        <v>0</v>
      </c>
      <c r="H218" s="175"/>
      <c r="I218" s="176">
        <f>ROUND(E218*H218,2)</f>
        <v>0</v>
      </c>
      <c r="J218" s="175"/>
      <c r="K218" s="176">
        <f>ROUND(E218*J218,2)</f>
        <v>0</v>
      </c>
      <c r="L218" s="176">
        <v>21</v>
      </c>
      <c r="M218" s="176">
        <f>G218*(1+L218/100)</f>
        <v>0</v>
      </c>
      <c r="N218" s="174">
        <v>0</v>
      </c>
      <c r="O218" s="174">
        <f>ROUND(E218*N218,2)</f>
        <v>0</v>
      </c>
      <c r="P218" s="174">
        <v>0</v>
      </c>
      <c r="Q218" s="174">
        <f>ROUND(E218*P218,2)</f>
        <v>0</v>
      </c>
      <c r="R218" s="176"/>
      <c r="S218" s="176" t="s">
        <v>925</v>
      </c>
      <c r="T218" s="177" t="s">
        <v>926</v>
      </c>
      <c r="U218" s="161">
        <v>0</v>
      </c>
      <c r="V218" s="161">
        <f>ROUND(E218*U218,2)</f>
        <v>0</v>
      </c>
      <c r="W218" s="161"/>
      <c r="X218" s="161" t="s">
        <v>299</v>
      </c>
      <c r="Y218" s="161" t="s">
        <v>238</v>
      </c>
      <c r="Z218" s="150"/>
      <c r="AA218" s="150"/>
      <c r="AB218" s="150"/>
      <c r="AC218" s="150"/>
      <c r="AD218" s="150"/>
      <c r="AE218" s="150"/>
      <c r="AF218" s="150"/>
      <c r="AG218" s="150" t="s">
        <v>583</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outlineLevel="2" x14ac:dyDescent="0.2">
      <c r="A219" s="157"/>
      <c r="B219" s="158"/>
      <c r="C219" s="266" t="s">
        <v>1219</v>
      </c>
      <c r="D219" s="267"/>
      <c r="E219" s="267"/>
      <c r="F219" s="267"/>
      <c r="G219" s="267"/>
      <c r="H219" s="161"/>
      <c r="I219" s="161"/>
      <c r="J219" s="161"/>
      <c r="K219" s="161"/>
      <c r="L219" s="161"/>
      <c r="M219" s="161"/>
      <c r="N219" s="160"/>
      <c r="O219" s="160"/>
      <c r="P219" s="160"/>
      <c r="Q219" s="160"/>
      <c r="R219" s="161"/>
      <c r="S219" s="161"/>
      <c r="T219" s="161"/>
      <c r="U219" s="161"/>
      <c r="V219" s="161"/>
      <c r="W219" s="161"/>
      <c r="X219" s="161"/>
      <c r="Y219" s="161"/>
      <c r="Z219" s="150"/>
      <c r="AA219" s="150"/>
      <c r="AB219" s="150"/>
      <c r="AC219" s="150"/>
      <c r="AD219" s="150"/>
      <c r="AE219" s="150"/>
      <c r="AF219" s="150"/>
      <c r="AG219" s="150" t="s">
        <v>240</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outlineLevel="2" x14ac:dyDescent="0.2">
      <c r="A220" s="157"/>
      <c r="B220" s="158"/>
      <c r="C220" s="197" t="s">
        <v>1220</v>
      </c>
      <c r="D220" s="192"/>
      <c r="E220" s="193"/>
      <c r="F220" s="161"/>
      <c r="G220" s="161"/>
      <c r="H220" s="161"/>
      <c r="I220" s="161"/>
      <c r="J220" s="161"/>
      <c r="K220" s="161"/>
      <c r="L220" s="161"/>
      <c r="M220" s="161"/>
      <c r="N220" s="160"/>
      <c r="O220" s="160"/>
      <c r="P220" s="160"/>
      <c r="Q220" s="160"/>
      <c r="R220" s="161"/>
      <c r="S220" s="161"/>
      <c r="T220" s="161"/>
      <c r="U220" s="161"/>
      <c r="V220" s="161"/>
      <c r="W220" s="161"/>
      <c r="X220" s="161"/>
      <c r="Y220" s="161"/>
      <c r="Z220" s="150"/>
      <c r="AA220" s="150"/>
      <c r="AB220" s="150"/>
      <c r="AC220" s="150"/>
      <c r="AD220" s="150"/>
      <c r="AE220" s="150"/>
      <c r="AF220" s="150"/>
      <c r="AG220" s="150" t="s">
        <v>302</v>
      </c>
      <c r="AH220" s="150">
        <v>0</v>
      </c>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outlineLevel="3" x14ac:dyDescent="0.2">
      <c r="A221" s="157"/>
      <c r="B221" s="158"/>
      <c r="C221" s="197" t="s">
        <v>1221</v>
      </c>
      <c r="D221" s="192"/>
      <c r="E221" s="193">
        <v>3700</v>
      </c>
      <c r="F221" s="161"/>
      <c r="G221" s="161"/>
      <c r="H221" s="161"/>
      <c r="I221" s="161"/>
      <c r="J221" s="161"/>
      <c r="K221" s="161"/>
      <c r="L221" s="161"/>
      <c r="M221" s="161"/>
      <c r="N221" s="160"/>
      <c r="O221" s="160"/>
      <c r="P221" s="160"/>
      <c r="Q221" s="160"/>
      <c r="R221" s="161"/>
      <c r="S221" s="161"/>
      <c r="T221" s="161"/>
      <c r="U221" s="161"/>
      <c r="V221" s="161"/>
      <c r="W221" s="161"/>
      <c r="X221" s="161"/>
      <c r="Y221" s="161"/>
      <c r="Z221" s="150"/>
      <c r="AA221" s="150"/>
      <c r="AB221" s="150"/>
      <c r="AC221" s="150"/>
      <c r="AD221" s="150"/>
      <c r="AE221" s="150"/>
      <c r="AF221" s="150"/>
      <c r="AG221" s="150" t="s">
        <v>302</v>
      </c>
      <c r="AH221" s="150">
        <v>0</v>
      </c>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outlineLevel="1" x14ac:dyDescent="0.2">
      <c r="A222" s="171">
        <v>64</v>
      </c>
      <c r="B222" s="172" t="s">
        <v>1055</v>
      </c>
      <c r="C222" s="187" t="s">
        <v>1056</v>
      </c>
      <c r="D222" s="173" t="s">
        <v>1057</v>
      </c>
      <c r="E222" s="174">
        <v>1.75</v>
      </c>
      <c r="F222" s="175"/>
      <c r="G222" s="176">
        <f>ROUND(E222*F222,2)</f>
        <v>0</v>
      </c>
      <c r="H222" s="175"/>
      <c r="I222" s="176">
        <f>ROUND(E222*H222,2)</f>
        <v>0</v>
      </c>
      <c r="J222" s="175"/>
      <c r="K222" s="176">
        <f>ROUND(E222*J222,2)</f>
        <v>0</v>
      </c>
      <c r="L222" s="176">
        <v>21</v>
      </c>
      <c r="M222" s="176">
        <f>G222*(1+L222/100)</f>
        <v>0</v>
      </c>
      <c r="N222" s="174">
        <v>1E-3</v>
      </c>
      <c r="O222" s="174">
        <f>ROUND(E222*N222,2)</f>
        <v>0</v>
      </c>
      <c r="P222" s="174">
        <v>0</v>
      </c>
      <c r="Q222" s="174">
        <f>ROUND(E222*P222,2)</f>
        <v>0</v>
      </c>
      <c r="R222" s="176"/>
      <c r="S222" s="176" t="s">
        <v>925</v>
      </c>
      <c r="T222" s="177" t="s">
        <v>926</v>
      </c>
      <c r="U222" s="161">
        <v>0</v>
      </c>
      <c r="V222" s="161">
        <f>ROUND(E222*U222,2)</f>
        <v>0</v>
      </c>
      <c r="W222" s="161"/>
      <c r="X222" s="161" t="s">
        <v>428</v>
      </c>
      <c r="Y222" s="161" t="s">
        <v>238</v>
      </c>
      <c r="Z222" s="150"/>
      <c r="AA222" s="150"/>
      <c r="AB222" s="150"/>
      <c r="AC222" s="150"/>
      <c r="AD222" s="150"/>
      <c r="AE222" s="150"/>
      <c r="AF222" s="150"/>
      <c r="AG222" s="150" t="s">
        <v>663</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outlineLevel="2" x14ac:dyDescent="0.2">
      <c r="A223" s="157"/>
      <c r="B223" s="158"/>
      <c r="C223" s="266" t="s">
        <v>1056</v>
      </c>
      <c r="D223" s="267"/>
      <c r="E223" s="267"/>
      <c r="F223" s="267"/>
      <c r="G223" s="267"/>
      <c r="H223" s="161"/>
      <c r="I223" s="161"/>
      <c r="J223" s="161"/>
      <c r="K223" s="161"/>
      <c r="L223" s="161"/>
      <c r="M223" s="161"/>
      <c r="N223" s="160"/>
      <c r="O223" s="160"/>
      <c r="P223" s="160"/>
      <c r="Q223" s="160"/>
      <c r="R223" s="161"/>
      <c r="S223" s="161"/>
      <c r="T223" s="161"/>
      <c r="U223" s="161"/>
      <c r="V223" s="161"/>
      <c r="W223" s="161"/>
      <c r="X223" s="161"/>
      <c r="Y223" s="161"/>
      <c r="Z223" s="150"/>
      <c r="AA223" s="150"/>
      <c r="AB223" s="150"/>
      <c r="AC223" s="150"/>
      <c r="AD223" s="150"/>
      <c r="AE223" s="150"/>
      <c r="AF223" s="150"/>
      <c r="AG223" s="150" t="s">
        <v>240</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outlineLevel="2" x14ac:dyDescent="0.2">
      <c r="A224" s="157"/>
      <c r="B224" s="158"/>
      <c r="C224" s="197" t="s">
        <v>1222</v>
      </c>
      <c r="D224" s="192"/>
      <c r="E224" s="193"/>
      <c r="F224" s="161"/>
      <c r="G224" s="161"/>
      <c r="H224" s="161"/>
      <c r="I224" s="161"/>
      <c r="J224" s="161"/>
      <c r="K224" s="161"/>
      <c r="L224" s="161"/>
      <c r="M224" s="161"/>
      <c r="N224" s="160"/>
      <c r="O224" s="160"/>
      <c r="P224" s="160"/>
      <c r="Q224" s="160"/>
      <c r="R224" s="161"/>
      <c r="S224" s="161"/>
      <c r="T224" s="161"/>
      <c r="U224" s="161"/>
      <c r="V224" s="161"/>
      <c r="W224" s="161"/>
      <c r="X224" s="161"/>
      <c r="Y224" s="161"/>
      <c r="Z224" s="150"/>
      <c r="AA224" s="150"/>
      <c r="AB224" s="150"/>
      <c r="AC224" s="150"/>
      <c r="AD224" s="150"/>
      <c r="AE224" s="150"/>
      <c r="AF224" s="150"/>
      <c r="AG224" s="150" t="s">
        <v>302</v>
      </c>
      <c r="AH224" s="150">
        <v>0</v>
      </c>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outlineLevel="3" x14ac:dyDescent="0.2">
      <c r="A225" s="157"/>
      <c r="B225" s="158"/>
      <c r="C225" s="197" t="s">
        <v>1223</v>
      </c>
      <c r="D225" s="192"/>
      <c r="E225" s="193">
        <v>1.75</v>
      </c>
      <c r="F225" s="161"/>
      <c r="G225" s="161"/>
      <c r="H225" s="161"/>
      <c r="I225" s="161"/>
      <c r="J225" s="161"/>
      <c r="K225" s="161"/>
      <c r="L225" s="161"/>
      <c r="M225" s="161"/>
      <c r="N225" s="160"/>
      <c r="O225" s="160"/>
      <c r="P225" s="160"/>
      <c r="Q225" s="160"/>
      <c r="R225" s="161"/>
      <c r="S225" s="161"/>
      <c r="T225" s="161"/>
      <c r="U225" s="161"/>
      <c r="V225" s="161"/>
      <c r="W225" s="161"/>
      <c r="X225" s="161"/>
      <c r="Y225" s="161"/>
      <c r="Z225" s="150"/>
      <c r="AA225" s="150"/>
      <c r="AB225" s="150"/>
      <c r="AC225" s="150"/>
      <c r="AD225" s="150"/>
      <c r="AE225" s="150"/>
      <c r="AF225" s="150"/>
      <c r="AG225" s="150" t="s">
        <v>302</v>
      </c>
      <c r="AH225" s="150">
        <v>0</v>
      </c>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outlineLevel="1" x14ac:dyDescent="0.2">
      <c r="A226" s="171">
        <v>65</v>
      </c>
      <c r="B226" s="172" t="s">
        <v>1064</v>
      </c>
      <c r="C226" s="187" t="s">
        <v>1065</v>
      </c>
      <c r="D226" s="173" t="s">
        <v>297</v>
      </c>
      <c r="E226" s="174">
        <v>1850</v>
      </c>
      <c r="F226" s="175"/>
      <c r="G226" s="176">
        <f>ROUND(E226*F226,2)</f>
        <v>0</v>
      </c>
      <c r="H226" s="175"/>
      <c r="I226" s="176">
        <f>ROUND(E226*H226,2)</f>
        <v>0</v>
      </c>
      <c r="J226" s="175"/>
      <c r="K226" s="176">
        <f>ROUND(E226*J226,2)</f>
        <v>0</v>
      </c>
      <c r="L226" s="176">
        <v>21</v>
      </c>
      <c r="M226" s="176">
        <f>G226*(1+L226/100)</f>
        <v>0</v>
      </c>
      <c r="N226" s="174">
        <v>0</v>
      </c>
      <c r="O226" s="174">
        <f>ROUND(E226*N226,2)</f>
        <v>0</v>
      </c>
      <c r="P226" s="174">
        <v>0</v>
      </c>
      <c r="Q226" s="174">
        <f>ROUND(E226*P226,2)</f>
        <v>0</v>
      </c>
      <c r="R226" s="176"/>
      <c r="S226" s="176" t="s">
        <v>925</v>
      </c>
      <c r="T226" s="177" t="s">
        <v>926</v>
      </c>
      <c r="U226" s="161">
        <v>0</v>
      </c>
      <c r="V226" s="161">
        <f>ROUND(E226*U226,2)</f>
        <v>0</v>
      </c>
      <c r="W226" s="161"/>
      <c r="X226" s="161" t="s">
        <v>299</v>
      </c>
      <c r="Y226" s="161" t="s">
        <v>238</v>
      </c>
      <c r="Z226" s="150"/>
      <c r="AA226" s="150"/>
      <c r="AB226" s="150"/>
      <c r="AC226" s="150"/>
      <c r="AD226" s="150"/>
      <c r="AE226" s="150"/>
      <c r="AF226" s="150"/>
      <c r="AG226" s="150" t="s">
        <v>583</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outlineLevel="2" x14ac:dyDescent="0.2">
      <c r="A227" s="157"/>
      <c r="B227" s="158"/>
      <c r="C227" s="266" t="s">
        <v>1065</v>
      </c>
      <c r="D227" s="267"/>
      <c r="E227" s="267"/>
      <c r="F227" s="267"/>
      <c r="G227" s="267"/>
      <c r="H227" s="161"/>
      <c r="I227" s="161"/>
      <c r="J227" s="161"/>
      <c r="K227" s="161"/>
      <c r="L227" s="161"/>
      <c r="M227" s="161"/>
      <c r="N227" s="160"/>
      <c r="O227" s="160"/>
      <c r="P227" s="160"/>
      <c r="Q227" s="160"/>
      <c r="R227" s="161"/>
      <c r="S227" s="161"/>
      <c r="T227" s="161"/>
      <c r="U227" s="161"/>
      <c r="V227" s="161"/>
      <c r="W227" s="161"/>
      <c r="X227" s="161"/>
      <c r="Y227" s="161"/>
      <c r="Z227" s="150"/>
      <c r="AA227" s="150"/>
      <c r="AB227" s="150"/>
      <c r="AC227" s="150"/>
      <c r="AD227" s="150"/>
      <c r="AE227" s="150"/>
      <c r="AF227" s="150"/>
      <c r="AG227" s="150" t="s">
        <v>240</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outlineLevel="2" x14ac:dyDescent="0.2">
      <c r="A228" s="157"/>
      <c r="B228" s="158"/>
      <c r="C228" s="197" t="s">
        <v>1224</v>
      </c>
      <c r="D228" s="192"/>
      <c r="E228" s="193"/>
      <c r="F228" s="161"/>
      <c r="G228" s="161"/>
      <c r="H228" s="161"/>
      <c r="I228" s="161"/>
      <c r="J228" s="161"/>
      <c r="K228" s="161"/>
      <c r="L228" s="161"/>
      <c r="M228" s="161"/>
      <c r="N228" s="160"/>
      <c r="O228" s="160"/>
      <c r="P228" s="160"/>
      <c r="Q228" s="160"/>
      <c r="R228" s="161"/>
      <c r="S228" s="161"/>
      <c r="T228" s="161"/>
      <c r="U228" s="161"/>
      <c r="V228" s="161"/>
      <c r="W228" s="161"/>
      <c r="X228" s="161"/>
      <c r="Y228" s="161"/>
      <c r="Z228" s="150"/>
      <c r="AA228" s="150"/>
      <c r="AB228" s="150"/>
      <c r="AC228" s="150"/>
      <c r="AD228" s="150"/>
      <c r="AE228" s="150"/>
      <c r="AF228" s="150"/>
      <c r="AG228" s="150" t="s">
        <v>302</v>
      </c>
      <c r="AH228" s="150">
        <v>0</v>
      </c>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outlineLevel="3" x14ac:dyDescent="0.2">
      <c r="A229" s="157"/>
      <c r="B229" s="158"/>
      <c r="C229" s="197" t="s">
        <v>1225</v>
      </c>
      <c r="D229" s="192"/>
      <c r="E229" s="193">
        <v>1850</v>
      </c>
      <c r="F229" s="161"/>
      <c r="G229" s="161"/>
      <c r="H229" s="161"/>
      <c r="I229" s="161"/>
      <c r="J229" s="161"/>
      <c r="K229" s="161"/>
      <c r="L229" s="161"/>
      <c r="M229" s="161"/>
      <c r="N229" s="160"/>
      <c r="O229" s="160"/>
      <c r="P229" s="160"/>
      <c r="Q229" s="160"/>
      <c r="R229" s="161"/>
      <c r="S229" s="161"/>
      <c r="T229" s="161"/>
      <c r="U229" s="161"/>
      <c r="V229" s="161"/>
      <c r="W229" s="161"/>
      <c r="X229" s="161"/>
      <c r="Y229" s="161"/>
      <c r="Z229" s="150"/>
      <c r="AA229" s="150"/>
      <c r="AB229" s="150"/>
      <c r="AC229" s="150"/>
      <c r="AD229" s="150"/>
      <c r="AE229" s="150"/>
      <c r="AF229" s="150"/>
      <c r="AG229" s="150" t="s">
        <v>302</v>
      </c>
      <c r="AH229" s="150">
        <v>0</v>
      </c>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outlineLevel="1" x14ac:dyDescent="0.2">
      <c r="A230" s="171">
        <v>66</v>
      </c>
      <c r="B230" s="172" t="s">
        <v>1226</v>
      </c>
      <c r="C230" s="187" t="s">
        <v>1227</v>
      </c>
      <c r="D230" s="173" t="s">
        <v>297</v>
      </c>
      <c r="E230" s="174">
        <v>1750</v>
      </c>
      <c r="F230" s="175"/>
      <c r="G230" s="176">
        <f>ROUND(E230*F230,2)</f>
        <v>0</v>
      </c>
      <c r="H230" s="175"/>
      <c r="I230" s="176">
        <f>ROUND(E230*H230,2)</f>
        <v>0</v>
      </c>
      <c r="J230" s="175"/>
      <c r="K230" s="176">
        <f>ROUND(E230*J230,2)</f>
        <v>0</v>
      </c>
      <c r="L230" s="176">
        <v>21</v>
      </c>
      <c r="M230" s="176">
        <f>G230*(1+L230/100)</f>
        <v>0</v>
      </c>
      <c r="N230" s="174">
        <v>0</v>
      </c>
      <c r="O230" s="174">
        <f>ROUND(E230*N230,2)</f>
        <v>0</v>
      </c>
      <c r="P230" s="174">
        <v>0</v>
      </c>
      <c r="Q230" s="174">
        <f>ROUND(E230*P230,2)</f>
        <v>0</v>
      </c>
      <c r="R230" s="176"/>
      <c r="S230" s="176" t="s">
        <v>925</v>
      </c>
      <c r="T230" s="177" t="s">
        <v>926</v>
      </c>
      <c r="U230" s="161">
        <v>0</v>
      </c>
      <c r="V230" s="161">
        <f>ROUND(E230*U230,2)</f>
        <v>0</v>
      </c>
      <c r="W230" s="161"/>
      <c r="X230" s="161" t="s">
        <v>299</v>
      </c>
      <c r="Y230" s="161" t="s">
        <v>238</v>
      </c>
      <c r="Z230" s="150"/>
      <c r="AA230" s="150"/>
      <c r="AB230" s="150"/>
      <c r="AC230" s="150"/>
      <c r="AD230" s="150"/>
      <c r="AE230" s="150"/>
      <c r="AF230" s="150"/>
      <c r="AG230" s="150" t="s">
        <v>583</v>
      </c>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row>
    <row r="231" spans="1:60" outlineLevel="2" x14ac:dyDescent="0.2">
      <c r="A231" s="157"/>
      <c r="B231" s="158"/>
      <c r="C231" s="266" t="s">
        <v>1227</v>
      </c>
      <c r="D231" s="267"/>
      <c r="E231" s="267"/>
      <c r="F231" s="267"/>
      <c r="G231" s="267"/>
      <c r="H231" s="161"/>
      <c r="I231" s="161"/>
      <c r="J231" s="161"/>
      <c r="K231" s="161"/>
      <c r="L231" s="161"/>
      <c r="M231" s="161"/>
      <c r="N231" s="160"/>
      <c r="O231" s="160"/>
      <c r="P231" s="160"/>
      <c r="Q231" s="160"/>
      <c r="R231" s="161"/>
      <c r="S231" s="161"/>
      <c r="T231" s="161"/>
      <c r="U231" s="161"/>
      <c r="V231" s="161"/>
      <c r="W231" s="161"/>
      <c r="X231" s="161"/>
      <c r="Y231" s="161"/>
      <c r="Z231" s="150"/>
      <c r="AA231" s="150"/>
      <c r="AB231" s="150"/>
      <c r="AC231" s="150"/>
      <c r="AD231" s="150"/>
      <c r="AE231" s="150"/>
      <c r="AF231" s="150"/>
      <c r="AG231" s="150" t="s">
        <v>240</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outlineLevel="1" x14ac:dyDescent="0.2">
      <c r="A232" s="171">
        <v>67</v>
      </c>
      <c r="B232" s="172" t="s">
        <v>1228</v>
      </c>
      <c r="C232" s="187" t="s">
        <v>1229</v>
      </c>
      <c r="D232" s="173" t="s">
        <v>297</v>
      </c>
      <c r="E232" s="174">
        <v>1750</v>
      </c>
      <c r="F232" s="175"/>
      <c r="G232" s="176">
        <f>ROUND(E232*F232,2)</f>
        <v>0</v>
      </c>
      <c r="H232" s="175"/>
      <c r="I232" s="176">
        <f>ROUND(E232*H232,2)</f>
        <v>0</v>
      </c>
      <c r="J232" s="175"/>
      <c r="K232" s="176">
        <f>ROUND(E232*J232,2)</f>
        <v>0</v>
      </c>
      <c r="L232" s="176">
        <v>21</v>
      </c>
      <c r="M232" s="176">
        <f>G232*(1+L232/100)</f>
        <v>0</v>
      </c>
      <c r="N232" s="174">
        <v>0</v>
      </c>
      <c r="O232" s="174">
        <f>ROUND(E232*N232,2)</f>
        <v>0</v>
      </c>
      <c r="P232" s="174">
        <v>0</v>
      </c>
      <c r="Q232" s="174">
        <f>ROUND(E232*P232,2)</f>
        <v>0</v>
      </c>
      <c r="R232" s="176"/>
      <c r="S232" s="176" t="s">
        <v>925</v>
      </c>
      <c r="T232" s="177" t="s">
        <v>926</v>
      </c>
      <c r="U232" s="161">
        <v>0</v>
      </c>
      <c r="V232" s="161">
        <f>ROUND(E232*U232,2)</f>
        <v>0</v>
      </c>
      <c r="W232" s="161"/>
      <c r="X232" s="161" t="s">
        <v>299</v>
      </c>
      <c r="Y232" s="161" t="s">
        <v>238</v>
      </c>
      <c r="Z232" s="150"/>
      <c r="AA232" s="150"/>
      <c r="AB232" s="150"/>
      <c r="AC232" s="150"/>
      <c r="AD232" s="150"/>
      <c r="AE232" s="150"/>
      <c r="AF232" s="150"/>
      <c r="AG232" s="150" t="s">
        <v>583</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outlineLevel="2" x14ac:dyDescent="0.2">
      <c r="A233" s="157"/>
      <c r="B233" s="158"/>
      <c r="C233" s="266" t="s">
        <v>1229</v>
      </c>
      <c r="D233" s="267"/>
      <c r="E233" s="267"/>
      <c r="F233" s="267"/>
      <c r="G233" s="267"/>
      <c r="H233" s="161"/>
      <c r="I233" s="161"/>
      <c r="J233" s="161"/>
      <c r="K233" s="161"/>
      <c r="L233" s="161"/>
      <c r="M233" s="161"/>
      <c r="N233" s="160"/>
      <c r="O233" s="160"/>
      <c r="P233" s="160"/>
      <c r="Q233" s="160"/>
      <c r="R233" s="161"/>
      <c r="S233" s="161"/>
      <c r="T233" s="161"/>
      <c r="U233" s="161"/>
      <c r="V233" s="161"/>
      <c r="W233" s="161"/>
      <c r="X233" s="161"/>
      <c r="Y233" s="161"/>
      <c r="Z233" s="150"/>
      <c r="AA233" s="150"/>
      <c r="AB233" s="150"/>
      <c r="AC233" s="150"/>
      <c r="AD233" s="150"/>
      <c r="AE233" s="150"/>
      <c r="AF233" s="150"/>
      <c r="AG233" s="150" t="s">
        <v>240</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outlineLevel="1" x14ac:dyDescent="0.2">
      <c r="A234" s="171">
        <v>68</v>
      </c>
      <c r="B234" s="172" t="s">
        <v>1070</v>
      </c>
      <c r="C234" s="187" t="s">
        <v>1071</v>
      </c>
      <c r="D234" s="173" t="s">
        <v>297</v>
      </c>
      <c r="E234" s="174">
        <v>1750</v>
      </c>
      <c r="F234" s="175"/>
      <c r="G234" s="176">
        <f>ROUND(E234*F234,2)</f>
        <v>0</v>
      </c>
      <c r="H234" s="175"/>
      <c r="I234" s="176">
        <f>ROUND(E234*H234,2)</f>
        <v>0</v>
      </c>
      <c r="J234" s="175"/>
      <c r="K234" s="176">
        <f>ROUND(E234*J234,2)</f>
        <v>0</v>
      </c>
      <c r="L234" s="176">
        <v>21</v>
      </c>
      <c r="M234" s="176">
        <f>G234*(1+L234/100)</f>
        <v>0</v>
      </c>
      <c r="N234" s="174">
        <v>0</v>
      </c>
      <c r="O234" s="174">
        <f>ROUND(E234*N234,2)</f>
        <v>0</v>
      </c>
      <c r="P234" s="174">
        <v>0</v>
      </c>
      <c r="Q234" s="174">
        <f>ROUND(E234*P234,2)</f>
        <v>0</v>
      </c>
      <c r="R234" s="176"/>
      <c r="S234" s="176" t="s">
        <v>925</v>
      </c>
      <c r="T234" s="177" t="s">
        <v>926</v>
      </c>
      <c r="U234" s="161">
        <v>0</v>
      </c>
      <c r="V234" s="161">
        <f>ROUND(E234*U234,2)</f>
        <v>0</v>
      </c>
      <c r="W234" s="161"/>
      <c r="X234" s="161" t="s">
        <v>299</v>
      </c>
      <c r="Y234" s="161" t="s">
        <v>238</v>
      </c>
      <c r="Z234" s="150"/>
      <c r="AA234" s="150"/>
      <c r="AB234" s="150"/>
      <c r="AC234" s="150"/>
      <c r="AD234" s="150"/>
      <c r="AE234" s="150"/>
      <c r="AF234" s="150"/>
      <c r="AG234" s="150" t="s">
        <v>583</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outlineLevel="2" x14ac:dyDescent="0.2">
      <c r="A235" s="157"/>
      <c r="B235" s="158"/>
      <c r="C235" s="266" t="s">
        <v>1071</v>
      </c>
      <c r="D235" s="267"/>
      <c r="E235" s="267"/>
      <c r="F235" s="267"/>
      <c r="G235" s="267"/>
      <c r="H235" s="161"/>
      <c r="I235" s="161"/>
      <c r="J235" s="161"/>
      <c r="K235" s="161"/>
      <c r="L235" s="161"/>
      <c r="M235" s="161"/>
      <c r="N235" s="160"/>
      <c r="O235" s="160"/>
      <c r="P235" s="160"/>
      <c r="Q235" s="160"/>
      <c r="R235" s="161"/>
      <c r="S235" s="161"/>
      <c r="T235" s="161"/>
      <c r="U235" s="161"/>
      <c r="V235" s="161"/>
      <c r="W235" s="161"/>
      <c r="X235" s="161"/>
      <c r="Y235" s="161"/>
      <c r="Z235" s="150"/>
      <c r="AA235" s="150"/>
      <c r="AB235" s="150"/>
      <c r="AC235" s="150"/>
      <c r="AD235" s="150"/>
      <c r="AE235" s="150"/>
      <c r="AF235" s="150"/>
      <c r="AG235" s="150" t="s">
        <v>240</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outlineLevel="1" x14ac:dyDescent="0.2">
      <c r="A236" s="171">
        <v>69</v>
      </c>
      <c r="B236" s="172" t="s">
        <v>1074</v>
      </c>
      <c r="C236" s="187" t="s">
        <v>1075</v>
      </c>
      <c r="D236" s="173" t="s">
        <v>297</v>
      </c>
      <c r="E236" s="174">
        <v>1750</v>
      </c>
      <c r="F236" s="175"/>
      <c r="G236" s="176">
        <f>ROUND(E236*F236,2)</f>
        <v>0</v>
      </c>
      <c r="H236" s="175"/>
      <c r="I236" s="176">
        <f>ROUND(E236*H236,2)</f>
        <v>0</v>
      </c>
      <c r="J236" s="175"/>
      <c r="K236" s="176">
        <f>ROUND(E236*J236,2)</f>
        <v>0</v>
      </c>
      <c r="L236" s="176">
        <v>21</v>
      </c>
      <c r="M236" s="176">
        <f>G236*(1+L236/100)</f>
        <v>0</v>
      </c>
      <c r="N236" s="174">
        <v>0</v>
      </c>
      <c r="O236" s="174">
        <f>ROUND(E236*N236,2)</f>
        <v>0</v>
      </c>
      <c r="P236" s="174">
        <v>0</v>
      </c>
      <c r="Q236" s="174">
        <f>ROUND(E236*P236,2)</f>
        <v>0</v>
      </c>
      <c r="R236" s="176"/>
      <c r="S236" s="176" t="s">
        <v>925</v>
      </c>
      <c r="T236" s="177" t="s">
        <v>926</v>
      </c>
      <c r="U236" s="161">
        <v>0</v>
      </c>
      <c r="V236" s="161">
        <f>ROUND(E236*U236,2)</f>
        <v>0</v>
      </c>
      <c r="W236" s="161"/>
      <c r="X236" s="161" t="s">
        <v>299</v>
      </c>
      <c r="Y236" s="161" t="s">
        <v>238</v>
      </c>
      <c r="Z236" s="150"/>
      <c r="AA236" s="150"/>
      <c r="AB236" s="150"/>
      <c r="AC236" s="150"/>
      <c r="AD236" s="150"/>
      <c r="AE236" s="150"/>
      <c r="AF236" s="150"/>
      <c r="AG236" s="150" t="s">
        <v>583</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outlineLevel="2" x14ac:dyDescent="0.2">
      <c r="A237" s="157"/>
      <c r="B237" s="158"/>
      <c r="C237" s="266" t="s">
        <v>1075</v>
      </c>
      <c r="D237" s="267"/>
      <c r="E237" s="267"/>
      <c r="F237" s="267"/>
      <c r="G237" s="267"/>
      <c r="H237" s="161"/>
      <c r="I237" s="161"/>
      <c r="J237" s="161"/>
      <c r="K237" s="161"/>
      <c r="L237" s="161"/>
      <c r="M237" s="161"/>
      <c r="N237" s="160"/>
      <c r="O237" s="160"/>
      <c r="P237" s="160"/>
      <c r="Q237" s="160"/>
      <c r="R237" s="161"/>
      <c r="S237" s="161"/>
      <c r="T237" s="161"/>
      <c r="U237" s="161"/>
      <c r="V237" s="161"/>
      <c r="W237" s="161"/>
      <c r="X237" s="161"/>
      <c r="Y237" s="161"/>
      <c r="Z237" s="150"/>
      <c r="AA237" s="150"/>
      <c r="AB237" s="150"/>
      <c r="AC237" s="150"/>
      <c r="AD237" s="150"/>
      <c r="AE237" s="150"/>
      <c r="AF237" s="150"/>
      <c r="AG237" s="150" t="s">
        <v>240</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outlineLevel="1" x14ac:dyDescent="0.2">
      <c r="A238" s="171">
        <v>70</v>
      </c>
      <c r="B238" s="172" t="s">
        <v>1076</v>
      </c>
      <c r="C238" s="187" t="s">
        <v>1077</v>
      </c>
      <c r="D238" s="173" t="s">
        <v>422</v>
      </c>
      <c r="E238" s="174">
        <v>370</v>
      </c>
      <c r="F238" s="175"/>
      <c r="G238" s="176">
        <f>ROUND(E238*F238,2)</f>
        <v>0</v>
      </c>
      <c r="H238" s="175"/>
      <c r="I238" s="176">
        <f>ROUND(E238*H238,2)</f>
        <v>0</v>
      </c>
      <c r="J238" s="175"/>
      <c r="K238" s="176">
        <f>ROUND(E238*J238,2)</f>
        <v>0</v>
      </c>
      <c r="L238" s="176">
        <v>21</v>
      </c>
      <c r="M238" s="176">
        <f>G238*(1+L238/100)</f>
        <v>0</v>
      </c>
      <c r="N238" s="174">
        <v>0</v>
      </c>
      <c r="O238" s="174">
        <f>ROUND(E238*N238,2)</f>
        <v>0</v>
      </c>
      <c r="P238" s="174">
        <v>0</v>
      </c>
      <c r="Q238" s="174">
        <f>ROUND(E238*P238,2)</f>
        <v>0</v>
      </c>
      <c r="R238" s="176"/>
      <c r="S238" s="176" t="s">
        <v>267</v>
      </c>
      <c r="T238" s="177" t="s">
        <v>236</v>
      </c>
      <c r="U238" s="161">
        <v>0</v>
      </c>
      <c r="V238" s="161">
        <f>ROUND(E238*U238,2)</f>
        <v>0</v>
      </c>
      <c r="W238" s="161"/>
      <c r="X238" s="161" t="s">
        <v>428</v>
      </c>
      <c r="Y238" s="161" t="s">
        <v>238</v>
      </c>
      <c r="Z238" s="150"/>
      <c r="AA238" s="150"/>
      <c r="AB238" s="150"/>
      <c r="AC238" s="150"/>
      <c r="AD238" s="150"/>
      <c r="AE238" s="150"/>
      <c r="AF238" s="150"/>
      <c r="AG238" s="150" t="s">
        <v>663</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2" x14ac:dyDescent="0.2">
      <c r="A239" s="157"/>
      <c r="B239" s="158"/>
      <c r="C239" s="266" t="s">
        <v>1077</v>
      </c>
      <c r="D239" s="267"/>
      <c r="E239" s="267"/>
      <c r="F239" s="267"/>
      <c r="G239" s="267"/>
      <c r="H239" s="161"/>
      <c r="I239" s="161"/>
      <c r="J239" s="161"/>
      <c r="K239" s="161"/>
      <c r="L239" s="161"/>
      <c r="M239" s="161"/>
      <c r="N239" s="160"/>
      <c r="O239" s="160"/>
      <c r="P239" s="160"/>
      <c r="Q239" s="160"/>
      <c r="R239" s="161"/>
      <c r="S239" s="161"/>
      <c r="T239" s="161"/>
      <c r="U239" s="161"/>
      <c r="V239" s="161"/>
      <c r="W239" s="161"/>
      <c r="X239" s="161"/>
      <c r="Y239" s="161"/>
      <c r="Z239" s="150"/>
      <c r="AA239" s="150"/>
      <c r="AB239" s="150"/>
      <c r="AC239" s="150"/>
      <c r="AD239" s="150"/>
      <c r="AE239" s="150"/>
      <c r="AF239" s="150"/>
      <c r="AG239" s="150" t="s">
        <v>240</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outlineLevel="2" x14ac:dyDescent="0.2">
      <c r="A240" s="157"/>
      <c r="B240" s="158"/>
      <c r="C240" s="197" t="s">
        <v>1230</v>
      </c>
      <c r="D240" s="192"/>
      <c r="E240" s="193"/>
      <c r="F240" s="161"/>
      <c r="G240" s="161"/>
      <c r="H240" s="161"/>
      <c r="I240" s="161"/>
      <c r="J240" s="161"/>
      <c r="K240" s="161"/>
      <c r="L240" s="161"/>
      <c r="M240" s="161"/>
      <c r="N240" s="160"/>
      <c r="O240" s="160"/>
      <c r="P240" s="160"/>
      <c r="Q240" s="160"/>
      <c r="R240" s="161"/>
      <c r="S240" s="161"/>
      <c r="T240" s="161"/>
      <c r="U240" s="161"/>
      <c r="V240" s="161"/>
      <c r="W240" s="161"/>
      <c r="X240" s="161"/>
      <c r="Y240" s="161"/>
      <c r="Z240" s="150"/>
      <c r="AA240" s="150"/>
      <c r="AB240" s="150"/>
      <c r="AC240" s="150"/>
      <c r="AD240" s="150"/>
      <c r="AE240" s="150"/>
      <c r="AF240" s="150"/>
      <c r="AG240" s="150" t="s">
        <v>302</v>
      </c>
      <c r="AH240" s="150">
        <v>0</v>
      </c>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outlineLevel="3" x14ac:dyDescent="0.2">
      <c r="A241" s="157"/>
      <c r="B241" s="158"/>
      <c r="C241" s="197" t="s">
        <v>1231</v>
      </c>
      <c r="D241" s="192"/>
      <c r="E241" s="193">
        <v>370</v>
      </c>
      <c r="F241" s="161"/>
      <c r="G241" s="161"/>
      <c r="H241" s="161"/>
      <c r="I241" s="161"/>
      <c r="J241" s="161"/>
      <c r="K241" s="161"/>
      <c r="L241" s="161"/>
      <c r="M241" s="161"/>
      <c r="N241" s="160"/>
      <c r="O241" s="160"/>
      <c r="P241" s="160"/>
      <c r="Q241" s="160"/>
      <c r="R241" s="161"/>
      <c r="S241" s="161"/>
      <c r="T241" s="161"/>
      <c r="U241" s="161"/>
      <c r="V241" s="161"/>
      <c r="W241" s="161"/>
      <c r="X241" s="161"/>
      <c r="Y241" s="161"/>
      <c r="Z241" s="150"/>
      <c r="AA241" s="150"/>
      <c r="AB241" s="150"/>
      <c r="AC241" s="150"/>
      <c r="AD241" s="150"/>
      <c r="AE241" s="150"/>
      <c r="AF241" s="150"/>
      <c r="AG241" s="150" t="s">
        <v>302</v>
      </c>
      <c r="AH241" s="150">
        <v>0</v>
      </c>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row>
    <row r="242" spans="1:60" outlineLevel="1" x14ac:dyDescent="0.2">
      <c r="A242" s="171">
        <v>71</v>
      </c>
      <c r="B242" s="172" t="s">
        <v>1232</v>
      </c>
      <c r="C242" s="187" t="s">
        <v>1233</v>
      </c>
      <c r="D242" s="173" t="s">
        <v>297</v>
      </c>
      <c r="E242" s="174">
        <v>1700</v>
      </c>
      <c r="F242" s="175"/>
      <c r="G242" s="176">
        <f>ROUND(E242*F242,2)</f>
        <v>0</v>
      </c>
      <c r="H242" s="175"/>
      <c r="I242" s="176">
        <f>ROUND(E242*H242,2)</f>
        <v>0</v>
      </c>
      <c r="J242" s="175"/>
      <c r="K242" s="176">
        <f>ROUND(E242*J242,2)</f>
        <v>0</v>
      </c>
      <c r="L242" s="176">
        <v>21</v>
      </c>
      <c r="M242" s="176">
        <f>G242*(1+L242/100)</f>
        <v>0</v>
      </c>
      <c r="N242" s="174">
        <v>1.2700000000000001E-3</v>
      </c>
      <c r="O242" s="174">
        <f>ROUND(E242*N242,2)</f>
        <v>2.16</v>
      </c>
      <c r="P242" s="174">
        <v>0</v>
      </c>
      <c r="Q242" s="174">
        <f>ROUND(E242*P242,2)</f>
        <v>0</v>
      </c>
      <c r="R242" s="176"/>
      <c r="S242" s="176" t="s">
        <v>925</v>
      </c>
      <c r="T242" s="177" t="s">
        <v>926</v>
      </c>
      <c r="U242" s="161">
        <v>0</v>
      </c>
      <c r="V242" s="161">
        <f>ROUND(E242*U242,2)</f>
        <v>0</v>
      </c>
      <c r="W242" s="161"/>
      <c r="X242" s="161" t="s">
        <v>299</v>
      </c>
      <c r="Y242" s="161" t="s">
        <v>238</v>
      </c>
      <c r="Z242" s="150"/>
      <c r="AA242" s="150"/>
      <c r="AB242" s="150"/>
      <c r="AC242" s="150"/>
      <c r="AD242" s="150"/>
      <c r="AE242" s="150"/>
      <c r="AF242" s="150"/>
      <c r="AG242" s="150" t="s">
        <v>583</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2" x14ac:dyDescent="0.2">
      <c r="A243" s="157"/>
      <c r="B243" s="158"/>
      <c r="C243" s="266" t="s">
        <v>1233</v>
      </c>
      <c r="D243" s="267"/>
      <c r="E243" s="267"/>
      <c r="F243" s="267"/>
      <c r="G243" s="267"/>
      <c r="H243" s="161"/>
      <c r="I243" s="161"/>
      <c r="J243" s="161"/>
      <c r="K243" s="161"/>
      <c r="L243" s="161"/>
      <c r="M243" s="161"/>
      <c r="N243" s="160"/>
      <c r="O243" s="160"/>
      <c r="P243" s="160"/>
      <c r="Q243" s="160"/>
      <c r="R243" s="161"/>
      <c r="S243" s="161"/>
      <c r="T243" s="161"/>
      <c r="U243" s="161"/>
      <c r="V243" s="161"/>
      <c r="W243" s="161"/>
      <c r="X243" s="161"/>
      <c r="Y243" s="161"/>
      <c r="Z243" s="150"/>
      <c r="AA243" s="150"/>
      <c r="AB243" s="150"/>
      <c r="AC243" s="150"/>
      <c r="AD243" s="150"/>
      <c r="AE243" s="150"/>
      <c r="AF243" s="150"/>
      <c r="AG243" s="150" t="s">
        <v>240</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2" x14ac:dyDescent="0.2">
      <c r="A244" s="157"/>
      <c r="B244" s="158"/>
      <c r="C244" s="197" t="s">
        <v>1211</v>
      </c>
      <c r="D244" s="192"/>
      <c r="E244" s="193"/>
      <c r="F244" s="161"/>
      <c r="G244" s="161"/>
      <c r="H244" s="161"/>
      <c r="I244" s="161"/>
      <c r="J244" s="161"/>
      <c r="K244" s="161"/>
      <c r="L244" s="161"/>
      <c r="M244" s="161"/>
      <c r="N244" s="160"/>
      <c r="O244" s="160"/>
      <c r="P244" s="160"/>
      <c r="Q244" s="160"/>
      <c r="R244" s="161"/>
      <c r="S244" s="161"/>
      <c r="T244" s="161"/>
      <c r="U244" s="161"/>
      <c r="V244" s="161"/>
      <c r="W244" s="161"/>
      <c r="X244" s="161"/>
      <c r="Y244" s="161"/>
      <c r="Z244" s="150"/>
      <c r="AA244" s="150"/>
      <c r="AB244" s="150"/>
      <c r="AC244" s="150"/>
      <c r="AD244" s="150"/>
      <c r="AE244" s="150"/>
      <c r="AF244" s="150"/>
      <c r="AG244" s="150" t="s">
        <v>302</v>
      </c>
      <c r="AH244" s="150">
        <v>0</v>
      </c>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3" x14ac:dyDescent="0.2">
      <c r="A245" s="157"/>
      <c r="B245" s="158"/>
      <c r="C245" s="197" t="s">
        <v>1212</v>
      </c>
      <c r="D245" s="192"/>
      <c r="E245" s="193">
        <v>1700</v>
      </c>
      <c r="F245" s="161"/>
      <c r="G245" s="161"/>
      <c r="H245" s="161"/>
      <c r="I245" s="161"/>
      <c r="J245" s="161"/>
      <c r="K245" s="161"/>
      <c r="L245" s="161"/>
      <c r="M245" s="161"/>
      <c r="N245" s="160"/>
      <c r="O245" s="160"/>
      <c r="P245" s="160"/>
      <c r="Q245" s="160"/>
      <c r="R245" s="161"/>
      <c r="S245" s="161"/>
      <c r="T245" s="161"/>
      <c r="U245" s="161"/>
      <c r="V245" s="161"/>
      <c r="W245" s="161"/>
      <c r="X245" s="161"/>
      <c r="Y245" s="161"/>
      <c r="Z245" s="150"/>
      <c r="AA245" s="150"/>
      <c r="AB245" s="150"/>
      <c r="AC245" s="150"/>
      <c r="AD245" s="150"/>
      <c r="AE245" s="150"/>
      <c r="AF245" s="150"/>
      <c r="AG245" s="150" t="s">
        <v>302</v>
      </c>
      <c r="AH245" s="150">
        <v>0</v>
      </c>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
      <c r="A246" s="171">
        <v>72</v>
      </c>
      <c r="B246" s="172" t="s">
        <v>1234</v>
      </c>
      <c r="C246" s="187" t="s">
        <v>1235</v>
      </c>
      <c r="D246" s="173" t="s">
        <v>426</v>
      </c>
      <c r="E246" s="174">
        <v>10.199999999999999</v>
      </c>
      <c r="F246" s="175"/>
      <c r="G246" s="176">
        <f>ROUND(E246*F246,2)</f>
        <v>0</v>
      </c>
      <c r="H246" s="175"/>
      <c r="I246" s="176">
        <f>ROUND(E246*H246,2)</f>
        <v>0</v>
      </c>
      <c r="J246" s="175"/>
      <c r="K246" s="176">
        <f>ROUND(E246*J246,2)</f>
        <v>0</v>
      </c>
      <c r="L246" s="176">
        <v>21</v>
      </c>
      <c r="M246" s="176">
        <f>G246*(1+L246/100)</f>
        <v>0</v>
      </c>
      <c r="N246" s="174">
        <v>1E-3</v>
      </c>
      <c r="O246" s="174">
        <f>ROUND(E246*N246,2)</f>
        <v>0.01</v>
      </c>
      <c r="P246" s="174">
        <v>0</v>
      </c>
      <c r="Q246" s="174">
        <f>ROUND(E246*P246,2)</f>
        <v>0</v>
      </c>
      <c r="R246" s="176"/>
      <c r="S246" s="176" t="s">
        <v>267</v>
      </c>
      <c r="T246" s="177" t="s">
        <v>236</v>
      </c>
      <c r="U246" s="161">
        <v>0</v>
      </c>
      <c r="V246" s="161">
        <f>ROUND(E246*U246,2)</f>
        <v>0</v>
      </c>
      <c r="W246" s="161"/>
      <c r="X246" s="161" t="s">
        <v>428</v>
      </c>
      <c r="Y246" s="161" t="s">
        <v>238</v>
      </c>
      <c r="Z246" s="150"/>
      <c r="AA246" s="150"/>
      <c r="AB246" s="150"/>
      <c r="AC246" s="150"/>
      <c r="AD246" s="150"/>
      <c r="AE246" s="150"/>
      <c r="AF246" s="150"/>
      <c r="AG246" s="150" t="s">
        <v>663</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outlineLevel="2" x14ac:dyDescent="0.2">
      <c r="A247" s="157"/>
      <c r="B247" s="158"/>
      <c r="C247" s="266" t="s">
        <v>1235</v>
      </c>
      <c r="D247" s="267"/>
      <c r="E247" s="267"/>
      <c r="F247" s="267"/>
      <c r="G247" s="267"/>
      <c r="H247" s="161"/>
      <c r="I247" s="161"/>
      <c r="J247" s="161"/>
      <c r="K247" s="161"/>
      <c r="L247" s="161"/>
      <c r="M247" s="161"/>
      <c r="N247" s="160"/>
      <c r="O247" s="160"/>
      <c r="P247" s="160"/>
      <c r="Q247" s="160"/>
      <c r="R247" s="161"/>
      <c r="S247" s="161"/>
      <c r="T247" s="161"/>
      <c r="U247" s="161"/>
      <c r="V247" s="161"/>
      <c r="W247" s="161"/>
      <c r="X247" s="161"/>
      <c r="Y247" s="161"/>
      <c r="Z247" s="150"/>
      <c r="AA247" s="150"/>
      <c r="AB247" s="150"/>
      <c r="AC247" s="150"/>
      <c r="AD247" s="150"/>
      <c r="AE247" s="150"/>
      <c r="AF247" s="150"/>
      <c r="AG247" s="150" t="s">
        <v>240</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2" x14ac:dyDescent="0.2">
      <c r="A248" s="157"/>
      <c r="B248" s="158"/>
      <c r="C248" s="197" t="s">
        <v>1236</v>
      </c>
      <c r="D248" s="192"/>
      <c r="E248" s="193"/>
      <c r="F248" s="161"/>
      <c r="G248" s="161"/>
      <c r="H248" s="161"/>
      <c r="I248" s="161"/>
      <c r="J248" s="161"/>
      <c r="K248" s="161"/>
      <c r="L248" s="161"/>
      <c r="M248" s="161"/>
      <c r="N248" s="160"/>
      <c r="O248" s="160"/>
      <c r="P248" s="160"/>
      <c r="Q248" s="160"/>
      <c r="R248" s="161"/>
      <c r="S248" s="161"/>
      <c r="T248" s="161"/>
      <c r="U248" s="161"/>
      <c r="V248" s="161"/>
      <c r="W248" s="161"/>
      <c r="X248" s="161"/>
      <c r="Y248" s="161"/>
      <c r="Z248" s="150"/>
      <c r="AA248" s="150"/>
      <c r="AB248" s="150"/>
      <c r="AC248" s="150"/>
      <c r="AD248" s="150"/>
      <c r="AE248" s="150"/>
      <c r="AF248" s="150"/>
      <c r="AG248" s="150" t="s">
        <v>302</v>
      </c>
      <c r="AH248" s="150">
        <v>0</v>
      </c>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outlineLevel="3" x14ac:dyDescent="0.2">
      <c r="A249" s="157"/>
      <c r="B249" s="158"/>
      <c r="C249" s="197" t="s">
        <v>1237</v>
      </c>
      <c r="D249" s="192"/>
      <c r="E249" s="193">
        <v>10.199999999999999</v>
      </c>
      <c r="F249" s="161"/>
      <c r="G249" s="161"/>
      <c r="H249" s="161"/>
      <c r="I249" s="161"/>
      <c r="J249" s="161"/>
      <c r="K249" s="161"/>
      <c r="L249" s="161"/>
      <c r="M249" s="161"/>
      <c r="N249" s="160"/>
      <c r="O249" s="160"/>
      <c r="P249" s="160"/>
      <c r="Q249" s="160"/>
      <c r="R249" s="161"/>
      <c r="S249" s="161"/>
      <c r="T249" s="161"/>
      <c r="U249" s="161"/>
      <c r="V249" s="161"/>
      <c r="W249" s="161"/>
      <c r="X249" s="161"/>
      <c r="Y249" s="161"/>
      <c r="Z249" s="150"/>
      <c r="AA249" s="150"/>
      <c r="AB249" s="150"/>
      <c r="AC249" s="150"/>
      <c r="AD249" s="150"/>
      <c r="AE249" s="150"/>
      <c r="AF249" s="150"/>
      <c r="AG249" s="150" t="s">
        <v>302</v>
      </c>
      <c r="AH249" s="150">
        <v>0</v>
      </c>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
      <c r="A250" s="171">
        <v>73</v>
      </c>
      <c r="B250" s="172" t="s">
        <v>1238</v>
      </c>
      <c r="C250" s="187" t="s">
        <v>1239</v>
      </c>
      <c r="D250" s="173" t="s">
        <v>297</v>
      </c>
      <c r="E250" s="174">
        <v>150</v>
      </c>
      <c r="F250" s="175"/>
      <c r="G250" s="176">
        <f>ROUND(E250*F250,2)</f>
        <v>0</v>
      </c>
      <c r="H250" s="175"/>
      <c r="I250" s="176">
        <f>ROUND(E250*H250,2)</f>
        <v>0</v>
      </c>
      <c r="J250" s="175"/>
      <c r="K250" s="176">
        <f>ROUND(E250*J250,2)</f>
        <v>0</v>
      </c>
      <c r="L250" s="176">
        <v>21</v>
      </c>
      <c r="M250" s="176">
        <f>G250*(1+L250/100)</f>
        <v>0</v>
      </c>
      <c r="N250" s="174">
        <v>0</v>
      </c>
      <c r="O250" s="174">
        <f>ROUND(E250*N250,2)</f>
        <v>0</v>
      </c>
      <c r="P250" s="174">
        <v>0</v>
      </c>
      <c r="Q250" s="174">
        <f>ROUND(E250*P250,2)</f>
        <v>0</v>
      </c>
      <c r="R250" s="176"/>
      <c r="S250" s="176" t="s">
        <v>925</v>
      </c>
      <c r="T250" s="177" t="s">
        <v>926</v>
      </c>
      <c r="U250" s="161">
        <v>0</v>
      </c>
      <c r="V250" s="161">
        <f>ROUND(E250*U250,2)</f>
        <v>0</v>
      </c>
      <c r="W250" s="161"/>
      <c r="X250" s="161" t="s">
        <v>299</v>
      </c>
      <c r="Y250" s="161" t="s">
        <v>238</v>
      </c>
      <c r="Z250" s="150"/>
      <c r="AA250" s="150"/>
      <c r="AB250" s="150"/>
      <c r="AC250" s="150"/>
      <c r="AD250" s="150"/>
      <c r="AE250" s="150"/>
      <c r="AF250" s="150"/>
      <c r="AG250" s="150" t="s">
        <v>583</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2" x14ac:dyDescent="0.2">
      <c r="A251" s="157"/>
      <c r="B251" s="158"/>
      <c r="C251" s="266" t="s">
        <v>1239</v>
      </c>
      <c r="D251" s="267"/>
      <c r="E251" s="267"/>
      <c r="F251" s="267"/>
      <c r="G251" s="267"/>
      <c r="H251" s="161"/>
      <c r="I251" s="161"/>
      <c r="J251" s="161"/>
      <c r="K251" s="161"/>
      <c r="L251" s="161"/>
      <c r="M251" s="161"/>
      <c r="N251" s="160"/>
      <c r="O251" s="160"/>
      <c r="P251" s="160"/>
      <c r="Q251" s="160"/>
      <c r="R251" s="161"/>
      <c r="S251" s="161"/>
      <c r="T251" s="161"/>
      <c r="U251" s="161"/>
      <c r="V251" s="161"/>
      <c r="W251" s="161"/>
      <c r="X251" s="161"/>
      <c r="Y251" s="161"/>
      <c r="Z251" s="150"/>
      <c r="AA251" s="150"/>
      <c r="AB251" s="150"/>
      <c r="AC251" s="150"/>
      <c r="AD251" s="150"/>
      <c r="AE251" s="150"/>
      <c r="AF251" s="150"/>
      <c r="AG251" s="150" t="s">
        <v>240</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2" x14ac:dyDescent="0.2">
      <c r="A252" s="157"/>
      <c r="B252" s="158"/>
      <c r="C252" s="197" t="s">
        <v>1240</v>
      </c>
      <c r="D252" s="192"/>
      <c r="E252" s="193"/>
      <c r="F252" s="161"/>
      <c r="G252" s="161"/>
      <c r="H252" s="161"/>
      <c r="I252" s="161"/>
      <c r="J252" s="161"/>
      <c r="K252" s="161"/>
      <c r="L252" s="161"/>
      <c r="M252" s="161"/>
      <c r="N252" s="160"/>
      <c r="O252" s="160"/>
      <c r="P252" s="160"/>
      <c r="Q252" s="160"/>
      <c r="R252" s="161"/>
      <c r="S252" s="161"/>
      <c r="T252" s="161"/>
      <c r="U252" s="161"/>
      <c r="V252" s="161"/>
      <c r="W252" s="161"/>
      <c r="X252" s="161"/>
      <c r="Y252" s="161"/>
      <c r="Z252" s="150"/>
      <c r="AA252" s="150"/>
      <c r="AB252" s="150"/>
      <c r="AC252" s="150"/>
      <c r="AD252" s="150"/>
      <c r="AE252" s="150"/>
      <c r="AF252" s="150"/>
      <c r="AG252" s="150" t="s">
        <v>302</v>
      </c>
      <c r="AH252" s="150">
        <v>0</v>
      </c>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3" x14ac:dyDescent="0.2">
      <c r="A253" s="157"/>
      <c r="B253" s="158"/>
      <c r="C253" s="197" t="s">
        <v>1241</v>
      </c>
      <c r="D253" s="192"/>
      <c r="E253" s="193">
        <v>150</v>
      </c>
      <c r="F253" s="161"/>
      <c r="G253" s="161"/>
      <c r="H253" s="161"/>
      <c r="I253" s="161"/>
      <c r="J253" s="161"/>
      <c r="K253" s="161"/>
      <c r="L253" s="161"/>
      <c r="M253" s="161"/>
      <c r="N253" s="160"/>
      <c r="O253" s="160"/>
      <c r="P253" s="160"/>
      <c r="Q253" s="160"/>
      <c r="R253" s="161"/>
      <c r="S253" s="161"/>
      <c r="T253" s="161"/>
      <c r="U253" s="161"/>
      <c r="V253" s="161"/>
      <c r="W253" s="161"/>
      <c r="X253" s="161"/>
      <c r="Y253" s="161"/>
      <c r="Z253" s="150"/>
      <c r="AA253" s="150"/>
      <c r="AB253" s="150"/>
      <c r="AC253" s="150"/>
      <c r="AD253" s="150"/>
      <c r="AE253" s="150"/>
      <c r="AF253" s="150"/>
      <c r="AG253" s="150" t="s">
        <v>302</v>
      </c>
      <c r="AH253" s="150">
        <v>0</v>
      </c>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
      <c r="A254" s="171">
        <v>74</v>
      </c>
      <c r="B254" s="172" t="s">
        <v>1242</v>
      </c>
      <c r="C254" s="187" t="s">
        <v>1243</v>
      </c>
      <c r="D254" s="173" t="s">
        <v>426</v>
      </c>
      <c r="E254" s="174">
        <v>3.75</v>
      </c>
      <c r="F254" s="175"/>
      <c r="G254" s="176">
        <f>ROUND(E254*F254,2)</f>
        <v>0</v>
      </c>
      <c r="H254" s="175"/>
      <c r="I254" s="176">
        <f>ROUND(E254*H254,2)</f>
        <v>0</v>
      </c>
      <c r="J254" s="175"/>
      <c r="K254" s="176">
        <f>ROUND(E254*J254,2)</f>
        <v>0</v>
      </c>
      <c r="L254" s="176">
        <v>21</v>
      </c>
      <c r="M254" s="176">
        <f>G254*(1+L254/100)</f>
        <v>0</v>
      </c>
      <c r="N254" s="174">
        <v>1E-3</v>
      </c>
      <c r="O254" s="174">
        <f>ROUND(E254*N254,2)</f>
        <v>0</v>
      </c>
      <c r="P254" s="174">
        <v>0</v>
      </c>
      <c r="Q254" s="174">
        <f>ROUND(E254*P254,2)</f>
        <v>0</v>
      </c>
      <c r="R254" s="176"/>
      <c r="S254" s="176" t="s">
        <v>925</v>
      </c>
      <c r="T254" s="177" t="s">
        <v>926</v>
      </c>
      <c r="U254" s="161">
        <v>0</v>
      </c>
      <c r="V254" s="161">
        <f>ROUND(E254*U254,2)</f>
        <v>0</v>
      </c>
      <c r="W254" s="161"/>
      <c r="X254" s="161" t="s">
        <v>428</v>
      </c>
      <c r="Y254" s="161" t="s">
        <v>238</v>
      </c>
      <c r="Z254" s="150"/>
      <c r="AA254" s="150"/>
      <c r="AB254" s="150"/>
      <c r="AC254" s="150"/>
      <c r="AD254" s="150"/>
      <c r="AE254" s="150"/>
      <c r="AF254" s="150"/>
      <c r="AG254" s="150" t="s">
        <v>663</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outlineLevel="2" x14ac:dyDescent="0.2">
      <c r="A255" s="157"/>
      <c r="B255" s="158"/>
      <c r="C255" s="266" t="s">
        <v>1243</v>
      </c>
      <c r="D255" s="267"/>
      <c r="E255" s="267"/>
      <c r="F255" s="267"/>
      <c r="G255" s="267"/>
      <c r="H255" s="161"/>
      <c r="I255" s="161"/>
      <c r="J255" s="161"/>
      <c r="K255" s="161"/>
      <c r="L255" s="161"/>
      <c r="M255" s="161"/>
      <c r="N255" s="160"/>
      <c r="O255" s="160"/>
      <c r="P255" s="160"/>
      <c r="Q255" s="160"/>
      <c r="R255" s="161"/>
      <c r="S255" s="161"/>
      <c r="T255" s="161"/>
      <c r="U255" s="161"/>
      <c r="V255" s="161"/>
      <c r="W255" s="161"/>
      <c r="X255" s="161"/>
      <c r="Y255" s="161"/>
      <c r="Z255" s="150"/>
      <c r="AA255" s="150"/>
      <c r="AB255" s="150"/>
      <c r="AC255" s="150"/>
      <c r="AD255" s="150"/>
      <c r="AE255" s="150"/>
      <c r="AF255" s="150"/>
      <c r="AG255" s="150" t="s">
        <v>240</v>
      </c>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row>
    <row r="256" spans="1:60" outlineLevel="2" x14ac:dyDescent="0.2">
      <c r="A256" s="157"/>
      <c r="B256" s="158"/>
      <c r="C256" s="197" t="s">
        <v>1244</v>
      </c>
      <c r="D256" s="192"/>
      <c r="E256" s="193"/>
      <c r="F256" s="161"/>
      <c r="G256" s="161"/>
      <c r="H256" s="161"/>
      <c r="I256" s="161"/>
      <c r="J256" s="161"/>
      <c r="K256" s="161"/>
      <c r="L256" s="161"/>
      <c r="M256" s="161"/>
      <c r="N256" s="160"/>
      <c r="O256" s="160"/>
      <c r="P256" s="160"/>
      <c r="Q256" s="160"/>
      <c r="R256" s="161"/>
      <c r="S256" s="161"/>
      <c r="T256" s="161"/>
      <c r="U256" s="161"/>
      <c r="V256" s="161"/>
      <c r="W256" s="161"/>
      <c r="X256" s="161"/>
      <c r="Y256" s="161"/>
      <c r="Z256" s="150"/>
      <c r="AA256" s="150"/>
      <c r="AB256" s="150"/>
      <c r="AC256" s="150"/>
      <c r="AD256" s="150"/>
      <c r="AE256" s="150"/>
      <c r="AF256" s="150"/>
      <c r="AG256" s="150" t="s">
        <v>302</v>
      </c>
      <c r="AH256" s="150">
        <v>0</v>
      </c>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outlineLevel="3" x14ac:dyDescent="0.2">
      <c r="A257" s="157"/>
      <c r="B257" s="158"/>
      <c r="C257" s="197" t="s">
        <v>1245</v>
      </c>
      <c r="D257" s="192"/>
      <c r="E257" s="193">
        <v>3.75</v>
      </c>
      <c r="F257" s="161"/>
      <c r="G257" s="161"/>
      <c r="H257" s="161"/>
      <c r="I257" s="161"/>
      <c r="J257" s="161"/>
      <c r="K257" s="161"/>
      <c r="L257" s="161"/>
      <c r="M257" s="161"/>
      <c r="N257" s="160"/>
      <c r="O257" s="160"/>
      <c r="P257" s="160"/>
      <c r="Q257" s="160"/>
      <c r="R257" s="161"/>
      <c r="S257" s="161"/>
      <c r="T257" s="161"/>
      <c r="U257" s="161"/>
      <c r="V257" s="161"/>
      <c r="W257" s="161"/>
      <c r="X257" s="161"/>
      <c r="Y257" s="161"/>
      <c r="Z257" s="150"/>
      <c r="AA257" s="150"/>
      <c r="AB257" s="150"/>
      <c r="AC257" s="150"/>
      <c r="AD257" s="150"/>
      <c r="AE257" s="150"/>
      <c r="AF257" s="150"/>
      <c r="AG257" s="150" t="s">
        <v>302</v>
      </c>
      <c r="AH257" s="150">
        <v>0</v>
      </c>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outlineLevel="1" x14ac:dyDescent="0.2">
      <c r="A258" s="171">
        <v>75</v>
      </c>
      <c r="B258" s="172" t="s">
        <v>1246</v>
      </c>
      <c r="C258" s="187" t="s">
        <v>1247</v>
      </c>
      <c r="D258" s="173" t="s">
        <v>297</v>
      </c>
      <c r="E258" s="174">
        <v>1850</v>
      </c>
      <c r="F258" s="175"/>
      <c r="G258" s="176">
        <f>ROUND(E258*F258,2)</f>
        <v>0</v>
      </c>
      <c r="H258" s="175"/>
      <c r="I258" s="176">
        <f>ROUND(E258*H258,2)</f>
        <v>0</v>
      </c>
      <c r="J258" s="175"/>
      <c r="K258" s="176">
        <f>ROUND(E258*J258,2)</f>
        <v>0</v>
      </c>
      <c r="L258" s="176">
        <v>21</v>
      </c>
      <c r="M258" s="176">
        <f>G258*(1+L258/100)</f>
        <v>0</v>
      </c>
      <c r="N258" s="174">
        <v>0</v>
      </c>
      <c r="O258" s="174">
        <f>ROUND(E258*N258,2)</f>
        <v>0</v>
      </c>
      <c r="P258" s="174">
        <v>0</v>
      </c>
      <c r="Q258" s="174">
        <f>ROUND(E258*P258,2)</f>
        <v>0</v>
      </c>
      <c r="R258" s="176"/>
      <c r="S258" s="176" t="s">
        <v>925</v>
      </c>
      <c r="T258" s="177" t="s">
        <v>926</v>
      </c>
      <c r="U258" s="161">
        <v>0</v>
      </c>
      <c r="V258" s="161">
        <f>ROUND(E258*U258,2)</f>
        <v>0</v>
      </c>
      <c r="W258" s="161"/>
      <c r="X258" s="161" t="s">
        <v>299</v>
      </c>
      <c r="Y258" s="161" t="s">
        <v>238</v>
      </c>
      <c r="Z258" s="150"/>
      <c r="AA258" s="150"/>
      <c r="AB258" s="150"/>
      <c r="AC258" s="150"/>
      <c r="AD258" s="150"/>
      <c r="AE258" s="150"/>
      <c r="AF258" s="150"/>
      <c r="AG258" s="150" t="s">
        <v>583</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outlineLevel="2" x14ac:dyDescent="0.2">
      <c r="A259" s="157"/>
      <c r="B259" s="158"/>
      <c r="C259" s="266" t="s">
        <v>1247</v>
      </c>
      <c r="D259" s="267"/>
      <c r="E259" s="267"/>
      <c r="F259" s="267"/>
      <c r="G259" s="267"/>
      <c r="H259" s="161"/>
      <c r="I259" s="161"/>
      <c r="J259" s="161"/>
      <c r="K259" s="161"/>
      <c r="L259" s="161"/>
      <c r="M259" s="161"/>
      <c r="N259" s="160"/>
      <c r="O259" s="160"/>
      <c r="P259" s="160"/>
      <c r="Q259" s="160"/>
      <c r="R259" s="161"/>
      <c r="S259" s="161"/>
      <c r="T259" s="161"/>
      <c r="U259" s="161"/>
      <c r="V259" s="161"/>
      <c r="W259" s="161"/>
      <c r="X259" s="161"/>
      <c r="Y259" s="161"/>
      <c r="Z259" s="150"/>
      <c r="AA259" s="150"/>
      <c r="AB259" s="150"/>
      <c r="AC259" s="150"/>
      <c r="AD259" s="150"/>
      <c r="AE259" s="150"/>
      <c r="AF259" s="150"/>
      <c r="AG259" s="150" t="s">
        <v>240</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2" x14ac:dyDescent="0.2">
      <c r="A260" s="157"/>
      <c r="B260" s="158"/>
      <c r="C260" s="197" t="s">
        <v>1224</v>
      </c>
      <c r="D260" s="192"/>
      <c r="E260" s="193"/>
      <c r="F260" s="161"/>
      <c r="G260" s="161"/>
      <c r="H260" s="161"/>
      <c r="I260" s="161"/>
      <c r="J260" s="161"/>
      <c r="K260" s="161"/>
      <c r="L260" s="161"/>
      <c r="M260" s="161"/>
      <c r="N260" s="160"/>
      <c r="O260" s="160"/>
      <c r="P260" s="160"/>
      <c r="Q260" s="160"/>
      <c r="R260" s="161"/>
      <c r="S260" s="161"/>
      <c r="T260" s="161"/>
      <c r="U260" s="161"/>
      <c r="V260" s="161"/>
      <c r="W260" s="161"/>
      <c r="X260" s="161"/>
      <c r="Y260" s="161"/>
      <c r="Z260" s="150"/>
      <c r="AA260" s="150"/>
      <c r="AB260" s="150"/>
      <c r="AC260" s="150"/>
      <c r="AD260" s="150"/>
      <c r="AE260" s="150"/>
      <c r="AF260" s="150"/>
      <c r="AG260" s="150" t="s">
        <v>302</v>
      </c>
      <c r="AH260" s="150">
        <v>0</v>
      </c>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outlineLevel="3" x14ac:dyDescent="0.2">
      <c r="A261" s="157"/>
      <c r="B261" s="158"/>
      <c r="C261" s="197" t="s">
        <v>1225</v>
      </c>
      <c r="D261" s="192"/>
      <c r="E261" s="193">
        <v>1850</v>
      </c>
      <c r="F261" s="161"/>
      <c r="G261" s="161"/>
      <c r="H261" s="161"/>
      <c r="I261" s="161"/>
      <c r="J261" s="161"/>
      <c r="K261" s="161"/>
      <c r="L261" s="161"/>
      <c r="M261" s="161"/>
      <c r="N261" s="160"/>
      <c r="O261" s="160"/>
      <c r="P261" s="160"/>
      <c r="Q261" s="160"/>
      <c r="R261" s="161"/>
      <c r="S261" s="161"/>
      <c r="T261" s="161"/>
      <c r="U261" s="161"/>
      <c r="V261" s="161"/>
      <c r="W261" s="161"/>
      <c r="X261" s="161"/>
      <c r="Y261" s="161"/>
      <c r="Z261" s="150"/>
      <c r="AA261" s="150"/>
      <c r="AB261" s="150"/>
      <c r="AC261" s="150"/>
      <c r="AD261" s="150"/>
      <c r="AE261" s="150"/>
      <c r="AF261" s="150"/>
      <c r="AG261" s="150" t="s">
        <v>302</v>
      </c>
      <c r="AH261" s="150">
        <v>0</v>
      </c>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outlineLevel="1" x14ac:dyDescent="0.2">
      <c r="A262" s="171">
        <v>76</v>
      </c>
      <c r="B262" s="172" t="s">
        <v>1209</v>
      </c>
      <c r="C262" s="187" t="s">
        <v>1210</v>
      </c>
      <c r="D262" s="173" t="s">
        <v>297</v>
      </c>
      <c r="E262" s="174">
        <v>1700</v>
      </c>
      <c r="F262" s="175"/>
      <c r="G262" s="176">
        <f>ROUND(E262*F262,2)</f>
        <v>0</v>
      </c>
      <c r="H262" s="175"/>
      <c r="I262" s="176">
        <f>ROUND(E262*H262,2)</f>
        <v>0</v>
      </c>
      <c r="J262" s="175"/>
      <c r="K262" s="176">
        <f>ROUND(E262*J262,2)</f>
        <v>0</v>
      </c>
      <c r="L262" s="176">
        <v>21</v>
      </c>
      <c r="M262" s="176">
        <f>G262*(1+L262/100)</f>
        <v>0</v>
      </c>
      <c r="N262" s="174">
        <v>0</v>
      </c>
      <c r="O262" s="174">
        <f>ROUND(E262*N262,2)</f>
        <v>0</v>
      </c>
      <c r="P262" s="174">
        <v>0</v>
      </c>
      <c r="Q262" s="174">
        <f>ROUND(E262*P262,2)</f>
        <v>0</v>
      </c>
      <c r="R262" s="176"/>
      <c r="S262" s="176" t="s">
        <v>925</v>
      </c>
      <c r="T262" s="177" t="s">
        <v>926</v>
      </c>
      <c r="U262" s="161">
        <v>0</v>
      </c>
      <c r="V262" s="161">
        <f>ROUND(E262*U262,2)</f>
        <v>0</v>
      </c>
      <c r="W262" s="161"/>
      <c r="X262" s="161" t="s">
        <v>299</v>
      </c>
      <c r="Y262" s="161" t="s">
        <v>238</v>
      </c>
      <c r="Z262" s="150"/>
      <c r="AA262" s="150"/>
      <c r="AB262" s="150"/>
      <c r="AC262" s="150"/>
      <c r="AD262" s="150"/>
      <c r="AE262" s="150"/>
      <c r="AF262" s="150"/>
      <c r="AG262" s="150" t="s">
        <v>583</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2" x14ac:dyDescent="0.2">
      <c r="A263" s="157"/>
      <c r="B263" s="158"/>
      <c r="C263" s="266" t="s">
        <v>1210</v>
      </c>
      <c r="D263" s="267"/>
      <c r="E263" s="267"/>
      <c r="F263" s="267"/>
      <c r="G263" s="267"/>
      <c r="H263" s="161"/>
      <c r="I263" s="161"/>
      <c r="J263" s="161"/>
      <c r="K263" s="161"/>
      <c r="L263" s="161"/>
      <c r="M263" s="161"/>
      <c r="N263" s="160"/>
      <c r="O263" s="160"/>
      <c r="P263" s="160"/>
      <c r="Q263" s="160"/>
      <c r="R263" s="161"/>
      <c r="S263" s="161"/>
      <c r="T263" s="161"/>
      <c r="U263" s="161"/>
      <c r="V263" s="161"/>
      <c r="W263" s="161"/>
      <c r="X263" s="161"/>
      <c r="Y263" s="161"/>
      <c r="Z263" s="150"/>
      <c r="AA263" s="150"/>
      <c r="AB263" s="150"/>
      <c r="AC263" s="150"/>
      <c r="AD263" s="150"/>
      <c r="AE263" s="150"/>
      <c r="AF263" s="150"/>
      <c r="AG263" s="150" t="s">
        <v>240</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outlineLevel="2" x14ac:dyDescent="0.2">
      <c r="A264" s="157"/>
      <c r="B264" s="158"/>
      <c r="C264" s="197" t="s">
        <v>1248</v>
      </c>
      <c r="D264" s="192"/>
      <c r="E264" s="193"/>
      <c r="F264" s="161"/>
      <c r="G264" s="161"/>
      <c r="H264" s="161"/>
      <c r="I264" s="161"/>
      <c r="J264" s="161"/>
      <c r="K264" s="161"/>
      <c r="L264" s="161"/>
      <c r="M264" s="161"/>
      <c r="N264" s="160"/>
      <c r="O264" s="160"/>
      <c r="P264" s="160"/>
      <c r="Q264" s="160"/>
      <c r="R264" s="161"/>
      <c r="S264" s="161"/>
      <c r="T264" s="161"/>
      <c r="U264" s="161"/>
      <c r="V264" s="161"/>
      <c r="W264" s="161"/>
      <c r="X264" s="161"/>
      <c r="Y264" s="161"/>
      <c r="Z264" s="150"/>
      <c r="AA264" s="150"/>
      <c r="AB264" s="150"/>
      <c r="AC264" s="150"/>
      <c r="AD264" s="150"/>
      <c r="AE264" s="150"/>
      <c r="AF264" s="150"/>
      <c r="AG264" s="150" t="s">
        <v>302</v>
      </c>
      <c r="AH264" s="150">
        <v>0</v>
      </c>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3" x14ac:dyDescent="0.2">
      <c r="A265" s="157"/>
      <c r="B265" s="158"/>
      <c r="C265" s="197" t="s">
        <v>1212</v>
      </c>
      <c r="D265" s="192"/>
      <c r="E265" s="193">
        <v>1700</v>
      </c>
      <c r="F265" s="161"/>
      <c r="G265" s="161"/>
      <c r="H265" s="161"/>
      <c r="I265" s="161"/>
      <c r="J265" s="161"/>
      <c r="K265" s="161"/>
      <c r="L265" s="161"/>
      <c r="M265" s="161"/>
      <c r="N265" s="160"/>
      <c r="O265" s="160"/>
      <c r="P265" s="160"/>
      <c r="Q265" s="160"/>
      <c r="R265" s="161"/>
      <c r="S265" s="161"/>
      <c r="T265" s="161"/>
      <c r="U265" s="161"/>
      <c r="V265" s="161"/>
      <c r="W265" s="161"/>
      <c r="X265" s="161"/>
      <c r="Y265" s="161"/>
      <c r="Z265" s="150"/>
      <c r="AA265" s="150"/>
      <c r="AB265" s="150"/>
      <c r="AC265" s="150"/>
      <c r="AD265" s="150"/>
      <c r="AE265" s="150"/>
      <c r="AF265" s="150"/>
      <c r="AG265" s="150" t="s">
        <v>302</v>
      </c>
      <c r="AH265" s="150">
        <v>0</v>
      </c>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x14ac:dyDescent="0.2">
      <c r="A266" s="164" t="s">
        <v>230</v>
      </c>
      <c r="B266" s="165" t="s">
        <v>174</v>
      </c>
      <c r="C266" s="186" t="s">
        <v>175</v>
      </c>
      <c r="D266" s="166"/>
      <c r="E266" s="167"/>
      <c r="F266" s="168"/>
      <c r="G266" s="168">
        <f>SUMIF(AG267:AG275,"&lt;&gt;NOR",G267:G275)</f>
        <v>0</v>
      </c>
      <c r="H266" s="168"/>
      <c r="I266" s="168">
        <f>SUM(I267:I275)</f>
        <v>0</v>
      </c>
      <c r="J266" s="168"/>
      <c r="K266" s="168">
        <f>SUM(K267:K275)</f>
        <v>0</v>
      </c>
      <c r="L266" s="168"/>
      <c r="M266" s="168">
        <f>SUM(M267:M275)</f>
        <v>0</v>
      </c>
      <c r="N266" s="167"/>
      <c r="O266" s="167">
        <f>SUM(O267:O275)</f>
        <v>0</v>
      </c>
      <c r="P266" s="167"/>
      <c r="Q266" s="167">
        <f>SUM(Q267:Q275)</f>
        <v>0</v>
      </c>
      <c r="R266" s="168"/>
      <c r="S266" s="168"/>
      <c r="T266" s="169"/>
      <c r="U266" s="163"/>
      <c r="V266" s="163">
        <f>SUM(V267:V275)</f>
        <v>0</v>
      </c>
      <c r="W266" s="163"/>
      <c r="X266" s="163"/>
      <c r="Y266" s="163"/>
      <c r="AG266" t="s">
        <v>231</v>
      </c>
    </row>
    <row r="267" spans="1:60" outlineLevel="1" x14ac:dyDescent="0.2">
      <c r="A267" s="171">
        <v>77</v>
      </c>
      <c r="B267" s="172" t="s">
        <v>1213</v>
      </c>
      <c r="C267" s="187" t="s">
        <v>1214</v>
      </c>
      <c r="D267" s="173" t="s">
        <v>422</v>
      </c>
      <c r="E267" s="174">
        <v>5.0999999999999996</v>
      </c>
      <c r="F267" s="175"/>
      <c r="G267" s="176">
        <f>ROUND(E267*F267,2)</f>
        <v>0</v>
      </c>
      <c r="H267" s="175"/>
      <c r="I267" s="176">
        <f>ROUND(E267*H267,2)</f>
        <v>0</v>
      </c>
      <c r="J267" s="175"/>
      <c r="K267" s="176">
        <f>ROUND(E267*J267,2)</f>
        <v>0</v>
      </c>
      <c r="L267" s="176">
        <v>21</v>
      </c>
      <c r="M267" s="176">
        <f>G267*(1+L267/100)</f>
        <v>0</v>
      </c>
      <c r="N267" s="174">
        <v>0</v>
      </c>
      <c r="O267" s="174">
        <f>ROUND(E267*N267,2)</f>
        <v>0</v>
      </c>
      <c r="P267" s="174">
        <v>0</v>
      </c>
      <c r="Q267" s="174">
        <f>ROUND(E267*P267,2)</f>
        <v>0</v>
      </c>
      <c r="R267" s="176"/>
      <c r="S267" s="176" t="s">
        <v>267</v>
      </c>
      <c r="T267" s="177" t="s">
        <v>236</v>
      </c>
      <c r="U267" s="161">
        <v>0</v>
      </c>
      <c r="V267" s="161">
        <f>ROUND(E267*U267,2)</f>
        <v>0</v>
      </c>
      <c r="W267" s="161"/>
      <c r="X267" s="161" t="s">
        <v>299</v>
      </c>
      <c r="Y267" s="161" t="s">
        <v>238</v>
      </c>
      <c r="Z267" s="150"/>
      <c r="AA267" s="150"/>
      <c r="AB267" s="150"/>
      <c r="AC267" s="150"/>
      <c r="AD267" s="150"/>
      <c r="AE267" s="150"/>
      <c r="AF267" s="150"/>
      <c r="AG267" s="150" t="s">
        <v>583</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outlineLevel="2" x14ac:dyDescent="0.2">
      <c r="A268" s="157"/>
      <c r="B268" s="158"/>
      <c r="C268" s="266" t="s">
        <v>1214</v>
      </c>
      <c r="D268" s="267"/>
      <c r="E268" s="267"/>
      <c r="F268" s="267"/>
      <c r="G268" s="267"/>
      <c r="H268" s="161"/>
      <c r="I268" s="161"/>
      <c r="J268" s="161"/>
      <c r="K268" s="161"/>
      <c r="L268" s="161"/>
      <c r="M268" s="161"/>
      <c r="N268" s="160"/>
      <c r="O268" s="160"/>
      <c r="P268" s="160"/>
      <c r="Q268" s="160"/>
      <c r="R268" s="161"/>
      <c r="S268" s="161"/>
      <c r="T268" s="161"/>
      <c r="U268" s="161"/>
      <c r="V268" s="161"/>
      <c r="W268" s="161"/>
      <c r="X268" s="161"/>
      <c r="Y268" s="161"/>
      <c r="Z268" s="150"/>
      <c r="AA268" s="150"/>
      <c r="AB268" s="150"/>
      <c r="AC268" s="150"/>
      <c r="AD268" s="150"/>
      <c r="AE268" s="150"/>
      <c r="AF268" s="150"/>
      <c r="AG268" s="150" t="s">
        <v>240</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2" x14ac:dyDescent="0.2">
      <c r="A269" s="157"/>
      <c r="B269" s="158"/>
      <c r="C269" s="197" t="s">
        <v>1249</v>
      </c>
      <c r="D269" s="192"/>
      <c r="E269" s="193"/>
      <c r="F269" s="161"/>
      <c r="G269" s="161"/>
      <c r="H269" s="161"/>
      <c r="I269" s="161"/>
      <c r="J269" s="161"/>
      <c r="K269" s="161"/>
      <c r="L269" s="161"/>
      <c r="M269" s="161"/>
      <c r="N269" s="160"/>
      <c r="O269" s="160"/>
      <c r="P269" s="160"/>
      <c r="Q269" s="160"/>
      <c r="R269" s="161"/>
      <c r="S269" s="161"/>
      <c r="T269" s="161"/>
      <c r="U269" s="161"/>
      <c r="V269" s="161"/>
      <c r="W269" s="161"/>
      <c r="X269" s="161"/>
      <c r="Y269" s="161"/>
      <c r="Z269" s="150"/>
      <c r="AA269" s="150"/>
      <c r="AB269" s="150"/>
      <c r="AC269" s="150"/>
      <c r="AD269" s="150"/>
      <c r="AE269" s="150"/>
      <c r="AF269" s="150"/>
      <c r="AG269" s="150" t="s">
        <v>302</v>
      </c>
      <c r="AH269" s="150">
        <v>0</v>
      </c>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3" x14ac:dyDescent="0.2">
      <c r="A270" s="157"/>
      <c r="B270" s="158"/>
      <c r="C270" s="197" t="s">
        <v>1250</v>
      </c>
      <c r="D270" s="192"/>
      <c r="E270" s="193"/>
      <c r="F270" s="161"/>
      <c r="G270" s="161"/>
      <c r="H270" s="161"/>
      <c r="I270" s="161"/>
      <c r="J270" s="161"/>
      <c r="K270" s="161"/>
      <c r="L270" s="161"/>
      <c r="M270" s="161"/>
      <c r="N270" s="160"/>
      <c r="O270" s="160"/>
      <c r="P270" s="160"/>
      <c r="Q270" s="160"/>
      <c r="R270" s="161"/>
      <c r="S270" s="161"/>
      <c r="T270" s="161"/>
      <c r="U270" s="161"/>
      <c r="V270" s="161"/>
      <c r="W270" s="161"/>
      <c r="X270" s="161"/>
      <c r="Y270" s="161"/>
      <c r="Z270" s="150"/>
      <c r="AA270" s="150"/>
      <c r="AB270" s="150"/>
      <c r="AC270" s="150"/>
      <c r="AD270" s="150"/>
      <c r="AE270" s="150"/>
      <c r="AF270" s="150"/>
      <c r="AG270" s="150" t="s">
        <v>302</v>
      </c>
      <c r="AH270" s="150">
        <v>0</v>
      </c>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3" x14ac:dyDescent="0.2">
      <c r="A271" s="157"/>
      <c r="B271" s="158"/>
      <c r="C271" s="197" t="s">
        <v>1217</v>
      </c>
      <c r="D271" s="192"/>
      <c r="E271" s="193">
        <v>5.0999999999999996</v>
      </c>
      <c r="F271" s="161"/>
      <c r="G271" s="161"/>
      <c r="H271" s="161"/>
      <c r="I271" s="161"/>
      <c r="J271" s="161"/>
      <c r="K271" s="161"/>
      <c r="L271" s="161"/>
      <c r="M271" s="161"/>
      <c r="N271" s="160"/>
      <c r="O271" s="160"/>
      <c r="P271" s="160"/>
      <c r="Q271" s="160"/>
      <c r="R271" s="161"/>
      <c r="S271" s="161"/>
      <c r="T271" s="161"/>
      <c r="U271" s="161"/>
      <c r="V271" s="161"/>
      <c r="W271" s="161"/>
      <c r="X271" s="161"/>
      <c r="Y271" s="161"/>
      <c r="Z271" s="150"/>
      <c r="AA271" s="150"/>
      <c r="AB271" s="150"/>
      <c r="AC271" s="150"/>
      <c r="AD271" s="150"/>
      <c r="AE271" s="150"/>
      <c r="AF271" s="150"/>
      <c r="AG271" s="150" t="s">
        <v>302</v>
      </c>
      <c r="AH271" s="150">
        <v>0</v>
      </c>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
      <c r="A272" s="171">
        <v>78</v>
      </c>
      <c r="B272" s="172" t="s">
        <v>1251</v>
      </c>
      <c r="C272" s="187" t="s">
        <v>1252</v>
      </c>
      <c r="D272" s="173" t="s">
        <v>422</v>
      </c>
      <c r="E272" s="174">
        <v>20</v>
      </c>
      <c r="F272" s="175"/>
      <c r="G272" s="176">
        <f>ROUND(E272*F272,2)</f>
        <v>0</v>
      </c>
      <c r="H272" s="175"/>
      <c r="I272" s="176">
        <f>ROUND(E272*H272,2)</f>
        <v>0</v>
      </c>
      <c r="J272" s="175"/>
      <c r="K272" s="176">
        <f>ROUND(E272*J272,2)</f>
        <v>0</v>
      </c>
      <c r="L272" s="176">
        <v>21</v>
      </c>
      <c r="M272" s="176">
        <f>G272*(1+L272/100)</f>
        <v>0</v>
      </c>
      <c r="N272" s="174">
        <v>0</v>
      </c>
      <c r="O272" s="174">
        <f>ROUND(E272*N272,2)</f>
        <v>0</v>
      </c>
      <c r="P272" s="174">
        <v>0</v>
      </c>
      <c r="Q272" s="174">
        <f>ROUND(E272*P272,2)</f>
        <v>0</v>
      </c>
      <c r="R272" s="176"/>
      <c r="S272" s="176" t="s">
        <v>925</v>
      </c>
      <c r="T272" s="177" t="s">
        <v>926</v>
      </c>
      <c r="U272" s="161">
        <v>0</v>
      </c>
      <c r="V272" s="161">
        <f>ROUND(E272*U272,2)</f>
        <v>0</v>
      </c>
      <c r="W272" s="161"/>
      <c r="X272" s="161" t="s">
        <v>299</v>
      </c>
      <c r="Y272" s="161" t="s">
        <v>238</v>
      </c>
      <c r="Z272" s="150"/>
      <c r="AA272" s="150"/>
      <c r="AB272" s="150"/>
      <c r="AC272" s="150"/>
      <c r="AD272" s="150"/>
      <c r="AE272" s="150"/>
      <c r="AF272" s="150"/>
      <c r="AG272" s="150" t="s">
        <v>583</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outlineLevel="2" x14ac:dyDescent="0.2">
      <c r="A273" s="157"/>
      <c r="B273" s="158"/>
      <c r="C273" s="266" t="s">
        <v>1252</v>
      </c>
      <c r="D273" s="267"/>
      <c r="E273" s="267"/>
      <c r="F273" s="267"/>
      <c r="G273" s="267"/>
      <c r="H273" s="161"/>
      <c r="I273" s="161"/>
      <c r="J273" s="161"/>
      <c r="K273" s="161"/>
      <c r="L273" s="161"/>
      <c r="M273" s="161"/>
      <c r="N273" s="160"/>
      <c r="O273" s="160"/>
      <c r="P273" s="160"/>
      <c r="Q273" s="160"/>
      <c r="R273" s="161"/>
      <c r="S273" s="161"/>
      <c r="T273" s="161"/>
      <c r="U273" s="161"/>
      <c r="V273" s="161"/>
      <c r="W273" s="161"/>
      <c r="X273" s="161"/>
      <c r="Y273" s="161"/>
      <c r="Z273" s="150"/>
      <c r="AA273" s="150"/>
      <c r="AB273" s="150"/>
      <c r="AC273" s="150"/>
      <c r="AD273" s="150"/>
      <c r="AE273" s="150"/>
      <c r="AF273" s="150"/>
      <c r="AG273" s="150" t="s">
        <v>240</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outlineLevel="1" x14ac:dyDescent="0.2">
      <c r="A274" s="171">
        <v>79</v>
      </c>
      <c r="B274" s="172" t="s">
        <v>1253</v>
      </c>
      <c r="C274" s="187" t="s">
        <v>1254</v>
      </c>
      <c r="D274" s="173" t="s">
        <v>422</v>
      </c>
      <c r="E274" s="174">
        <v>20</v>
      </c>
      <c r="F274" s="175"/>
      <c r="G274" s="176">
        <f>ROUND(E274*F274,2)</f>
        <v>0</v>
      </c>
      <c r="H274" s="175"/>
      <c r="I274" s="176">
        <f>ROUND(E274*H274,2)</f>
        <v>0</v>
      </c>
      <c r="J274" s="175"/>
      <c r="K274" s="176">
        <f>ROUND(E274*J274,2)</f>
        <v>0</v>
      </c>
      <c r="L274" s="176">
        <v>21</v>
      </c>
      <c r="M274" s="176">
        <f>G274*(1+L274/100)</f>
        <v>0</v>
      </c>
      <c r="N274" s="174">
        <v>0</v>
      </c>
      <c r="O274" s="174">
        <f>ROUND(E274*N274,2)</f>
        <v>0</v>
      </c>
      <c r="P274" s="174">
        <v>0</v>
      </c>
      <c r="Q274" s="174">
        <f>ROUND(E274*P274,2)</f>
        <v>0</v>
      </c>
      <c r="R274" s="176"/>
      <c r="S274" s="176" t="s">
        <v>925</v>
      </c>
      <c r="T274" s="177" t="s">
        <v>926</v>
      </c>
      <c r="U274" s="161">
        <v>0</v>
      </c>
      <c r="V274" s="161">
        <f>ROUND(E274*U274,2)</f>
        <v>0</v>
      </c>
      <c r="W274" s="161"/>
      <c r="X274" s="161" t="s">
        <v>299</v>
      </c>
      <c r="Y274" s="161" t="s">
        <v>238</v>
      </c>
      <c r="Z274" s="150"/>
      <c r="AA274" s="150"/>
      <c r="AB274" s="150"/>
      <c r="AC274" s="150"/>
      <c r="AD274" s="150"/>
      <c r="AE274" s="150"/>
      <c r="AF274" s="150"/>
      <c r="AG274" s="150" t="s">
        <v>583</v>
      </c>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row>
    <row r="275" spans="1:60" outlineLevel="2" x14ac:dyDescent="0.2">
      <c r="A275" s="157"/>
      <c r="B275" s="158"/>
      <c r="C275" s="266" t="s">
        <v>1254</v>
      </c>
      <c r="D275" s="267"/>
      <c r="E275" s="267"/>
      <c r="F275" s="267"/>
      <c r="G275" s="267"/>
      <c r="H275" s="161"/>
      <c r="I275" s="161"/>
      <c r="J275" s="161"/>
      <c r="K275" s="161"/>
      <c r="L275" s="161"/>
      <c r="M275" s="161"/>
      <c r="N275" s="160"/>
      <c r="O275" s="160"/>
      <c r="P275" s="160"/>
      <c r="Q275" s="160"/>
      <c r="R275" s="161"/>
      <c r="S275" s="161"/>
      <c r="T275" s="161"/>
      <c r="U275" s="161"/>
      <c r="V275" s="161"/>
      <c r="W275" s="161"/>
      <c r="X275" s="161"/>
      <c r="Y275" s="161"/>
      <c r="Z275" s="150"/>
      <c r="AA275" s="150"/>
      <c r="AB275" s="150"/>
      <c r="AC275" s="150"/>
      <c r="AD275" s="150"/>
      <c r="AE275" s="150"/>
      <c r="AF275" s="150"/>
      <c r="AG275" s="150" t="s">
        <v>240</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x14ac:dyDescent="0.2">
      <c r="A276" s="3"/>
      <c r="B276" s="4"/>
      <c r="C276" s="189"/>
      <c r="D276" s="6"/>
      <c r="E276" s="3"/>
      <c r="F276" s="3"/>
      <c r="G276" s="3"/>
      <c r="H276" s="3"/>
      <c r="I276" s="3"/>
      <c r="J276" s="3"/>
      <c r="K276" s="3"/>
      <c r="L276" s="3"/>
      <c r="M276" s="3"/>
      <c r="N276" s="3"/>
      <c r="O276" s="3"/>
      <c r="P276" s="3"/>
      <c r="Q276" s="3"/>
      <c r="R276" s="3"/>
      <c r="S276" s="3"/>
      <c r="T276" s="3"/>
      <c r="U276" s="3"/>
      <c r="V276" s="3"/>
      <c r="W276" s="3"/>
      <c r="X276" s="3"/>
      <c r="Y276" s="3"/>
      <c r="AE276">
        <v>12</v>
      </c>
      <c r="AF276">
        <v>21</v>
      </c>
      <c r="AG276" t="s">
        <v>216</v>
      </c>
    </row>
    <row r="277" spans="1:60" x14ac:dyDescent="0.2">
      <c r="A277" s="153"/>
      <c r="B277" s="154" t="s">
        <v>29</v>
      </c>
      <c r="C277" s="190"/>
      <c r="D277" s="155"/>
      <c r="E277" s="156"/>
      <c r="F277" s="156"/>
      <c r="G277" s="170">
        <f>G8+G63+G170+G191+G208+G266</f>
        <v>0</v>
      </c>
      <c r="H277" s="3"/>
      <c r="I277" s="3"/>
      <c r="J277" s="3"/>
      <c r="K277" s="3"/>
      <c r="L277" s="3"/>
      <c r="M277" s="3"/>
      <c r="N277" s="3"/>
      <c r="O277" s="3"/>
      <c r="P277" s="3"/>
      <c r="Q277" s="3"/>
      <c r="R277" s="3"/>
      <c r="S277" s="3"/>
      <c r="T277" s="3"/>
      <c r="U277" s="3"/>
      <c r="V277" s="3"/>
      <c r="W277" s="3"/>
      <c r="X277" s="3"/>
      <c r="Y277" s="3"/>
      <c r="AE277">
        <f>SUMIF(L7:L275,AE276,G7:G275)</f>
        <v>0</v>
      </c>
      <c r="AF277">
        <f>SUMIF(L7:L275,AF276,G7:G275)</f>
        <v>0</v>
      </c>
      <c r="AG277" t="s">
        <v>290</v>
      </c>
    </row>
    <row r="278" spans="1:60" x14ac:dyDescent="0.2">
      <c r="C278" s="191"/>
      <c r="D278" s="10"/>
      <c r="AG278" t="s">
        <v>293</v>
      </c>
    </row>
    <row r="279" spans="1:60" x14ac:dyDescent="0.2">
      <c r="D279" s="10"/>
    </row>
    <row r="280" spans="1:60" x14ac:dyDescent="0.2">
      <c r="D280" s="10"/>
    </row>
    <row r="281" spans="1:60" x14ac:dyDescent="0.2">
      <c r="D281" s="10"/>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83">
    <mergeCell ref="C259:G259"/>
    <mergeCell ref="C263:G263"/>
    <mergeCell ref="C268:G268"/>
    <mergeCell ref="C273:G273"/>
    <mergeCell ref="C275:G275"/>
    <mergeCell ref="C255:G255"/>
    <mergeCell ref="C219:G219"/>
    <mergeCell ref="C223:G223"/>
    <mergeCell ref="C227:G227"/>
    <mergeCell ref="C231:G231"/>
    <mergeCell ref="C233:G233"/>
    <mergeCell ref="C235:G235"/>
    <mergeCell ref="C237:G237"/>
    <mergeCell ref="C239:G239"/>
    <mergeCell ref="C243:G243"/>
    <mergeCell ref="C247:G247"/>
    <mergeCell ref="C251:G251"/>
    <mergeCell ref="C214:G214"/>
    <mergeCell ref="C188:G188"/>
    <mergeCell ref="C190:G190"/>
    <mergeCell ref="C193:G193"/>
    <mergeCell ref="C195:G195"/>
    <mergeCell ref="C197:G197"/>
    <mergeCell ref="C199:G199"/>
    <mergeCell ref="C201:G201"/>
    <mergeCell ref="C203:G203"/>
    <mergeCell ref="C205:G205"/>
    <mergeCell ref="C207:G207"/>
    <mergeCell ref="C210:G210"/>
    <mergeCell ref="C186:G186"/>
    <mergeCell ref="C159:G159"/>
    <mergeCell ref="C165:G165"/>
    <mergeCell ref="C167:G167"/>
    <mergeCell ref="C169:G169"/>
    <mergeCell ref="C172:G172"/>
    <mergeCell ref="C174:G174"/>
    <mergeCell ref="C176:G176"/>
    <mergeCell ref="C178:G178"/>
    <mergeCell ref="C180:G180"/>
    <mergeCell ref="C182:G182"/>
    <mergeCell ref="C184:G184"/>
    <mergeCell ref="C155:G155"/>
    <mergeCell ref="C115:G115"/>
    <mergeCell ref="C119:G119"/>
    <mergeCell ref="C123:G123"/>
    <mergeCell ref="C127:G127"/>
    <mergeCell ref="C131:G131"/>
    <mergeCell ref="C135:G135"/>
    <mergeCell ref="C137:G137"/>
    <mergeCell ref="C141:G141"/>
    <mergeCell ref="C143:G143"/>
    <mergeCell ref="C147:G147"/>
    <mergeCell ref="C151:G151"/>
    <mergeCell ref="C111:G111"/>
    <mergeCell ref="C65:G65"/>
    <mergeCell ref="C69:G69"/>
    <mergeCell ref="C73:G73"/>
    <mergeCell ref="C77:G77"/>
    <mergeCell ref="C81:G81"/>
    <mergeCell ref="C85:G85"/>
    <mergeCell ref="C89:G89"/>
    <mergeCell ref="C93:G93"/>
    <mergeCell ref="C97:G97"/>
    <mergeCell ref="C102:G102"/>
    <mergeCell ref="C107:G107"/>
    <mergeCell ref="C60:G60"/>
    <mergeCell ref="C16:G16"/>
    <mergeCell ref="C20:G20"/>
    <mergeCell ref="C24:G24"/>
    <mergeCell ref="C28:G28"/>
    <mergeCell ref="C32:G32"/>
    <mergeCell ref="C36:G36"/>
    <mergeCell ref="C40:G40"/>
    <mergeCell ref="C44:G44"/>
    <mergeCell ref="C48:G48"/>
    <mergeCell ref="C52:G52"/>
    <mergeCell ref="C56:G56"/>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E9" sqref="E9"/>
    </sheetView>
  </sheetViews>
  <sheetFormatPr defaultRowHeight="12.75" outlineLevelRow="3" x14ac:dyDescent="0.2"/>
  <cols>
    <col min="1" max="1" width="3.42578125" customWidth="1"/>
    <col min="2" max="2" width="12.7109375" style="123" customWidth="1"/>
    <col min="3" max="3" width="63.28515625" style="123"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294</v>
      </c>
      <c r="B1" s="259"/>
      <c r="C1" s="259"/>
      <c r="D1" s="259"/>
      <c r="E1" s="259"/>
      <c r="F1" s="259"/>
      <c r="G1" s="259"/>
      <c r="AG1" t="s">
        <v>201</v>
      </c>
    </row>
    <row r="2" spans="1:60" ht="25.15" customHeight="1" x14ac:dyDescent="0.2">
      <c r="A2" s="142" t="s">
        <v>7</v>
      </c>
      <c r="B2" s="49" t="s">
        <v>43</v>
      </c>
      <c r="C2" s="260" t="s">
        <v>44</v>
      </c>
      <c r="D2" s="261"/>
      <c r="E2" s="261"/>
      <c r="F2" s="261"/>
      <c r="G2" s="262"/>
      <c r="AG2" t="s">
        <v>202</v>
      </c>
    </row>
    <row r="3" spans="1:60" ht="25.15" customHeight="1" x14ac:dyDescent="0.2">
      <c r="A3" s="142" t="s">
        <v>8</v>
      </c>
      <c r="B3" s="49" t="s">
        <v>76</v>
      </c>
      <c r="C3" s="260" t="s">
        <v>77</v>
      </c>
      <c r="D3" s="261"/>
      <c r="E3" s="261"/>
      <c r="F3" s="261"/>
      <c r="G3" s="262"/>
      <c r="AC3" s="123" t="s">
        <v>202</v>
      </c>
      <c r="AG3" t="s">
        <v>206</v>
      </c>
    </row>
    <row r="4" spans="1:60" ht="25.15" customHeight="1" x14ac:dyDescent="0.2">
      <c r="A4" s="143" t="s">
        <v>9</v>
      </c>
      <c r="B4" s="144" t="s">
        <v>82</v>
      </c>
      <c r="C4" s="263" t="s">
        <v>83</v>
      </c>
      <c r="D4" s="264"/>
      <c r="E4" s="264"/>
      <c r="F4" s="264"/>
      <c r="G4" s="265"/>
      <c r="AG4" t="s">
        <v>207</v>
      </c>
    </row>
    <row r="5" spans="1:60" x14ac:dyDescent="0.2">
      <c r="D5" s="10"/>
    </row>
    <row r="6" spans="1:60" ht="38.25" x14ac:dyDescent="0.2">
      <c r="A6" s="146" t="s">
        <v>208</v>
      </c>
      <c r="B6" s="148" t="s">
        <v>209</v>
      </c>
      <c r="C6" s="148" t="s">
        <v>210</v>
      </c>
      <c r="D6" s="147" t="s">
        <v>211</v>
      </c>
      <c r="E6" s="146" t="s">
        <v>212</v>
      </c>
      <c r="F6" s="145" t="s">
        <v>213</v>
      </c>
      <c r="G6" s="146" t="s">
        <v>29</v>
      </c>
      <c r="H6" s="149" t="s">
        <v>30</v>
      </c>
      <c r="I6" s="149" t="s">
        <v>214</v>
      </c>
      <c r="J6" s="149" t="s">
        <v>31</v>
      </c>
      <c r="K6" s="149" t="s">
        <v>215</v>
      </c>
      <c r="L6" s="149" t="s">
        <v>216</v>
      </c>
      <c r="M6" s="149" t="s">
        <v>217</v>
      </c>
      <c r="N6" s="149" t="s">
        <v>218</v>
      </c>
      <c r="O6" s="149" t="s">
        <v>219</v>
      </c>
      <c r="P6" s="149" t="s">
        <v>220</v>
      </c>
      <c r="Q6" s="149" t="s">
        <v>221</v>
      </c>
      <c r="R6" s="149" t="s">
        <v>222</v>
      </c>
      <c r="S6" s="149" t="s">
        <v>223</v>
      </c>
      <c r="T6" s="149" t="s">
        <v>224</v>
      </c>
      <c r="U6" s="149" t="s">
        <v>225</v>
      </c>
      <c r="V6" s="149" t="s">
        <v>226</v>
      </c>
      <c r="W6" s="149" t="s">
        <v>227</v>
      </c>
      <c r="X6" s="149" t="s">
        <v>228</v>
      </c>
      <c r="Y6" s="149" t="s">
        <v>229</v>
      </c>
    </row>
    <row r="7" spans="1:60" hidden="1" x14ac:dyDescent="0.2">
      <c r="A7" s="3"/>
      <c r="B7" s="4"/>
      <c r="C7" s="4"/>
      <c r="D7" s="6"/>
      <c r="E7" s="151"/>
      <c r="F7" s="152"/>
      <c r="G7" s="152"/>
      <c r="H7" s="152"/>
      <c r="I7" s="152"/>
      <c r="J7" s="152"/>
      <c r="K7" s="152"/>
      <c r="L7" s="152"/>
      <c r="M7" s="152"/>
      <c r="N7" s="151"/>
      <c r="O7" s="151"/>
      <c r="P7" s="151"/>
      <c r="Q7" s="151"/>
      <c r="R7" s="152"/>
      <c r="S7" s="152"/>
      <c r="T7" s="152"/>
      <c r="U7" s="152"/>
      <c r="V7" s="152"/>
      <c r="W7" s="152"/>
      <c r="X7" s="152"/>
      <c r="Y7" s="152"/>
    </row>
    <row r="8" spans="1:60" x14ac:dyDescent="0.2">
      <c r="A8" s="164" t="s">
        <v>230</v>
      </c>
      <c r="B8" s="165" t="s">
        <v>188</v>
      </c>
      <c r="C8" s="186" t="s">
        <v>189</v>
      </c>
      <c r="D8" s="166"/>
      <c r="E8" s="167"/>
      <c r="F8" s="168"/>
      <c r="G8" s="168">
        <f>SUMIF(AG9:AG49,"&lt;&gt;NOR",G9:G49)</f>
        <v>0</v>
      </c>
      <c r="H8" s="168"/>
      <c r="I8" s="168">
        <f>SUM(I9:I49)</f>
        <v>0</v>
      </c>
      <c r="J8" s="168"/>
      <c r="K8" s="168">
        <f>SUM(K9:K49)</f>
        <v>0</v>
      </c>
      <c r="L8" s="168"/>
      <c r="M8" s="168">
        <f>SUM(M9:M49)</f>
        <v>0</v>
      </c>
      <c r="N8" s="167"/>
      <c r="O8" s="167">
        <f>SUM(O9:O49)</f>
        <v>0</v>
      </c>
      <c r="P8" s="167"/>
      <c r="Q8" s="167">
        <f>SUM(Q9:Q49)</f>
        <v>0</v>
      </c>
      <c r="R8" s="168"/>
      <c r="S8" s="168"/>
      <c r="T8" s="169"/>
      <c r="U8" s="163"/>
      <c r="V8" s="163">
        <f>SUM(V9:V49)</f>
        <v>0</v>
      </c>
      <c r="W8" s="163"/>
      <c r="X8" s="163"/>
      <c r="Y8" s="163"/>
      <c r="AG8" t="s">
        <v>231</v>
      </c>
    </row>
    <row r="9" spans="1:60" ht="22.5" outlineLevel="1" x14ac:dyDescent="0.2">
      <c r="A9" s="171">
        <v>1</v>
      </c>
      <c r="B9" s="172" t="s">
        <v>1255</v>
      </c>
      <c r="C9" s="187" t="s">
        <v>1256</v>
      </c>
      <c r="D9" s="173" t="s">
        <v>297</v>
      </c>
      <c r="E9" s="174">
        <v>70</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925</v>
      </c>
      <c r="T9" s="177" t="s">
        <v>926</v>
      </c>
      <c r="U9" s="161">
        <v>0</v>
      </c>
      <c r="V9" s="161">
        <f>ROUND(E9*U9,2)</f>
        <v>0</v>
      </c>
      <c r="W9" s="161"/>
      <c r="X9" s="161" t="s">
        <v>299</v>
      </c>
      <c r="Y9" s="161" t="s">
        <v>238</v>
      </c>
      <c r="Z9" s="150"/>
      <c r="AA9" s="150"/>
      <c r="AB9" s="150"/>
      <c r="AC9" s="150"/>
      <c r="AD9" s="150"/>
      <c r="AE9" s="150"/>
      <c r="AF9" s="150"/>
      <c r="AG9" s="150" t="s">
        <v>583</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2" x14ac:dyDescent="0.2">
      <c r="A10" s="157"/>
      <c r="B10" s="158"/>
      <c r="C10" s="266" t="s">
        <v>1256</v>
      </c>
      <c r="D10" s="267"/>
      <c r="E10" s="267"/>
      <c r="F10" s="267"/>
      <c r="G10" s="267"/>
      <c r="H10" s="161"/>
      <c r="I10" s="161"/>
      <c r="J10" s="161"/>
      <c r="K10" s="161"/>
      <c r="L10" s="161"/>
      <c r="M10" s="161"/>
      <c r="N10" s="160"/>
      <c r="O10" s="160"/>
      <c r="P10" s="160"/>
      <c r="Q10" s="160"/>
      <c r="R10" s="161"/>
      <c r="S10" s="161"/>
      <c r="T10" s="161"/>
      <c r="U10" s="161"/>
      <c r="V10" s="161"/>
      <c r="W10" s="161"/>
      <c r="X10" s="161"/>
      <c r="Y10" s="161"/>
      <c r="Z10" s="150"/>
      <c r="AA10" s="150"/>
      <c r="AB10" s="150"/>
      <c r="AC10" s="150"/>
      <c r="AD10" s="150"/>
      <c r="AE10" s="150"/>
      <c r="AF10" s="150"/>
      <c r="AG10" s="150" t="s">
        <v>240</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2" x14ac:dyDescent="0.2">
      <c r="A11" s="157"/>
      <c r="B11" s="158"/>
      <c r="C11" s="197" t="s">
        <v>1257</v>
      </c>
      <c r="D11" s="192"/>
      <c r="E11" s="193"/>
      <c r="F11" s="161"/>
      <c r="G11" s="161"/>
      <c r="H11" s="161"/>
      <c r="I11" s="161"/>
      <c r="J11" s="161"/>
      <c r="K11" s="161"/>
      <c r="L11" s="161"/>
      <c r="M11" s="161"/>
      <c r="N11" s="160"/>
      <c r="O11" s="160"/>
      <c r="P11" s="160"/>
      <c r="Q11" s="160"/>
      <c r="R11" s="161"/>
      <c r="S11" s="161"/>
      <c r="T11" s="161"/>
      <c r="U11" s="161"/>
      <c r="V11" s="161"/>
      <c r="W11" s="161"/>
      <c r="X11" s="161"/>
      <c r="Y11" s="161"/>
      <c r="Z11" s="150"/>
      <c r="AA11" s="150"/>
      <c r="AB11" s="150"/>
      <c r="AC11" s="150"/>
      <c r="AD11" s="150"/>
      <c r="AE11" s="150"/>
      <c r="AF11" s="150"/>
      <c r="AG11" s="150" t="s">
        <v>302</v>
      </c>
      <c r="AH11" s="150">
        <v>0</v>
      </c>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3" x14ac:dyDescent="0.2">
      <c r="A12" s="157"/>
      <c r="B12" s="158"/>
      <c r="C12" s="197" t="s">
        <v>1258</v>
      </c>
      <c r="D12" s="192"/>
      <c r="E12" s="193">
        <v>70</v>
      </c>
      <c r="F12" s="161"/>
      <c r="G12" s="161"/>
      <c r="H12" s="161"/>
      <c r="I12" s="161"/>
      <c r="J12" s="161"/>
      <c r="K12" s="161"/>
      <c r="L12" s="161"/>
      <c r="M12" s="161"/>
      <c r="N12" s="160"/>
      <c r="O12" s="160"/>
      <c r="P12" s="160"/>
      <c r="Q12" s="160"/>
      <c r="R12" s="161"/>
      <c r="S12" s="161"/>
      <c r="T12" s="161"/>
      <c r="U12" s="161"/>
      <c r="V12" s="161"/>
      <c r="W12" s="161"/>
      <c r="X12" s="161"/>
      <c r="Y12" s="161"/>
      <c r="Z12" s="150"/>
      <c r="AA12" s="150"/>
      <c r="AB12" s="150"/>
      <c r="AC12" s="150"/>
      <c r="AD12" s="150"/>
      <c r="AE12" s="150"/>
      <c r="AF12" s="150"/>
      <c r="AG12" s="150" t="s">
        <v>302</v>
      </c>
      <c r="AH12" s="150">
        <v>0</v>
      </c>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2.5" outlineLevel="1" x14ac:dyDescent="0.2">
      <c r="A13" s="171">
        <v>2</v>
      </c>
      <c r="B13" s="172" t="s">
        <v>1259</v>
      </c>
      <c r="C13" s="187" t="s">
        <v>1260</v>
      </c>
      <c r="D13" s="173" t="s">
        <v>297</v>
      </c>
      <c r="E13" s="174">
        <v>10</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c r="S13" s="176" t="s">
        <v>925</v>
      </c>
      <c r="T13" s="177" t="s">
        <v>926</v>
      </c>
      <c r="U13" s="161">
        <v>0</v>
      </c>
      <c r="V13" s="161">
        <f>ROUND(E13*U13,2)</f>
        <v>0</v>
      </c>
      <c r="W13" s="161"/>
      <c r="X13" s="161" t="s">
        <v>299</v>
      </c>
      <c r="Y13" s="161" t="s">
        <v>238</v>
      </c>
      <c r="Z13" s="150"/>
      <c r="AA13" s="150"/>
      <c r="AB13" s="150"/>
      <c r="AC13" s="150"/>
      <c r="AD13" s="150"/>
      <c r="AE13" s="150"/>
      <c r="AF13" s="150"/>
      <c r="AG13" s="150" t="s">
        <v>583</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2" x14ac:dyDescent="0.2">
      <c r="A14" s="157"/>
      <c r="B14" s="158"/>
      <c r="C14" s="266" t="s">
        <v>1260</v>
      </c>
      <c r="D14" s="267"/>
      <c r="E14" s="267"/>
      <c r="F14" s="267"/>
      <c r="G14" s="267"/>
      <c r="H14" s="161"/>
      <c r="I14" s="161"/>
      <c r="J14" s="161"/>
      <c r="K14" s="161"/>
      <c r="L14" s="161"/>
      <c r="M14" s="161"/>
      <c r="N14" s="160"/>
      <c r="O14" s="160"/>
      <c r="P14" s="160"/>
      <c r="Q14" s="160"/>
      <c r="R14" s="161"/>
      <c r="S14" s="161"/>
      <c r="T14" s="161"/>
      <c r="U14" s="161"/>
      <c r="V14" s="161"/>
      <c r="W14" s="161"/>
      <c r="X14" s="161"/>
      <c r="Y14" s="161"/>
      <c r="Z14" s="150"/>
      <c r="AA14" s="150"/>
      <c r="AB14" s="150"/>
      <c r="AC14" s="150"/>
      <c r="AD14" s="150"/>
      <c r="AE14" s="150"/>
      <c r="AF14" s="150"/>
      <c r="AG14" s="150" t="s">
        <v>240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2" x14ac:dyDescent="0.2">
      <c r="A15" s="157"/>
      <c r="B15" s="158"/>
      <c r="C15" s="197" t="s">
        <v>1261</v>
      </c>
      <c r="D15" s="192"/>
      <c r="E15" s="193"/>
      <c r="F15" s="161"/>
      <c r="G15" s="161"/>
      <c r="H15" s="161"/>
      <c r="I15" s="161"/>
      <c r="J15" s="161"/>
      <c r="K15" s="161"/>
      <c r="L15" s="161"/>
      <c r="M15" s="161"/>
      <c r="N15" s="160"/>
      <c r="O15" s="160"/>
      <c r="P15" s="160"/>
      <c r="Q15" s="160"/>
      <c r="R15" s="161"/>
      <c r="S15" s="161"/>
      <c r="T15" s="161"/>
      <c r="U15" s="161"/>
      <c r="V15" s="161"/>
      <c r="W15" s="161"/>
      <c r="X15" s="161"/>
      <c r="Y15" s="161"/>
      <c r="Z15" s="150"/>
      <c r="AA15" s="150"/>
      <c r="AB15" s="150"/>
      <c r="AC15" s="150"/>
      <c r="AD15" s="150"/>
      <c r="AE15" s="150"/>
      <c r="AF15" s="150"/>
      <c r="AG15" s="150" t="s">
        <v>302</v>
      </c>
      <c r="AH15" s="150">
        <v>0</v>
      </c>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3" x14ac:dyDescent="0.2">
      <c r="A16" s="157"/>
      <c r="B16" s="158"/>
      <c r="C16" s="197" t="s">
        <v>1262</v>
      </c>
      <c r="D16" s="192"/>
      <c r="E16" s="193">
        <v>10</v>
      </c>
      <c r="F16" s="161"/>
      <c r="G16" s="161"/>
      <c r="H16" s="161"/>
      <c r="I16" s="161"/>
      <c r="J16" s="161"/>
      <c r="K16" s="161"/>
      <c r="L16" s="161"/>
      <c r="M16" s="161"/>
      <c r="N16" s="160"/>
      <c r="O16" s="160"/>
      <c r="P16" s="160"/>
      <c r="Q16" s="160"/>
      <c r="R16" s="161"/>
      <c r="S16" s="161"/>
      <c r="T16" s="161"/>
      <c r="U16" s="161"/>
      <c r="V16" s="161"/>
      <c r="W16" s="161"/>
      <c r="X16" s="161"/>
      <c r="Y16" s="161"/>
      <c r="Z16" s="150"/>
      <c r="AA16" s="150"/>
      <c r="AB16" s="150"/>
      <c r="AC16" s="150"/>
      <c r="AD16" s="150"/>
      <c r="AE16" s="150"/>
      <c r="AF16" s="150"/>
      <c r="AG16" s="150" t="s">
        <v>302</v>
      </c>
      <c r="AH16" s="150">
        <v>0</v>
      </c>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2.5" outlineLevel="1" x14ac:dyDescent="0.2">
      <c r="A17" s="171">
        <v>3</v>
      </c>
      <c r="B17" s="172" t="s">
        <v>1263</v>
      </c>
      <c r="C17" s="187" t="s">
        <v>1264</v>
      </c>
      <c r="D17" s="173" t="s">
        <v>297</v>
      </c>
      <c r="E17" s="174">
        <v>1275</v>
      </c>
      <c r="F17" s="175"/>
      <c r="G17" s="176">
        <f>ROUND(E17*F17,2)</f>
        <v>0</v>
      </c>
      <c r="H17" s="175"/>
      <c r="I17" s="176">
        <f>ROUND(E17*H17,2)</f>
        <v>0</v>
      </c>
      <c r="J17" s="175"/>
      <c r="K17" s="176">
        <f>ROUND(E17*J17,2)</f>
        <v>0</v>
      </c>
      <c r="L17" s="176">
        <v>21</v>
      </c>
      <c r="M17" s="176">
        <f>G17*(1+L17/100)</f>
        <v>0</v>
      </c>
      <c r="N17" s="174">
        <v>0</v>
      </c>
      <c r="O17" s="174">
        <f>ROUND(E17*N17,2)</f>
        <v>0</v>
      </c>
      <c r="P17" s="174">
        <v>0</v>
      </c>
      <c r="Q17" s="174">
        <f>ROUND(E17*P17,2)</f>
        <v>0</v>
      </c>
      <c r="R17" s="176"/>
      <c r="S17" s="176" t="s">
        <v>925</v>
      </c>
      <c r="T17" s="177" t="s">
        <v>926</v>
      </c>
      <c r="U17" s="161">
        <v>0</v>
      </c>
      <c r="V17" s="161">
        <f>ROUND(E17*U17,2)</f>
        <v>0</v>
      </c>
      <c r="W17" s="161"/>
      <c r="X17" s="161" t="s">
        <v>299</v>
      </c>
      <c r="Y17" s="161" t="s">
        <v>238</v>
      </c>
      <c r="Z17" s="150"/>
      <c r="AA17" s="150"/>
      <c r="AB17" s="150"/>
      <c r="AC17" s="150"/>
      <c r="AD17" s="150"/>
      <c r="AE17" s="150"/>
      <c r="AF17" s="150"/>
      <c r="AG17" s="150" t="s">
        <v>583</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2" x14ac:dyDescent="0.2">
      <c r="A18" s="157"/>
      <c r="B18" s="158"/>
      <c r="C18" s="266" t="s">
        <v>1264</v>
      </c>
      <c r="D18" s="267"/>
      <c r="E18" s="267"/>
      <c r="F18" s="267"/>
      <c r="G18" s="267"/>
      <c r="H18" s="161"/>
      <c r="I18" s="161"/>
      <c r="J18" s="161"/>
      <c r="K18" s="161"/>
      <c r="L18" s="161"/>
      <c r="M18" s="161"/>
      <c r="N18" s="160"/>
      <c r="O18" s="160"/>
      <c r="P18" s="160"/>
      <c r="Q18" s="160"/>
      <c r="R18" s="161"/>
      <c r="S18" s="161"/>
      <c r="T18" s="161"/>
      <c r="U18" s="161"/>
      <c r="V18" s="161"/>
      <c r="W18" s="161"/>
      <c r="X18" s="161"/>
      <c r="Y18" s="161"/>
      <c r="Z18" s="150"/>
      <c r="AA18" s="150"/>
      <c r="AB18" s="150"/>
      <c r="AC18" s="150"/>
      <c r="AD18" s="150"/>
      <c r="AE18" s="150"/>
      <c r="AF18" s="150"/>
      <c r="AG18" s="150" t="s">
        <v>240</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2" x14ac:dyDescent="0.2">
      <c r="A19" s="157"/>
      <c r="B19" s="158"/>
      <c r="C19" s="197" t="s">
        <v>1265</v>
      </c>
      <c r="D19" s="192"/>
      <c r="E19" s="193"/>
      <c r="F19" s="161"/>
      <c r="G19" s="161"/>
      <c r="H19" s="161"/>
      <c r="I19" s="161"/>
      <c r="J19" s="161"/>
      <c r="K19" s="161"/>
      <c r="L19" s="161"/>
      <c r="M19" s="161"/>
      <c r="N19" s="160"/>
      <c r="O19" s="160"/>
      <c r="P19" s="160"/>
      <c r="Q19" s="160"/>
      <c r="R19" s="161"/>
      <c r="S19" s="161"/>
      <c r="T19" s="161"/>
      <c r="U19" s="161"/>
      <c r="V19" s="161"/>
      <c r="W19" s="161"/>
      <c r="X19" s="161"/>
      <c r="Y19" s="161"/>
      <c r="Z19" s="150"/>
      <c r="AA19" s="150"/>
      <c r="AB19" s="150"/>
      <c r="AC19" s="150"/>
      <c r="AD19" s="150"/>
      <c r="AE19" s="150"/>
      <c r="AF19" s="150"/>
      <c r="AG19" s="150" t="s">
        <v>302</v>
      </c>
      <c r="AH19" s="150">
        <v>0</v>
      </c>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3" x14ac:dyDescent="0.2">
      <c r="A20" s="157"/>
      <c r="B20" s="158"/>
      <c r="C20" s="197" t="s">
        <v>1266</v>
      </c>
      <c r="D20" s="192"/>
      <c r="E20" s="193">
        <v>1275</v>
      </c>
      <c r="F20" s="161"/>
      <c r="G20" s="161"/>
      <c r="H20" s="161"/>
      <c r="I20" s="161"/>
      <c r="J20" s="161"/>
      <c r="K20" s="161"/>
      <c r="L20" s="161"/>
      <c r="M20" s="161"/>
      <c r="N20" s="160"/>
      <c r="O20" s="160"/>
      <c r="P20" s="160"/>
      <c r="Q20" s="160"/>
      <c r="R20" s="161"/>
      <c r="S20" s="161"/>
      <c r="T20" s="161"/>
      <c r="U20" s="161"/>
      <c r="V20" s="161"/>
      <c r="W20" s="161"/>
      <c r="X20" s="161"/>
      <c r="Y20" s="161"/>
      <c r="Z20" s="150"/>
      <c r="AA20" s="150"/>
      <c r="AB20" s="150"/>
      <c r="AC20" s="150"/>
      <c r="AD20" s="150"/>
      <c r="AE20" s="150"/>
      <c r="AF20" s="150"/>
      <c r="AG20" s="150" t="s">
        <v>302</v>
      </c>
      <c r="AH20" s="150">
        <v>0</v>
      </c>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ht="22.5" outlineLevel="1" x14ac:dyDescent="0.2">
      <c r="A21" s="171">
        <v>4</v>
      </c>
      <c r="B21" s="172" t="s">
        <v>1267</v>
      </c>
      <c r="C21" s="187" t="s">
        <v>1268</v>
      </c>
      <c r="D21" s="173" t="s">
        <v>297</v>
      </c>
      <c r="E21" s="174">
        <v>3150</v>
      </c>
      <c r="F21" s="175"/>
      <c r="G21" s="176">
        <f>ROUND(E21*F21,2)</f>
        <v>0</v>
      </c>
      <c r="H21" s="175"/>
      <c r="I21" s="176">
        <f>ROUND(E21*H21,2)</f>
        <v>0</v>
      </c>
      <c r="J21" s="175"/>
      <c r="K21" s="176">
        <f>ROUND(E21*J21,2)</f>
        <v>0</v>
      </c>
      <c r="L21" s="176">
        <v>21</v>
      </c>
      <c r="M21" s="176">
        <f>G21*(1+L21/100)</f>
        <v>0</v>
      </c>
      <c r="N21" s="174">
        <v>0</v>
      </c>
      <c r="O21" s="174">
        <f>ROUND(E21*N21,2)</f>
        <v>0</v>
      </c>
      <c r="P21" s="174">
        <v>0</v>
      </c>
      <c r="Q21" s="174">
        <f>ROUND(E21*P21,2)</f>
        <v>0</v>
      </c>
      <c r="R21" s="176"/>
      <c r="S21" s="176" t="s">
        <v>925</v>
      </c>
      <c r="T21" s="177" t="s">
        <v>926</v>
      </c>
      <c r="U21" s="161">
        <v>0</v>
      </c>
      <c r="V21" s="161">
        <f>ROUND(E21*U21,2)</f>
        <v>0</v>
      </c>
      <c r="W21" s="161"/>
      <c r="X21" s="161" t="s">
        <v>299</v>
      </c>
      <c r="Y21" s="161" t="s">
        <v>238</v>
      </c>
      <c r="Z21" s="150"/>
      <c r="AA21" s="150"/>
      <c r="AB21" s="150"/>
      <c r="AC21" s="150"/>
      <c r="AD21" s="150"/>
      <c r="AE21" s="150"/>
      <c r="AF21" s="150"/>
      <c r="AG21" s="150" t="s">
        <v>583</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2" x14ac:dyDescent="0.2">
      <c r="A22" s="157"/>
      <c r="B22" s="158"/>
      <c r="C22" s="266" t="s">
        <v>1268</v>
      </c>
      <c r="D22" s="267"/>
      <c r="E22" s="267"/>
      <c r="F22" s="267"/>
      <c r="G22" s="267"/>
      <c r="H22" s="161"/>
      <c r="I22" s="161"/>
      <c r="J22" s="161"/>
      <c r="K22" s="161"/>
      <c r="L22" s="161"/>
      <c r="M22" s="161"/>
      <c r="N22" s="160"/>
      <c r="O22" s="160"/>
      <c r="P22" s="160"/>
      <c r="Q22" s="160"/>
      <c r="R22" s="161"/>
      <c r="S22" s="161"/>
      <c r="T22" s="161"/>
      <c r="U22" s="161"/>
      <c r="V22" s="161"/>
      <c r="W22" s="161"/>
      <c r="X22" s="161"/>
      <c r="Y22" s="161"/>
      <c r="Z22" s="150"/>
      <c r="AA22" s="150"/>
      <c r="AB22" s="150"/>
      <c r="AC22" s="150"/>
      <c r="AD22" s="150"/>
      <c r="AE22" s="150"/>
      <c r="AF22" s="150"/>
      <c r="AG22" s="150" t="s">
        <v>240</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2" x14ac:dyDescent="0.2">
      <c r="A23" s="157"/>
      <c r="B23" s="158"/>
      <c r="C23" s="197" t="s">
        <v>1269</v>
      </c>
      <c r="D23" s="192"/>
      <c r="E23" s="193"/>
      <c r="F23" s="161"/>
      <c r="G23" s="161"/>
      <c r="H23" s="161"/>
      <c r="I23" s="161"/>
      <c r="J23" s="161"/>
      <c r="K23" s="161"/>
      <c r="L23" s="161"/>
      <c r="M23" s="161"/>
      <c r="N23" s="160"/>
      <c r="O23" s="160"/>
      <c r="P23" s="160"/>
      <c r="Q23" s="160"/>
      <c r="R23" s="161"/>
      <c r="S23" s="161"/>
      <c r="T23" s="161"/>
      <c r="U23" s="161"/>
      <c r="V23" s="161"/>
      <c r="W23" s="161"/>
      <c r="X23" s="161"/>
      <c r="Y23" s="161"/>
      <c r="Z23" s="150"/>
      <c r="AA23" s="150"/>
      <c r="AB23" s="150"/>
      <c r="AC23" s="150"/>
      <c r="AD23" s="150"/>
      <c r="AE23" s="150"/>
      <c r="AF23" s="150"/>
      <c r="AG23" s="150" t="s">
        <v>302</v>
      </c>
      <c r="AH23" s="150">
        <v>0</v>
      </c>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3" x14ac:dyDescent="0.2">
      <c r="A24" s="157"/>
      <c r="B24" s="158"/>
      <c r="C24" s="197" t="s">
        <v>1270</v>
      </c>
      <c r="D24" s="192"/>
      <c r="E24" s="193">
        <v>3150</v>
      </c>
      <c r="F24" s="161"/>
      <c r="G24" s="161"/>
      <c r="H24" s="161"/>
      <c r="I24" s="161"/>
      <c r="J24" s="161"/>
      <c r="K24" s="161"/>
      <c r="L24" s="161"/>
      <c r="M24" s="161"/>
      <c r="N24" s="160"/>
      <c r="O24" s="160"/>
      <c r="P24" s="160"/>
      <c r="Q24" s="160"/>
      <c r="R24" s="161"/>
      <c r="S24" s="161"/>
      <c r="T24" s="161"/>
      <c r="U24" s="161"/>
      <c r="V24" s="161"/>
      <c r="W24" s="161"/>
      <c r="X24" s="161"/>
      <c r="Y24" s="161"/>
      <c r="Z24" s="150"/>
      <c r="AA24" s="150"/>
      <c r="AB24" s="150"/>
      <c r="AC24" s="150"/>
      <c r="AD24" s="150"/>
      <c r="AE24" s="150"/>
      <c r="AF24" s="150"/>
      <c r="AG24" s="150" t="s">
        <v>302</v>
      </c>
      <c r="AH24" s="150">
        <v>0</v>
      </c>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
      <c r="A25" s="171">
        <v>5</v>
      </c>
      <c r="B25" s="172" t="s">
        <v>1159</v>
      </c>
      <c r="C25" s="187" t="s">
        <v>1160</v>
      </c>
      <c r="D25" s="173" t="s">
        <v>313</v>
      </c>
      <c r="E25" s="174">
        <v>32.64</v>
      </c>
      <c r="F25" s="175"/>
      <c r="G25" s="176">
        <f>ROUND(E25*F25,2)</f>
        <v>0</v>
      </c>
      <c r="H25" s="175"/>
      <c r="I25" s="176">
        <f>ROUND(E25*H25,2)</f>
        <v>0</v>
      </c>
      <c r="J25" s="175"/>
      <c r="K25" s="176">
        <f>ROUND(E25*J25,2)</f>
        <v>0</v>
      </c>
      <c r="L25" s="176">
        <v>21</v>
      </c>
      <c r="M25" s="176">
        <f>G25*(1+L25/100)</f>
        <v>0</v>
      </c>
      <c r="N25" s="174">
        <v>0</v>
      </c>
      <c r="O25" s="174">
        <f>ROUND(E25*N25,2)</f>
        <v>0</v>
      </c>
      <c r="P25" s="174">
        <v>0</v>
      </c>
      <c r="Q25" s="174">
        <f>ROUND(E25*P25,2)</f>
        <v>0</v>
      </c>
      <c r="R25" s="176"/>
      <c r="S25" s="176" t="s">
        <v>925</v>
      </c>
      <c r="T25" s="177" t="s">
        <v>926</v>
      </c>
      <c r="U25" s="161">
        <v>0</v>
      </c>
      <c r="V25" s="161">
        <f>ROUND(E25*U25,2)</f>
        <v>0</v>
      </c>
      <c r="W25" s="161"/>
      <c r="X25" s="161" t="s">
        <v>299</v>
      </c>
      <c r="Y25" s="161" t="s">
        <v>238</v>
      </c>
      <c r="Z25" s="150"/>
      <c r="AA25" s="150"/>
      <c r="AB25" s="150"/>
      <c r="AC25" s="150"/>
      <c r="AD25" s="150"/>
      <c r="AE25" s="150"/>
      <c r="AF25" s="150"/>
      <c r="AG25" s="150" t="s">
        <v>583</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2" x14ac:dyDescent="0.2">
      <c r="A26" s="157"/>
      <c r="B26" s="158"/>
      <c r="C26" s="266" t="s">
        <v>1160</v>
      </c>
      <c r="D26" s="267"/>
      <c r="E26" s="267"/>
      <c r="F26" s="267"/>
      <c r="G26" s="267"/>
      <c r="H26" s="161"/>
      <c r="I26" s="161"/>
      <c r="J26" s="161"/>
      <c r="K26" s="161"/>
      <c r="L26" s="161"/>
      <c r="M26" s="161"/>
      <c r="N26" s="160"/>
      <c r="O26" s="160"/>
      <c r="P26" s="160"/>
      <c r="Q26" s="160"/>
      <c r="R26" s="161"/>
      <c r="S26" s="161"/>
      <c r="T26" s="161"/>
      <c r="U26" s="161"/>
      <c r="V26" s="161"/>
      <c r="W26" s="161"/>
      <c r="X26" s="161"/>
      <c r="Y26" s="161"/>
      <c r="Z26" s="150"/>
      <c r="AA26" s="150"/>
      <c r="AB26" s="150"/>
      <c r="AC26" s="150"/>
      <c r="AD26" s="150"/>
      <c r="AE26" s="150"/>
      <c r="AF26" s="150"/>
      <c r="AG26" s="150" t="s">
        <v>240</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2" x14ac:dyDescent="0.2">
      <c r="A27" s="157"/>
      <c r="B27" s="158"/>
      <c r="C27" s="197" t="s">
        <v>1271</v>
      </c>
      <c r="D27" s="192"/>
      <c r="E27" s="193"/>
      <c r="F27" s="161"/>
      <c r="G27" s="161"/>
      <c r="H27" s="161"/>
      <c r="I27" s="161"/>
      <c r="J27" s="161"/>
      <c r="K27" s="161"/>
      <c r="L27" s="161"/>
      <c r="M27" s="161"/>
      <c r="N27" s="160"/>
      <c r="O27" s="160"/>
      <c r="P27" s="160"/>
      <c r="Q27" s="160"/>
      <c r="R27" s="161"/>
      <c r="S27" s="161"/>
      <c r="T27" s="161"/>
      <c r="U27" s="161"/>
      <c r="V27" s="161"/>
      <c r="W27" s="161"/>
      <c r="X27" s="161"/>
      <c r="Y27" s="161"/>
      <c r="Z27" s="150"/>
      <c r="AA27" s="150"/>
      <c r="AB27" s="150"/>
      <c r="AC27" s="150"/>
      <c r="AD27" s="150"/>
      <c r="AE27" s="150"/>
      <c r="AF27" s="150"/>
      <c r="AG27" s="150" t="s">
        <v>302</v>
      </c>
      <c r="AH27" s="150">
        <v>0</v>
      </c>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3" x14ac:dyDescent="0.2">
      <c r="A28" s="157"/>
      <c r="B28" s="158"/>
      <c r="C28" s="197" t="s">
        <v>1272</v>
      </c>
      <c r="D28" s="192"/>
      <c r="E28" s="193"/>
      <c r="F28" s="161"/>
      <c r="G28" s="161"/>
      <c r="H28" s="161"/>
      <c r="I28" s="161"/>
      <c r="J28" s="161"/>
      <c r="K28" s="161"/>
      <c r="L28" s="161"/>
      <c r="M28" s="161"/>
      <c r="N28" s="160"/>
      <c r="O28" s="160"/>
      <c r="P28" s="160"/>
      <c r="Q28" s="160"/>
      <c r="R28" s="161"/>
      <c r="S28" s="161"/>
      <c r="T28" s="161"/>
      <c r="U28" s="161"/>
      <c r="V28" s="161"/>
      <c r="W28" s="161"/>
      <c r="X28" s="161"/>
      <c r="Y28" s="161"/>
      <c r="Z28" s="150"/>
      <c r="AA28" s="150"/>
      <c r="AB28" s="150"/>
      <c r="AC28" s="150"/>
      <c r="AD28" s="150"/>
      <c r="AE28" s="150"/>
      <c r="AF28" s="150"/>
      <c r="AG28" s="150" t="s">
        <v>302</v>
      </c>
      <c r="AH28" s="150">
        <v>0</v>
      </c>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3" x14ac:dyDescent="0.2">
      <c r="A29" s="157"/>
      <c r="B29" s="158"/>
      <c r="C29" s="197" t="s">
        <v>1273</v>
      </c>
      <c r="D29" s="192"/>
      <c r="E29" s="193"/>
      <c r="F29" s="161"/>
      <c r="G29" s="161"/>
      <c r="H29" s="161"/>
      <c r="I29" s="161"/>
      <c r="J29" s="161"/>
      <c r="K29" s="161"/>
      <c r="L29" s="161"/>
      <c r="M29" s="161"/>
      <c r="N29" s="160"/>
      <c r="O29" s="160"/>
      <c r="P29" s="160"/>
      <c r="Q29" s="160"/>
      <c r="R29" s="161"/>
      <c r="S29" s="161"/>
      <c r="T29" s="161"/>
      <c r="U29" s="161"/>
      <c r="V29" s="161"/>
      <c r="W29" s="161"/>
      <c r="X29" s="161"/>
      <c r="Y29" s="161"/>
      <c r="Z29" s="150"/>
      <c r="AA29" s="150"/>
      <c r="AB29" s="150"/>
      <c r="AC29" s="150"/>
      <c r="AD29" s="150"/>
      <c r="AE29" s="150"/>
      <c r="AF29" s="150"/>
      <c r="AG29" s="150" t="s">
        <v>302</v>
      </c>
      <c r="AH29" s="150">
        <v>0</v>
      </c>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3" x14ac:dyDescent="0.2">
      <c r="A30" s="157"/>
      <c r="B30" s="158"/>
      <c r="C30" s="197" t="s">
        <v>1274</v>
      </c>
      <c r="D30" s="192"/>
      <c r="E30" s="193">
        <v>32.64</v>
      </c>
      <c r="F30" s="161"/>
      <c r="G30" s="161"/>
      <c r="H30" s="161"/>
      <c r="I30" s="161"/>
      <c r="J30" s="161"/>
      <c r="K30" s="161"/>
      <c r="L30" s="161"/>
      <c r="M30" s="161"/>
      <c r="N30" s="160"/>
      <c r="O30" s="160"/>
      <c r="P30" s="160"/>
      <c r="Q30" s="160"/>
      <c r="R30" s="161"/>
      <c r="S30" s="161"/>
      <c r="T30" s="161"/>
      <c r="U30" s="161"/>
      <c r="V30" s="161"/>
      <c r="W30" s="161"/>
      <c r="X30" s="161"/>
      <c r="Y30" s="161"/>
      <c r="Z30" s="150"/>
      <c r="AA30" s="150"/>
      <c r="AB30" s="150"/>
      <c r="AC30" s="150"/>
      <c r="AD30" s="150"/>
      <c r="AE30" s="150"/>
      <c r="AF30" s="150"/>
      <c r="AG30" s="150" t="s">
        <v>302</v>
      </c>
      <c r="AH30" s="150">
        <v>0</v>
      </c>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
      <c r="A31" s="171">
        <v>6</v>
      </c>
      <c r="B31" s="172" t="s">
        <v>1165</v>
      </c>
      <c r="C31" s="187" t="s">
        <v>1166</v>
      </c>
      <c r="D31" s="173" t="s">
        <v>313</v>
      </c>
      <c r="E31" s="174">
        <v>32.64</v>
      </c>
      <c r="F31" s="175"/>
      <c r="G31" s="176">
        <f>ROUND(E31*F31,2)</f>
        <v>0</v>
      </c>
      <c r="H31" s="175"/>
      <c r="I31" s="176">
        <f>ROUND(E31*H31,2)</f>
        <v>0</v>
      </c>
      <c r="J31" s="175"/>
      <c r="K31" s="176">
        <f>ROUND(E31*J31,2)</f>
        <v>0</v>
      </c>
      <c r="L31" s="176">
        <v>21</v>
      </c>
      <c r="M31" s="176">
        <f>G31*(1+L31/100)</f>
        <v>0</v>
      </c>
      <c r="N31" s="174">
        <v>0</v>
      </c>
      <c r="O31" s="174">
        <f>ROUND(E31*N31,2)</f>
        <v>0</v>
      </c>
      <c r="P31" s="174">
        <v>0</v>
      </c>
      <c r="Q31" s="174">
        <f>ROUND(E31*P31,2)</f>
        <v>0</v>
      </c>
      <c r="R31" s="176"/>
      <c r="S31" s="176" t="s">
        <v>925</v>
      </c>
      <c r="T31" s="177" t="s">
        <v>926</v>
      </c>
      <c r="U31" s="161">
        <v>0</v>
      </c>
      <c r="V31" s="161">
        <f>ROUND(E31*U31,2)</f>
        <v>0</v>
      </c>
      <c r="W31" s="161"/>
      <c r="X31" s="161" t="s">
        <v>299</v>
      </c>
      <c r="Y31" s="161" t="s">
        <v>238</v>
      </c>
      <c r="Z31" s="150"/>
      <c r="AA31" s="150"/>
      <c r="AB31" s="150"/>
      <c r="AC31" s="150"/>
      <c r="AD31" s="150"/>
      <c r="AE31" s="150"/>
      <c r="AF31" s="150"/>
      <c r="AG31" s="150" t="s">
        <v>583</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2" x14ac:dyDescent="0.2">
      <c r="A32" s="157"/>
      <c r="B32" s="158"/>
      <c r="C32" s="266" t="s">
        <v>1166</v>
      </c>
      <c r="D32" s="267"/>
      <c r="E32" s="267"/>
      <c r="F32" s="267"/>
      <c r="G32" s="267"/>
      <c r="H32" s="161"/>
      <c r="I32" s="161"/>
      <c r="J32" s="161"/>
      <c r="K32" s="161"/>
      <c r="L32" s="161"/>
      <c r="M32" s="161"/>
      <c r="N32" s="160"/>
      <c r="O32" s="160"/>
      <c r="P32" s="160"/>
      <c r="Q32" s="160"/>
      <c r="R32" s="161"/>
      <c r="S32" s="161"/>
      <c r="T32" s="161"/>
      <c r="U32" s="161"/>
      <c r="V32" s="161"/>
      <c r="W32" s="161"/>
      <c r="X32" s="161"/>
      <c r="Y32" s="161"/>
      <c r="Z32" s="150"/>
      <c r="AA32" s="150"/>
      <c r="AB32" s="150"/>
      <c r="AC32" s="150"/>
      <c r="AD32" s="150"/>
      <c r="AE32" s="150"/>
      <c r="AF32" s="150"/>
      <c r="AG32" s="150" t="s">
        <v>240</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
      <c r="A33" s="171">
        <v>7</v>
      </c>
      <c r="B33" s="172" t="s">
        <v>1167</v>
      </c>
      <c r="C33" s="187" t="s">
        <v>1168</v>
      </c>
      <c r="D33" s="173" t="s">
        <v>313</v>
      </c>
      <c r="E33" s="174">
        <v>32.64</v>
      </c>
      <c r="F33" s="175"/>
      <c r="G33" s="176">
        <f>ROUND(E33*F33,2)</f>
        <v>0</v>
      </c>
      <c r="H33" s="175"/>
      <c r="I33" s="176">
        <f>ROUND(E33*H33,2)</f>
        <v>0</v>
      </c>
      <c r="J33" s="175"/>
      <c r="K33" s="176">
        <f>ROUND(E33*J33,2)</f>
        <v>0</v>
      </c>
      <c r="L33" s="176">
        <v>21</v>
      </c>
      <c r="M33" s="176">
        <f>G33*(1+L33/100)</f>
        <v>0</v>
      </c>
      <c r="N33" s="174">
        <v>0</v>
      </c>
      <c r="O33" s="174">
        <f>ROUND(E33*N33,2)</f>
        <v>0</v>
      </c>
      <c r="P33" s="174">
        <v>0</v>
      </c>
      <c r="Q33" s="174">
        <f>ROUND(E33*P33,2)</f>
        <v>0</v>
      </c>
      <c r="R33" s="176"/>
      <c r="S33" s="176" t="s">
        <v>925</v>
      </c>
      <c r="T33" s="177" t="s">
        <v>926</v>
      </c>
      <c r="U33" s="161">
        <v>0</v>
      </c>
      <c r="V33" s="161">
        <f>ROUND(E33*U33,2)</f>
        <v>0</v>
      </c>
      <c r="W33" s="161"/>
      <c r="X33" s="161" t="s">
        <v>299</v>
      </c>
      <c r="Y33" s="161" t="s">
        <v>238</v>
      </c>
      <c r="Z33" s="150"/>
      <c r="AA33" s="150"/>
      <c r="AB33" s="150"/>
      <c r="AC33" s="150"/>
      <c r="AD33" s="150"/>
      <c r="AE33" s="150"/>
      <c r="AF33" s="150"/>
      <c r="AG33" s="150" t="s">
        <v>583</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2" x14ac:dyDescent="0.2">
      <c r="A34" s="157"/>
      <c r="B34" s="158"/>
      <c r="C34" s="266" t="s">
        <v>1168</v>
      </c>
      <c r="D34" s="267"/>
      <c r="E34" s="267"/>
      <c r="F34" s="267"/>
      <c r="G34" s="267"/>
      <c r="H34" s="161"/>
      <c r="I34" s="161"/>
      <c r="J34" s="161"/>
      <c r="K34" s="161"/>
      <c r="L34" s="161"/>
      <c r="M34" s="161"/>
      <c r="N34" s="160"/>
      <c r="O34" s="160"/>
      <c r="P34" s="160"/>
      <c r="Q34" s="160"/>
      <c r="R34" s="161"/>
      <c r="S34" s="161"/>
      <c r="T34" s="161"/>
      <c r="U34" s="161"/>
      <c r="V34" s="161"/>
      <c r="W34" s="161"/>
      <c r="X34" s="161"/>
      <c r="Y34" s="161"/>
      <c r="Z34" s="150"/>
      <c r="AA34" s="150"/>
      <c r="AB34" s="150"/>
      <c r="AC34" s="150"/>
      <c r="AD34" s="150"/>
      <c r="AE34" s="150"/>
      <c r="AF34" s="150"/>
      <c r="AG34" s="150" t="s">
        <v>240</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
      <c r="A35" s="171">
        <v>8</v>
      </c>
      <c r="B35" s="172" t="s">
        <v>1169</v>
      </c>
      <c r="C35" s="187" t="s">
        <v>1170</v>
      </c>
      <c r="D35" s="173" t="s">
        <v>313</v>
      </c>
      <c r="E35" s="174">
        <v>32.64</v>
      </c>
      <c r="F35" s="175"/>
      <c r="G35" s="176">
        <f>ROUND(E35*F35,2)</f>
        <v>0</v>
      </c>
      <c r="H35" s="175"/>
      <c r="I35" s="176">
        <f>ROUND(E35*H35,2)</f>
        <v>0</v>
      </c>
      <c r="J35" s="175"/>
      <c r="K35" s="176">
        <f>ROUND(E35*J35,2)</f>
        <v>0</v>
      </c>
      <c r="L35" s="176">
        <v>21</v>
      </c>
      <c r="M35" s="176">
        <f>G35*(1+L35/100)</f>
        <v>0</v>
      </c>
      <c r="N35" s="174">
        <v>0</v>
      </c>
      <c r="O35" s="174">
        <f>ROUND(E35*N35,2)</f>
        <v>0</v>
      </c>
      <c r="P35" s="174">
        <v>0</v>
      </c>
      <c r="Q35" s="174">
        <f>ROUND(E35*P35,2)</f>
        <v>0</v>
      </c>
      <c r="R35" s="176"/>
      <c r="S35" s="176" t="s">
        <v>925</v>
      </c>
      <c r="T35" s="177" t="s">
        <v>926</v>
      </c>
      <c r="U35" s="161">
        <v>0</v>
      </c>
      <c r="V35" s="161">
        <f>ROUND(E35*U35,2)</f>
        <v>0</v>
      </c>
      <c r="W35" s="161"/>
      <c r="X35" s="161" t="s">
        <v>428</v>
      </c>
      <c r="Y35" s="161" t="s">
        <v>238</v>
      </c>
      <c r="Z35" s="150"/>
      <c r="AA35" s="150"/>
      <c r="AB35" s="150"/>
      <c r="AC35" s="150"/>
      <c r="AD35" s="150"/>
      <c r="AE35" s="150"/>
      <c r="AF35" s="150"/>
      <c r="AG35" s="150" t="s">
        <v>663</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2" x14ac:dyDescent="0.2">
      <c r="A36" s="157"/>
      <c r="B36" s="158"/>
      <c r="C36" s="266" t="s">
        <v>1170</v>
      </c>
      <c r="D36" s="267"/>
      <c r="E36" s="267"/>
      <c r="F36" s="267"/>
      <c r="G36" s="267"/>
      <c r="H36" s="161"/>
      <c r="I36" s="161"/>
      <c r="J36" s="161"/>
      <c r="K36" s="161"/>
      <c r="L36" s="161"/>
      <c r="M36" s="161"/>
      <c r="N36" s="160"/>
      <c r="O36" s="160"/>
      <c r="P36" s="160"/>
      <c r="Q36" s="160"/>
      <c r="R36" s="161"/>
      <c r="S36" s="161"/>
      <c r="T36" s="161"/>
      <c r="U36" s="161"/>
      <c r="V36" s="161"/>
      <c r="W36" s="161"/>
      <c r="X36" s="161"/>
      <c r="Y36" s="161"/>
      <c r="Z36" s="150"/>
      <c r="AA36" s="150"/>
      <c r="AB36" s="150"/>
      <c r="AC36" s="150"/>
      <c r="AD36" s="150"/>
      <c r="AE36" s="150"/>
      <c r="AF36" s="150"/>
      <c r="AG36" s="150" t="s">
        <v>240</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
      <c r="A37" s="171">
        <v>9</v>
      </c>
      <c r="B37" s="172" t="s">
        <v>1209</v>
      </c>
      <c r="C37" s="187" t="s">
        <v>1210</v>
      </c>
      <c r="D37" s="173" t="s">
        <v>297</v>
      </c>
      <c r="E37" s="174">
        <v>300</v>
      </c>
      <c r="F37" s="175"/>
      <c r="G37" s="176">
        <f>ROUND(E37*F37,2)</f>
        <v>0</v>
      </c>
      <c r="H37" s="175"/>
      <c r="I37" s="176">
        <f>ROUND(E37*H37,2)</f>
        <v>0</v>
      </c>
      <c r="J37" s="175"/>
      <c r="K37" s="176">
        <f>ROUND(E37*J37,2)</f>
        <v>0</v>
      </c>
      <c r="L37" s="176">
        <v>21</v>
      </c>
      <c r="M37" s="176">
        <f>G37*(1+L37/100)</f>
        <v>0</v>
      </c>
      <c r="N37" s="174">
        <v>0</v>
      </c>
      <c r="O37" s="174">
        <f>ROUND(E37*N37,2)</f>
        <v>0</v>
      </c>
      <c r="P37" s="174">
        <v>0</v>
      </c>
      <c r="Q37" s="174">
        <f>ROUND(E37*P37,2)</f>
        <v>0</v>
      </c>
      <c r="R37" s="176"/>
      <c r="S37" s="176" t="s">
        <v>925</v>
      </c>
      <c r="T37" s="177" t="s">
        <v>926</v>
      </c>
      <c r="U37" s="161">
        <v>0</v>
      </c>
      <c r="V37" s="161">
        <f>ROUND(E37*U37,2)</f>
        <v>0</v>
      </c>
      <c r="W37" s="161"/>
      <c r="X37" s="161" t="s">
        <v>299</v>
      </c>
      <c r="Y37" s="161" t="s">
        <v>238</v>
      </c>
      <c r="Z37" s="150"/>
      <c r="AA37" s="150"/>
      <c r="AB37" s="150"/>
      <c r="AC37" s="150"/>
      <c r="AD37" s="150"/>
      <c r="AE37" s="150"/>
      <c r="AF37" s="150"/>
      <c r="AG37" s="150" t="s">
        <v>583</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2" x14ac:dyDescent="0.2">
      <c r="A38" s="157"/>
      <c r="B38" s="158"/>
      <c r="C38" s="266" t="s">
        <v>1210</v>
      </c>
      <c r="D38" s="267"/>
      <c r="E38" s="267"/>
      <c r="F38" s="267"/>
      <c r="G38" s="267"/>
      <c r="H38" s="161"/>
      <c r="I38" s="161"/>
      <c r="J38" s="161"/>
      <c r="K38" s="161"/>
      <c r="L38" s="161"/>
      <c r="M38" s="161"/>
      <c r="N38" s="160"/>
      <c r="O38" s="160"/>
      <c r="P38" s="160"/>
      <c r="Q38" s="160"/>
      <c r="R38" s="161"/>
      <c r="S38" s="161"/>
      <c r="T38" s="161"/>
      <c r="U38" s="161"/>
      <c r="V38" s="161"/>
      <c r="W38" s="161"/>
      <c r="X38" s="161"/>
      <c r="Y38" s="161"/>
      <c r="Z38" s="150"/>
      <c r="AA38" s="150"/>
      <c r="AB38" s="150"/>
      <c r="AC38" s="150"/>
      <c r="AD38" s="150"/>
      <c r="AE38" s="150"/>
      <c r="AF38" s="150"/>
      <c r="AG38" s="150" t="s">
        <v>240</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2" x14ac:dyDescent="0.2">
      <c r="A39" s="157"/>
      <c r="B39" s="158"/>
      <c r="C39" s="197" t="s">
        <v>1275</v>
      </c>
      <c r="D39" s="192"/>
      <c r="E39" s="193"/>
      <c r="F39" s="161"/>
      <c r="G39" s="161"/>
      <c r="H39" s="161"/>
      <c r="I39" s="161"/>
      <c r="J39" s="161"/>
      <c r="K39" s="161"/>
      <c r="L39" s="161"/>
      <c r="M39" s="161"/>
      <c r="N39" s="160"/>
      <c r="O39" s="160"/>
      <c r="P39" s="160"/>
      <c r="Q39" s="160"/>
      <c r="R39" s="161"/>
      <c r="S39" s="161"/>
      <c r="T39" s="161"/>
      <c r="U39" s="161"/>
      <c r="V39" s="161"/>
      <c r="W39" s="161"/>
      <c r="X39" s="161"/>
      <c r="Y39" s="161"/>
      <c r="Z39" s="150"/>
      <c r="AA39" s="150"/>
      <c r="AB39" s="150"/>
      <c r="AC39" s="150"/>
      <c r="AD39" s="150"/>
      <c r="AE39" s="150"/>
      <c r="AF39" s="150"/>
      <c r="AG39" s="150" t="s">
        <v>302</v>
      </c>
      <c r="AH39" s="150">
        <v>0</v>
      </c>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3" x14ac:dyDescent="0.2">
      <c r="A40" s="157"/>
      <c r="B40" s="158"/>
      <c r="C40" s="197" t="s">
        <v>1276</v>
      </c>
      <c r="D40" s="192"/>
      <c r="E40" s="193">
        <v>300</v>
      </c>
      <c r="F40" s="161"/>
      <c r="G40" s="161"/>
      <c r="H40" s="161"/>
      <c r="I40" s="161"/>
      <c r="J40" s="161"/>
      <c r="K40" s="161"/>
      <c r="L40" s="161"/>
      <c r="M40" s="161"/>
      <c r="N40" s="160"/>
      <c r="O40" s="160"/>
      <c r="P40" s="160"/>
      <c r="Q40" s="160"/>
      <c r="R40" s="161"/>
      <c r="S40" s="161"/>
      <c r="T40" s="161"/>
      <c r="U40" s="161"/>
      <c r="V40" s="161"/>
      <c r="W40" s="161"/>
      <c r="X40" s="161"/>
      <c r="Y40" s="161"/>
      <c r="Z40" s="150"/>
      <c r="AA40" s="150"/>
      <c r="AB40" s="150"/>
      <c r="AC40" s="150"/>
      <c r="AD40" s="150"/>
      <c r="AE40" s="150"/>
      <c r="AF40" s="150"/>
      <c r="AG40" s="150" t="s">
        <v>302</v>
      </c>
      <c r="AH40" s="150">
        <v>0</v>
      </c>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22.5" outlineLevel="1" x14ac:dyDescent="0.2">
      <c r="A41" s="171">
        <v>10</v>
      </c>
      <c r="B41" s="172" t="s">
        <v>1027</v>
      </c>
      <c r="C41" s="187" t="s">
        <v>1028</v>
      </c>
      <c r="D41" s="173" t="s">
        <v>422</v>
      </c>
      <c r="E41" s="174">
        <v>0.9</v>
      </c>
      <c r="F41" s="175"/>
      <c r="G41" s="176">
        <f>ROUND(E41*F41,2)</f>
        <v>0</v>
      </c>
      <c r="H41" s="175"/>
      <c r="I41" s="176">
        <f>ROUND(E41*H41,2)</f>
        <v>0</v>
      </c>
      <c r="J41" s="175"/>
      <c r="K41" s="176">
        <f>ROUND(E41*J41,2)</f>
        <v>0</v>
      </c>
      <c r="L41" s="176">
        <v>21</v>
      </c>
      <c r="M41" s="176">
        <f>G41*(1+L41/100)</f>
        <v>0</v>
      </c>
      <c r="N41" s="174">
        <v>0</v>
      </c>
      <c r="O41" s="174">
        <f>ROUND(E41*N41,2)</f>
        <v>0</v>
      </c>
      <c r="P41" s="174">
        <v>0</v>
      </c>
      <c r="Q41" s="174">
        <f>ROUND(E41*P41,2)</f>
        <v>0</v>
      </c>
      <c r="R41" s="176"/>
      <c r="S41" s="176" t="s">
        <v>925</v>
      </c>
      <c r="T41" s="177" t="s">
        <v>926</v>
      </c>
      <c r="U41" s="161">
        <v>0</v>
      </c>
      <c r="V41" s="161">
        <f>ROUND(E41*U41,2)</f>
        <v>0</v>
      </c>
      <c r="W41" s="161"/>
      <c r="X41" s="161" t="s">
        <v>299</v>
      </c>
      <c r="Y41" s="161" t="s">
        <v>238</v>
      </c>
      <c r="Z41" s="150"/>
      <c r="AA41" s="150"/>
      <c r="AB41" s="150"/>
      <c r="AC41" s="150"/>
      <c r="AD41" s="150"/>
      <c r="AE41" s="150"/>
      <c r="AF41" s="150"/>
      <c r="AG41" s="150" t="s">
        <v>583</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22.5" outlineLevel="2" x14ac:dyDescent="0.2">
      <c r="A42" s="157"/>
      <c r="B42" s="158"/>
      <c r="C42" s="266" t="s">
        <v>1029</v>
      </c>
      <c r="D42" s="267"/>
      <c r="E42" s="267"/>
      <c r="F42" s="267"/>
      <c r="G42" s="267"/>
      <c r="H42" s="161"/>
      <c r="I42" s="161"/>
      <c r="J42" s="161"/>
      <c r="K42" s="161"/>
      <c r="L42" s="161"/>
      <c r="M42" s="161"/>
      <c r="N42" s="160"/>
      <c r="O42" s="160"/>
      <c r="P42" s="160"/>
      <c r="Q42" s="160"/>
      <c r="R42" s="161"/>
      <c r="S42" s="161"/>
      <c r="T42" s="161"/>
      <c r="U42" s="161"/>
      <c r="V42" s="161"/>
      <c r="W42" s="161"/>
      <c r="X42" s="161"/>
      <c r="Y42" s="161"/>
      <c r="Z42" s="150"/>
      <c r="AA42" s="150"/>
      <c r="AB42" s="150"/>
      <c r="AC42" s="150"/>
      <c r="AD42" s="150"/>
      <c r="AE42" s="150"/>
      <c r="AF42" s="150"/>
      <c r="AG42" s="150" t="s">
        <v>240</v>
      </c>
      <c r="AH42" s="150"/>
      <c r="AI42" s="150"/>
      <c r="AJ42" s="150"/>
      <c r="AK42" s="150"/>
      <c r="AL42" s="150"/>
      <c r="AM42" s="150"/>
      <c r="AN42" s="150"/>
      <c r="AO42" s="150"/>
      <c r="AP42" s="150"/>
      <c r="AQ42" s="150"/>
      <c r="AR42" s="150"/>
      <c r="AS42" s="150"/>
      <c r="AT42" s="150"/>
      <c r="AU42" s="150"/>
      <c r="AV42" s="150"/>
      <c r="AW42" s="150"/>
      <c r="AX42" s="150"/>
      <c r="AY42" s="150"/>
      <c r="AZ42" s="150"/>
      <c r="BA42" s="178" t="str">
        <f>C42</f>
        <v>Poplatek za uložení stavebního odpadu na recyklační skládce (skládkovné) z rostlinných pletiv zatříděného do Katalogu odpadů pod kódem 02 01 03</v>
      </c>
      <c r="BB42" s="150"/>
      <c r="BC42" s="150"/>
      <c r="BD42" s="150"/>
      <c r="BE42" s="150"/>
      <c r="BF42" s="150"/>
      <c r="BG42" s="150"/>
      <c r="BH42" s="150"/>
    </row>
    <row r="43" spans="1:60" outlineLevel="2" x14ac:dyDescent="0.2">
      <c r="A43" s="157"/>
      <c r="B43" s="158"/>
      <c r="C43" s="197" t="s">
        <v>1277</v>
      </c>
      <c r="D43" s="192"/>
      <c r="E43" s="193"/>
      <c r="F43" s="161"/>
      <c r="G43" s="161"/>
      <c r="H43" s="161"/>
      <c r="I43" s="161"/>
      <c r="J43" s="161"/>
      <c r="K43" s="161"/>
      <c r="L43" s="161"/>
      <c r="M43" s="161"/>
      <c r="N43" s="160"/>
      <c r="O43" s="160"/>
      <c r="P43" s="160"/>
      <c r="Q43" s="160"/>
      <c r="R43" s="161"/>
      <c r="S43" s="161"/>
      <c r="T43" s="161"/>
      <c r="U43" s="161"/>
      <c r="V43" s="161"/>
      <c r="W43" s="161"/>
      <c r="X43" s="161"/>
      <c r="Y43" s="161"/>
      <c r="Z43" s="150"/>
      <c r="AA43" s="150"/>
      <c r="AB43" s="150"/>
      <c r="AC43" s="150"/>
      <c r="AD43" s="150"/>
      <c r="AE43" s="150"/>
      <c r="AF43" s="150"/>
      <c r="AG43" s="150" t="s">
        <v>302</v>
      </c>
      <c r="AH43" s="150">
        <v>0</v>
      </c>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3" x14ac:dyDescent="0.2">
      <c r="A44" s="157"/>
      <c r="B44" s="158"/>
      <c r="C44" s="197" t="s">
        <v>1278</v>
      </c>
      <c r="D44" s="192"/>
      <c r="E44" s="193"/>
      <c r="F44" s="161"/>
      <c r="G44" s="161"/>
      <c r="H44" s="161"/>
      <c r="I44" s="161"/>
      <c r="J44" s="161"/>
      <c r="K44" s="161"/>
      <c r="L44" s="161"/>
      <c r="M44" s="161"/>
      <c r="N44" s="160"/>
      <c r="O44" s="160"/>
      <c r="P44" s="160"/>
      <c r="Q44" s="160"/>
      <c r="R44" s="161"/>
      <c r="S44" s="161"/>
      <c r="T44" s="161"/>
      <c r="U44" s="161"/>
      <c r="V44" s="161"/>
      <c r="W44" s="161"/>
      <c r="X44" s="161"/>
      <c r="Y44" s="161"/>
      <c r="Z44" s="150"/>
      <c r="AA44" s="150"/>
      <c r="AB44" s="150"/>
      <c r="AC44" s="150"/>
      <c r="AD44" s="150"/>
      <c r="AE44" s="150"/>
      <c r="AF44" s="150"/>
      <c r="AG44" s="150" t="s">
        <v>302</v>
      </c>
      <c r="AH44" s="150">
        <v>0</v>
      </c>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3" x14ac:dyDescent="0.2">
      <c r="A45" s="157"/>
      <c r="B45" s="158"/>
      <c r="C45" s="197" t="s">
        <v>1279</v>
      </c>
      <c r="D45" s="192"/>
      <c r="E45" s="193">
        <v>0.9</v>
      </c>
      <c r="F45" s="161"/>
      <c r="G45" s="161"/>
      <c r="H45" s="161"/>
      <c r="I45" s="161"/>
      <c r="J45" s="161"/>
      <c r="K45" s="161"/>
      <c r="L45" s="161"/>
      <c r="M45" s="161"/>
      <c r="N45" s="160"/>
      <c r="O45" s="160"/>
      <c r="P45" s="160"/>
      <c r="Q45" s="160"/>
      <c r="R45" s="161"/>
      <c r="S45" s="161"/>
      <c r="T45" s="161"/>
      <c r="U45" s="161"/>
      <c r="V45" s="161"/>
      <c r="W45" s="161"/>
      <c r="X45" s="161"/>
      <c r="Y45" s="161"/>
      <c r="Z45" s="150"/>
      <c r="AA45" s="150"/>
      <c r="AB45" s="150"/>
      <c r="AC45" s="150"/>
      <c r="AD45" s="150"/>
      <c r="AE45" s="150"/>
      <c r="AF45" s="150"/>
      <c r="AG45" s="150" t="s">
        <v>302</v>
      </c>
      <c r="AH45" s="150">
        <v>0</v>
      </c>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
      <c r="A46" s="171">
        <v>11</v>
      </c>
      <c r="B46" s="172" t="s">
        <v>1280</v>
      </c>
      <c r="C46" s="187" t="s">
        <v>1281</v>
      </c>
      <c r="D46" s="173" t="s">
        <v>438</v>
      </c>
      <c r="E46" s="174">
        <v>32</v>
      </c>
      <c r="F46" s="175"/>
      <c r="G46" s="176">
        <f>ROUND(E46*F46,2)</f>
        <v>0</v>
      </c>
      <c r="H46" s="175"/>
      <c r="I46" s="176">
        <f>ROUND(E46*H46,2)</f>
        <v>0</v>
      </c>
      <c r="J46" s="175"/>
      <c r="K46" s="176">
        <f>ROUND(E46*J46,2)</f>
        <v>0</v>
      </c>
      <c r="L46" s="176">
        <v>21</v>
      </c>
      <c r="M46" s="176">
        <f>G46*(1+L46/100)</f>
        <v>0</v>
      </c>
      <c r="N46" s="174">
        <v>0</v>
      </c>
      <c r="O46" s="174">
        <f>ROUND(E46*N46,2)</f>
        <v>0</v>
      </c>
      <c r="P46" s="174">
        <v>0</v>
      </c>
      <c r="Q46" s="174">
        <f>ROUND(E46*P46,2)</f>
        <v>0</v>
      </c>
      <c r="R46" s="176"/>
      <c r="S46" s="176" t="s">
        <v>267</v>
      </c>
      <c r="T46" s="177" t="s">
        <v>236</v>
      </c>
      <c r="U46" s="161">
        <v>0</v>
      </c>
      <c r="V46" s="161">
        <f>ROUND(E46*U46,2)</f>
        <v>0</v>
      </c>
      <c r="W46" s="161"/>
      <c r="X46" s="161" t="s">
        <v>299</v>
      </c>
      <c r="Y46" s="161" t="s">
        <v>238</v>
      </c>
      <c r="Z46" s="150"/>
      <c r="AA46" s="150"/>
      <c r="AB46" s="150"/>
      <c r="AC46" s="150"/>
      <c r="AD46" s="150"/>
      <c r="AE46" s="150"/>
      <c r="AF46" s="150"/>
      <c r="AG46" s="150" t="s">
        <v>583</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2" x14ac:dyDescent="0.2">
      <c r="A47" s="157"/>
      <c r="B47" s="158"/>
      <c r="C47" s="266" t="s">
        <v>1281</v>
      </c>
      <c r="D47" s="267"/>
      <c r="E47" s="267"/>
      <c r="F47" s="267"/>
      <c r="G47" s="267"/>
      <c r="H47" s="161"/>
      <c r="I47" s="161"/>
      <c r="J47" s="161"/>
      <c r="K47" s="161"/>
      <c r="L47" s="161"/>
      <c r="M47" s="161"/>
      <c r="N47" s="160"/>
      <c r="O47" s="160"/>
      <c r="P47" s="160"/>
      <c r="Q47" s="160"/>
      <c r="R47" s="161"/>
      <c r="S47" s="161"/>
      <c r="T47" s="161"/>
      <c r="U47" s="161"/>
      <c r="V47" s="161"/>
      <c r="W47" s="161"/>
      <c r="X47" s="161"/>
      <c r="Y47" s="161"/>
      <c r="Z47" s="150"/>
      <c r="AA47" s="150"/>
      <c r="AB47" s="150"/>
      <c r="AC47" s="150"/>
      <c r="AD47" s="150"/>
      <c r="AE47" s="150"/>
      <c r="AF47" s="150"/>
      <c r="AG47" s="150" t="s">
        <v>240</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2" x14ac:dyDescent="0.2">
      <c r="A48" s="157"/>
      <c r="B48" s="158"/>
      <c r="C48" s="197" t="s">
        <v>1282</v>
      </c>
      <c r="D48" s="192"/>
      <c r="E48" s="193"/>
      <c r="F48" s="161"/>
      <c r="G48" s="161"/>
      <c r="H48" s="161"/>
      <c r="I48" s="161"/>
      <c r="J48" s="161"/>
      <c r="K48" s="161"/>
      <c r="L48" s="161"/>
      <c r="M48" s="161"/>
      <c r="N48" s="160"/>
      <c r="O48" s="160"/>
      <c r="P48" s="160"/>
      <c r="Q48" s="160"/>
      <c r="R48" s="161"/>
      <c r="S48" s="161"/>
      <c r="T48" s="161"/>
      <c r="U48" s="161"/>
      <c r="V48" s="161"/>
      <c r="W48" s="161"/>
      <c r="X48" s="161"/>
      <c r="Y48" s="161"/>
      <c r="Z48" s="150"/>
      <c r="AA48" s="150"/>
      <c r="AB48" s="150"/>
      <c r="AC48" s="150"/>
      <c r="AD48" s="150"/>
      <c r="AE48" s="150"/>
      <c r="AF48" s="150"/>
      <c r="AG48" s="150" t="s">
        <v>302</v>
      </c>
      <c r="AH48" s="150">
        <v>0</v>
      </c>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3" x14ac:dyDescent="0.2">
      <c r="A49" s="157"/>
      <c r="B49" s="158"/>
      <c r="C49" s="197" t="s">
        <v>1136</v>
      </c>
      <c r="D49" s="192"/>
      <c r="E49" s="193">
        <v>32</v>
      </c>
      <c r="F49" s="161"/>
      <c r="G49" s="161"/>
      <c r="H49" s="161"/>
      <c r="I49" s="161"/>
      <c r="J49" s="161"/>
      <c r="K49" s="161"/>
      <c r="L49" s="161"/>
      <c r="M49" s="161"/>
      <c r="N49" s="160"/>
      <c r="O49" s="160"/>
      <c r="P49" s="160"/>
      <c r="Q49" s="160"/>
      <c r="R49" s="161"/>
      <c r="S49" s="161"/>
      <c r="T49" s="161"/>
      <c r="U49" s="161"/>
      <c r="V49" s="161"/>
      <c r="W49" s="161"/>
      <c r="X49" s="161"/>
      <c r="Y49" s="161"/>
      <c r="Z49" s="150"/>
      <c r="AA49" s="150"/>
      <c r="AB49" s="150"/>
      <c r="AC49" s="150"/>
      <c r="AD49" s="150"/>
      <c r="AE49" s="150"/>
      <c r="AF49" s="150"/>
      <c r="AG49" s="150" t="s">
        <v>302</v>
      </c>
      <c r="AH49" s="150">
        <v>0</v>
      </c>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x14ac:dyDescent="0.2">
      <c r="A50" s="164" t="s">
        <v>230</v>
      </c>
      <c r="B50" s="165" t="s">
        <v>190</v>
      </c>
      <c r="C50" s="186" t="s">
        <v>191</v>
      </c>
      <c r="D50" s="166"/>
      <c r="E50" s="167"/>
      <c r="F50" s="168"/>
      <c r="G50" s="168">
        <f>SUMIF(AG51:AG91,"&lt;&gt;NOR",G51:G91)</f>
        <v>0</v>
      </c>
      <c r="H50" s="168"/>
      <c r="I50" s="168">
        <f>SUM(I51:I91)</f>
        <v>0</v>
      </c>
      <c r="J50" s="168"/>
      <c r="K50" s="168">
        <f>SUM(K51:K91)</f>
        <v>0</v>
      </c>
      <c r="L50" s="168"/>
      <c r="M50" s="168">
        <f>SUM(M51:M91)</f>
        <v>0</v>
      </c>
      <c r="N50" s="167"/>
      <c r="O50" s="167">
        <f>SUM(O51:O91)</f>
        <v>0</v>
      </c>
      <c r="P50" s="167"/>
      <c r="Q50" s="167">
        <f>SUM(Q51:Q91)</f>
        <v>0</v>
      </c>
      <c r="R50" s="168"/>
      <c r="S50" s="168"/>
      <c r="T50" s="169"/>
      <c r="U50" s="163"/>
      <c r="V50" s="163">
        <f>SUM(V51:V91)</f>
        <v>0</v>
      </c>
      <c r="W50" s="163"/>
      <c r="X50" s="163"/>
      <c r="Y50" s="163"/>
      <c r="AG50" t="s">
        <v>231</v>
      </c>
    </row>
    <row r="51" spans="1:60" ht="22.5" outlineLevel="1" x14ac:dyDescent="0.2">
      <c r="A51" s="171">
        <v>12</v>
      </c>
      <c r="B51" s="172" t="s">
        <v>1255</v>
      </c>
      <c r="C51" s="187" t="s">
        <v>1256</v>
      </c>
      <c r="D51" s="173" t="s">
        <v>297</v>
      </c>
      <c r="E51" s="174">
        <v>42</v>
      </c>
      <c r="F51" s="175"/>
      <c r="G51" s="176">
        <f>ROUND(E51*F51,2)</f>
        <v>0</v>
      </c>
      <c r="H51" s="175"/>
      <c r="I51" s="176">
        <f>ROUND(E51*H51,2)</f>
        <v>0</v>
      </c>
      <c r="J51" s="175"/>
      <c r="K51" s="176">
        <f>ROUND(E51*J51,2)</f>
        <v>0</v>
      </c>
      <c r="L51" s="176">
        <v>21</v>
      </c>
      <c r="M51" s="176">
        <f>G51*(1+L51/100)</f>
        <v>0</v>
      </c>
      <c r="N51" s="174">
        <v>0</v>
      </c>
      <c r="O51" s="174">
        <f>ROUND(E51*N51,2)</f>
        <v>0</v>
      </c>
      <c r="P51" s="174">
        <v>0</v>
      </c>
      <c r="Q51" s="174">
        <f>ROUND(E51*P51,2)</f>
        <v>0</v>
      </c>
      <c r="R51" s="176"/>
      <c r="S51" s="176" t="s">
        <v>925</v>
      </c>
      <c r="T51" s="177" t="s">
        <v>926</v>
      </c>
      <c r="U51" s="161">
        <v>0</v>
      </c>
      <c r="V51" s="161">
        <f>ROUND(E51*U51,2)</f>
        <v>0</v>
      </c>
      <c r="W51" s="161"/>
      <c r="X51" s="161" t="s">
        <v>299</v>
      </c>
      <c r="Y51" s="161" t="s">
        <v>238</v>
      </c>
      <c r="Z51" s="150"/>
      <c r="AA51" s="150"/>
      <c r="AB51" s="150"/>
      <c r="AC51" s="150"/>
      <c r="AD51" s="150"/>
      <c r="AE51" s="150"/>
      <c r="AF51" s="150"/>
      <c r="AG51" s="150" t="s">
        <v>583</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2" x14ac:dyDescent="0.2">
      <c r="A52" s="157"/>
      <c r="B52" s="158"/>
      <c r="C52" s="266" t="s">
        <v>1256</v>
      </c>
      <c r="D52" s="267"/>
      <c r="E52" s="267"/>
      <c r="F52" s="267"/>
      <c r="G52" s="267"/>
      <c r="H52" s="161"/>
      <c r="I52" s="161"/>
      <c r="J52" s="161"/>
      <c r="K52" s="161"/>
      <c r="L52" s="161"/>
      <c r="M52" s="161"/>
      <c r="N52" s="160"/>
      <c r="O52" s="160"/>
      <c r="P52" s="160"/>
      <c r="Q52" s="160"/>
      <c r="R52" s="161"/>
      <c r="S52" s="161"/>
      <c r="T52" s="161"/>
      <c r="U52" s="161"/>
      <c r="V52" s="161"/>
      <c r="W52" s="161"/>
      <c r="X52" s="161"/>
      <c r="Y52" s="161"/>
      <c r="Z52" s="150"/>
      <c r="AA52" s="150"/>
      <c r="AB52" s="150"/>
      <c r="AC52" s="150"/>
      <c r="AD52" s="150"/>
      <c r="AE52" s="150"/>
      <c r="AF52" s="150"/>
      <c r="AG52" s="150" t="s">
        <v>240</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2" x14ac:dyDescent="0.2">
      <c r="A53" s="157"/>
      <c r="B53" s="158"/>
      <c r="C53" s="197" t="s">
        <v>1283</v>
      </c>
      <c r="D53" s="192"/>
      <c r="E53" s="193"/>
      <c r="F53" s="161"/>
      <c r="G53" s="161"/>
      <c r="H53" s="161"/>
      <c r="I53" s="161"/>
      <c r="J53" s="161"/>
      <c r="K53" s="161"/>
      <c r="L53" s="161"/>
      <c r="M53" s="161"/>
      <c r="N53" s="160"/>
      <c r="O53" s="160"/>
      <c r="P53" s="160"/>
      <c r="Q53" s="160"/>
      <c r="R53" s="161"/>
      <c r="S53" s="161"/>
      <c r="T53" s="161"/>
      <c r="U53" s="161"/>
      <c r="V53" s="161"/>
      <c r="W53" s="161"/>
      <c r="X53" s="161"/>
      <c r="Y53" s="161"/>
      <c r="Z53" s="150"/>
      <c r="AA53" s="150"/>
      <c r="AB53" s="150"/>
      <c r="AC53" s="150"/>
      <c r="AD53" s="150"/>
      <c r="AE53" s="150"/>
      <c r="AF53" s="150"/>
      <c r="AG53" s="150" t="s">
        <v>302</v>
      </c>
      <c r="AH53" s="150">
        <v>0</v>
      </c>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3" x14ac:dyDescent="0.2">
      <c r="A54" s="157"/>
      <c r="B54" s="158"/>
      <c r="C54" s="197" t="s">
        <v>1284</v>
      </c>
      <c r="D54" s="192"/>
      <c r="E54" s="193">
        <v>42</v>
      </c>
      <c r="F54" s="161"/>
      <c r="G54" s="161"/>
      <c r="H54" s="161"/>
      <c r="I54" s="161"/>
      <c r="J54" s="161"/>
      <c r="K54" s="161"/>
      <c r="L54" s="161"/>
      <c r="M54" s="161"/>
      <c r="N54" s="160"/>
      <c r="O54" s="160"/>
      <c r="P54" s="160"/>
      <c r="Q54" s="160"/>
      <c r="R54" s="161"/>
      <c r="S54" s="161"/>
      <c r="T54" s="161"/>
      <c r="U54" s="161"/>
      <c r="V54" s="161"/>
      <c r="W54" s="161"/>
      <c r="X54" s="161"/>
      <c r="Y54" s="161"/>
      <c r="Z54" s="150"/>
      <c r="AA54" s="150"/>
      <c r="AB54" s="150"/>
      <c r="AC54" s="150"/>
      <c r="AD54" s="150"/>
      <c r="AE54" s="150"/>
      <c r="AF54" s="150"/>
      <c r="AG54" s="150" t="s">
        <v>302</v>
      </c>
      <c r="AH54" s="150">
        <v>0</v>
      </c>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ht="22.5" outlineLevel="1" x14ac:dyDescent="0.2">
      <c r="A55" s="171">
        <v>13</v>
      </c>
      <c r="B55" s="172" t="s">
        <v>1259</v>
      </c>
      <c r="C55" s="187" t="s">
        <v>1260</v>
      </c>
      <c r="D55" s="173" t="s">
        <v>297</v>
      </c>
      <c r="E55" s="174">
        <v>6</v>
      </c>
      <c r="F55" s="175"/>
      <c r="G55" s="176">
        <f>ROUND(E55*F55,2)</f>
        <v>0</v>
      </c>
      <c r="H55" s="175"/>
      <c r="I55" s="176">
        <f>ROUND(E55*H55,2)</f>
        <v>0</v>
      </c>
      <c r="J55" s="175"/>
      <c r="K55" s="176">
        <f>ROUND(E55*J55,2)</f>
        <v>0</v>
      </c>
      <c r="L55" s="176">
        <v>21</v>
      </c>
      <c r="M55" s="176">
        <f>G55*(1+L55/100)</f>
        <v>0</v>
      </c>
      <c r="N55" s="174">
        <v>0</v>
      </c>
      <c r="O55" s="174">
        <f>ROUND(E55*N55,2)</f>
        <v>0</v>
      </c>
      <c r="P55" s="174">
        <v>0</v>
      </c>
      <c r="Q55" s="174">
        <f>ROUND(E55*P55,2)</f>
        <v>0</v>
      </c>
      <c r="R55" s="176"/>
      <c r="S55" s="176" t="s">
        <v>925</v>
      </c>
      <c r="T55" s="177" t="s">
        <v>926</v>
      </c>
      <c r="U55" s="161">
        <v>0</v>
      </c>
      <c r="V55" s="161">
        <f>ROUND(E55*U55,2)</f>
        <v>0</v>
      </c>
      <c r="W55" s="161"/>
      <c r="X55" s="161" t="s">
        <v>299</v>
      </c>
      <c r="Y55" s="161" t="s">
        <v>238</v>
      </c>
      <c r="Z55" s="150"/>
      <c r="AA55" s="150"/>
      <c r="AB55" s="150"/>
      <c r="AC55" s="150"/>
      <c r="AD55" s="150"/>
      <c r="AE55" s="150"/>
      <c r="AF55" s="150"/>
      <c r="AG55" s="150" t="s">
        <v>583</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2" x14ac:dyDescent="0.2">
      <c r="A56" s="157"/>
      <c r="B56" s="158"/>
      <c r="C56" s="266" t="s">
        <v>1260</v>
      </c>
      <c r="D56" s="267"/>
      <c r="E56" s="267"/>
      <c r="F56" s="267"/>
      <c r="G56" s="267"/>
      <c r="H56" s="161"/>
      <c r="I56" s="161"/>
      <c r="J56" s="161"/>
      <c r="K56" s="161"/>
      <c r="L56" s="161"/>
      <c r="M56" s="161"/>
      <c r="N56" s="160"/>
      <c r="O56" s="160"/>
      <c r="P56" s="160"/>
      <c r="Q56" s="160"/>
      <c r="R56" s="161"/>
      <c r="S56" s="161"/>
      <c r="T56" s="161"/>
      <c r="U56" s="161"/>
      <c r="V56" s="161"/>
      <c r="W56" s="161"/>
      <c r="X56" s="161"/>
      <c r="Y56" s="161"/>
      <c r="Z56" s="150"/>
      <c r="AA56" s="150"/>
      <c r="AB56" s="150"/>
      <c r="AC56" s="150"/>
      <c r="AD56" s="150"/>
      <c r="AE56" s="150"/>
      <c r="AF56" s="150"/>
      <c r="AG56" s="150" t="s">
        <v>240</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2" x14ac:dyDescent="0.2">
      <c r="A57" s="157"/>
      <c r="B57" s="158"/>
      <c r="C57" s="197" t="s">
        <v>1285</v>
      </c>
      <c r="D57" s="192"/>
      <c r="E57" s="193"/>
      <c r="F57" s="161"/>
      <c r="G57" s="161"/>
      <c r="H57" s="161"/>
      <c r="I57" s="161"/>
      <c r="J57" s="161"/>
      <c r="K57" s="161"/>
      <c r="L57" s="161"/>
      <c r="M57" s="161"/>
      <c r="N57" s="160"/>
      <c r="O57" s="160"/>
      <c r="P57" s="160"/>
      <c r="Q57" s="160"/>
      <c r="R57" s="161"/>
      <c r="S57" s="161"/>
      <c r="T57" s="161"/>
      <c r="U57" s="161"/>
      <c r="V57" s="161"/>
      <c r="W57" s="161"/>
      <c r="X57" s="161"/>
      <c r="Y57" s="161"/>
      <c r="Z57" s="150"/>
      <c r="AA57" s="150"/>
      <c r="AB57" s="150"/>
      <c r="AC57" s="150"/>
      <c r="AD57" s="150"/>
      <c r="AE57" s="150"/>
      <c r="AF57" s="150"/>
      <c r="AG57" s="150" t="s">
        <v>302</v>
      </c>
      <c r="AH57" s="150">
        <v>0</v>
      </c>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3" x14ac:dyDescent="0.2">
      <c r="A58" s="157"/>
      <c r="B58" s="158"/>
      <c r="C58" s="197" t="s">
        <v>1286</v>
      </c>
      <c r="D58" s="192"/>
      <c r="E58" s="193">
        <v>6</v>
      </c>
      <c r="F58" s="161"/>
      <c r="G58" s="161"/>
      <c r="H58" s="161"/>
      <c r="I58" s="161"/>
      <c r="J58" s="161"/>
      <c r="K58" s="161"/>
      <c r="L58" s="161"/>
      <c r="M58" s="161"/>
      <c r="N58" s="160"/>
      <c r="O58" s="160"/>
      <c r="P58" s="160"/>
      <c r="Q58" s="160"/>
      <c r="R58" s="161"/>
      <c r="S58" s="161"/>
      <c r="T58" s="161"/>
      <c r="U58" s="161"/>
      <c r="V58" s="161"/>
      <c r="W58" s="161"/>
      <c r="X58" s="161"/>
      <c r="Y58" s="161"/>
      <c r="Z58" s="150"/>
      <c r="AA58" s="150"/>
      <c r="AB58" s="150"/>
      <c r="AC58" s="150"/>
      <c r="AD58" s="150"/>
      <c r="AE58" s="150"/>
      <c r="AF58" s="150"/>
      <c r="AG58" s="150" t="s">
        <v>302</v>
      </c>
      <c r="AH58" s="150">
        <v>0</v>
      </c>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2.5" outlineLevel="1" x14ac:dyDescent="0.2">
      <c r="A59" s="171">
        <v>14</v>
      </c>
      <c r="B59" s="172" t="s">
        <v>1263</v>
      </c>
      <c r="C59" s="187" t="s">
        <v>1264</v>
      </c>
      <c r="D59" s="173" t="s">
        <v>297</v>
      </c>
      <c r="E59" s="174">
        <v>765</v>
      </c>
      <c r="F59" s="175"/>
      <c r="G59" s="176">
        <f>ROUND(E59*F59,2)</f>
        <v>0</v>
      </c>
      <c r="H59" s="175"/>
      <c r="I59" s="176">
        <f>ROUND(E59*H59,2)</f>
        <v>0</v>
      </c>
      <c r="J59" s="175"/>
      <c r="K59" s="176">
        <f>ROUND(E59*J59,2)</f>
        <v>0</v>
      </c>
      <c r="L59" s="176">
        <v>21</v>
      </c>
      <c r="M59" s="176">
        <f>G59*(1+L59/100)</f>
        <v>0</v>
      </c>
      <c r="N59" s="174">
        <v>0</v>
      </c>
      <c r="O59" s="174">
        <f>ROUND(E59*N59,2)</f>
        <v>0</v>
      </c>
      <c r="P59" s="174">
        <v>0</v>
      </c>
      <c r="Q59" s="174">
        <f>ROUND(E59*P59,2)</f>
        <v>0</v>
      </c>
      <c r="R59" s="176"/>
      <c r="S59" s="176" t="s">
        <v>925</v>
      </c>
      <c r="T59" s="177" t="s">
        <v>926</v>
      </c>
      <c r="U59" s="161">
        <v>0</v>
      </c>
      <c r="V59" s="161">
        <f>ROUND(E59*U59,2)</f>
        <v>0</v>
      </c>
      <c r="W59" s="161"/>
      <c r="X59" s="161" t="s">
        <v>299</v>
      </c>
      <c r="Y59" s="161" t="s">
        <v>238</v>
      </c>
      <c r="Z59" s="150"/>
      <c r="AA59" s="150"/>
      <c r="AB59" s="150"/>
      <c r="AC59" s="150"/>
      <c r="AD59" s="150"/>
      <c r="AE59" s="150"/>
      <c r="AF59" s="150"/>
      <c r="AG59" s="150" t="s">
        <v>583</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2" x14ac:dyDescent="0.2">
      <c r="A60" s="157"/>
      <c r="B60" s="158"/>
      <c r="C60" s="266" t="s">
        <v>1264</v>
      </c>
      <c r="D60" s="267"/>
      <c r="E60" s="267"/>
      <c r="F60" s="267"/>
      <c r="G60" s="267"/>
      <c r="H60" s="161"/>
      <c r="I60" s="161"/>
      <c r="J60" s="161"/>
      <c r="K60" s="161"/>
      <c r="L60" s="161"/>
      <c r="M60" s="161"/>
      <c r="N60" s="160"/>
      <c r="O60" s="160"/>
      <c r="P60" s="160"/>
      <c r="Q60" s="160"/>
      <c r="R60" s="161"/>
      <c r="S60" s="161"/>
      <c r="T60" s="161"/>
      <c r="U60" s="161"/>
      <c r="V60" s="161"/>
      <c r="W60" s="161"/>
      <c r="X60" s="161"/>
      <c r="Y60" s="161"/>
      <c r="Z60" s="150"/>
      <c r="AA60" s="150"/>
      <c r="AB60" s="150"/>
      <c r="AC60" s="150"/>
      <c r="AD60" s="150"/>
      <c r="AE60" s="150"/>
      <c r="AF60" s="150"/>
      <c r="AG60" s="150" t="s">
        <v>240</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2" x14ac:dyDescent="0.2">
      <c r="A61" s="157"/>
      <c r="B61" s="158"/>
      <c r="C61" s="197" t="s">
        <v>1287</v>
      </c>
      <c r="D61" s="192"/>
      <c r="E61" s="193"/>
      <c r="F61" s="161"/>
      <c r="G61" s="161"/>
      <c r="H61" s="161"/>
      <c r="I61" s="161"/>
      <c r="J61" s="161"/>
      <c r="K61" s="161"/>
      <c r="L61" s="161"/>
      <c r="M61" s="161"/>
      <c r="N61" s="160"/>
      <c r="O61" s="160"/>
      <c r="P61" s="160"/>
      <c r="Q61" s="160"/>
      <c r="R61" s="161"/>
      <c r="S61" s="161"/>
      <c r="T61" s="161"/>
      <c r="U61" s="161"/>
      <c r="V61" s="161"/>
      <c r="W61" s="161"/>
      <c r="X61" s="161"/>
      <c r="Y61" s="161"/>
      <c r="Z61" s="150"/>
      <c r="AA61" s="150"/>
      <c r="AB61" s="150"/>
      <c r="AC61" s="150"/>
      <c r="AD61" s="150"/>
      <c r="AE61" s="150"/>
      <c r="AF61" s="150"/>
      <c r="AG61" s="150" t="s">
        <v>302</v>
      </c>
      <c r="AH61" s="150">
        <v>0</v>
      </c>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3" x14ac:dyDescent="0.2">
      <c r="A62" s="157"/>
      <c r="B62" s="158"/>
      <c r="C62" s="197" t="s">
        <v>1288</v>
      </c>
      <c r="D62" s="192"/>
      <c r="E62" s="193">
        <v>765</v>
      </c>
      <c r="F62" s="161"/>
      <c r="G62" s="161"/>
      <c r="H62" s="161"/>
      <c r="I62" s="161"/>
      <c r="J62" s="161"/>
      <c r="K62" s="161"/>
      <c r="L62" s="161"/>
      <c r="M62" s="161"/>
      <c r="N62" s="160"/>
      <c r="O62" s="160"/>
      <c r="P62" s="160"/>
      <c r="Q62" s="160"/>
      <c r="R62" s="161"/>
      <c r="S62" s="161"/>
      <c r="T62" s="161"/>
      <c r="U62" s="161"/>
      <c r="V62" s="161"/>
      <c r="W62" s="161"/>
      <c r="X62" s="161"/>
      <c r="Y62" s="161"/>
      <c r="Z62" s="150"/>
      <c r="AA62" s="150"/>
      <c r="AB62" s="150"/>
      <c r="AC62" s="150"/>
      <c r="AD62" s="150"/>
      <c r="AE62" s="150"/>
      <c r="AF62" s="150"/>
      <c r="AG62" s="150" t="s">
        <v>302</v>
      </c>
      <c r="AH62" s="150">
        <v>0</v>
      </c>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ht="22.5" outlineLevel="1" x14ac:dyDescent="0.2">
      <c r="A63" s="171">
        <v>15</v>
      </c>
      <c r="B63" s="172" t="s">
        <v>1267</v>
      </c>
      <c r="C63" s="187" t="s">
        <v>1268</v>
      </c>
      <c r="D63" s="173" t="s">
        <v>297</v>
      </c>
      <c r="E63" s="174">
        <v>1890</v>
      </c>
      <c r="F63" s="175"/>
      <c r="G63" s="176">
        <f>ROUND(E63*F63,2)</f>
        <v>0</v>
      </c>
      <c r="H63" s="175"/>
      <c r="I63" s="176">
        <f>ROUND(E63*H63,2)</f>
        <v>0</v>
      </c>
      <c r="J63" s="175"/>
      <c r="K63" s="176">
        <f>ROUND(E63*J63,2)</f>
        <v>0</v>
      </c>
      <c r="L63" s="176">
        <v>21</v>
      </c>
      <c r="M63" s="176">
        <f>G63*(1+L63/100)</f>
        <v>0</v>
      </c>
      <c r="N63" s="174">
        <v>0</v>
      </c>
      <c r="O63" s="174">
        <f>ROUND(E63*N63,2)</f>
        <v>0</v>
      </c>
      <c r="P63" s="174">
        <v>0</v>
      </c>
      <c r="Q63" s="174">
        <f>ROUND(E63*P63,2)</f>
        <v>0</v>
      </c>
      <c r="R63" s="176"/>
      <c r="S63" s="176" t="s">
        <v>925</v>
      </c>
      <c r="T63" s="177" t="s">
        <v>926</v>
      </c>
      <c r="U63" s="161">
        <v>0</v>
      </c>
      <c r="V63" s="161">
        <f>ROUND(E63*U63,2)</f>
        <v>0</v>
      </c>
      <c r="W63" s="161"/>
      <c r="X63" s="161" t="s">
        <v>299</v>
      </c>
      <c r="Y63" s="161" t="s">
        <v>238</v>
      </c>
      <c r="Z63" s="150"/>
      <c r="AA63" s="150"/>
      <c r="AB63" s="150"/>
      <c r="AC63" s="150"/>
      <c r="AD63" s="150"/>
      <c r="AE63" s="150"/>
      <c r="AF63" s="150"/>
      <c r="AG63" s="150" t="s">
        <v>583</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2" x14ac:dyDescent="0.2">
      <c r="A64" s="157"/>
      <c r="B64" s="158"/>
      <c r="C64" s="266" t="s">
        <v>1268</v>
      </c>
      <c r="D64" s="267"/>
      <c r="E64" s="267"/>
      <c r="F64" s="267"/>
      <c r="G64" s="267"/>
      <c r="H64" s="161"/>
      <c r="I64" s="161"/>
      <c r="J64" s="161"/>
      <c r="K64" s="161"/>
      <c r="L64" s="161"/>
      <c r="M64" s="161"/>
      <c r="N64" s="160"/>
      <c r="O64" s="160"/>
      <c r="P64" s="160"/>
      <c r="Q64" s="160"/>
      <c r="R64" s="161"/>
      <c r="S64" s="161"/>
      <c r="T64" s="161"/>
      <c r="U64" s="161"/>
      <c r="V64" s="161"/>
      <c r="W64" s="161"/>
      <c r="X64" s="161"/>
      <c r="Y64" s="161"/>
      <c r="Z64" s="150"/>
      <c r="AA64" s="150"/>
      <c r="AB64" s="150"/>
      <c r="AC64" s="150"/>
      <c r="AD64" s="150"/>
      <c r="AE64" s="150"/>
      <c r="AF64" s="150"/>
      <c r="AG64" s="150" t="s">
        <v>240</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2" x14ac:dyDescent="0.2">
      <c r="A65" s="157"/>
      <c r="B65" s="158"/>
      <c r="C65" s="197" t="s">
        <v>1289</v>
      </c>
      <c r="D65" s="192"/>
      <c r="E65" s="193"/>
      <c r="F65" s="161"/>
      <c r="G65" s="161"/>
      <c r="H65" s="161"/>
      <c r="I65" s="161"/>
      <c r="J65" s="161"/>
      <c r="K65" s="161"/>
      <c r="L65" s="161"/>
      <c r="M65" s="161"/>
      <c r="N65" s="160"/>
      <c r="O65" s="160"/>
      <c r="P65" s="160"/>
      <c r="Q65" s="160"/>
      <c r="R65" s="161"/>
      <c r="S65" s="161"/>
      <c r="T65" s="161"/>
      <c r="U65" s="161"/>
      <c r="V65" s="161"/>
      <c r="W65" s="161"/>
      <c r="X65" s="161"/>
      <c r="Y65" s="161"/>
      <c r="Z65" s="150"/>
      <c r="AA65" s="150"/>
      <c r="AB65" s="150"/>
      <c r="AC65" s="150"/>
      <c r="AD65" s="150"/>
      <c r="AE65" s="150"/>
      <c r="AF65" s="150"/>
      <c r="AG65" s="150" t="s">
        <v>302</v>
      </c>
      <c r="AH65" s="150">
        <v>0</v>
      </c>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3" x14ac:dyDescent="0.2">
      <c r="A66" s="157"/>
      <c r="B66" s="158"/>
      <c r="C66" s="197" t="s">
        <v>1290</v>
      </c>
      <c r="D66" s="192"/>
      <c r="E66" s="193">
        <v>1890</v>
      </c>
      <c r="F66" s="161"/>
      <c r="G66" s="161"/>
      <c r="H66" s="161"/>
      <c r="I66" s="161"/>
      <c r="J66" s="161"/>
      <c r="K66" s="161"/>
      <c r="L66" s="161"/>
      <c r="M66" s="161"/>
      <c r="N66" s="160"/>
      <c r="O66" s="160"/>
      <c r="P66" s="160"/>
      <c r="Q66" s="160"/>
      <c r="R66" s="161"/>
      <c r="S66" s="161"/>
      <c r="T66" s="161"/>
      <c r="U66" s="161"/>
      <c r="V66" s="161"/>
      <c r="W66" s="161"/>
      <c r="X66" s="161"/>
      <c r="Y66" s="161"/>
      <c r="Z66" s="150"/>
      <c r="AA66" s="150"/>
      <c r="AB66" s="150"/>
      <c r="AC66" s="150"/>
      <c r="AD66" s="150"/>
      <c r="AE66" s="150"/>
      <c r="AF66" s="150"/>
      <c r="AG66" s="150" t="s">
        <v>302</v>
      </c>
      <c r="AH66" s="150">
        <v>0</v>
      </c>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
      <c r="A67" s="171">
        <v>16</v>
      </c>
      <c r="B67" s="172" t="s">
        <v>1159</v>
      </c>
      <c r="C67" s="187" t="s">
        <v>1160</v>
      </c>
      <c r="D67" s="173" t="s">
        <v>313</v>
      </c>
      <c r="E67" s="174">
        <v>24.48</v>
      </c>
      <c r="F67" s="175"/>
      <c r="G67" s="176">
        <f>ROUND(E67*F67,2)</f>
        <v>0</v>
      </c>
      <c r="H67" s="175"/>
      <c r="I67" s="176">
        <f>ROUND(E67*H67,2)</f>
        <v>0</v>
      </c>
      <c r="J67" s="175"/>
      <c r="K67" s="176">
        <f>ROUND(E67*J67,2)</f>
        <v>0</v>
      </c>
      <c r="L67" s="176">
        <v>21</v>
      </c>
      <c r="M67" s="176">
        <f>G67*(1+L67/100)</f>
        <v>0</v>
      </c>
      <c r="N67" s="174">
        <v>0</v>
      </c>
      <c r="O67" s="174">
        <f>ROUND(E67*N67,2)</f>
        <v>0</v>
      </c>
      <c r="P67" s="174">
        <v>0</v>
      </c>
      <c r="Q67" s="174">
        <f>ROUND(E67*P67,2)</f>
        <v>0</v>
      </c>
      <c r="R67" s="176"/>
      <c r="S67" s="176" t="s">
        <v>925</v>
      </c>
      <c r="T67" s="177" t="s">
        <v>926</v>
      </c>
      <c r="U67" s="161">
        <v>0</v>
      </c>
      <c r="V67" s="161">
        <f>ROUND(E67*U67,2)</f>
        <v>0</v>
      </c>
      <c r="W67" s="161"/>
      <c r="X67" s="161" t="s">
        <v>299</v>
      </c>
      <c r="Y67" s="161" t="s">
        <v>238</v>
      </c>
      <c r="Z67" s="150"/>
      <c r="AA67" s="150"/>
      <c r="AB67" s="150"/>
      <c r="AC67" s="150"/>
      <c r="AD67" s="150"/>
      <c r="AE67" s="150"/>
      <c r="AF67" s="150"/>
      <c r="AG67" s="150" t="s">
        <v>583</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2" x14ac:dyDescent="0.2">
      <c r="A68" s="157"/>
      <c r="B68" s="158"/>
      <c r="C68" s="266" t="s">
        <v>1160</v>
      </c>
      <c r="D68" s="267"/>
      <c r="E68" s="267"/>
      <c r="F68" s="267"/>
      <c r="G68" s="267"/>
      <c r="H68" s="161"/>
      <c r="I68" s="161"/>
      <c r="J68" s="161"/>
      <c r="K68" s="161"/>
      <c r="L68" s="161"/>
      <c r="M68" s="161"/>
      <c r="N68" s="160"/>
      <c r="O68" s="160"/>
      <c r="P68" s="160"/>
      <c r="Q68" s="160"/>
      <c r="R68" s="161"/>
      <c r="S68" s="161"/>
      <c r="T68" s="161"/>
      <c r="U68" s="161"/>
      <c r="V68" s="161"/>
      <c r="W68" s="161"/>
      <c r="X68" s="161"/>
      <c r="Y68" s="161"/>
      <c r="Z68" s="150"/>
      <c r="AA68" s="150"/>
      <c r="AB68" s="150"/>
      <c r="AC68" s="150"/>
      <c r="AD68" s="150"/>
      <c r="AE68" s="150"/>
      <c r="AF68" s="150"/>
      <c r="AG68" s="150" t="s">
        <v>240</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2" x14ac:dyDescent="0.2">
      <c r="A69" s="157"/>
      <c r="B69" s="158"/>
      <c r="C69" s="197" t="s">
        <v>1291</v>
      </c>
      <c r="D69" s="192"/>
      <c r="E69" s="193"/>
      <c r="F69" s="161"/>
      <c r="G69" s="161"/>
      <c r="H69" s="161"/>
      <c r="I69" s="161"/>
      <c r="J69" s="161"/>
      <c r="K69" s="161"/>
      <c r="L69" s="161"/>
      <c r="M69" s="161"/>
      <c r="N69" s="160"/>
      <c r="O69" s="160"/>
      <c r="P69" s="160"/>
      <c r="Q69" s="160"/>
      <c r="R69" s="161"/>
      <c r="S69" s="161"/>
      <c r="T69" s="161"/>
      <c r="U69" s="161"/>
      <c r="V69" s="161"/>
      <c r="W69" s="161"/>
      <c r="X69" s="161"/>
      <c r="Y69" s="161"/>
      <c r="Z69" s="150"/>
      <c r="AA69" s="150"/>
      <c r="AB69" s="150"/>
      <c r="AC69" s="150"/>
      <c r="AD69" s="150"/>
      <c r="AE69" s="150"/>
      <c r="AF69" s="150"/>
      <c r="AG69" s="150" t="s">
        <v>302</v>
      </c>
      <c r="AH69" s="150">
        <v>0</v>
      </c>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3" x14ac:dyDescent="0.2">
      <c r="A70" s="157"/>
      <c r="B70" s="158"/>
      <c r="C70" s="197" t="s">
        <v>1292</v>
      </c>
      <c r="D70" s="192"/>
      <c r="E70" s="193"/>
      <c r="F70" s="161"/>
      <c r="G70" s="161"/>
      <c r="H70" s="161"/>
      <c r="I70" s="161"/>
      <c r="J70" s="161"/>
      <c r="K70" s="161"/>
      <c r="L70" s="161"/>
      <c r="M70" s="161"/>
      <c r="N70" s="160"/>
      <c r="O70" s="160"/>
      <c r="P70" s="160"/>
      <c r="Q70" s="160"/>
      <c r="R70" s="161"/>
      <c r="S70" s="161"/>
      <c r="T70" s="161"/>
      <c r="U70" s="161"/>
      <c r="V70" s="161"/>
      <c r="W70" s="161"/>
      <c r="X70" s="161"/>
      <c r="Y70" s="161"/>
      <c r="Z70" s="150"/>
      <c r="AA70" s="150"/>
      <c r="AB70" s="150"/>
      <c r="AC70" s="150"/>
      <c r="AD70" s="150"/>
      <c r="AE70" s="150"/>
      <c r="AF70" s="150"/>
      <c r="AG70" s="150" t="s">
        <v>302</v>
      </c>
      <c r="AH70" s="150">
        <v>0</v>
      </c>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3" x14ac:dyDescent="0.2">
      <c r="A71" s="157"/>
      <c r="B71" s="158"/>
      <c r="C71" s="197" t="s">
        <v>1293</v>
      </c>
      <c r="D71" s="192"/>
      <c r="E71" s="193"/>
      <c r="F71" s="161"/>
      <c r="G71" s="161"/>
      <c r="H71" s="161"/>
      <c r="I71" s="161"/>
      <c r="J71" s="161"/>
      <c r="K71" s="161"/>
      <c r="L71" s="161"/>
      <c r="M71" s="161"/>
      <c r="N71" s="160"/>
      <c r="O71" s="160"/>
      <c r="P71" s="160"/>
      <c r="Q71" s="160"/>
      <c r="R71" s="161"/>
      <c r="S71" s="161"/>
      <c r="T71" s="161"/>
      <c r="U71" s="161"/>
      <c r="V71" s="161"/>
      <c r="W71" s="161"/>
      <c r="X71" s="161"/>
      <c r="Y71" s="161"/>
      <c r="Z71" s="150"/>
      <c r="AA71" s="150"/>
      <c r="AB71" s="150"/>
      <c r="AC71" s="150"/>
      <c r="AD71" s="150"/>
      <c r="AE71" s="150"/>
      <c r="AF71" s="150"/>
      <c r="AG71" s="150" t="s">
        <v>302</v>
      </c>
      <c r="AH71" s="150">
        <v>0</v>
      </c>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3" x14ac:dyDescent="0.2">
      <c r="A72" s="157"/>
      <c r="B72" s="158"/>
      <c r="C72" s="197" t="s">
        <v>1294</v>
      </c>
      <c r="D72" s="192"/>
      <c r="E72" s="193">
        <v>24.48</v>
      </c>
      <c r="F72" s="161"/>
      <c r="G72" s="161"/>
      <c r="H72" s="161"/>
      <c r="I72" s="161"/>
      <c r="J72" s="161"/>
      <c r="K72" s="161"/>
      <c r="L72" s="161"/>
      <c r="M72" s="161"/>
      <c r="N72" s="160"/>
      <c r="O72" s="160"/>
      <c r="P72" s="160"/>
      <c r="Q72" s="160"/>
      <c r="R72" s="161"/>
      <c r="S72" s="161"/>
      <c r="T72" s="161"/>
      <c r="U72" s="161"/>
      <c r="V72" s="161"/>
      <c r="W72" s="161"/>
      <c r="X72" s="161"/>
      <c r="Y72" s="161"/>
      <c r="Z72" s="150"/>
      <c r="AA72" s="150"/>
      <c r="AB72" s="150"/>
      <c r="AC72" s="150"/>
      <c r="AD72" s="150"/>
      <c r="AE72" s="150"/>
      <c r="AF72" s="150"/>
      <c r="AG72" s="150" t="s">
        <v>302</v>
      </c>
      <c r="AH72" s="150">
        <v>0</v>
      </c>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
      <c r="A73" s="171">
        <v>17</v>
      </c>
      <c r="B73" s="172" t="s">
        <v>1165</v>
      </c>
      <c r="C73" s="187" t="s">
        <v>1166</v>
      </c>
      <c r="D73" s="173" t="s">
        <v>313</v>
      </c>
      <c r="E73" s="174">
        <v>24.48</v>
      </c>
      <c r="F73" s="175"/>
      <c r="G73" s="176">
        <f>ROUND(E73*F73,2)</f>
        <v>0</v>
      </c>
      <c r="H73" s="175"/>
      <c r="I73" s="176">
        <f>ROUND(E73*H73,2)</f>
        <v>0</v>
      </c>
      <c r="J73" s="175"/>
      <c r="K73" s="176">
        <f>ROUND(E73*J73,2)</f>
        <v>0</v>
      </c>
      <c r="L73" s="176">
        <v>21</v>
      </c>
      <c r="M73" s="176">
        <f>G73*(1+L73/100)</f>
        <v>0</v>
      </c>
      <c r="N73" s="174">
        <v>0</v>
      </c>
      <c r="O73" s="174">
        <f>ROUND(E73*N73,2)</f>
        <v>0</v>
      </c>
      <c r="P73" s="174">
        <v>0</v>
      </c>
      <c r="Q73" s="174">
        <f>ROUND(E73*P73,2)</f>
        <v>0</v>
      </c>
      <c r="R73" s="176"/>
      <c r="S73" s="176" t="s">
        <v>925</v>
      </c>
      <c r="T73" s="177" t="s">
        <v>926</v>
      </c>
      <c r="U73" s="161">
        <v>0</v>
      </c>
      <c r="V73" s="161">
        <f>ROUND(E73*U73,2)</f>
        <v>0</v>
      </c>
      <c r="W73" s="161"/>
      <c r="X73" s="161" t="s">
        <v>299</v>
      </c>
      <c r="Y73" s="161" t="s">
        <v>238</v>
      </c>
      <c r="Z73" s="150"/>
      <c r="AA73" s="150"/>
      <c r="AB73" s="150"/>
      <c r="AC73" s="150"/>
      <c r="AD73" s="150"/>
      <c r="AE73" s="150"/>
      <c r="AF73" s="150"/>
      <c r="AG73" s="150" t="s">
        <v>583</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2" x14ac:dyDescent="0.2">
      <c r="A74" s="157"/>
      <c r="B74" s="158"/>
      <c r="C74" s="266" t="s">
        <v>1166</v>
      </c>
      <c r="D74" s="267"/>
      <c r="E74" s="267"/>
      <c r="F74" s="267"/>
      <c r="G74" s="267"/>
      <c r="H74" s="161"/>
      <c r="I74" s="161"/>
      <c r="J74" s="161"/>
      <c r="K74" s="161"/>
      <c r="L74" s="161"/>
      <c r="M74" s="161"/>
      <c r="N74" s="160"/>
      <c r="O74" s="160"/>
      <c r="P74" s="160"/>
      <c r="Q74" s="160"/>
      <c r="R74" s="161"/>
      <c r="S74" s="161"/>
      <c r="T74" s="161"/>
      <c r="U74" s="161"/>
      <c r="V74" s="161"/>
      <c r="W74" s="161"/>
      <c r="X74" s="161"/>
      <c r="Y74" s="161"/>
      <c r="Z74" s="150"/>
      <c r="AA74" s="150"/>
      <c r="AB74" s="150"/>
      <c r="AC74" s="150"/>
      <c r="AD74" s="150"/>
      <c r="AE74" s="150"/>
      <c r="AF74" s="150"/>
      <c r="AG74" s="150" t="s">
        <v>240</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
      <c r="A75" s="171">
        <v>18</v>
      </c>
      <c r="B75" s="172" t="s">
        <v>1167</v>
      </c>
      <c r="C75" s="187" t="s">
        <v>1168</v>
      </c>
      <c r="D75" s="173" t="s">
        <v>313</v>
      </c>
      <c r="E75" s="174">
        <v>24.48</v>
      </c>
      <c r="F75" s="175"/>
      <c r="G75" s="176">
        <f>ROUND(E75*F75,2)</f>
        <v>0</v>
      </c>
      <c r="H75" s="175"/>
      <c r="I75" s="176">
        <f>ROUND(E75*H75,2)</f>
        <v>0</v>
      </c>
      <c r="J75" s="175"/>
      <c r="K75" s="176">
        <f>ROUND(E75*J75,2)</f>
        <v>0</v>
      </c>
      <c r="L75" s="176">
        <v>21</v>
      </c>
      <c r="M75" s="176">
        <f>G75*(1+L75/100)</f>
        <v>0</v>
      </c>
      <c r="N75" s="174">
        <v>0</v>
      </c>
      <c r="O75" s="174">
        <f>ROUND(E75*N75,2)</f>
        <v>0</v>
      </c>
      <c r="P75" s="174">
        <v>0</v>
      </c>
      <c r="Q75" s="174">
        <f>ROUND(E75*P75,2)</f>
        <v>0</v>
      </c>
      <c r="R75" s="176"/>
      <c r="S75" s="176" t="s">
        <v>925</v>
      </c>
      <c r="T75" s="177" t="s">
        <v>926</v>
      </c>
      <c r="U75" s="161">
        <v>0</v>
      </c>
      <c r="V75" s="161">
        <f>ROUND(E75*U75,2)</f>
        <v>0</v>
      </c>
      <c r="W75" s="161"/>
      <c r="X75" s="161" t="s">
        <v>299</v>
      </c>
      <c r="Y75" s="161" t="s">
        <v>238</v>
      </c>
      <c r="Z75" s="150"/>
      <c r="AA75" s="150"/>
      <c r="AB75" s="150"/>
      <c r="AC75" s="150"/>
      <c r="AD75" s="150"/>
      <c r="AE75" s="150"/>
      <c r="AF75" s="150"/>
      <c r="AG75" s="150" t="s">
        <v>583</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2" x14ac:dyDescent="0.2">
      <c r="A76" s="157"/>
      <c r="B76" s="158"/>
      <c r="C76" s="266" t="s">
        <v>1168</v>
      </c>
      <c r="D76" s="267"/>
      <c r="E76" s="267"/>
      <c r="F76" s="267"/>
      <c r="G76" s="267"/>
      <c r="H76" s="161"/>
      <c r="I76" s="161"/>
      <c r="J76" s="161"/>
      <c r="K76" s="161"/>
      <c r="L76" s="161"/>
      <c r="M76" s="161"/>
      <c r="N76" s="160"/>
      <c r="O76" s="160"/>
      <c r="P76" s="160"/>
      <c r="Q76" s="160"/>
      <c r="R76" s="161"/>
      <c r="S76" s="161"/>
      <c r="T76" s="161"/>
      <c r="U76" s="161"/>
      <c r="V76" s="161"/>
      <c r="W76" s="161"/>
      <c r="X76" s="161"/>
      <c r="Y76" s="161"/>
      <c r="Z76" s="150"/>
      <c r="AA76" s="150"/>
      <c r="AB76" s="150"/>
      <c r="AC76" s="150"/>
      <c r="AD76" s="150"/>
      <c r="AE76" s="150"/>
      <c r="AF76" s="150"/>
      <c r="AG76" s="150" t="s">
        <v>240</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
      <c r="A77" s="171">
        <v>19</v>
      </c>
      <c r="B77" s="172" t="s">
        <v>1169</v>
      </c>
      <c r="C77" s="187" t="s">
        <v>1170</v>
      </c>
      <c r="D77" s="173" t="s">
        <v>313</v>
      </c>
      <c r="E77" s="174">
        <v>24.48</v>
      </c>
      <c r="F77" s="175"/>
      <c r="G77" s="176">
        <f>ROUND(E77*F77,2)</f>
        <v>0</v>
      </c>
      <c r="H77" s="175"/>
      <c r="I77" s="176">
        <f>ROUND(E77*H77,2)</f>
        <v>0</v>
      </c>
      <c r="J77" s="175"/>
      <c r="K77" s="176">
        <f>ROUND(E77*J77,2)</f>
        <v>0</v>
      </c>
      <c r="L77" s="176">
        <v>21</v>
      </c>
      <c r="M77" s="176">
        <f>G77*(1+L77/100)</f>
        <v>0</v>
      </c>
      <c r="N77" s="174">
        <v>0</v>
      </c>
      <c r="O77" s="174">
        <f>ROUND(E77*N77,2)</f>
        <v>0</v>
      </c>
      <c r="P77" s="174">
        <v>0</v>
      </c>
      <c r="Q77" s="174">
        <f>ROUND(E77*P77,2)</f>
        <v>0</v>
      </c>
      <c r="R77" s="176"/>
      <c r="S77" s="176" t="s">
        <v>925</v>
      </c>
      <c r="T77" s="177" t="s">
        <v>926</v>
      </c>
      <c r="U77" s="161">
        <v>0</v>
      </c>
      <c r="V77" s="161">
        <f>ROUND(E77*U77,2)</f>
        <v>0</v>
      </c>
      <c r="W77" s="161"/>
      <c r="X77" s="161" t="s">
        <v>428</v>
      </c>
      <c r="Y77" s="161" t="s">
        <v>238</v>
      </c>
      <c r="Z77" s="150"/>
      <c r="AA77" s="150"/>
      <c r="AB77" s="150"/>
      <c r="AC77" s="150"/>
      <c r="AD77" s="150"/>
      <c r="AE77" s="150"/>
      <c r="AF77" s="150"/>
      <c r="AG77" s="150" t="s">
        <v>663</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outlineLevel="2" x14ac:dyDescent="0.2">
      <c r="A78" s="157"/>
      <c r="B78" s="158"/>
      <c r="C78" s="266" t="s">
        <v>1170</v>
      </c>
      <c r="D78" s="267"/>
      <c r="E78" s="267"/>
      <c r="F78" s="267"/>
      <c r="G78" s="267"/>
      <c r="H78" s="161"/>
      <c r="I78" s="161"/>
      <c r="J78" s="161"/>
      <c r="K78" s="161"/>
      <c r="L78" s="161"/>
      <c r="M78" s="161"/>
      <c r="N78" s="160"/>
      <c r="O78" s="160"/>
      <c r="P78" s="160"/>
      <c r="Q78" s="160"/>
      <c r="R78" s="161"/>
      <c r="S78" s="161"/>
      <c r="T78" s="161"/>
      <c r="U78" s="161"/>
      <c r="V78" s="161"/>
      <c r="W78" s="161"/>
      <c r="X78" s="161"/>
      <c r="Y78" s="161"/>
      <c r="Z78" s="150"/>
      <c r="AA78" s="150"/>
      <c r="AB78" s="150"/>
      <c r="AC78" s="150"/>
      <c r="AD78" s="150"/>
      <c r="AE78" s="150"/>
      <c r="AF78" s="150"/>
      <c r="AG78" s="150" t="s">
        <v>240</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
      <c r="A79" s="171">
        <v>20</v>
      </c>
      <c r="B79" s="172" t="s">
        <v>1209</v>
      </c>
      <c r="C79" s="187" t="s">
        <v>1210</v>
      </c>
      <c r="D79" s="173" t="s">
        <v>297</v>
      </c>
      <c r="E79" s="174">
        <v>300</v>
      </c>
      <c r="F79" s="175"/>
      <c r="G79" s="176">
        <f>ROUND(E79*F79,2)</f>
        <v>0</v>
      </c>
      <c r="H79" s="175"/>
      <c r="I79" s="176">
        <f>ROUND(E79*H79,2)</f>
        <v>0</v>
      </c>
      <c r="J79" s="175"/>
      <c r="K79" s="176">
        <f>ROUND(E79*J79,2)</f>
        <v>0</v>
      </c>
      <c r="L79" s="176">
        <v>21</v>
      </c>
      <c r="M79" s="176">
        <f>G79*(1+L79/100)</f>
        <v>0</v>
      </c>
      <c r="N79" s="174">
        <v>0</v>
      </c>
      <c r="O79" s="174">
        <f>ROUND(E79*N79,2)</f>
        <v>0</v>
      </c>
      <c r="P79" s="174">
        <v>0</v>
      </c>
      <c r="Q79" s="174">
        <f>ROUND(E79*P79,2)</f>
        <v>0</v>
      </c>
      <c r="R79" s="176"/>
      <c r="S79" s="176" t="s">
        <v>925</v>
      </c>
      <c r="T79" s="177" t="s">
        <v>926</v>
      </c>
      <c r="U79" s="161">
        <v>0</v>
      </c>
      <c r="V79" s="161">
        <f>ROUND(E79*U79,2)</f>
        <v>0</v>
      </c>
      <c r="W79" s="161"/>
      <c r="X79" s="161" t="s">
        <v>299</v>
      </c>
      <c r="Y79" s="161" t="s">
        <v>238</v>
      </c>
      <c r="Z79" s="150"/>
      <c r="AA79" s="150"/>
      <c r="AB79" s="150"/>
      <c r="AC79" s="150"/>
      <c r="AD79" s="150"/>
      <c r="AE79" s="150"/>
      <c r="AF79" s="150"/>
      <c r="AG79" s="150" t="s">
        <v>583</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2" x14ac:dyDescent="0.2">
      <c r="A80" s="157"/>
      <c r="B80" s="158"/>
      <c r="C80" s="266" t="s">
        <v>1210</v>
      </c>
      <c r="D80" s="267"/>
      <c r="E80" s="267"/>
      <c r="F80" s="267"/>
      <c r="G80" s="267"/>
      <c r="H80" s="161"/>
      <c r="I80" s="161"/>
      <c r="J80" s="161"/>
      <c r="K80" s="161"/>
      <c r="L80" s="161"/>
      <c r="M80" s="161"/>
      <c r="N80" s="160"/>
      <c r="O80" s="160"/>
      <c r="P80" s="160"/>
      <c r="Q80" s="160"/>
      <c r="R80" s="161"/>
      <c r="S80" s="161"/>
      <c r="T80" s="161"/>
      <c r="U80" s="161"/>
      <c r="V80" s="161"/>
      <c r="W80" s="161"/>
      <c r="X80" s="161"/>
      <c r="Y80" s="161"/>
      <c r="Z80" s="150"/>
      <c r="AA80" s="150"/>
      <c r="AB80" s="150"/>
      <c r="AC80" s="150"/>
      <c r="AD80" s="150"/>
      <c r="AE80" s="150"/>
      <c r="AF80" s="150"/>
      <c r="AG80" s="150" t="s">
        <v>240</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2" x14ac:dyDescent="0.2">
      <c r="A81" s="157"/>
      <c r="B81" s="158"/>
      <c r="C81" s="197" t="s">
        <v>1275</v>
      </c>
      <c r="D81" s="192"/>
      <c r="E81" s="193"/>
      <c r="F81" s="161"/>
      <c r="G81" s="161"/>
      <c r="H81" s="161"/>
      <c r="I81" s="161"/>
      <c r="J81" s="161"/>
      <c r="K81" s="161"/>
      <c r="L81" s="161"/>
      <c r="M81" s="161"/>
      <c r="N81" s="160"/>
      <c r="O81" s="160"/>
      <c r="P81" s="160"/>
      <c r="Q81" s="160"/>
      <c r="R81" s="161"/>
      <c r="S81" s="161"/>
      <c r="T81" s="161"/>
      <c r="U81" s="161"/>
      <c r="V81" s="161"/>
      <c r="W81" s="161"/>
      <c r="X81" s="161"/>
      <c r="Y81" s="161"/>
      <c r="Z81" s="150"/>
      <c r="AA81" s="150"/>
      <c r="AB81" s="150"/>
      <c r="AC81" s="150"/>
      <c r="AD81" s="150"/>
      <c r="AE81" s="150"/>
      <c r="AF81" s="150"/>
      <c r="AG81" s="150" t="s">
        <v>302</v>
      </c>
      <c r="AH81" s="150">
        <v>0</v>
      </c>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3" x14ac:dyDescent="0.2">
      <c r="A82" s="157"/>
      <c r="B82" s="158"/>
      <c r="C82" s="197" t="s">
        <v>1276</v>
      </c>
      <c r="D82" s="192"/>
      <c r="E82" s="193">
        <v>300</v>
      </c>
      <c r="F82" s="161"/>
      <c r="G82" s="161"/>
      <c r="H82" s="161"/>
      <c r="I82" s="161"/>
      <c r="J82" s="161"/>
      <c r="K82" s="161"/>
      <c r="L82" s="161"/>
      <c r="M82" s="161"/>
      <c r="N82" s="160"/>
      <c r="O82" s="160"/>
      <c r="P82" s="160"/>
      <c r="Q82" s="160"/>
      <c r="R82" s="161"/>
      <c r="S82" s="161"/>
      <c r="T82" s="161"/>
      <c r="U82" s="161"/>
      <c r="V82" s="161"/>
      <c r="W82" s="161"/>
      <c r="X82" s="161"/>
      <c r="Y82" s="161"/>
      <c r="Z82" s="150"/>
      <c r="AA82" s="150"/>
      <c r="AB82" s="150"/>
      <c r="AC82" s="150"/>
      <c r="AD82" s="150"/>
      <c r="AE82" s="150"/>
      <c r="AF82" s="150"/>
      <c r="AG82" s="150" t="s">
        <v>302</v>
      </c>
      <c r="AH82" s="150">
        <v>0</v>
      </c>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ht="22.5" outlineLevel="1" x14ac:dyDescent="0.2">
      <c r="A83" s="171">
        <v>21</v>
      </c>
      <c r="B83" s="172" t="s">
        <v>1027</v>
      </c>
      <c r="C83" s="187" t="s">
        <v>1028</v>
      </c>
      <c r="D83" s="173" t="s">
        <v>422</v>
      </c>
      <c r="E83" s="174">
        <v>0.9</v>
      </c>
      <c r="F83" s="175"/>
      <c r="G83" s="176">
        <f>ROUND(E83*F83,2)</f>
        <v>0</v>
      </c>
      <c r="H83" s="175"/>
      <c r="I83" s="176">
        <f>ROUND(E83*H83,2)</f>
        <v>0</v>
      </c>
      <c r="J83" s="175"/>
      <c r="K83" s="176">
        <f>ROUND(E83*J83,2)</f>
        <v>0</v>
      </c>
      <c r="L83" s="176">
        <v>21</v>
      </c>
      <c r="M83" s="176">
        <f>G83*(1+L83/100)</f>
        <v>0</v>
      </c>
      <c r="N83" s="174">
        <v>0</v>
      </c>
      <c r="O83" s="174">
        <f>ROUND(E83*N83,2)</f>
        <v>0</v>
      </c>
      <c r="P83" s="174">
        <v>0</v>
      </c>
      <c r="Q83" s="174">
        <f>ROUND(E83*P83,2)</f>
        <v>0</v>
      </c>
      <c r="R83" s="176"/>
      <c r="S83" s="176" t="s">
        <v>925</v>
      </c>
      <c r="T83" s="177" t="s">
        <v>926</v>
      </c>
      <c r="U83" s="161">
        <v>0</v>
      </c>
      <c r="V83" s="161">
        <f>ROUND(E83*U83,2)</f>
        <v>0</v>
      </c>
      <c r="W83" s="161"/>
      <c r="X83" s="161" t="s">
        <v>299</v>
      </c>
      <c r="Y83" s="161" t="s">
        <v>238</v>
      </c>
      <c r="Z83" s="150"/>
      <c r="AA83" s="150"/>
      <c r="AB83" s="150"/>
      <c r="AC83" s="150"/>
      <c r="AD83" s="150"/>
      <c r="AE83" s="150"/>
      <c r="AF83" s="150"/>
      <c r="AG83" s="150" t="s">
        <v>583</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ht="22.5" outlineLevel="2" x14ac:dyDescent="0.2">
      <c r="A84" s="157"/>
      <c r="B84" s="158"/>
      <c r="C84" s="266" t="s">
        <v>1029</v>
      </c>
      <c r="D84" s="267"/>
      <c r="E84" s="267"/>
      <c r="F84" s="267"/>
      <c r="G84" s="267"/>
      <c r="H84" s="161"/>
      <c r="I84" s="161"/>
      <c r="J84" s="161"/>
      <c r="K84" s="161"/>
      <c r="L84" s="161"/>
      <c r="M84" s="161"/>
      <c r="N84" s="160"/>
      <c r="O84" s="160"/>
      <c r="P84" s="160"/>
      <c r="Q84" s="160"/>
      <c r="R84" s="161"/>
      <c r="S84" s="161"/>
      <c r="T84" s="161"/>
      <c r="U84" s="161"/>
      <c r="V84" s="161"/>
      <c r="W84" s="161"/>
      <c r="X84" s="161"/>
      <c r="Y84" s="161"/>
      <c r="Z84" s="150"/>
      <c r="AA84" s="150"/>
      <c r="AB84" s="150"/>
      <c r="AC84" s="150"/>
      <c r="AD84" s="150"/>
      <c r="AE84" s="150"/>
      <c r="AF84" s="150"/>
      <c r="AG84" s="150" t="s">
        <v>240</v>
      </c>
      <c r="AH84" s="150"/>
      <c r="AI84" s="150"/>
      <c r="AJ84" s="150"/>
      <c r="AK84" s="150"/>
      <c r="AL84" s="150"/>
      <c r="AM84" s="150"/>
      <c r="AN84" s="150"/>
      <c r="AO84" s="150"/>
      <c r="AP84" s="150"/>
      <c r="AQ84" s="150"/>
      <c r="AR84" s="150"/>
      <c r="AS84" s="150"/>
      <c r="AT84" s="150"/>
      <c r="AU84" s="150"/>
      <c r="AV84" s="150"/>
      <c r="AW84" s="150"/>
      <c r="AX84" s="150"/>
      <c r="AY84" s="150"/>
      <c r="AZ84" s="150"/>
      <c r="BA84" s="178" t="str">
        <f>C84</f>
        <v>Poplatek za uložení stavebního odpadu na recyklační skládce (skládkovné) z rostlinných pletiv zatříděného do Katalogu odpadů pod kódem 02 01 03</v>
      </c>
      <c r="BB84" s="150"/>
      <c r="BC84" s="150"/>
      <c r="BD84" s="150"/>
      <c r="BE84" s="150"/>
      <c r="BF84" s="150"/>
      <c r="BG84" s="150"/>
      <c r="BH84" s="150"/>
    </row>
    <row r="85" spans="1:60" outlineLevel="2" x14ac:dyDescent="0.2">
      <c r="A85" s="157"/>
      <c r="B85" s="158"/>
      <c r="C85" s="197" t="s">
        <v>1277</v>
      </c>
      <c r="D85" s="192"/>
      <c r="E85" s="193"/>
      <c r="F85" s="161"/>
      <c r="G85" s="161"/>
      <c r="H85" s="161"/>
      <c r="I85" s="161"/>
      <c r="J85" s="161"/>
      <c r="K85" s="161"/>
      <c r="L85" s="161"/>
      <c r="M85" s="161"/>
      <c r="N85" s="160"/>
      <c r="O85" s="160"/>
      <c r="P85" s="160"/>
      <c r="Q85" s="160"/>
      <c r="R85" s="161"/>
      <c r="S85" s="161"/>
      <c r="T85" s="161"/>
      <c r="U85" s="161"/>
      <c r="V85" s="161"/>
      <c r="W85" s="161"/>
      <c r="X85" s="161"/>
      <c r="Y85" s="161"/>
      <c r="Z85" s="150"/>
      <c r="AA85" s="150"/>
      <c r="AB85" s="150"/>
      <c r="AC85" s="150"/>
      <c r="AD85" s="150"/>
      <c r="AE85" s="150"/>
      <c r="AF85" s="150"/>
      <c r="AG85" s="150" t="s">
        <v>302</v>
      </c>
      <c r="AH85" s="150">
        <v>0</v>
      </c>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3" x14ac:dyDescent="0.2">
      <c r="A86" s="157"/>
      <c r="B86" s="158"/>
      <c r="C86" s="197" t="s">
        <v>1295</v>
      </c>
      <c r="D86" s="192"/>
      <c r="E86" s="193"/>
      <c r="F86" s="161"/>
      <c r="G86" s="161"/>
      <c r="H86" s="161"/>
      <c r="I86" s="161"/>
      <c r="J86" s="161"/>
      <c r="K86" s="161"/>
      <c r="L86" s="161"/>
      <c r="M86" s="161"/>
      <c r="N86" s="160"/>
      <c r="O86" s="160"/>
      <c r="P86" s="160"/>
      <c r="Q86" s="160"/>
      <c r="R86" s="161"/>
      <c r="S86" s="161"/>
      <c r="T86" s="161"/>
      <c r="U86" s="161"/>
      <c r="V86" s="161"/>
      <c r="W86" s="161"/>
      <c r="X86" s="161"/>
      <c r="Y86" s="161"/>
      <c r="Z86" s="150"/>
      <c r="AA86" s="150"/>
      <c r="AB86" s="150"/>
      <c r="AC86" s="150"/>
      <c r="AD86" s="150"/>
      <c r="AE86" s="150"/>
      <c r="AF86" s="150"/>
      <c r="AG86" s="150" t="s">
        <v>302</v>
      </c>
      <c r="AH86" s="150">
        <v>0</v>
      </c>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3" x14ac:dyDescent="0.2">
      <c r="A87" s="157"/>
      <c r="B87" s="158"/>
      <c r="C87" s="197" t="s">
        <v>1279</v>
      </c>
      <c r="D87" s="192"/>
      <c r="E87" s="193">
        <v>0.9</v>
      </c>
      <c r="F87" s="161"/>
      <c r="G87" s="161"/>
      <c r="H87" s="161"/>
      <c r="I87" s="161"/>
      <c r="J87" s="161"/>
      <c r="K87" s="161"/>
      <c r="L87" s="161"/>
      <c r="M87" s="161"/>
      <c r="N87" s="160"/>
      <c r="O87" s="160"/>
      <c r="P87" s="160"/>
      <c r="Q87" s="160"/>
      <c r="R87" s="161"/>
      <c r="S87" s="161"/>
      <c r="T87" s="161"/>
      <c r="U87" s="161"/>
      <c r="V87" s="161"/>
      <c r="W87" s="161"/>
      <c r="X87" s="161"/>
      <c r="Y87" s="161"/>
      <c r="Z87" s="150"/>
      <c r="AA87" s="150"/>
      <c r="AB87" s="150"/>
      <c r="AC87" s="150"/>
      <c r="AD87" s="150"/>
      <c r="AE87" s="150"/>
      <c r="AF87" s="150"/>
      <c r="AG87" s="150" t="s">
        <v>302</v>
      </c>
      <c r="AH87" s="150">
        <v>0</v>
      </c>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
      <c r="A88" s="171">
        <v>22</v>
      </c>
      <c r="B88" s="172" t="s">
        <v>1280</v>
      </c>
      <c r="C88" s="187" t="s">
        <v>1281</v>
      </c>
      <c r="D88" s="173" t="s">
        <v>438</v>
      </c>
      <c r="E88" s="174">
        <v>32</v>
      </c>
      <c r="F88" s="175"/>
      <c r="G88" s="176">
        <f>ROUND(E88*F88,2)</f>
        <v>0</v>
      </c>
      <c r="H88" s="175"/>
      <c r="I88" s="176">
        <f>ROUND(E88*H88,2)</f>
        <v>0</v>
      </c>
      <c r="J88" s="175"/>
      <c r="K88" s="176">
        <f>ROUND(E88*J88,2)</f>
        <v>0</v>
      </c>
      <c r="L88" s="176">
        <v>21</v>
      </c>
      <c r="M88" s="176">
        <f>G88*(1+L88/100)</f>
        <v>0</v>
      </c>
      <c r="N88" s="174">
        <v>0</v>
      </c>
      <c r="O88" s="174">
        <f>ROUND(E88*N88,2)</f>
        <v>0</v>
      </c>
      <c r="P88" s="174">
        <v>0</v>
      </c>
      <c r="Q88" s="174">
        <f>ROUND(E88*P88,2)</f>
        <v>0</v>
      </c>
      <c r="R88" s="176"/>
      <c r="S88" s="176" t="s">
        <v>267</v>
      </c>
      <c r="T88" s="177" t="s">
        <v>236</v>
      </c>
      <c r="U88" s="161">
        <v>0</v>
      </c>
      <c r="V88" s="161">
        <f>ROUND(E88*U88,2)</f>
        <v>0</v>
      </c>
      <c r="W88" s="161"/>
      <c r="X88" s="161" t="s">
        <v>299</v>
      </c>
      <c r="Y88" s="161" t="s">
        <v>238</v>
      </c>
      <c r="Z88" s="150"/>
      <c r="AA88" s="150"/>
      <c r="AB88" s="150"/>
      <c r="AC88" s="150"/>
      <c r="AD88" s="150"/>
      <c r="AE88" s="150"/>
      <c r="AF88" s="150"/>
      <c r="AG88" s="150" t="s">
        <v>583</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2" x14ac:dyDescent="0.2">
      <c r="A89" s="157"/>
      <c r="B89" s="158"/>
      <c r="C89" s="266" t="s">
        <v>1281</v>
      </c>
      <c r="D89" s="267"/>
      <c r="E89" s="267"/>
      <c r="F89" s="267"/>
      <c r="G89" s="267"/>
      <c r="H89" s="161"/>
      <c r="I89" s="161"/>
      <c r="J89" s="161"/>
      <c r="K89" s="161"/>
      <c r="L89" s="161"/>
      <c r="M89" s="161"/>
      <c r="N89" s="160"/>
      <c r="O89" s="160"/>
      <c r="P89" s="160"/>
      <c r="Q89" s="160"/>
      <c r="R89" s="161"/>
      <c r="S89" s="161"/>
      <c r="T89" s="161"/>
      <c r="U89" s="161"/>
      <c r="V89" s="161"/>
      <c r="W89" s="161"/>
      <c r="X89" s="161"/>
      <c r="Y89" s="161"/>
      <c r="Z89" s="150"/>
      <c r="AA89" s="150"/>
      <c r="AB89" s="150"/>
      <c r="AC89" s="150"/>
      <c r="AD89" s="150"/>
      <c r="AE89" s="150"/>
      <c r="AF89" s="150"/>
      <c r="AG89" s="150" t="s">
        <v>240</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2" x14ac:dyDescent="0.2">
      <c r="A90" s="157"/>
      <c r="B90" s="158"/>
      <c r="C90" s="197" t="s">
        <v>1282</v>
      </c>
      <c r="D90" s="192"/>
      <c r="E90" s="193"/>
      <c r="F90" s="161"/>
      <c r="G90" s="161"/>
      <c r="H90" s="161"/>
      <c r="I90" s="161"/>
      <c r="J90" s="161"/>
      <c r="K90" s="161"/>
      <c r="L90" s="161"/>
      <c r="M90" s="161"/>
      <c r="N90" s="160"/>
      <c r="O90" s="160"/>
      <c r="P90" s="160"/>
      <c r="Q90" s="160"/>
      <c r="R90" s="161"/>
      <c r="S90" s="161"/>
      <c r="T90" s="161"/>
      <c r="U90" s="161"/>
      <c r="V90" s="161"/>
      <c r="W90" s="161"/>
      <c r="X90" s="161"/>
      <c r="Y90" s="161"/>
      <c r="Z90" s="150"/>
      <c r="AA90" s="150"/>
      <c r="AB90" s="150"/>
      <c r="AC90" s="150"/>
      <c r="AD90" s="150"/>
      <c r="AE90" s="150"/>
      <c r="AF90" s="150"/>
      <c r="AG90" s="150" t="s">
        <v>302</v>
      </c>
      <c r="AH90" s="150">
        <v>0</v>
      </c>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3" x14ac:dyDescent="0.2">
      <c r="A91" s="157"/>
      <c r="B91" s="158"/>
      <c r="C91" s="197" t="s">
        <v>1136</v>
      </c>
      <c r="D91" s="192"/>
      <c r="E91" s="193">
        <v>32</v>
      </c>
      <c r="F91" s="161"/>
      <c r="G91" s="161"/>
      <c r="H91" s="161"/>
      <c r="I91" s="161"/>
      <c r="J91" s="161"/>
      <c r="K91" s="161"/>
      <c r="L91" s="161"/>
      <c r="M91" s="161"/>
      <c r="N91" s="160"/>
      <c r="O91" s="160"/>
      <c r="P91" s="160"/>
      <c r="Q91" s="160"/>
      <c r="R91" s="161"/>
      <c r="S91" s="161"/>
      <c r="T91" s="161"/>
      <c r="U91" s="161"/>
      <c r="V91" s="161"/>
      <c r="W91" s="161"/>
      <c r="X91" s="161"/>
      <c r="Y91" s="161"/>
      <c r="Z91" s="150"/>
      <c r="AA91" s="150"/>
      <c r="AB91" s="150"/>
      <c r="AC91" s="150"/>
      <c r="AD91" s="150"/>
      <c r="AE91" s="150"/>
      <c r="AF91" s="150"/>
      <c r="AG91" s="150" t="s">
        <v>302</v>
      </c>
      <c r="AH91" s="150">
        <v>0</v>
      </c>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x14ac:dyDescent="0.2">
      <c r="A92" s="164" t="s">
        <v>230</v>
      </c>
      <c r="B92" s="165" t="s">
        <v>192</v>
      </c>
      <c r="C92" s="186" t="s">
        <v>193</v>
      </c>
      <c r="D92" s="166"/>
      <c r="E92" s="167"/>
      <c r="F92" s="168"/>
      <c r="G92" s="168">
        <f>SUMIF(AG93:AG141,"&lt;&gt;NOR",G93:G141)</f>
        <v>0</v>
      </c>
      <c r="H92" s="168"/>
      <c r="I92" s="168">
        <f>SUM(I93:I141)</f>
        <v>0</v>
      </c>
      <c r="J92" s="168"/>
      <c r="K92" s="168">
        <f>SUM(K93:K141)</f>
        <v>0</v>
      </c>
      <c r="L92" s="168"/>
      <c r="M92" s="168">
        <f>SUM(M93:M141)</f>
        <v>0</v>
      </c>
      <c r="N92" s="167"/>
      <c r="O92" s="167">
        <f>SUM(O93:O141)</f>
        <v>0</v>
      </c>
      <c r="P92" s="167"/>
      <c r="Q92" s="167">
        <f>SUM(Q93:Q141)</f>
        <v>0</v>
      </c>
      <c r="R92" s="168"/>
      <c r="S92" s="168"/>
      <c r="T92" s="169"/>
      <c r="U92" s="163"/>
      <c r="V92" s="163">
        <f>SUM(V93:V141)</f>
        <v>0</v>
      </c>
      <c r="W92" s="163"/>
      <c r="X92" s="163"/>
      <c r="Y92" s="163"/>
      <c r="AG92" t="s">
        <v>231</v>
      </c>
    </row>
    <row r="93" spans="1:60" ht="22.5" outlineLevel="1" x14ac:dyDescent="0.2">
      <c r="A93" s="171">
        <v>23</v>
      </c>
      <c r="B93" s="172" t="s">
        <v>1255</v>
      </c>
      <c r="C93" s="187" t="s">
        <v>1256</v>
      </c>
      <c r="D93" s="173" t="s">
        <v>297</v>
      </c>
      <c r="E93" s="174">
        <v>28</v>
      </c>
      <c r="F93" s="175"/>
      <c r="G93" s="176">
        <f>ROUND(E93*F93,2)</f>
        <v>0</v>
      </c>
      <c r="H93" s="175"/>
      <c r="I93" s="176">
        <f>ROUND(E93*H93,2)</f>
        <v>0</v>
      </c>
      <c r="J93" s="175"/>
      <c r="K93" s="176">
        <f>ROUND(E93*J93,2)</f>
        <v>0</v>
      </c>
      <c r="L93" s="176">
        <v>21</v>
      </c>
      <c r="M93" s="176">
        <f>G93*(1+L93/100)</f>
        <v>0</v>
      </c>
      <c r="N93" s="174">
        <v>0</v>
      </c>
      <c r="O93" s="174">
        <f>ROUND(E93*N93,2)</f>
        <v>0</v>
      </c>
      <c r="P93" s="174">
        <v>0</v>
      </c>
      <c r="Q93" s="174">
        <f>ROUND(E93*P93,2)</f>
        <v>0</v>
      </c>
      <c r="R93" s="176"/>
      <c r="S93" s="176" t="s">
        <v>925</v>
      </c>
      <c r="T93" s="177" t="s">
        <v>926</v>
      </c>
      <c r="U93" s="161">
        <v>0</v>
      </c>
      <c r="V93" s="161">
        <f>ROUND(E93*U93,2)</f>
        <v>0</v>
      </c>
      <c r="W93" s="161"/>
      <c r="X93" s="161" t="s">
        <v>299</v>
      </c>
      <c r="Y93" s="161" t="s">
        <v>238</v>
      </c>
      <c r="Z93" s="150"/>
      <c r="AA93" s="150"/>
      <c r="AB93" s="150"/>
      <c r="AC93" s="150"/>
      <c r="AD93" s="150"/>
      <c r="AE93" s="150"/>
      <c r="AF93" s="150"/>
      <c r="AG93" s="150" t="s">
        <v>583</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2" x14ac:dyDescent="0.2">
      <c r="A94" s="157"/>
      <c r="B94" s="158"/>
      <c r="C94" s="266" t="s">
        <v>1256</v>
      </c>
      <c r="D94" s="267"/>
      <c r="E94" s="267"/>
      <c r="F94" s="267"/>
      <c r="G94" s="267"/>
      <c r="H94" s="161"/>
      <c r="I94" s="161"/>
      <c r="J94" s="161"/>
      <c r="K94" s="161"/>
      <c r="L94" s="161"/>
      <c r="M94" s="161"/>
      <c r="N94" s="160"/>
      <c r="O94" s="160"/>
      <c r="P94" s="160"/>
      <c r="Q94" s="160"/>
      <c r="R94" s="161"/>
      <c r="S94" s="161"/>
      <c r="T94" s="161"/>
      <c r="U94" s="161"/>
      <c r="V94" s="161"/>
      <c r="W94" s="161"/>
      <c r="X94" s="161"/>
      <c r="Y94" s="161"/>
      <c r="Z94" s="150"/>
      <c r="AA94" s="150"/>
      <c r="AB94" s="150"/>
      <c r="AC94" s="150"/>
      <c r="AD94" s="150"/>
      <c r="AE94" s="150"/>
      <c r="AF94" s="150"/>
      <c r="AG94" s="150" t="s">
        <v>240</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2" x14ac:dyDescent="0.2">
      <c r="A95" s="157"/>
      <c r="B95" s="158"/>
      <c r="C95" s="197" t="s">
        <v>1296</v>
      </c>
      <c r="D95" s="192"/>
      <c r="E95" s="193"/>
      <c r="F95" s="161"/>
      <c r="G95" s="161"/>
      <c r="H95" s="161"/>
      <c r="I95" s="161"/>
      <c r="J95" s="161"/>
      <c r="K95" s="161"/>
      <c r="L95" s="161"/>
      <c r="M95" s="161"/>
      <c r="N95" s="160"/>
      <c r="O95" s="160"/>
      <c r="P95" s="160"/>
      <c r="Q95" s="160"/>
      <c r="R95" s="161"/>
      <c r="S95" s="161"/>
      <c r="T95" s="161"/>
      <c r="U95" s="161"/>
      <c r="V95" s="161"/>
      <c r="W95" s="161"/>
      <c r="X95" s="161"/>
      <c r="Y95" s="161"/>
      <c r="Z95" s="150"/>
      <c r="AA95" s="150"/>
      <c r="AB95" s="150"/>
      <c r="AC95" s="150"/>
      <c r="AD95" s="150"/>
      <c r="AE95" s="150"/>
      <c r="AF95" s="150"/>
      <c r="AG95" s="150" t="s">
        <v>302</v>
      </c>
      <c r="AH95" s="150">
        <v>0</v>
      </c>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3" x14ac:dyDescent="0.2">
      <c r="A96" s="157"/>
      <c r="B96" s="158"/>
      <c r="C96" s="197" t="s">
        <v>1297</v>
      </c>
      <c r="D96" s="192"/>
      <c r="E96" s="193">
        <v>28</v>
      </c>
      <c r="F96" s="161"/>
      <c r="G96" s="161"/>
      <c r="H96" s="161"/>
      <c r="I96" s="161"/>
      <c r="J96" s="161"/>
      <c r="K96" s="161"/>
      <c r="L96" s="161"/>
      <c r="M96" s="161"/>
      <c r="N96" s="160"/>
      <c r="O96" s="160"/>
      <c r="P96" s="160"/>
      <c r="Q96" s="160"/>
      <c r="R96" s="161"/>
      <c r="S96" s="161"/>
      <c r="T96" s="161"/>
      <c r="U96" s="161"/>
      <c r="V96" s="161"/>
      <c r="W96" s="161"/>
      <c r="X96" s="161"/>
      <c r="Y96" s="161"/>
      <c r="Z96" s="150"/>
      <c r="AA96" s="150"/>
      <c r="AB96" s="150"/>
      <c r="AC96" s="150"/>
      <c r="AD96" s="150"/>
      <c r="AE96" s="150"/>
      <c r="AF96" s="150"/>
      <c r="AG96" s="150" t="s">
        <v>302</v>
      </c>
      <c r="AH96" s="150">
        <v>0</v>
      </c>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ht="22.5" outlineLevel="1" x14ac:dyDescent="0.2">
      <c r="A97" s="171">
        <v>24</v>
      </c>
      <c r="B97" s="172" t="s">
        <v>1259</v>
      </c>
      <c r="C97" s="187" t="s">
        <v>1260</v>
      </c>
      <c r="D97" s="173" t="s">
        <v>297</v>
      </c>
      <c r="E97" s="174">
        <v>4</v>
      </c>
      <c r="F97" s="175"/>
      <c r="G97" s="176">
        <f>ROUND(E97*F97,2)</f>
        <v>0</v>
      </c>
      <c r="H97" s="175"/>
      <c r="I97" s="176">
        <f>ROUND(E97*H97,2)</f>
        <v>0</v>
      </c>
      <c r="J97" s="175"/>
      <c r="K97" s="176">
        <f>ROUND(E97*J97,2)</f>
        <v>0</v>
      </c>
      <c r="L97" s="176">
        <v>21</v>
      </c>
      <c r="M97" s="176">
        <f>G97*(1+L97/100)</f>
        <v>0</v>
      </c>
      <c r="N97" s="174">
        <v>0</v>
      </c>
      <c r="O97" s="174">
        <f>ROUND(E97*N97,2)</f>
        <v>0</v>
      </c>
      <c r="P97" s="174">
        <v>0</v>
      </c>
      <c r="Q97" s="174">
        <f>ROUND(E97*P97,2)</f>
        <v>0</v>
      </c>
      <c r="R97" s="176"/>
      <c r="S97" s="176" t="s">
        <v>925</v>
      </c>
      <c r="T97" s="177" t="s">
        <v>926</v>
      </c>
      <c r="U97" s="161">
        <v>0</v>
      </c>
      <c r="V97" s="161">
        <f>ROUND(E97*U97,2)</f>
        <v>0</v>
      </c>
      <c r="W97" s="161"/>
      <c r="X97" s="161" t="s">
        <v>299</v>
      </c>
      <c r="Y97" s="161" t="s">
        <v>238</v>
      </c>
      <c r="Z97" s="150"/>
      <c r="AA97" s="150"/>
      <c r="AB97" s="150"/>
      <c r="AC97" s="150"/>
      <c r="AD97" s="150"/>
      <c r="AE97" s="150"/>
      <c r="AF97" s="150"/>
      <c r="AG97" s="150" t="s">
        <v>583</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2" x14ac:dyDescent="0.2">
      <c r="A98" s="157"/>
      <c r="B98" s="158"/>
      <c r="C98" s="266" t="s">
        <v>1260</v>
      </c>
      <c r="D98" s="267"/>
      <c r="E98" s="267"/>
      <c r="F98" s="267"/>
      <c r="G98" s="267"/>
      <c r="H98" s="161"/>
      <c r="I98" s="161"/>
      <c r="J98" s="161"/>
      <c r="K98" s="161"/>
      <c r="L98" s="161"/>
      <c r="M98" s="161"/>
      <c r="N98" s="160"/>
      <c r="O98" s="160"/>
      <c r="P98" s="160"/>
      <c r="Q98" s="160"/>
      <c r="R98" s="161"/>
      <c r="S98" s="161"/>
      <c r="T98" s="161"/>
      <c r="U98" s="161"/>
      <c r="V98" s="161"/>
      <c r="W98" s="161"/>
      <c r="X98" s="161"/>
      <c r="Y98" s="161"/>
      <c r="Z98" s="150"/>
      <c r="AA98" s="150"/>
      <c r="AB98" s="150"/>
      <c r="AC98" s="150"/>
      <c r="AD98" s="150"/>
      <c r="AE98" s="150"/>
      <c r="AF98" s="150"/>
      <c r="AG98" s="150" t="s">
        <v>240</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2" x14ac:dyDescent="0.2">
      <c r="A99" s="157"/>
      <c r="B99" s="158"/>
      <c r="C99" s="197" t="s">
        <v>1298</v>
      </c>
      <c r="D99" s="192"/>
      <c r="E99" s="193"/>
      <c r="F99" s="161"/>
      <c r="G99" s="161"/>
      <c r="H99" s="161"/>
      <c r="I99" s="161"/>
      <c r="J99" s="161"/>
      <c r="K99" s="161"/>
      <c r="L99" s="161"/>
      <c r="M99" s="161"/>
      <c r="N99" s="160"/>
      <c r="O99" s="160"/>
      <c r="P99" s="160"/>
      <c r="Q99" s="160"/>
      <c r="R99" s="161"/>
      <c r="S99" s="161"/>
      <c r="T99" s="161"/>
      <c r="U99" s="161"/>
      <c r="V99" s="161"/>
      <c r="W99" s="161"/>
      <c r="X99" s="161"/>
      <c r="Y99" s="161"/>
      <c r="Z99" s="150"/>
      <c r="AA99" s="150"/>
      <c r="AB99" s="150"/>
      <c r="AC99" s="150"/>
      <c r="AD99" s="150"/>
      <c r="AE99" s="150"/>
      <c r="AF99" s="150"/>
      <c r="AG99" s="150" t="s">
        <v>302</v>
      </c>
      <c r="AH99" s="150">
        <v>0</v>
      </c>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3" x14ac:dyDescent="0.2">
      <c r="A100" s="157"/>
      <c r="B100" s="158"/>
      <c r="C100" s="197" t="s">
        <v>162</v>
      </c>
      <c r="D100" s="192"/>
      <c r="E100" s="193">
        <v>4</v>
      </c>
      <c r="F100" s="161"/>
      <c r="G100" s="161"/>
      <c r="H100" s="161"/>
      <c r="I100" s="161"/>
      <c r="J100" s="161"/>
      <c r="K100" s="161"/>
      <c r="L100" s="161"/>
      <c r="M100" s="161"/>
      <c r="N100" s="160"/>
      <c r="O100" s="160"/>
      <c r="P100" s="160"/>
      <c r="Q100" s="160"/>
      <c r="R100" s="161"/>
      <c r="S100" s="161"/>
      <c r="T100" s="161"/>
      <c r="U100" s="161"/>
      <c r="V100" s="161"/>
      <c r="W100" s="161"/>
      <c r="X100" s="161"/>
      <c r="Y100" s="161"/>
      <c r="Z100" s="150"/>
      <c r="AA100" s="150"/>
      <c r="AB100" s="150"/>
      <c r="AC100" s="150"/>
      <c r="AD100" s="150"/>
      <c r="AE100" s="150"/>
      <c r="AF100" s="150"/>
      <c r="AG100" s="150" t="s">
        <v>302</v>
      </c>
      <c r="AH100" s="150">
        <v>0</v>
      </c>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2.5" outlineLevel="1" x14ac:dyDescent="0.2">
      <c r="A101" s="171">
        <v>25</v>
      </c>
      <c r="B101" s="172" t="s">
        <v>1263</v>
      </c>
      <c r="C101" s="187" t="s">
        <v>1264</v>
      </c>
      <c r="D101" s="173" t="s">
        <v>297</v>
      </c>
      <c r="E101" s="174">
        <v>510</v>
      </c>
      <c r="F101" s="175"/>
      <c r="G101" s="176">
        <f>ROUND(E101*F101,2)</f>
        <v>0</v>
      </c>
      <c r="H101" s="175"/>
      <c r="I101" s="176">
        <f>ROUND(E101*H101,2)</f>
        <v>0</v>
      </c>
      <c r="J101" s="175"/>
      <c r="K101" s="176">
        <f>ROUND(E101*J101,2)</f>
        <v>0</v>
      </c>
      <c r="L101" s="176">
        <v>21</v>
      </c>
      <c r="M101" s="176">
        <f>G101*(1+L101/100)</f>
        <v>0</v>
      </c>
      <c r="N101" s="174">
        <v>0</v>
      </c>
      <c r="O101" s="174">
        <f>ROUND(E101*N101,2)</f>
        <v>0</v>
      </c>
      <c r="P101" s="174">
        <v>0</v>
      </c>
      <c r="Q101" s="174">
        <f>ROUND(E101*P101,2)</f>
        <v>0</v>
      </c>
      <c r="R101" s="176"/>
      <c r="S101" s="176" t="s">
        <v>925</v>
      </c>
      <c r="T101" s="177" t="s">
        <v>926</v>
      </c>
      <c r="U101" s="161">
        <v>0</v>
      </c>
      <c r="V101" s="161">
        <f>ROUND(E101*U101,2)</f>
        <v>0</v>
      </c>
      <c r="W101" s="161"/>
      <c r="X101" s="161" t="s">
        <v>299</v>
      </c>
      <c r="Y101" s="161" t="s">
        <v>238</v>
      </c>
      <c r="Z101" s="150"/>
      <c r="AA101" s="150"/>
      <c r="AB101" s="150"/>
      <c r="AC101" s="150"/>
      <c r="AD101" s="150"/>
      <c r="AE101" s="150"/>
      <c r="AF101" s="150"/>
      <c r="AG101" s="150" t="s">
        <v>583</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2" x14ac:dyDescent="0.2">
      <c r="A102" s="157"/>
      <c r="B102" s="158"/>
      <c r="C102" s="266" t="s">
        <v>1264</v>
      </c>
      <c r="D102" s="267"/>
      <c r="E102" s="267"/>
      <c r="F102" s="267"/>
      <c r="G102" s="267"/>
      <c r="H102" s="161"/>
      <c r="I102" s="161"/>
      <c r="J102" s="161"/>
      <c r="K102" s="161"/>
      <c r="L102" s="161"/>
      <c r="M102" s="161"/>
      <c r="N102" s="160"/>
      <c r="O102" s="160"/>
      <c r="P102" s="160"/>
      <c r="Q102" s="160"/>
      <c r="R102" s="161"/>
      <c r="S102" s="161"/>
      <c r="T102" s="161"/>
      <c r="U102" s="161"/>
      <c r="V102" s="161"/>
      <c r="W102" s="161"/>
      <c r="X102" s="161"/>
      <c r="Y102" s="161"/>
      <c r="Z102" s="150"/>
      <c r="AA102" s="150"/>
      <c r="AB102" s="150"/>
      <c r="AC102" s="150"/>
      <c r="AD102" s="150"/>
      <c r="AE102" s="150"/>
      <c r="AF102" s="150"/>
      <c r="AG102" s="150" t="s">
        <v>240</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2" x14ac:dyDescent="0.2">
      <c r="A103" s="157"/>
      <c r="B103" s="158"/>
      <c r="C103" s="197" t="s">
        <v>1299</v>
      </c>
      <c r="D103" s="192"/>
      <c r="E103" s="193"/>
      <c r="F103" s="161"/>
      <c r="G103" s="161"/>
      <c r="H103" s="161"/>
      <c r="I103" s="161"/>
      <c r="J103" s="161"/>
      <c r="K103" s="161"/>
      <c r="L103" s="161"/>
      <c r="M103" s="161"/>
      <c r="N103" s="160"/>
      <c r="O103" s="160"/>
      <c r="P103" s="160"/>
      <c r="Q103" s="160"/>
      <c r="R103" s="161"/>
      <c r="S103" s="161"/>
      <c r="T103" s="161"/>
      <c r="U103" s="161"/>
      <c r="V103" s="161"/>
      <c r="W103" s="161"/>
      <c r="X103" s="161"/>
      <c r="Y103" s="161"/>
      <c r="Z103" s="150"/>
      <c r="AA103" s="150"/>
      <c r="AB103" s="150"/>
      <c r="AC103" s="150"/>
      <c r="AD103" s="150"/>
      <c r="AE103" s="150"/>
      <c r="AF103" s="150"/>
      <c r="AG103" s="150" t="s">
        <v>302</v>
      </c>
      <c r="AH103" s="150">
        <v>0</v>
      </c>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3" x14ac:dyDescent="0.2">
      <c r="A104" s="157"/>
      <c r="B104" s="158"/>
      <c r="C104" s="197" t="s">
        <v>1049</v>
      </c>
      <c r="D104" s="192"/>
      <c r="E104" s="193">
        <v>510</v>
      </c>
      <c r="F104" s="161"/>
      <c r="G104" s="161"/>
      <c r="H104" s="161"/>
      <c r="I104" s="161"/>
      <c r="J104" s="161"/>
      <c r="K104" s="161"/>
      <c r="L104" s="161"/>
      <c r="M104" s="161"/>
      <c r="N104" s="160"/>
      <c r="O104" s="160"/>
      <c r="P104" s="160"/>
      <c r="Q104" s="160"/>
      <c r="R104" s="161"/>
      <c r="S104" s="161"/>
      <c r="T104" s="161"/>
      <c r="U104" s="161"/>
      <c r="V104" s="161"/>
      <c r="W104" s="161"/>
      <c r="X104" s="161"/>
      <c r="Y104" s="161"/>
      <c r="Z104" s="150"/>
      <c r="AA104" s="150"/>
      <c r="AB104" s="150"/>
      <c r="AC104" s="150"/>
      <c r="AD104" s="150"/>
      <c r="AE104" s="150"/>
      <c r="AF104" s="150"/>
      <c r="AG104" s="150" t="s">
        <v>302</v>
      </c>
      <c r="AH104" s="150">
        <v>0</v>
      </c>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22.5" outlineLevel="1" x14ac:dyDescent="0.2">
      <c r="A105" s="171">
        <v>26</v>
      </c>
      <c r="B105" s="172" t="s">
        <v>1267</v>
      </c>
      <c r="C105" s="187" t="s">
        <v>1268</v>
      </c>
      <c r="D105" s="173" t="s">
        <v>297</v>
      </c>
      <c r="E105" s="174">
        <v>1260</v>
      </c>
      <c r="F105" s="175"/>
      <c r="G105" s="176">
        <f>ROUND(E105*F105,2)</f>
        <v>0</v>
      </c>
      <c r="H105" s="175"/>
      <c r="I105" s="176">
        <f>ROUND(E105*H105,2)</f>
        <v>0</v>
      </c>
      <c r="J105" s="175"/>
      <c r="K105" s="176">
        <f>ROUND(E105*J105,2)</f>
        <v>0</v>
      </c>
      <c r="L105" s="176">
        <v>21</v>
      </c>
      <c r="M105" s="176">
        <f>G105*(1+L105/100)</f>
        <v>0</v>
      </c>
      <c r="N105" s="174">
        <v>0</v>
      </c>
      <c r="O105" s="174">
        <f>ROUND(E105*N105,2)</f>
        <v>0</v>
      </c>
      <c r="P105" s="174">
        <v>0</v>
      </c>
      <c r="Q105" s="174">
        <f>ROUND(E105*P105,2)</f>
        <v>0</v>
      </c>
      <c r="R105" s="176"/>
      <c r="S105" s="176" t="s">
        <v>925</v>
      </c>
      <c r="T105" s="177" t="s">
        <v>926</v>
      </c>
      <c r="U105" s="161">
        <v>0</v>
      </c>
      <c r="V105" s="161">
        <f>ROUND(E105*U105,2)</f>
        <v>0</v>
      </c>
      <c r="W105" s="161"/>
      <c r="X105" s="161" t="s">
        <v>299</v>
      </c>
      <c r="Y105" s="161" t="s">
        <v>238</v>
      </c>
      <c r="Z105" s="150"/>
      <c r="AA105" s="150"/>
      <c r="AB105" s="150"/>
      <c r="AC105" s="150"/>
      <c r="AD105" s="150"/>
      <c r="AE105" s="150"/>
      <c r="AF105" s="150"/>
      <c r="AG105" s="150" t="s">
        <v>583</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2" x14ac:dyDescent="0.2">
      <c r="A106" s="157"/>
      <c r="B106" s="158"/>
      <c r="C106" s="266" t="s">
        <v>1268</v>
      </c>
      <c r="D106" s="267"/>
      <c r="E106" s="267"/>
      <c r="F106" s="267"/>
      <c r="G106" s="267"/>
      <c r="H106" s="161"/>
      <c r="I106" s="161"/>
      <c r="J106" s="161"/>
      <c r="K106" s="161"/>
      <c r="L106" s="161"/>
      <c r="M106" s="161"/>
      <c r="N106" s="160"/>
      <c r="O106" s="160"/>
      <c r="P106" s="160"/>
      <c r="Q106" s="160"/>
      <c r="R106" s="161"/>
      <c r="S106" s="161"/>
      <c r="T106" s="161"/>
      <c r="U106" s="161"/>
      <c r="V106" s="161"/>
      <c r="W106" s="161"/>
      <c r="X106" s="161"/>
      <c r="Y106" s="161"/>
      <c r="Z106" s="150"/>
      <c r="AA106" s="150"/>
      <c r="AB106" s="150"/>
      <c r="AC106" s="150"/>
      <c r="AD106" s="150"/>
      <c r="AE106" s="150"/>
      <c r="AF106" s="150"/>
      <c r="AG106" s="150" t="s">
        <v>240</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2" x14ac:dyDescent="0.2">
      <c r="A107" s="157"/>
      <c r="B107" s="158"/>
      <c r="C107" s="197" t="s">
        <v>1300</v>
      </c>
      <c r="D107" s="192"/>
      <c r="E107" s="193"/>
      <c r="F107" s="161"/>
      <c r="G107" s="161"/>
      <c r="H107" s="161"/>
      <c r="I107" s="161"/>
      <c r="J107" s="161"/>
      <c r="K107" s="161"/>
      <c r="L107" s="161"/>
      <c r="M107" s="161"/>
      <c r="N107" s="160"/>
      <c r="O107" s="160"/>
      <c r="P107" s="160"/>
      <c r="Q107" s="160"/>
      <c r="R107" s="161"/>
      <c r="S107" s="161"/>
      <c r="T107" s="161"/>
      <c r="U107" s="161"/>
      <c r="V107" s="161"/>
      <c r="W107" s="161"/>
      <c r="X107" s="161"/>
      <c r="Y107" s="161"/>
      <c r="Z107" s="150"/>
      <c r="AA107" s="150"/>
      <c r="AB107" s="150"/>
      <c r="AC107" s="150"/>
      <c r="AD107" s="150"/>
      <c r="AE107" s="150"/>
      <c r="AF107" s="150"/>
      <c r="AG107" s="150" t="s">
        <v>302</v>
      </c>
      <c r="AH107" s="150">
        <v>0</v>
      </c>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3" x14ac:dyDescent="0.2">
      <c r="A108" s="157"/>
      <c r="B108" s="158"/>
      <c r="C108" s="197" t="s">
        <v>1054</v>
      </c>
      <c r="D108" s="192"/>
      <c r="E108" s="193">
        <v>1260</v>
      </c>
      <c r="F108" s="161"/>
      <c r="G108" s="161"/>
      <c r="H108" s="161"/>
      <c r="I108" s="161"/>
      <c r="J108" s="161"/>
      <c r="K108" s="161"/>
      <c r="L108" s="161"/>
      <c r="M108" s="161"/>
      <c r="N108" s="160"/>
      <c r="O108" s="160"/>
      <c r="P108" s="160"/>
      <c r="Q108" s="160"/>
      <c r="R108" s="161"/>
      <c r="S108" s="161"/>
      <c r="T108" s="161"/>
      <c r="U108" s="161"/>
      <c r="V108" s="161"/>
      <c r="W108" s="161"/>
      <c r="X108" s="161"/>
      <c r="Y108" s="161"/>
      <c r="Z108" s="150"/>
      <c r="AA108" s="150"/>
      <c r="AB108" s="150"/>
      <c r="AC108" s="150"/>
      <c r="AD108" s="150"/>
      <c r="AE108" s="150"/>
      <c r="AF108" s="150"/>
      <c r="AG108" s="150" t="s">
        <v>302</v>
      </c>
      <c r="AH108" s="150">
        <v>0</v>
      </c>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
      <c r="A109" s="171">
        <v>27</v>
      </c>
      <c r="B109" s="172" t="s">
        <v>1159</v>
      </c>
      <c r="C109" s="187" t="s">
        <v>1160</v>
      </c>
      <c r="D109" s="173" t="s">
        <v>313</v>
      </c>
      <c r="E109" s="174">
        <v>24.48</v>
      </c>
      <c r="F109" s="175"/>
      <c r="G109" s="176">
        <f>ROUND(E109*F109,2)</f>
        <v>0</v>
      </c>
      <c r="H109" s="175"/>
      <c r="I109" s="176">
        <f>ROUND(E109*H109,2)</f>
        <v>0</v>
      </c>
      <c r="J109" s="175"/>
      <c r="K109" s="176">
        <f>ROUND(E109*J109,2)</f>
        <v>0</v>
      </c>
      <c r="L109" s="176">
        <v>21</v>
      </c>
      <c r="M109" s="176">
        <f>G109*(1+L109/100)</f>
        <v>0</v>
      </c>
      <c r="N109" s="174">
        <v>0</v>
      </c>
      <c r="O109" s="174">
        <f>ROUND(E109*N109,2)</f>
        <v>0</v>
      </c>
      <c r="P109" s="174">
        <v>0</v>
      </c>
      <c r="Q109" s="174">
        <f>ROUND(E109*P109,2)</f>
        <v>0</v>
      </c>
      <c r="R109" s="176"/>
      <c r="S109" s="176" t="s">
        <v>925</v>
      </c>
      <c r="T109" s="177" t="s">
        <v>926</v>
      </c>
      <c r="U109" s="161">
        <v>0</v>
      </c>
      <c r="V109" s="161">
        <f>ROUND(E109*U109,2)</f>
        <v>0</v>
      </c>
      <c r="W109" s="161"/>
      <c r="X109" s="161" t="s">
        <v>299</v>
      </c>
      <c r="Y109" s="161" t="s">
        <v>238</v>
      </c>
      <c r="Z109" s="150"/>
      <c r="AA109" s="150"/>
      <c r="AB109" s="150"/>
      <c r="AC109" s="150"/>
      <c r="AD109" s="150"/>
      <c r="AE109" s="150"/>
      <c r="AF109" s="150"/>
      <c r="AG109" s="150" t="s">
        <v>583</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2" x14ac:dyDescent="0.2">
      <c r="A110" s="157"/>
      <c r="B110" s="158"/>
      <c r="C110" s="266" t="s">
        <v>1160</v>
      </c>
      <c r="D110" s="267"/>
      <c r="E110" s="267"/>
      <c r="F110" s="267"/>
      <c r="G110" s="267"/>
      <c r="H110" s="161"/>
      <c r="I110" s="161"/>
      <c r="J110" s="161"/>
      <c r="K110" s="161"/>
      <c r="L110" s="161"/>
      <c r="M110" s="161"/>
      <c r="N110" s="160"/>
      <c r="O110" s="160"/>
      <c r="P110" s="160"/>
      <c r="Q110" s="160"/>
      <c r="R110" s="161"/>
      <c r="S110" s="161"/>
      <c r="T110" s="161"/>
      <c r="U110" s="161"/>
      <c r="V110" s="161"/>
      <c r="W110" s="161"/>
      <c r="X110" s="161"/>
      <c r="Y110" s="161"/>
      <c r="Z110" s="150"/>
      <c r="AA110" s="150"/>
      <c r="AB110" s="150"/>
      <c r="AC110" s="150"/>
      <c r="AD110" s="150"/>
      <c r="AE110" s="150"/>
      <c r="AF110" s="150"/>
      <c r="AG110" s="150" t="s">
        <v>240</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2" x14ac:dyDescent="0.2">
      <c r="A111" s="157"/>
      <c r="B111" s="158"/>
      <c r="C111" s="197" t="s">
        <v>1291</v>
      </c>
      <c r="D111" s="192"/>
      <c r="E111" s="193"/>
      <c r="F111" s="161"/>
      <c r="G111" s="161"/>
      <c r="H111" s="161"/>
      <c r="I111" s="161"/>
      <c r="J111" s="161"/>
      <c r="K111" s="161"/>
      <c r="L111" s="161"/>
      <c r="M111" s="161"/>
      <c r="N111" s="160"/>
      <c r="O111" s="160"/>
      <c r="P111" s="160"/>
      <c r="Q111" s="160"/>
      <c r="R111" s="161"/>
      <c r="S111" s="161"/>
      <c r="T111" s="161"/>
      <c r="U111" s="161"/>
      <c r="V111" s="161"/>
      <c r="W111" s="161"/>
      <c r="X111" s="161"/>
      <c r="Y111" s="161"/>
      <c r="Z111" s="150"/>
      <c r="AA111" s="150"/>
      <c r="AB111" s="150"/>
      <c r="AC111" s="150"/>
      <c r="AD111" s="150"/>
      <c r="AE111" s="150"/>
      <c r="AF111" s="150"/>
      <c r="AG111" s="150" t="s">
        <v>302</v>
      </c>
      <c r="AH111" s="150">
        <v>0</v>
      </c>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3" x14ac:dyDescent="0.2">
      <c r="A112" s="157"/>
      <c r="B112" s="158"/>
      <c r="C112" s="197" t="s">
        <v>1292</v>
      </c>
      <c r="D112" s="192"/>
      <c r="E112" s="193"/>
      <c r="F112" s="161"/>
      <c r="G112" s="161"/>
      <c r="H112" s="161"/>
      <c r="I112" s="161"/>
      <c r="J112" s="161"/>
      <c r="K112" s="161"/>
      <c r="L112" s="161"/>
      <c r="M112" s="161"/>
      <c r="N112" s="160"/>
      <c r="O112" s="160"/>
      <c r="P112" s="160"/>
      <c r="Q112" s="160"/>
      <c r="R112" s="161"/>
      <c r="S112" s="161"/>
      <c r="T112" s="161"/>
      <c r="U112" s="161"/>
      <c r="V112" s="161"/>
      <c r="W112" s="161"/>
      <c r="X112" s="161"/>
      <c r="Y112" s="161"/>
      <c r="Z112" s="150"/>
      <c r="AA112" s="150"/>
      <c r="AB112" s="150"/>
      <c r="AC112" s="150"/>
      <c r="AD112" s="150"/>
      <c r="AE112" s="150"/>
      <c r="AF112" s="150"/>
      <c r="AG112" s="150" t="s">
        <v>302</v>
      </c>
      <c r="AH112" s="150">
        <v>0</v>
      </c>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3" x14ac:dyDescent="0.2">
      <c r="A113" s="157"/>
      <c r="B113" s="158"/>
      <c r="C113" s="197" t="s">
        <v>1293</v>
      </c>
      <c r="D113" s="192"/>
      <c r="E113" s="193"/>
      <c r="F113" s="161"/>
      <c r="G113" s="161"/>
      <c r="H113" s="161"/>
      <c r="I113" s="161"/>
      <c r="J113" s="161"/>
      <c r="K113" s="161"/>
      <c r="L113" s="161"/>
      <c r="M113" s="161"/>
      <c r="N113" s="160"/>
      <c r="O113" s="160"/>
      <c r="P113" s="160"/>
      <c r="Q113" s="160"/>
      <c r="R113" s="161"/>
      <c r="S113" s="161"/>
      <c r="T113" s="161"/>
      <c r="U113" s="161"/>
      <c r="V113" s="161"/>
      <c r="W113" s="161"/>
      <c r="X113" s="161"/>
      <c r="Y113" s="161"/>
      <c r="Z113" s="150"/>
      <c r="AA113" s="150"/>
      <c r="AB113" s="150"/>
      <c r="AC113" s="150"/>
      <c r="AD113" s="150"/>
      <c r="AE113" s="150"/>
      <c r="AF113" s="150"/>
      <c r="AG113" s="150" t="s">
        <v>302</v>
      </c>
      <c r="AH113" s="150">
        <v>0</v>
      </c>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3" x14ac:dyDescent="0.2">
      <c r="A114" s="157"/>
      <c r="B114" s="158"/>
      <c r="C114" s="197" t="s">
        <v>1294</v>
      </c>
      <c r="D114" s="192"/>
      <c r="E114" s="193">
        <v>24.48</v>
      </c>
      <c r="F114" s="161"/>
      <c r="G114" s="161"/>
      <c r="H114" s="161"/>
      <c r="I114" s="161"/>
      <c r="J114" s="161"/>
      <c r="K114" s="161"/>
      <c r="L114" s="161"/>
      <c r="M114" s="161"/>
      <c r="N114" s="160"/>
      <c r="O114" s="160"/>
      <c r="P114" s="160"/>
      <c r="Q114" s="160"/>
      <c r="R114" s="161"/>
      <c r="S114" s="161"/>
      <c r="T114" s="161"/>
      <c r="U114" s="161"/>
      <c r="V114" s="161"/>
      <c r="W114" s="161"/>
      <c r="X114" s="161"/>
      <c r="Y114" s="161"/>
      <c r="Z114" s="150"/>
      <c r="AA114" s="150"/>
      <c r="AB114" s="150"/>
      <c r="AC114" s="150"/>
      <c r="AD114" s="150"/>
      <c r="AE114" s="150"/>
      <c r="AF114" s="150"/>
      <c r="AG114" s="150" t="s">
        <v>302</v>
      </c>
      <c r="AH114" s="150">
        <v>0</v>
      </c>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
      <c r="A115" s="171">
        <v>28</v>
      </c>
      <c r="B115" s="172" t="s">
        <v>1165</v>
      </c>
      <c r="C115" s="187" t="s">
        <v>1166</v>
      </c>
      <c r="D115" s="173" t="s">
        <v>313</v>
      </c>
      <c r="E115" s="174">
        <v>24.48</v>
      </c>
      <c r="F115" s="175"/>
      <c r="G115" s="176">
        <f>ROUND(E115*F115,2)</f>
        <v>0</v>
      </c>
      <c r="H115" s="175"/>
      <c r="I115" s="176">
        <f>ROUND(E115*H115,2)</f>
        <v>0</v>
      </c>
      <c r="J115" s="175"/>
      <c r="K115" s="176">
        <f>ROUND(E115*J115,2)</f>
        <v>0</v>
      </c>
      <c r="L115" s="176">
        <v>21</v>
      </c>
      <c r="M115" s="176">
        <f>G115*(1+L115/100)</f>
        <v>0</v>
      </c>
      <c r="N115" s="174">
        <v>0</v>
      </c>
      <c r="O115" s="174">
        <f>ROUND(E115*N115,2)</f>
        <v>0</v>
      </c>
      <c r="P115" s="174">
        <v>0</v>
      </c>
      <c r="Q115" s="174">
        <f>ROUND(E115*P115,2)</f>
        <v>0</v>
      </c>
      <c r="R115" s="176"/>
      <c r="S115" s="176" t="s">
        <v>925</v>
      </c>
      <c r="T115" s="177" t="s">
        <v>926</v>
      </c>
      <c r="U115" s="161">
        <v>0</v>
      </c>
      <c r="V115" s="161">
        <f>ROUND(E115*U115,2)</f>
        <v>0</v>
      </c>
      <c r="W115" s="161"/>
      <c r="X115" s="161" t="s">
        <v>299</v>
      </c>
      <c r="Y115" s="161" t="s">
        <v>238</v>
      </c>
      <c r="Z115" s="150"/>
      <c r="AA115" s="150"/>
      <c r="AB115" s="150"/>
      <c r="AC115" s="150"/>
      <c r="AD115" s="150"/>
      <c r="AE115" s="150"/>
      <c r="AF115" s="150"/>
      <c r="AG115" s="150" t="s">
        <v>583</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2" x14ac:dyDescent="0.2">
      <c r="A116" s="157"/>
      <c r="B116" s="158"/>
      <c r="C116" s="266" t="s">
        <v>1166</v>
      </c>
      <c r="D116" s="267"/>
      <c r="E116" s="267"/>
      <c r="F116" s="267"/>
      <c r="G116" s="267"/>
      <c r="H116" s="161"/>
      <c r="I116" s="161"/>
      <c r="J116" s="161"/>
      <c r="K116" s="161"/>
      <c r="L116" s="161"/>
      <c r="M116" s="161"/>
      <c r="N116" s="160"/>
      <c r="O116" s="160"/>
      <c r="P116" s="160"/>
      <c r="Q116" s="160"/>
      <c r="R116" s="161"/>
      <c r="S116" s="161"/>
      <c r="T116" s="161"/>
      <c r="U116" s="161"/>
      <c r="V116" s="161"/>
      <c r="W116" s="161"/>
      <c r="X116" s="161"/>
      <c r="Y116" s="161"/>
      <c r="Z116" s="150"/>
      <c r="AA116" s="150"/>
      <c r="AB116" s="150"/>
      <c r="AC116" s="150"/>
      <c r="AD116" s="150"/>
      <c r="AE116" s="150"/>
      <c r="AF116" s="150"/>
      <c r="AG116" s="150" t="s">
        <v>240</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
      <c r="A117" s="171">
        <v>29</v>
      </c>
      <c r="B117" s="172" t="s">
        <v>1167</v>
      </c>
      <c r="C117" s="187" t="s">
        <v>1168</v>
      </c>
      <c r="D117" s="173" t="s">
        <v>313</v>
      </c>
      <c r="E117" s="174">
        <v>24.48</v>
      </c>
      <c r="F117" s="175"/>
      <c r="G117" s="176">
        <f>ROUND(E117*F117,2)</f>
        <v>0</v>
      </c>
      <c r="H117" s="175"/>
      <c r="I117" s="176">
        <f>ROUND(E117*H117,2)</f>
        <v>0</v>
      </c>
      <c r="J117" s="175"/>
      <c r="K117" s="176">
        <f>ROUND(E117*J117,2)</f>
        <v>0</v>
      </c>
      <c r="L117" s="176">
        <v>21</v>
      </c>
      <c r="M117" s="176">
        <f>G117*(1+L117/100)</f>
        <v>0</v>
      </c>
      <c r="N117" s="174">
        <v>0</v>
      </c>
      <c r="O117" s="174">
        <f>ROUND(E117*N117,2)</f>
        <v>0</v>
      </c>
      <c r="P117" s="174">
        <v>0</v>
      </c>
      <c r="Q117" s="174">
        <f>ROUND(E117*P117,2)</f>
        <v>0</v>
      </c>
      <c r="R117" s="176"/>
      <c r="S117" s="176" t="s">
        <v>925</v>
      </c>
      <c r="T117" s="177" t="s">
        <v>926</v>
      </c>
      <c r="U117" s="161">
        <v>0</v>
      </c>
      <c r="V117" s="161">
        <f>ROUND(E117*U117,2)</f>
        <v>0</v>
      </c>
      <c r="W117" s="161"/>
      <c r="X117" s="161" t="s">
        <v>299</v>
      </c>
      <c r="Y117" s="161" t="s">
        <v>238</v>
      </c>
      <c r="Z117" s="150"/>
      <c r="AA117" s="150"/>
      <c r="AB117" s="150"/>
      <c r="AC117" s="150"/>
      <c r="AD117" s="150"/>
      <c r="AE117" s="150"/>
      <c r="AF117" s="150"/>
      <c r="AG117" s="150" t="s">
        <v>583</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2" x14ac:dyDescent="0.2">
      <c r="A118" s="157"/>
      <c r="B118" s="158"/>
      <c r="C118" s="266" t="s">
        <v>1168</v>
      </c>
      <c r="D118" s="267"/>
      <c r="E118" s="267"/>
      <c r="F118" s="267"/>
      <c r="G118" s="267"/>
      <c r="H118" s="161"/>
      <c r="I118" s="161"/>
      <c r="J118" s="161"/>
      <c r="K118" s="161"/>
      <c r="L118" s="161"/>
      <c r="M118" s="161"/>
      <c r="N118" s="160"/>
      <c r="O118" s="160"/>
      <c r="P118" s="160"/>
      <c r="Q118" s="160"/>
      <c r="R118" s="161"/>
      <c r="S118" s="161"/>
      <c r="T118" s="161"/>
      <c r="U118" s="161"/>
      <c r="V118" s="161"/>
      <c r="W118" s="161"/>
      <c r="X118" s="161"/>
      <c r="Y118" s="161"/>
      <c r="Z118" s="150"/>
      <c r="AA118" s="150"/>
      <c r="AB118" s="150"/>
      <c r="AC118" s="150"/>
      <c r="AD118" s="150"/>
      <c r="AE118" s="150"/>
      <c r="AF118" s="150"/>
      <c r="AG118" s="150" t="s">
        <v>240</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
      <c r="A119" s="171">
        <v>30</v>
      </c>
      <c r="B119" s="172" t="s">
        <v>1169</v>
      </c>
      <c r="C119" s="187" t="s">
        <v>1170</v>
      </c>
      <c r="D119" s="173" t="s">
        <v>313</v>
      </c>
      <c r="E119" s="174">
        <v>24.48</v>
      </c>
      <c r="F119" s="175"/>
      <c r="G119" s="176">
        <f>ROUND(E119*F119,2)</f>
        <v>0</v>
      </c>
      <c r="H119" s="175"/>
      <c r="I119" s="176">
        <f>ROUND(E119*H119,2)</f>
        <v>0</v>
      </c>
      <c r="J119" s="175"/>
      <c r="K119" s="176">
        <f>ROUND(E119*J119,2)</f>
        <v>0</v>
      </c>
      <c r="L119" s="176">
        <v>21</v>
      </c>
      <c r="M119" s="176">
        <f>G119*(1+L119/100)</f>
        <v>0</v>
      </c>
      <c r="N119" s="174">
        <v>0</v>
      </c>
      <c r="O119" s="174">
        <f>ROUND(E119*N119,2)</f>
        <v>0</v>
      </c>
      <c r="P119" s="174">
        <v>0</v>
      </c>
      <c r="Q119" s="174">
        <f>ROUND(E119*P119,2)</f>
        <v>0</v>
      </c>
      <c r="R119" s="176"/>
      <c r="S119" s="176" t="s">
        <v>925</v>
      </c>
      <c r="T119" s="177" t="s">
        <v>926</v>
      </c>
      <c r="U119" s="161">
        <v>0</v>
      </c>
      <c r="V119" s="161">
        <f>ROUND(E119*U119,2)</f>
        <v>0</v>
      </c>
      <c r="W119" s="161"/>
      <c r="X119" s="161" t="s">
        <v>428</v>
      </c>
      <c r="Y119" s="161" t="s">
        <v>238</v>
      </c>
      <c r="Z119" s="150"/>
      <c r="AA119" s="150"/>
      <c r="AB119" s="150"/>
      <c r="AC119" s="150"/>
      <c r="AD119" s="150"/>
      <c r="AE119" s="150"/>
      <c r="AF119" s="150"/>
      <c r="AG119" s="150" t="s">
        <v>663</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2" x14ac:dyDescent="0.2">
      <c r="A120" s="157"/>
      <c r="B120" s="158"/>
      <c r="C120" s="266" t="s">
        <v>1170</v>
      </c>
      <c r="D120" s="267"/>
      <c r="E120" s="267"/>
      <c r="F120" s="267"/>
      <c r="G120" s="267"/>
      <c r="H120" s="161"/>
      <c r="I120" s="161"/>
      <c r="J120" s="161"/>
      <c r="K120" s="161"/>
      <c r="L120" s="161"/>
      <c r="M120" s="161"/>
      <c r="N120" s="160"/>
      <c r="O120" s="160"/>
      <c r="P120" s="160"/>
      <c r="Q120" s="160"/>
      <c r="R120" s="161"/>
      <c r="S120" s="161"/>
      <c r="T120" s="161"/>
      <c r="U120" s="161"/>
      <c r="V120" s="161"/>
      <c r="W120" s="161"/>
      <c r="X120" s="161"/>
      <c r="Y120" s="161"/>
      <c r="Z120" s="150"/>
      <c r="AA120" s="150"/>
      <c r="AB120" s="150"/>
      <c r="AC120" s="150"/>
      <c r="AD120" s="150"/>
      <c r="AE120" s="150"/>
      <c r="AF120" s="150"/>
      <c r="AG120" s="150" t="s">
        <v>240</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
      <c r="A121" s="171">
        <v>31</v>
      </c>
      <c r="B121" s="172" t="s">
        <v>1209</v>
      </c>
      <c r="C121" s="187" t="s">
        <v>1210</v>
      </c>
      <c r="D121" s="173" t="s">
        <v>297</v>
      </c>
      <c r="E121" s="174">
        <v>300</v>
      </c>
      <c r="F121" s="175"/>
      <c r="G121" s="176">
        <f>ROUND(E121*F121,2)</f>
        <v>0</v>
      </c>
      <c r="H121" s="175"/>
      <c r="I121" s="176">
        <f>ROUND(E121*H121,2)</f>
        <v>0</v>
      </c>
      <c r="J121" s="175"/>
      <c r="K121" s="176">
        <f>ROUND(E121*J121,2)</f>
        <v>0</v>
      </c>
      <c r="L121" s="176">
        <v>21</v>
      </c>
      <c r="M121" s="176">
        <f>G121*(1+L121/100)</f>
        <v>0</v>
      </c>
      <c r="N121" s="174">
        <v>0</v>
      </c>
      <c r="O121" s="174">
        <f>ROUND(E121*N121,2)</f>
        <v>0</v>
      </c>
      <c r="P121" s="174">
        <v>0</v>
      </c>
      <c r="Q121" s="174">
        <f>ROUND(E121*P121,2)</f>
        <v>0</v>
      </c>
      <c r="R121" s="176"/>
      <c r="S121" s="176" t="s">
        <v>925</v>
      </c>
      <c r="T121" s="177" t="s">
        <v>926</v>
      </c>
      <c r="U121" s="161">
        <v>0</v>
      </c>
      <c r="V121" s="161">
        <f>ROUND(E121*U121,2)</f>
        <v>0</v>
      </c>
      <c r="W121" s="161"/>
      <c r="X121" s="161" t="s">
        <v>299</v>
      </c>
      <c r="Y121" s="161" t="s">
        <v>238</v>
      </c>
      <c r="Z121" s="150"/>
      <c r="AA121" s="150"/>
      <c r="AB121" s="150"/>
      <c r="AC121" s="150"/>
      <c r="AD121" s="150"/>
      <c r="AE121" s="150"/>
      <c r="AF121" s="150"/>
      <c r="AG121" s="150" t="s">
        <v>583</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2" x14ac:dyDescent="0.2">
      <c r="A122" s="157"/>
      <c r="B122" s="158"/>
      <c r="C122" s="266" t="s">
        <v>1210</v>
      </c>
      <c r="D122" s="267"/>
      <c r="E122" s="267"/>
      <c r="F122" s="267"/>
      <c r="G122" s="267"/>
      <c r="H122" s="161"/>
      <c r="I122" s="161"/>
      <c r="J122" s="161"/>
      <c r="K122" s="161"/>
      <c r="L122" s="161"/>
      <c r="M122" s="161"/>
      <c r="N122" s="160"/>
      <c r="O122" s="160"/>
      <c r="P122" s="160"/>
      <c r="Q122" s="160"/>
      <c r="R122" s="161"/>
      <c r="S122" s="161"/>
      <c r="T122" s="161"/>
      <c r="U122" s="161"/>
      <c r="V122" s="161"/>
      <c r="W122" s="161"/>
      <c r="X122" s="161"/>
      <c r="Y122" s="161"/>
      <c r="Z122" s="150"/>
      <c r="AA122" s="150"/>
      <c r="AB122" s="150"/>
      <c r="AC122" s="150"/>
      <c r="AD122" s="150"/>
      <c r="AE122" s="150"/>
      <c r="AF122" s="150"/>
      <c r="AG122" s="150" t="s">
        <v>240</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2" x14ac:dyDescent="0.2">
      <c r="A123" s="157"/>
      <c r="B123" s="158"/>
      <c r="C123" s="197" t="s">
        <v>1275</v>
      </c>
      <c r="D123" s="192"/>
      <c r="E123" s="193"/>
      <c r="F123" s="161"/>
      <c r="G123" s="161"/>
      <c r="H123" s="161"/>
      <c r="I123" s="161"/>
      <c r="J123" s="161"/>
      <c r="K123" s="161"/>
      <c r="L123" s="161"/>
      <c r="M123" s="161"/>
      <c r="N123" s="160"/>
      <c r="O123" s="160"/>
      <c r="P123" s="160"/>
      <c r="Q123" s="160"/>
      <c r="R123" s="161"/>
      <c r="S123" s="161"/>
      <c r="T123" s="161"/>
      <c r="U123" s="161"/>
      <c r="V123" s="161"/>
      <c r="W123" s="161"/>
      <c r="X123" s="161"/>
      <c r="Y123" s="161"/>
      <c r="Z123" s="150"/>
      <c r="AA123" s="150"/>
      <c r="AB123" s="150"/>
      <c r="AC123" s="150"/>
      <c r="AD123" s="150"/>
      <c r="AE123" s="150"/>
      <c r="AF123" s="150"/>
      <c r="AG123" s="150" t="s">
        <v>302</v>
      </c>
      <c r="AH123" s="150">
        <v>0</v>
      </c>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3" x14ac:dyDescent="0.2">
      <c r="A124" s="157"/>
      <c r="B124" s="158"/>
      <c r="C124" s="197" t="s">
        <v>1276</v>
      </c>
      <c r="D124" s="192"/>
      <c r="E124" s="193">
        <v>300</v>
      </c>
      <c r="F124" s="161"/>
      <c r="G124" s="161"/>
      <c r="H124" s="161"/>
      <c r="I124" s="161"/>
      <c r="J124" s="161"/>
      <c r="K124" s="161"/>
      <c r="L124" s="161"/>
      <c r="M124" s="161"/>
      <c r="N124" s="160"/>
      <c r="O124" s="160"/>
      <c r="P124" s="160"/>
      <c r="Q124" s="160"/>
      <c r="R124" s="161"/>
      <c r="S124" s="161"/>
      <c r="T124" s="161"/>
      <c r="U124" s="161"/>
      <c r="V124" s="161"/>
      <c r="W124" s="161"/>
      <c r="X124" s="161"/>
      <c r="Y124" s="161"/>
      <c r="Z124" s="150"/>
      <c r="AA124" s="150"/>
      <c r="AB124" s="150"/>
      <c r="AC124" s="150"/>
      <c r="AD124" s="150"/>
      <c r="AE124" s="150"/>
      <c r="AF124" s="150"/>
      <c r="AG124" s="150" t="s">
        <v>302</v>
      </c>
      <c r="AH124" s="150">
        <v>0</v>
      </c>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ht="22.5" outlineLevel="1" x14ac:dyDescent="0.2">
      <c r="A125" s="171">
        <v>32</v>
      </c>
      <c r="B125" s="172" t="s">
        <v>1027</v>
      </c>
      <c r="C125" s="187" t="s">
        <v>1028</v>
      </c>
      <c r="D125" s="173" t="s">
        <v>422</v>
      </c>
      <c r="E125" s="174">
        <v>0.9</v>
      </c>
      <c r="F125" s="175"/>
      <c r="G125" s="176">
        <f>ROUND(E125*F125,2)</f>
        <v>0</v>
      </c>
      <c r="H125" s="175"/>
      <c r="I125" s="176">
        <f>ROUND(E125*H125,2)</f>
        <v>0</v>
      </c>
      <c r="J125" s="175"/>
      <c r="K125" s="176">
        <f>ROUND(E125*J125,2)</f>
        <v>0</v>
      </c>
      <c r="L125" s="176">
        <v>21</v>
      </c>
      <c r="M125" s="176">
        <f>G125*(1+L125/100)</f>
        <v>0</v>
      </c>
      <c r="N125" s="174">
        <v>0</v>
      </c>
      <c r="O125" s="174">
        <f>ROUND(E125*N125,2)</f>
        <v>0</v>
      </c>
      <c r="P125" s="174">
        <v>0</v>
      </c>
      <c r="Q125" s="174">
        <f>ROUND(E125*P125,2)</f>
        <v>0</v>
      </c>
      <c r="R125" s="176"/>
      <c r="S125" s="176" t="s">
        <v>925</v>
      </c>
      <c r="T125" s="177" t="s">
        <v>926</v>
      </c>
      <c r="U125" s="161">
        <v>0</v>
      </c>
      <c r="V125" s="161">
        <f>ROUND(E125*U125,2)</f>
        <v>0</v>
      </c>
      <c r="W125" s="161"/>
      <c r="X125" s="161" t="s">
        <v>299</v>
      </c>
      <c r="Y125" s="161" t="s">
        <v>238</v>
      </c>
      <c r="Z125" s="150"/>
      <c r="AA125" s="150"/>
      <c r="AB125" s="150"/>
      <c r="AC125" s="150"/>
      <c r="AD125" s="150"/>
      <c r="AE125" s="150"/>
      <c r="AF125" s="150"/>
      <c r="AG125" s="150" t="s">
        <v>583</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2.5" outlineLevel="2" x14ac:dyDescent="0.2">
      <c r="A126" s="157"/>
      <c r="B126" s="158"/>
      <c r="C126" s="266" t="s">
        <v>1029</v>
      </c>
      <c r="D126" s="267"/>
      <c r="E126" s="267"/>
      <c r="F126" s="267"/>
      <c r="G126" s="267"/>
      <c r="H126" s="161"/>
      <c r="I126" s="161"/>
      <c r="J126" s="161"/>
      <c r="K126" s="161"/>
      <c r="L126" s="161"/>
      <c r="M126" s="161"/>
      <c r="N126" s="160"/>
      <c r="O126" s="160"/>
      <c r="P126" s="160"/>
      <c r="Q126" s="160"/>
      <c r="R126" s="161"/>
      <c r="S126" s="161"/>
      <c r="T126" s="161"/>
      <c r="U126" s="161"/>
      <c r="V126" s="161"/>
      <c r="W126" s="161"/>
      <c r="X126" s="161"/>
      <c r="Y126" s="161"/>
      <c r="Z126" s="150"/>
      <c r="AA126" s="150"/>
      <c r="AB126" s="150"/>
      <c r="AC126" s="150"/>
      <c r="AD126" s="150"/>
      <c r="AE126" s="150"/>
      <c r="AF126" s="150"/>
      <c r="AG126" s="150" t="s">
        <v>240</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78" t="str">
        <f>C126</f>
        <v>Poplatek za uložení stavebního odpadu na recyklační skládce (skládkovné) z rostlinných pletiv zatříděného do Katalogu odpadů pod kódem 02 01 03</v>
      </c>
      <c r="BB126" s="150"/>
      <c r="BC126" s="150"/>
      <c r="BD126" s="150"/>
      <c r="BE126" s="150"/>
      <c r="BF126" s="150"/>
      <c r="BG126" s="150"/>
      <c r="BH126" s="150"/>
    </row>
    <row r="127" spans="1:60" outlineLevel="2" x14ac:dyDescent="0.2">
      <c r="A127" s="157"/>
      <c r="B127" s="158"/>
      <c r="C127" s="197" t="s">
        <v>1277</v>
      </c>
      <c r="D127" s="192"/>
      <c r="E127" s="193"/>
      <c r="F127" s="161"/>
      <c r="G127" s="161"/>
      <c r="H127" s="161"/>
      <c r="I127" s="161"/>
      <c r="J127" s="161"/>
      <c r="K127" s="161"/>
      <c r="L127" s="161"/>
      <c r="M127" s="161"/>
      <c r="N127" s="160"/>
      <c r="O127" s="160"/>
      <c r="P127" s="160"/>
      <c r="Q127" s="160"/>
      <c r="R127" s="161"/>
      <c r="S127" s="161"/>
      <c r="T127" s="161"/>
      <c r="U127" s="161"/>
      <c r="V127" s="161"/>
      <c r="W127" s="161"/>
      <c r="X127" s="161"/>
      <c r="Y127" s="161"/>
      <c r="Z127" s="150"/>
      <c r="AA127" s="150"/>
      <c r="AB127" s="150"/>
      <c r="AC127" s="150"/>
      <c r="AD127" s="150"/>
      <c r="AE127" s="150"/>
      <c r="AF127" s="150"/>
      <c r="AG127" s="150" t="s">
        <v>302</v>
      </c>
      <c r="AH127" s="150">
        <v>0</v>
      </c>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outlineLevel="3" x14ac:dyDescent="0.2">
      <c r="A128" s="157"/>
      <c r="B128" s="158"/>
      <c r="C128" s="197" t="s">
        <v>1295</v>
      </c>
      <c r="D128" s="192"/>
      <c r="E128" s="193"/>
      <c r="F128" s="161"/>
      <c r="G128" s="161"/>
      <c r="H128" s="161"/>
      <c r="I128" s="161"/>
      <c r="J128" s="161"/>
      <c r="K128" s="161"/>
      <c r="L128" s="161"/>
      <c r="M128" s="161"/>
      <c r="N128" s="160"/>
      <c r="O128" s="160"/>
      <c r="P128" s="160"/>
      <c r="Q128" s="160"/>
      <c r="R128" s="161"/>
      <c r="S128" s="161"/>
      <c r="T128" s="161"/>
      <c r="U128" s="161"/>
      <c r="V128" s="161"/>
      <c r="W128" s="161"/>
      <c r="X128" s="161"/>
      <c r="Y128" s="161"/>
      <c r="Z128" s="150"/>
      <c r="AA128" s="150"/>
      <c r="AB128" s="150"/>
      <c r="AC128" s="150"/>
      <c r="AD128" s="150"/>
      <c r="AE128" s="150"/>
      <c r="AF128" s="150"/>
      <c r="AG128" s="150" t="s">
        <v>302</v>
      </c>
      <c r="AH128" s="150">
        <v>0</v>
      </c>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3" x14ac:dyDescent="0.2">
      <c r="A129" s="157"/>
      <c r="B129" s="158"/>
      <c r="C129" s="197" t="s">
        <v>1279</v>
      </c>
      <c r="D129" s="192"/>
      <c r="E129" s="193">
        <v>0.9</v>
      </c>
      <c r="F129" s="161"/>
      <c r="G129" s="161"/>
      <c r="H129" s="161"/>
      <c r="I129" s="161"/>
      <c r="J129" s="161"/>
      <c r="K129" s="161"/>
      <c r="L129" s="161"/>
      <c r="M129" s="161"/>
      <c r="N129" s="160"/>
      <c r="O129" s="160"/>
      <c r="P129" s="160"/>
      <c r="Q129" s="160"/>
      <c r="R129" s="161"/>
      <c r="S129" s="161"/>
      <c r="T129" s="161"/>
      <c r="U129" s="161"/>
      <c r="V129" s="161"/>
      <c r="W129" s="161"/>
      <c r="X129" s="161"/>
      <c r="Y129" s="161"/>
      <c r="Z129" s="150"/>
      <c r="AA129" s="150"/>
      <c r="AB129" s="150"/>
      <c r="AC129" s="150"/>
      <c r="AD129" s="150"/>
      <c r="AE129" s="150"/>
      <c r="AF129" s="150"/>
      <c r="AG129" s="150" t="s">
        <v>302</v>
      </c>
      <c r="AH129" s="150">
        <v>0</v>
      </c>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outlineLevel="1" x14ac:dyDescent="0.2">
      <c r="A130" s="171">
        <v>33</v>
      </c>
      <c r="B130" s="172" t="s">
        <v>1280</v>
      </c>
      <c r="C130" s="187" t="s">
        <v>1281</v>
      </c>
      <c r="D130" s="173" t="s">
        <v>438</v>
      </c>
      <c r="E130" s="174">
        <v>32</v>
      </c>
      <c r="F130" s="175"/>
      <c r="G130" s="176">
        <f>ROUND(E130*F130,2)</f>
        <v>0</v>
      </c>
      <c r="H130" s="175"/>
      <c r="I130" s="176">
        <f>ROUND(E130*H130,2)</f>
        <v>0</v>
      </c>
      <c r="J130" s="175"/>
      <c r="K130" s="176">
        <f>ROUND(E130*J130,2)</f>
        <v>0</v>
      </c>
      <c r="L130" s="176">
        <v>21</v>
      </c>
      <c r="M130" s="176">
        <f>G130*(1+L130/100)</f>
        <v>0</v>
      </c>
      <c r="N130" s="174">
        <v>0</v>
      </c>
      <c r="O130" s="174">
        <f>ROUND(E130*N130,2)</f>
        <v>0</v>
      </c>
      <c r="P130" s="174">
        <v>0</v>
      </c>
      <c r="Q130" s="174">
        <f>ROUND(E130*P130,2)</f>
        <v>0</v>
      </c>
      <c r="R130" s="176"/>
      <c r="S130" s="176" t="s">
        <v>267</v>
      </c>
      <c r="T130" s="177" t="s">
        <v>236</v>
      </c>
      <c r="U130" s="161">
        <v>0</v>
      </c>
      <c r="V130" s="161">
        <f>ROUND(E130*U130,2)</f>
        <v>0</v>
      </c>
      <c r="W130" s="161"/>
      <c r="X130" s="161" t="s">
        <v>299</v>
      </c>
      <c r="Y130" s="161" t="s">
        <v>238</v>
      </c>
      <c r="Z130" s="150"/>
      <c r="AA130" s="150"/>
      <c r="AB130" s="150"/>
      <c r="AC130" s="150"/>
      <c r="AD130" s="150"/>
      <c r="AE130" s="150"/>
      <c r="AF130" s="150"/>
      <c r="AG130" s="150" t="s">
        <v>583</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2" x14ac:dyDescent="0.2">
      <c r="A131" s="157"/>
      <c r="B131" s="158"/>
      <c r="C131" s="266" t="s">
        <v>1281</v>
      </c>
      <c r="D131" s="267"/>
      <c r="E131" s="267"/>
      <c r="F131" s="267"/>
      <c r="G131" s="267"/>
      <c r="H131" s="161"/>
      <c r="I131" s="161"/>
      <c r="J131" s="161"/>
      <c r="K131" s="161"/>
      <c r="L131" s="161"/>
      <c r="M131" s="161"/>
      <c r="N131" s="160"/>
      <c r="O131" s="160"/>
      <c r="P131" s="160"/>
      <c r="Q131" s="160"/>
      <c r="R131" s="161"/>
      <c r="S131" s="161"/>
      <c r="T131" s="161"/>
      <c r="U131" s="161"/>
      <c r="V131" s="161"/>
      <c r="W131" s="161"/>
      <c r="X131" s="161"/>
      <c r="Y131" s="161"/>
      <c r="Z131" s="150"/>
      <c r="AA131" s="150"/>
      <c r="AB131" s="150"/>
      <c r="AC131" s="150"/>
      <c r="AD131" s="150"/>
      <c r="AE131" s="150"/>
      <c r="AF131" s="150"/>
      <c r="AG131" s="150" t="s">
        <v>240</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outlineLevel="2" x14ac:dyDescent="0.2">
      <c r="A132" s="157"/>
      <c r="B132" s="158"/>
      <c r="C132" s="197" t="s">
        <v>1282</v>
      </c>
      <c r="D132" s="192"/>
      <c r="E132" s="193"/>
      <c r="F132" s="161"/>
      <c r="G132" s="161"/>
      <c r="H132" s="161"/>
      <c r="I132" s="161"/>
      <c r="J132" s="161"/>
      <c r="K132" s="161"/>
      <c r="L132" s="161"/>
      <c r="M132" s="161"/>
      <c r="N132" s="160"/>
      <c r="O132" s="160"/>
      <c r="P132" s="160"/>
      <c r="Q132" s="160"/>
      <c r="R132" s="161"/>
      <c r="S132" s="161"/>
      <c r="T132" s="161"/>
      <c r="U132" s="161"/>
      <c r="V132" s="161"/>
      <c r="W132" s="161"/>
      <c r="X132" s="161"/>
      <c r="Y132" s="161"/>
      <c r="Z132" s="150"/>
      <c r="AA132" s="150"/>
      <c r="AB132" s="150"/>
      <c r="AC132" s="150"/>
      <c r="AD132" s="150"/>
      <c r="AE132" s="150"/>
      <c r="AF132" s="150"/>
      <c r="AG132" s="150" t="s">
        <v>302</v>
      </c>
      <c r="AH132" s="150">
        <v>0</v>
      </c>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3" x14ac:dyDescent="0.2">
      <c r="A133" s="157"/>
      <c r="B133" s="158"/>
      <c r="C133" s="197" t="s">
        <v>1136</v>
      </c>
      <c r="D133" s="192"/>
      <c r="E133" s="193">
        <v>32</v>
      </c>
      <c r="F133" s="161"/>
      <c r="G133" s="161"/>
      <c r="H133" s="161"/>
      <c r="I133" s="161"/>
      <c r="J133" s="161"/>
      <c r="K133" s="161"/>
      <c r="L133" s="161"/>
      <c r="M133" s="161"/>
      <c r="N133" s="160"/>
      <c r="O133" s="160"/>
      <c r="P133" s="160"/>
      <c r="Q133" s="160"/>
      <c r="R133" s="161"/>
      <c r="S133" s="161"/>
      <c r="T133" s="161"/>
      <c r="U133" s="161"/>
      <c r="V133" s="161"/>
      <c r="W133" s="161"/>
      <c r="X133" s="161"/>
      <c r="Y133" s="161"/>
      <c r="Z133" s="150"/>
      <c r="AA133" s="150"/>
      <c r="AB133" s="150"/>
      <c r="AC133" s="150"/>
      <c r="AD133" s="150"/>
      <c r="AE133" s="150"/>
      <c r="AF133" s="150"/>
      <c r="AG133" s="150" t="s">
        <v>302</v>
      </c>
      <c r="AH133" s="150">
        <v>0</v>
      </c>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
      <c r="A134" s="171">
        <v>34</v>
      </c>
      <c r="B134" s="172" t="s">
        <v>1301</v>
      </c>
      <c r="C134" s="187" t="s">
        <v>1302</v>
      </c>
      <c r="D134" s="173" t="s">
        <v>438</v>
      </c>
      <c r="E134" s="174">
        <v>16</v>
      </c>
      <c r="F134" s="175"/>
      <c r="G134" s="176">
        <f>ROUND(E134*F134,2)</f>
        <v>0</v>
      </c>
      <c r="H134" s="175"/>
      <c r="I134" s="176">
        <f>ROUND(E134*H134,2)</f>
        <v>0</v>
      </c>
      <c r="J134" s="175"/>
      <c r="K134" s="176">
        <f>ROUND(E134*J134,2)</f>
        <v>0</v>
      </c>
      <c r="L134" s="176">
        <v>21</v>
      </c>
      <c r="M134" s="176">
        <f>G134*(1+L134/100)</f>
        <v>0</v>
      </c>
      <c r="N134" s="174">
        <v>0</v>
      </c>
      <c r="O134" s="174">
        <f>ROUND(E134*N134,2)</f>
        <v>0</v>
      </c>
      <c r="P134" s="174">
        <v>0</v>
      </c>
      <c r="Q134" s="174">
        <f>ROUND(E134*P134,2)</f>
        <v>0</v>
      </c>
      <c r="R134" s="176"/>
      <c r="S134" s="176" t="s">
        <v>925</v>
      </c>
      <c r="T134" s="177" t="s">
        <v>926</v>
      </c>
      <c r="U134" s="161">
        <v>0</v>
      </c>
      <c r="V134" s="161">
        <f>ROUND(E134*U134,2)</f>
        <v>0</v>
      </c>
      <c r="W134" s="161"/>
      <c r="X134" s="161" t="s">
        <v>299</v>
      </c>
      <c r="Y134" s="161" t="s">
        <v>238</v>
      </c>
      <c r="Z134" s="150"/>
      <c r="AA134" s="150"/>
      <c r="AB134" s="150"/>
      <c r="AC134" s="150"/>
      <c r="AD134" s="150"/>
      <c r="AE134" s="150"/>
      <c r="AF134" s="150"/>
      <c r="AG134" s="150" t="s">
        <v>583</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2" x14ac:dyDescent="0.2">
      <c r="A135" s="157"/>
      <c r="B135" s="158"/>
      <c r="C135" s="266" t="s">
        <v>1302</v>
      </c>
      <c r="D135" s="267"/>
      <c r="E135" s="267"/>
      <c r="F135" s="267"/>
      <c r="G135" s="267"/>
      <c r="H135" s="161"/>
      <c r="I135" s="161"/>
      <c r="J135" s="161"/>
      <c r="K135" s="161"/>
      <c r="L135" s="161"/>
      <c r="M135" s="161"/>
      <c r="N135" s="160"/>
      <c r="O135" s="160"/>
      <c r="P135" s="160"/>
      <c r="Q135" s="160"/>
      <c r="R135" s="161"/>
      <c r="S135" s="161"/>
      <c r="T135" s="161"/>
      <c r="U135" s="161"/>
      <c r="V135" s="161"/>
      <c r="W135" s="161"/>
      <c r="X135" s="161"/>
      <c r="Y135" s="161"/>
      <c r="Z135" s="150"/>
      <c r="AA135" s="150"/>
      <c r="AB135" s="150"/>
      <c r="AC135" s="150"/>
      <c r="AD135" s="150"/>
      <c r="AE135" s="150"/>
      <c r="AF135" s="150"/>
      <c r="AG135" s="150" t="s">
        <v>240</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2" x14ac:dyDescent="0.2">
      <c r="A136" s="157"/>
      <c r="B136" s="158"/>
      <c r="C136" s="197" t="s">
        <v>1121</v>
      </c>
      <c r="D136" s="192"/>
      <c r="E136" s="193"/>
      <c r="F136" s="161"/>
      <c r="G136" s="161"/>
      <c r="H136" s="161"/>
      <c r="I136" s="161"/>
      <c r="J136" s="161"/>
      <c r="K136" s="161"/>
      <c r="L136" s="161"/>
      <c r="M136" s="161"/>
      <c r="N136" s="160"/>
      <c r="O136" s="160"/>
      <c r="P136" s="160"/>
      <c r="Q136" s="160"/>
      <c r="R136" s="161"/>
      <c r="S136" s="161"/>
      <c r="T136" s="161"/>
      <c r="U136" s="161"/>
      <c r="V136" s="161"/>
      <c r="W136" s="161"/>
      <c r="X136" s="161"/>
      <c r="Y136" s="161"/>
      <c r="Z136" s="150"/>
      <c r="AA136" s="150"/>
      <c r="AB136" s="150"/>
      <c r="AC136" s="150"/>
      <c r="AD136" s="150"/>
      <c r="AE136" s="150"/>
      <c r="AF136" s="150"/>
      <c r="AG136" s="150" t="s">
        <v>302</v>
      </c>
      <c r="AH136" s="150">
        <v>0</v>
      </c>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3" x14ac:dyDescent="0.2">
      <c r="A137" s="157"/>
      <c r="B137" s="158"/>
      <c r="C137" s="197" t="s">
        <v>1122</v>
      </c>
      <c r="D137" s="192"/>
      <c r="E137" s="193">
        <v>16</v>
      </c>
      <c r="F137" s="161"/>
      <c r="G137" s="161"/>
      <c r="H137" s="161"/>
      <c r="I137" s="161"/>
      <c r="J137" s="161"/>
      <c r="K137" s="161"/>
      <c r="L137" s="161"/>
      <c r="M137" s="161"/>
      <c r="N137" s="160"/>
      <c r="O137" s="160"/>
      <c r="P137" s="160"/>
      <c r="Q137" s="160"/>
      <c r="R137" s="161"/>
      <c r="S137" s="161"/>
      <c r="T137" s="161"/>
      <c r="U137" s="161"/>
      <c r="V137" s="161"/>
      <c r="W137" s="161"/>
      <c r="X137" s="161"/>
      <c r="Y137" s="161"/>
      <c r="Z137" s="150"/>
      <c r="AA137" s="150"/>
      <c r="AB137" s="150"/>
      <c r="AC137" s="150"/>
      <c r="AD137" s="150"/>
      <c r="AE137" s="150"/>
      <c r="AF137" s="150"/>
      <c r="AG137" s="150" t="s">
        <v>302</v>
      </c>
      <c r="AH137" s="150">
        <v>0</v>
      </c>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
      <c r="A138" s="171">
        <v>35</v>
      </c>
      <c r="B138" s="172" t="s">
        <v>974</v>
      </c>
      <c r="C138" s="187" t="s">
        <v>975</v>
      </c>
      <c r="D138" s="173" t="s">
        <v>438</v>
      </c>
      <c r="E138" s="174">
        <v>16</v>
      </c>
      <c r="F138" s="175"/>
      <c r="G138" s="176">
        <f>ROUND(E138*F138,2)</f>
        <v>0</v>
      </c>
      <c r="H138" s="175"/>
      <c r="I138" s="176">
        <f>ROUND(E138*H138,2)</f>
        <v>0</v>
      </c>
      <c r="J138" s="175"/>
      <c r="K138" s="176">
        <f>ROUND(E138*J138,2)</f>
        <v>0</v>
      </c>
      <c r="L138" s="176">
        <v>21</v>
      </c>
      <c r="M138" s="176">
        <f>G138*(1+L138/100)</f>
        <v>0</v>
      </c>
      <c r="N138" s="174">
        <v>0</v>
      </c>
      <c r="O138" s="174">
        <f>ROUND(E138*N138,2)</f>
        <v>0</v>
      </c>
      <c r="P138" s="174">
        <v>0</v>
      </c>
      <c r="Q138" s="174">
        <f>ROUND(E138*P138,2)</f>
        <v>0</v>
      </c>
      <c r="R138" s="176"/>
      <c r="S138" s="176" t="s">
        <v>925</v>
      </c>
      <c r="T138" s="177" t="s">
        <v>926</v>
      </c>
      <c r="U138" s="161">
        <v>0</v>
      </c>
      <c r="V138" s="161">
        <f>ROUND(E138*U138,2)</f>
        <v>0</v>
      </c>
      <c r="W138" s="161"/>
      <c r="X138" s="161" t="s">
        <v>299</v>
      </c>
      <c r="Y138" s="161" t="s">
        <v>238</v>
      </c>
      <c r="Z138" s="150"/>
      <c r="AA138" s="150"/>
      <c r="AB138" s="150"/>
      <c r="AC138" s="150"/>
      <c r="AD138" s="150"/>
      <c r="AE138" s="150"/>
      <c r="AF138" s="150"/>
      <c r="AG138" s="150" t="s">
        <v>583</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2" x14ac:dyDescent="0.2">
      <c r="A139" s="157"/>
      <c r="B139" s="158"/>
      <c r="C139" s="266" t="s">
        <v>976</v>
      </c>
      <c r="D139" s="267"/>
      <c r="E139" s="267"/>
      <c r="F139" s="267"/>
      <c r="G139" s="267"/>
      <c r="H139" s="161"/>
      <c r="I139" s="161"/>
      <c r="J139" s="161"/>
      <c r="K139" s="161"/>
      <c r="L139" s="161"/>
      <c r="M139" s="161"/>
      <c r="N139" s="160"/>
      <c r="O139" s="160"/>
      <c r="P139" s="160"/>
      <c r="Q139" s="160"/>
      <c r="R139" s="161"/>
      <c r="S139" s="161"/>
      <c r="T139" s="161"/>
      <c r="U139" s="161"/>
      <c r="V139" s="161"/>
      <c r="W139" s="161"/>
      <c r="X139" s="161"/>
      <c r="Y139" s="161"/>
      <c r="Z139" s="150"/>
      <c r="AA139" s="150"/>
      <c r="AB139" s="150"/>
      <c r="AC139" s="150"/>
      <c r="AD139" s="150"/>
      <c r="AE139" s="150"/>
      <c r="AF139" s="150"/>
      <c r="AG139" s="150" t="s">
        <v>240</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outlineLevel="2" x14ac:dyDescent="0.2">
      <c r="A140" s="157"/>
      <c r="B140" s="158"/>
      <c r="C140" s="197" t="s">
        <v>1121</v>
      </c>
      <c r="D140" s="192"/>
      <c r="E140" s="193"/>
      <c r="F140" s="161"/>
      <c r="G140" s="161"/>
      <c r="H140" s="161"/>
      <c r="I140" s="161"/>
      <c r="J140" s="161"/>
      <c r="K140" s="161"/>
      <c r="L140" s="161"/>
      <c r="M140" s="161"/>
      <c r="N140" s="160"/>
      <c r="O140" s="160"/>
      <c r="P140" s="160"/>
      <c r="Q140" s="160"/>
      <c r="R140" s="161"/>
      <c r="S140" s="161"/>
      <c r="T140" s="161"/>
      <c r="U140" s="161"/>
      <c r="V140" s="161"/>
      <c r="W140" s="161"/>
      <c r="X140" s="161"/>
      <c r="Y140" s="161"/>
      <c r="Z140" s="150"/>
      <c r="AA140" s="150"/>
      <c r="AB140" s="150"/>
      <c r="AC140" s="150"/>
      <c r="AD140" s="150"/>
      <c r="AE140" s="150"/>
      <c r="AF140" s="150"/>
      <c r="AG140" s="150" t="s">
        <v>302</v>
      </c>
      <c r="AH140" s="150">
        <v>0</v>
      </c>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outlineLevel="3" x14ac:dyDescent="0.2">
      <c r="A141" s="157"/>
      <c r="B141" s="158"/>
      <c r="C141" s="197" t="s">
        <v>1122</v>
      </c>
      <c r="D141" s="192"/>
      <c r="E141" s="193">
        <v>16</v>
      </c>
      <c r="F141" s="161"/>
      <c r="G141" s="161"/>
      <c r="H141" s="161"/>
      <c r="I141" s="161"/>
      <c r="J141" s="161"/>
      <c r="K141" s="161"/>
      <c r="L141" s="161"/>
      <c r="M141" s="161"/>
      <c r="N141" s="160"/>
      <c r="O141" s="160"/>
      <c r="P141" s="160"/>
      <c r="Q141" s="160"/>
      <c r="R141" s="161"/>
      <c r="S141" s="161"/>
      <c r="T141" s="161"/>
      <c r="U141" s="161"/>
      <c r="V141" s="161"/>
      <c r="W141" s="161"/>
      <c r="X141" s="161"/>
      <c r="Y141" s="161"/>
      <c r="Z141" s="150"/>
      <c r="AA141" s="150"/>
      <c r="AB141" s="150"/>
      <c r="AC141" s="150"/>
      <c r="AD141" s="150"/>
      <c r="AE141" s="150"/>
      <c r="AF141" s="150"/>
      <c r="AG141" s="150" t="s">
        <v>302</v>
      </c>
      <c r="AH141" s="150">
        <v>0</v>
      </c>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x14ac:dyDescent="0.2">
      <c r="A142" s="3"/>
      <c r="B142" s="4"/>
      <c r="C142" s="189"/>
      <c r="D142" s="6"/>
      <c r="E142" s="3"/>
      <c r="F142" s="3"/>
      <c r="G142" s="3"/>
      <c r="H142" s="3"/>
      <c r="I142" s="3"/>
      <c r="J142" s="3"/>
      <c r="K142" s="3"/>
      <c r="L142" s="3"/>
      <c r="M142" s="3"/>
      <c r="N142" s="3"/>
      <c r="O142" s="3"/>
      <c r="P142" s="3"/>
      <c r="Q142" s="3"/>
      <c r="R142" s="3"/>
      <c r="S142" s="3"/>
      <c r="T142" s="3"/>
      <c r="U142" s="3"/>
      <c r="V142" s="3"/>
      <c r="W142" s="3"/>
      <c r="X142" s="3"/>
      <c r="Y142" s="3"/>
      <c r="AE142">
        <v>12</v>
      </c>
      <c r="AF142">
        <v>21</v>
      </c>
      <c r="AG142" t="s">
        <v>216</v>
      </c>
    </row>
    <row r="143" spans="1:60" x14ac:dyDescent="0.2">
      <c r="A143" s="153"/>
      <c r="B143" s="154" t="s">
        <v>29</v>
      </c>
      <c r="C143" s="190"/>
      <c r="D143" s="155"/>
      <c r="E143" s="156"/>
      <c r="F143" s="156"/>
      <c r="G143" s="170">
        <f>G8+G50+G92</f>
        <v>0</v>
      </c>
      <c r="H143" s="3"/>
      <c r="I143" s="3"/>
      <c r="J143" s="3"/>
      <c r="K143" s="3"/>
      <c r="L143" s="3"/>
      <c r="M143" s="3"/>
      <c r="N143" s="3"/>
      <c r="O143" s="3"/>
      <c r="P143" s="3"/>
      <c r="Q143" s="3"/>
      <c r="R143" s="3"/>
      <c r="S143" s="3"/>
      <c r="T143" s="3"/>
      <c r="U143" s="3"/>
      <c r="V143" s="3"/>
      <c r="W143" s="3"/>
      <c r="X143" s="3"/>
      <c r="Y143" s="3"/>
      <c r="AE143">
        <f>SUMIF(L7:L141,AE142,G7:G141)</f>
        <v>0</v>
      </c>
      <c r="AF143">
        <f>SUMIF(L7:L141,AF142,G7:G141)</f>
        <v>0</v>
      </c>
      <c r="AG143" t="s">
        <v>290</v>
      </c>
    </row>
    <row r="144" spans="1:60" x14ac:dyDescent="0.2">
      <c r="C144" s="191"/>
      <c r="D144" s="10"/>
      <c r="AG144" t="s">
        <v>293</v>
      </c>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sheet="1" formatRows="0"/>
  <mergeCells count="39">
    <mergeCell ref="C131:G131"/>
    <mergeCell ref="C135:G135"/>
    <mergeCell ref="C139:G139"/>
    <mergeCell ref="C110:G110"/>
    <mergeCell ref="C116:G116"/>
    <mergeCell ref="C118:G118"/>
    <mergeCell ref="C120:G120"/>
    <mergeCell ref="C122:G122"/>
    <mergeCell ref="C126:G126"/>
    <mergeCell ref="C106:G106"/>
    <mergeCell ref="C64:G64"/>
    <mergeCell ref="C68:G68"/>
    <mergeCell ref="C74:G74"/>
    <mergeCell ref="C76:G76"/>
    <mergeCell ref="C78:G78"/>
    <mergeCell ref="C80:G80"/>
    <mergeCell ref="C84:G84"/>
    <mergeCell ref="C89:G89"/>
    <mergeCell ref="C94:G94"/>
    <mergeCell ref="C98:G98"/>
    <mergeCell ref="C102:G102"/>
    <mergeCell ref="C60:G60"/>
    <mergeCell ref="C18:G18"/>
    <mergeCell ref="C22:G22"/>
    <mergeCell ref="C26:G26"/>
    <mergeCell ref="C32:G32"/>
    <mergeCell ref="C34:G34"/>
    <mergeCell ref="C36:G36"/>
    <mergeCell ref="C38:G38"/>
    <mergeCell ref="C42:G42"/>
    <mergeCell ref="C47:G47"/>
    <mergeCell ref="C52:G52"/>
    <mergeCell ref="C56:G56"/>
    <mergeCell ref="C14:G14"/>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64</vt:i4>
      </vt:variant>
    </vt:vector>
  </HeadingPairs>
  <TitlesOfParts>
    <vt:vector size="76" baseType="lpstr">
      <vt:lpstr>Pokyny pro vyplnění</vt:lpstr>
      <vt:lpstr>Stavba</vt:lpstr>
      <vt:lpstr>VzorPolozky</vt:lpstr>
      <vt:lpstr>00 01-II.000 Naklady</vt:lpstr>
      <vt:lpstr>01-II 01-II.001 Pol</vt:lpstr>
      <vt:lpstr>02-II 02-II.2001 Pol</vt:lpstr>
      <vt:lpstr>03-II 03-II.2001 Pol</vt:lpstr>
      <vt:lpstr>04-II 04-II.2001 Pol</vt:lpstr>
      <vt:lpstr>08-II 08-II.2001 Pol</vt:lpstr>
      <vt:lpstr>18-II 18.1001 Pol</vt:lpstr>
      <vt:lpstr>18-II 18.1002 Pol</vt:lpstr>
      <vt:lpstr>18-II 18.1003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01-II.000 Naklady'!Názvy_tisku</vt:lpstr>
      <vt:lpstr>'01-II 01-II.001 Pol'!Názvy_tisku</vt:lpstr>
      <vt:lpstr>'02-II 02-II.2001 Pol'!Názvy_tisku</vt:lpstr>
      <vt:lpstr>'03-II 03-II.2001 Pol'!Názvy_tisku</vt:lpstr>
      <vt:lpstr>'04-II 04-II.2001 Pol'!Názvy_tisku</vt:lpstr>
      <vt:lpstr>'08-II 08-II.2001 Pol'!Názvy_tisku</vt:lpstr>
      <vt:lpstr>'18-II 18.1001 Pol'!Názvy_tisku</vt:lpstr>
      <vt:lpstr>'18-II 18.1002 Pol'!Názvy_tisku</vt:lpstr>
      <vt:lpstr>'18-II 18.1003 Pol'!Názvy_tisku</vt:lpstr>
      <vt:lpstr>oadresa</vt:lpstr>
      <vt:lpstr>Stavba!Objednatel</vt:lpstr>
      <vt:lpstr>Stavba!Objekt</vt:lpstr>
      <vt:lpstr>'00 01-II.000 Naklady'!Oblast_tisku</vt:lpstr>
      <vt:lpstr>'01-II 01-II.001 Pol'!Oblast_tisku</vt:lpstr>
      <vt:lpstr>'02-II 02-II.2001 Pol'!Oblast_tisku</vt:lpstr>
      <vt:lpstr>'03-II 03-II.2001 Pol'!Oblast_tisku</vt:lpstr>
      <vt:lpstr>'04-II 04-II.2001 Pol'!Oblast_tisku</vt:lpstr>
      <vt:lpstr>'08-II 08-II.2001 Pol'!Oblast_tisku</vt:lpstr>
      <vt:lpstr>'18-II 18.1001 Pol'!Oblast_tisku</vt:lpstr>
      <vt:lpstr>'18-II 18.1002 Pol'!Oblast_tisku</vt:lpstr>
      <vt:lpstr>'18-II 18.1003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Fidlerová Jana, Ing.</cp:lastModifiedBy>
  <cp:lastPrinted>2019-03-19T12:27:02Z</cp:lastPrinted>
  <dcterms:created xsi:type="dcterms:W3CDTF">2009-04-08T07:15:50Z</dcterms:created>
  <dcterms:modified xsi:type="dcterms:W3CDTF">2025-03-11T12:13:12Z</dcterms:modified>
</cp:coreProperties>
</file>