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ADKA\Výběrová řízení\rok 2025\Podklady\Přístavba Sokolí\"/>
    </mc:Choice>
  </mc:AlternateContent>
  <bookViews>
    <workbookView xWindow="0" yWindow="0" windowWidth="32914" windowHeight="14683" tabRatio="500"/>
  </bookViews>
  <sheets>
    <sheet name="9221 92212 KL" sheetId="1" r:id="rId1"/>
    <sheet name="9221 92212 Rek" sheetId="2" r:id="rId2"/>
    <sheet name="9221 92212 Pol" sheetId="3" r:id="rId3"/>
  </sheets>
  <definedNames>
    <definedName name="_xlnm.Print_Titles" localSheetId="2">'9221 92212 Pol'!$1:$6</definedName>
    <definedName name="_xlnm.Print_Titles" localSheetId="1">'9221 92212 Rek'!$1:$6</definedName>
    <definedName name="_xlnm.Print_Area" localSheetId="0">'9221 92212 KL'!$A$1:$G$49</definedName>
    <definedName name="_xlnm.Print_Area" localSheetId="2">'9221 92212 Pol'!$A$1:$K$136</definedName>
    <definedName name="_xlnm.Print_Area" localSheetId="1">'9221 92212 Rek'!$A$1:$I$40</definedName>
    <definedName name="Print_Titles_0" localSheetId="2">'9221 92212 Pol'!$1:$6</definedName>
    <definedName name="Print_Titles_0" localSheetId="1">'9221 92212 Rek'!$1:$6</definedName>
    <definedName name="Print_Titles_0_0" localSheetId="2">'9221 92212 Pol'!$1:$6</definedName>
    <definedName name="Print_Titles_0_0" localSheetId="1">'9221 92212 Rek'!$1:$6</definedName>
    <definedName name="Print_Titles_0_0_0" localSheetId="2">'9221 92212 Pol'!$1:$6</definedName>
    <definedName name="Print_Titles_0_0_0" localSheetId="1">'9221 92212 Rek'!$1:$6</definedName>
    <definedName name="Print_Titles_0_0_0_0" localSheetId="2">'9221 92212 Pol'!$1:$6</definedName>
    <definedName name="Print_Titles_0_0_0_0" localSheetId="1">'9221 92212 Rek'!$1:$6</definedName>
    <definedName name="solver_lin" localSheetId="2">0</definedName>
    <definedName name="solver_num" localSheetId="2">0</definedName>
    <definedName name="solver_typ" localSheetId="2">1</definedName>
    <definedName name="solver_val" localSheetId="2">0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9" i="3" l="1"/>
  <c r="G57" i="3"/>
  <c r="G58" i="3" s="1"/>
  <c r="G151" i="3" l="1"/>
  <c r="G152" i="3" s="1"/>
  <c r="H25" i="2" s="1"/>
  <c r="G150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4" i="3"/>
  <c r="G135" i="3" s="1"/>
  <c r="F24" i="2" s="1"/>
  <c r="BE133" i="3"/>
  <c r="BE135" i="3" s="1"/>
  <c r="I24" i="2" s="1"/>
  <c r="BD133" i="3"/>
  <c r="BD135" i="3" s="1"/>
  <c r="H24" i="2" s="1"/>
  <c r="BC133" i="3"/>
  <c r="BC135" i="3" s="1"/>
  <c r="G24" i="2" s="1"/>
  <c r="BA133" i="3"/>
  <c r="BA135" i="3" s="1"/>
  <c r="K133" i="3"/>
  <c r="K135" i="3" s="1"/>
  <c r="I133" i="3"/>
  <c r="I135" i="3" s="1"/>
  <c r="G133" i="3"/>
  <c r="BE130" i="3"/>
  <c r="BE131" i="3" s="1"/>
  <c r="I23" i="2" s="1"/>
  <c r="BD130" i="3"/>
  <c r="BD131" i="3" s="1"/>
  <c r="H23" i="2" s="1"/>
  <c r="BC130" i="3"/>
  <c r="BC131" i="3" s="1"/>
  <c r="G23" i="2" s="1"/>
  <c r="BA130" i="3"/>
  <c r="BA131" i="3" s="1"/>
  <c r="K130" i="3"/>
  <c r="K131" i="3" s="1"/>
  <c r="I130" i="3"/>
  <c r="I131" i="3" s="1"/>
  <c r="G130" i="3"/>
  <c r="G131" i="3" s="1"/>
  <c r="F23" i="2" s="1"/>
  <c r="G127" i="3"/>
  <c r="G128" i="3" s="1"/>
  <c r="F22" i="2" s="1"/>
  <c r="BE126" i="3"/>
  <c r="BE128" i="3" s="1"/>
  <c r="I22" i="2" s="1"/>
  <c r="BD126" i="3"/>
  <c r="BD128" i="3" s="1"/>
  <c r="H22" i="2" s="1"/>
  <c r="BC126" i="3"/>
  <c r="BC128" i="3" s="1"/>
  <c r="G22" i="2" s="1"/>
  <c r="BA126" i="3"/>
  <c r="BA128" i="3" s="1"/>
  <c r="K126" i="3"/>
  <c r="K128" i="3" s="1"/>
  <c r="I126" i="3"/>
  <c r="I128" i="3" s="1"/>
  <c r="G126" i="3"/>
  <c r="BB126" i="3" s="1"/>
  <c r="BB128" i="3" s="1"/>
  <c r="BE123" i="3"/>
  <c r="BD123" i="3"/>
  <c r="BC123" i="3"/>
  <c r="BA123" i="3"/>
  <c r="K123" i="3"/>
  <c r="I123" i="3"/>
  <c r="G123" i="3"/>
  <c r="BE122" i="3"/>
  <c r="BD122" i="3"/>
  <c r="BC122" i="3"/>
  <c r="BA122" i="3"/>
  <c r="K122" i="3"/>
  <c r="I122" i="3"/>
  <c r="G122" i="3"/>
  <c r="G119" i="3"/>
  <c r="G120" i="3" s="1"/>
  <c r="F20" i="2" s="1"/>
  <c r="G118" i="3"/>
  <c r="BE117" i="3"/>
  <c r="BD117" i="3"/>
  <c r="BC117" i="3"/>
  <c r="BA117" i="3"/>
  <c r="K117" i="3"/>
  <c r="I117" i="3"/>
  <c r="G117" i="3"/>
  <c r="BB117" i="3" s="1"/>
  <c r="BE116" i="3"/>
  <c r="BD116" i="3"/>
  <c r="BC116" i="3"/>
  <c r="BA116" i="3"/>
  <c r="K116" i="3"/>
  <c r="I116" i="3"/>
  <c r="G116" i="3"/>
  <c r="BB116" i="3" s="1"/>
  <c r="G115" i="3"/>
  <c r="G114" i="3"/>
  <c r="G113" i="3"/>
  <c r="G112" i="3"/>
  <c r="BE111" i="3"/>
  <c r="BD111" i="3"/>
  <c r="BC111" i="3"/>
  <c r="BA111" i="3"/>
  <c r="K111" i="3"/>
  <c r="I111" i="3"/>
  <c r="G111" i="3"/>
  <c r="G108" i="3"/>
  <c r="G109" i="3" s="1"/>
  <c r="F19" i="2" s="1"/>
  <c r="G107" i="3"/>
  <c r="G106" i="3"/>
  <c r="G105" i="3"/>
  <c r="BE104" i="3"/>
  <c r="BD104" i="3"/>
  <c r="BC104" i="3"/>
  <c r="BA104" i="3"/>
  <c r="K104" i="3"/>
  <c r="I104" i="3"/>
  <c r="G104" i="3"/>
  <c r="G103" i="3"/>
  <c r="BE102" i="3"/>
  <c r="BD102" i="3"/>
  <c r="BC102" i="3"/>
  <c r="BA102" i="3"/>
  <c r="K102" i="3"/>
  <c r="K109" i="3" s="1"/>
  <c r="I102" i="3"/>
  <c r="G102" i="3"/>
  <c r="BB102" i="3" s="1"/>
  <c r="BE101" i="3"/>
  <c r="BD101" i="3"/>
  <c r="BC101" i="3"/>
  <c r="BA101" i="3"/>
  <c r="K101" i="3"/>
  <c r="I101" i="3"/>
  <c r="G101" i="3"/>
  <c r="BB101" i="3" s="1"/>
  <c r="G98" i="3"/>
  <c r="G99" i="3" s="1"/>
  <c r="F18" i="2" s="1"/>
  <c r="G97" i="3"/>
  <c r="G96" i="3"/>
  <c r="G95" i="3"/>
  <c r="BE94" i="3"/>
  <c r="BD94" i="3"/>
  <c r="BC94" i="3"/>
  <c r="BA94" i="3"/>
  <c r="K94" i="3"/>
  <c r="I94" i="3"/>
  <c r="G94" i="3"/>
  <c r="BB94" i="3" s="1"/>
  <c r="BE93" i="3"/>
  <c r="BD93" i="3"/>
  <c r="BC93" i="3"/>
  <c r="BA93" i="3"/>
  <c r="K93" i="3"/>
  <c r="I93" i="3"/>
  <c r="G93" i="3"/>
  <c r="BB93" i="3" s="1"/>
  <c r="BE92" i="3"/>
  <c r="BD92" i="3"/>
  <c r="BC92" i="3"/>
  <c r="BA92" i="3"/>
  <c r="K92" i="3"/>
  <c r="I92" i="3"/>
  <c r="G92" i="3"/>
  <c r="BB92" i="3" s="1"/>
  <c r="BE91" i="3"/>
  <c r="BD91" i="3"/>
  <c r="BC91" i="3"/>
  <c r="BA91" i="3"/>
  <c r="K91" i="3"/>
  <c r="I91" i="3"/>
  <c r="G91" i="3"/>
  <c r="G88" i="3"/>
  <c r="G89" i="3" s="1"/>
  <c r="F17" i="2" s="1"/>
  <c r="BE87" i="3"/>
  <c r="BD87" i="3"/>
  <c r="BC87" i="3"/>
  <c r="BA87" i="3"/>
  <c r="K87" i="3"/>
  <c r="I87" i="3"/>
  <c r="G87" i="3"/>
  <c r="BB87" i="3" s="1"/>
  <c r="BE86" i="3"/>
  <c r="BD86" i="3"/>
  <c r="BC86" i="3"/>
  <c r="BA86" i="3"/>
  <c r="K86" i="3"/>
  <c r="I86" i="3"/>
  <c r="G86" i="3"/>
  <c r="BB86" i="3" s="1"/>
  <c r="BE85" i="3"/>
  <c r="BD85" i="3"/>
  <c r="BC85" i="3"/>
  <c r="BA85" i="3"/>
  <c r="K85" i="3"/>
  <c r="I85" i="3"/>
  <c r="G85" i="3"/>
  <c r="BB85" i="3" s="1"/>
  <c r="BE84" i="3"/>
  <c r="BD84" i="3"/>
  <c r="BC84" i="3"/>
  <c r="BA84" i="3"/>
  <c r="K84" i="3"/>
  <c r="I84" i="3"/>
  <c r="G84" i="3"/>
  <c r="BB84" i="3" s="1"/>
  <c r="G83" i="3"/>
  <c r="BE82" i="3"/>
  <c r="BD82" i="3"/>
  <c r="BC82" i="3"/>
  <c r="BA82" i="3"/>
  <c r="K82" i="3"/>
  <c r="I82" i="3"/>
  <c r="G82" i="3"/>
  <c r="BB82" i="3" s="1"/>
  <c r="BE81" i="3"/>
  <c r="BD81" i="3"/>
  <c r="BC81" i="3"/>
  <c r="BA81" i="3"/>
  <c r="K81" i="3"/>
  <c r="I81" i="3"/>
  <c r="G81" i="3"/>
  <c r="G78" i="3"/>
  <c r="G79" i="3" s="1"/>
  <c r="F16" i="2" s="1"/>
  <c r="G77" i="3"/>
  <c r="G76" i="3"/>
  <c r="BE75" i="3"/>
  <c r="BE79" i="3" s="1"/>
  <c r="I16" i="2" s="1"/>
  <c r="BD75" i="3"/>
  <c r="BD79" i="3" s="1"/>
  <c r="H16" i="2" s="1"/>
  <c r="BC75" i="3"/>
  <c r="BC79" i="3" s="1"/>
  <c r="G16" i="2" s="1"/>
  <c r="BA75" i="3"/>
  <c r="BA79" i="3" s="1"/>
  <c r="K75" i="3"/>
  <c r="K79" i="3" s="1"/>
  <c r="I75" i="3"/>
  <c r="I79" i="3" s="1"/>
  <c r="G75" i="3"/>
  <c r="BB75" i="3" s="1"/>
  <c r="BB79" i="3" s="1"/>
  <c r="K73" i="3"/>
  <c r="G72" i="3"/>
  <c r="G73" i="3" s="1"/>
  <c r="F15" i="2" s="1"/>
  <c r="BE71" i="3"/>
  <c r="BE73" i="3" s="1"/>
  <c r="I15" i="2" s="1"/>
  <c r="BD71" i="3"/>
  <c r="BD73" i="3" s="1"/>
  <c r="H15" i="2" s="1"/>
  <c r="BC71" i="3"/>
  <c r="BC73" i="3" s="1"/>
  <c r="BA71" i="3"/>
  <c r="BA73" i="3" s="1"/>
  <c r="K71" i="3"/>
  <c r="I71" i="3"/>
  <c r="I73" i="3" s="1"/>
  <c r="G71" i="3"/>
  <c r="BB71" i="3" s="1"/>
  <c r="BB73" i="3" s="1"/>
  <c r="G68" i="3"/>
  <c r="G69" i="3" s="1"/>
  <c r="E14" i="2" s="1"/>
  <c r="G67" i="3"/>
  <c r="G66" i="3"/>
  <c r="G63" i="3"/>
  <c r="G64" i="3" s="1"/>
  <c r="BE62" i="3"/>
  <c r="BD62" i="3"/>
  <c r="BC62" i="3"/>
  <c r="BB62" i="3"/>
  <c r="K62" i="3"/>
  <c r="I62" i="3"/>
  <c r="G62" i="3"/>
  <c r="BA62" i="3" s="1"/>
  <c r="BE61" i="3"/>
  <c r="BD61" i="3"/>
  <c r="BC61" i="3"/>
  <c r="BB61" i="3"/>
  <c r="K61" i="3"/>
  <c r="I61" i="3"/>
  <c r="G61" i="3"/>
  <c r="BA61" i="3" s="1"/>
  <c r="BE60" i="3"/>
  <c r="BD60" i="3"/>
  <c r="BC60" i="3"/>
  <c r="BB60" i="3"/>
  <c r="K60" i="3"/>
  <c r="I60" i="3"/>
  <c r="G60" i="3"/>
  <c r="BA60" i="3" s="1"/>
  <c r="G56" i="3"/>
  <c r="G55" i="3"/>
  <c r="G54" i="3"/>
  <c r="BE53" i="3"/>
  <c r="BE58" i="3" s="1"/>
  <c r="I12" i="2" s="1"/>
  <c r="BD53" i="3"/>
  <c r="BD58" i="3" s="1"/>
  <c r="H12" i="2" s="1"/>
  <c r="BC53" i="3"/>
  <c r="BC58" i="3" s="1"/>
  <c r="G12" i="2" s="1"/>
  <c r="BB53" i="3"/>
  <c r="BB58" i="3" s="1"/>
  <c r="F12" i="2" s="1"/>
  <c r="K53" i="3"/>
  <c r="K58" i="3" s="1"/>
  <c r="I53" i="3"/>
  <c r="I58" i="3" s="1"/>
  <c r="G53" i="3"/>
  <c r="G50" i="3"/>
  <c r="G51" i="3" s="1"/>
  <c r="BE49" i="3"/>
  <c r="BD49" i="3"/>
  <c r="BC49" i="3"/>
  <c r="BB49" i="3"/>
  <c r="K49" i="3"/>
  <c r="I49" i="3"/>
  <c r="G49" i="3"/>
  <c r="BA49" i="3" s="1"/>
  <c r="G48" i="3"/>
  <c r="BE47" i="3"/>
  <c r="BD47" i="3"/>
  <c r="BD51" i="3" s="1"/>
  <c r="H11" i="2" s="1"/>
  <c r="BC47" i="3"/>
  <c r="BB47" i="3"/>
  <c r="K47" i="3"/>
  <c r="I47" i="3"/>
  <c r="G47" i="3"/>
  <c r="BA47" i="3" s="1"/>
  <c r="BA51" i="3" s="1"/>
  <c r="G44" i="3"/>
  <c r="G45" i="3" s="1"/>
  <c r="BE43" i="3"/>
  <c r="BD43" i="3"/>
  <c r="BC43" i="3"/>
  <c r="BB43" i="3"/>
  <c r="K43" i="3"/>
  <c r="I43" i="3"/>
  <c r="G43" i="3"/>
  <c r="BA43" i="3" s="1"/>
  <c r="BE42" i="3"/>
  <c r="BD42" i="3"/>
  <c r="BC42" i="3"/>
  <c r="BB42" i="3"/>
  <c r="K42" i="3"/>
  <c r="I42" i="3"/>
  <c r="G42" i="3"/>
  <c r="BA42" i="3" s="1"/>
  <c r="BE41" i="3"/>
  <c r="BD41" i="3"/>
  <c r="BC41" i="3"/>
  <c r="BB41" i="3"/>
  <c r="K41" i="3"/>
  <c r="I41" i="3"/>
  <c r="G41" i="3"/>
  <c r="G38" i="3"/>
  <c r="G39" i="3" s="1"/>
  <c r="G37" i="3"/>
  <c r="G36" i="3"/>
  <c r="BE35" i="3"/>
  <c r="BD35" i="3"/>
  <c r="BC35" i="3"/>
  <c r="BB35" i="3"/>
  <c r="K35" i="3"/>
  <c r="I35" i="3"/>
  <c r="G35" i="3"/>
  <c r="BA35" i="3" s="1"/>
  <c r="BE34" i="3"/>
  <c r="BD34" i="3"/>
  <c r="BC34" i="3"/>
  <c r="BB34" i="3"/>
  <c r="K34" i="3"/>
  <c r="I34" i="3"/>
  <c r="G34" i="3"/>
  <c r="BA34" i="3" s="1"/>
  <c r="BE33" i="3"/>
  <c r="BD33" i="3"/>
  <c r="BC33" i="3"/>
  <c r="BB33" i="3"/>
  <c r="K33" i="3"/>
  <c r="I33" i="3"/>
  <c r="G33" i="3"/>
  <c r="BA33" i="3" s="1"/>
  <c r="G32" i="3"/>
  <c r="G31" i="3"/>
  <c r="G30" i="3"/>
  <c r="BE29" i="3"/>
  <c r="BD29" i="3"/>
  <c r="BC29" i="3"/>
  <c r="BB29" i="3"/>
  <c r="K29" i="3"/>
  <c r="I29" i="3"/>
  <c r="G29" i="3"/>
  <c r="BA29" i="3" s="1"/>
  <c r="BE28" i="3"/>
  <c r="BD28" i="3"/>
  <c r="BC28" i="3"/>
  <c r="BB28" i="3"/>
  <c r="K28" i="3"/>
  <c r="I28" i="3"/>
  <c r="G28" i="3"/>
  <c r="BA28" i="3" s="1"/>
  <c r="BE27" i="3"/>
  <c r="BD27" i="3"/>
  <c r="BC27" i="3"/>
  <c r="BB27" i="3"/>
  <c r="K27" i="3"/>
  <c r="I27" i="3"/>
  <c r="G27" i="3"/>
  <c r="BA27" i="3" s="1"/>
  <c r="BE26" i="3"/>
  <c r="BD26" i="3"/>
  <c r="BC26" i="3"/>
  <c r="BB26" i="3"/>
  <c r="K26" i="3"/>
  <c r="I26" i="3"/>
  <c r="G26" i="3"/>
  <c r="BA26" i="3" s="1"/>
  <c r="G25" i="3"/>
  <c r="BE24" i="3"/>
  <c r="BD24" i="3"/>
  <c r="BC24" i="3"/>
  <c r="BB24" i="3"/>
  <c r="K24" i="3"/>
  <c r="I24" i="3"/>
  <c r="G24" i="3"/>
  <c r="BA24" i="3" s="1"/>
  <c r="G23" i="3"/>
  <c r="BE22" i="3"/>
  <c r="BD22" i="3"/>
  <c r="BC22" i="3"/>
  <c r="BB22" i="3"/>
  <c r="K22" i="3"/>
  <c r="I22" i="3"/>
  <c r="G22" i="3"/>
  <c r="G19" i="3"/>
  <c r="G20" i="3" s="1"/>
  <c r="G18" i="3"/>
  <c r="G17" i="3"/>
  <c r="G16" i="3"/>
  <c r="BE15" i="3"/>
  <c r="BD15" i="3"/>
  <c r="BC15" i="3"/>
  <c r="BB15" i="3"/>
  <c r="K15" i="3"/>
  <c r="I15" i="3"/>
  <c r="G15" i="3"/>
  <c r="BA15" i="3" s="1"/>
  <c r="BE14" i="3"/>
  <c r="BD14" i="3"/>
  <c r="BC14" i="3"/>
  <c r="BB14" i="3"/>
  <c r="K14" i="3"/>
  <c r="I14" i="3"/>
  <c r="G14" i="3"/>
  <c r="BA14" i="3" s="1"/>
  <c r="BE13" i="3"/>
  <c r="BD13" i="3"/>
  <c r="BC13" i="3"/>
  <c r="BB13" i="3"/>
  <c r="K13" i="3"/>
  <c r="I13" i="3"/>
  <c r="G13" i="3"/>
  <c r="BE10" i="3"/>
  <c r="BD10" i="3"/>
  <c r="BC10" i="3"/>
  <c r="BB10" i="3"/>
  <c r="K10" i="3"/>
  <c r="I10" i="3"/>
  <c r="G10" i="3"/>
  <c r="BA10" i="3" s="1"/>
  <c r="BE9" i="3"/>
  <c r="BD9" i="3"/>
  <c r="BC9" i="3"/>
  <c r="BB9" i="3"/>
  <c r="K9" i="3"/>
  <c r="I9" i="3"/>
  <c r="G9" i="3"/>
  <c r="BA9" i="3" s="1"/>
  <c r="BE8" i="3"/>
  <c r="BD8" i="3"/>
  <c r="BC8" i="3"/>
  <c r="BB8" i="3"/>
  <c r="K8" i="3"/>
  <c r="I8" i="3"/>
  <c r="G8" i="3"/>
  <c r="E4" i="3"/>
  <c r="F3" i="3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G15" i="2"/>
  <c r="B15" i="2"/>
  <c r="A15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F33" i="1"/>
  <c r="D21" i="1"/>
  <c r="D20" i="1"/>
  <c r="D19" i="1"/>
  <c r="G18" i="1"/>
  <c r="D18" i="1"/>
  <c r="G17" i="1"/>
  <c r="D17" i="1"/>
  <c r="D16" i="1"/>
  <c r="D15" i="1"/>
  <c r="G7" i="1"/>
  <c r="BB123" i="3" l="1"/>
  <c r="G124" i="3"/>
  <c r="F21" i="2" s="1"/>
  <c r="BC51" i="3"/>
  <c r="G11" i="2" s="1"/>
  <c r="K120" i="3"/>
  <c r="BE51" i="3"/>
  <c r="I11" i="2" s="1"/>
  <c r="BE124" i="3"/>
  <c r="I21" i="2" s="1"/>
  <c r="K20" i="3"/>
  <c r="I109" i="3"/>
  <c r="BC109" i="3"/>
  <c r="G19" i="2" s="1"/>
  <c r="K45" i="3"/>
  <c r="I45" i="3"/>
  <c r="I64" i="3"/>
  <c r="BE64" i="3"/>
  <c r="I13" i="2" s="1"/>
  <c r="I89" i="3"/>
  <c r="K124" i="3"/>
  <c r="I99" i="3"/>
  <c r="BD124" i="3"/>
  <c r="H21" i="2" s="1"/>
  <c r="BD120" i="3"/>
  <c r="H20" i="2" s="1"/>
  <c r="BD109" i="3"/>
  <c r="H19" i="2" s="1"/>
  <c r="BD99" i="3"/>
  <c r="H18" i="2" s="1"/>
  <c r="BB64" i="3"/>
  <c r="F13" i="2" s="1"/>
  <c r="BE45" i="3"/>
  <c r="I10" i="2" s="1"/>
  <c r="BC45" i="3"/>
  <c r="G10" i="2" s="1"/>
  <c r="BE20" i="3"/>
  <c r="I8" i="2" s="1"/>
  <c r="BB11" i="3"/>
  <c r="F7" i="2" s="1"/>
  <c r="K89" i="3"/>
  <c r="BB45" i="3"/>
  <c r="F10" i="2" s="1"/>
  <c r="I51" i="3"/>
  <c r="BC64" i="3"/>
  <c r="G13" i="2" s="1"/>
  <c r="BE89" i="3"/>
  <c r="I17" i="2" s="1"/>
  <c r="BE99" i="3"/>
  <c r="I18" i="2" s="1"/>
  <c r="BC120" i="3"/>
  <c r="G20" i="2" s="1"/>
  <c r="BA64" i="3"/>
  <c r="K99" i="3"/>
  <c r="BA124" i="3"/>
  <c r="E10" i="2"/>
  <c r="BA89" i="3"/>
  <c r="BA99" i="3"/>
  <c r="BC99" i="3"/>
  <c r="G18" i="2" s="1"/>
  <c r="I120" i="3"/>
  <c r="BE120" i="3"/>
  <c r="I20" i="2" s="1"/>
  <c r="BC124" i="3"/>
  <c r="G21" i="2" s="1"/>
  <c r="I124" i="3"/>
  <c r="K11" i="3"/>
  <c r="BE11" i="3"/>
  <c r="I7" i="2" s="1"/>
  <c r="I20" i="3"/>
  <c r="BD20" i="3"/>
  <c r="H8" i="2" s="1"/>
  <c r="BD45" i="3"/>
  <c r="H10" i="2" s="1"/>
  <c r="BB51" i="3"/>
  <c r="F11" i="2" s="1"/>
  <c r="K64" i="3"/>
  <c r="BC89" i="3"/>
  <c r="G17" i="2" s="1"/>
  <c r="BD89" i="3"/>
  <c r="H17" i="2" s="1"/>
  <c r="BA120" i="3"/>
  <c r="BB39" i="3"/>
  <c r="F9" i="2" s="1"/>
  <c r="BD39" i="3"/>
  <c r="H9" i="2" s="1"/>
  <c r="K39" i="3"/>
  <c r="BE39" i="3"/>
  <c r="I9" i="2" s="1"/>
  <c r="E9" i="2"/>
  <c r="BB20" i="3"/>
  <c r="F8" i="2" s="1"/>
  <c r="E8" i="2"/>
  <c r="BC20" i="3"/>
  <c r="G8" i="2" s="1"/>
  <c r="BD11" i="3"/>
  <c r="H7" i="2" s="1"/>
  <c r="I11" i="3"/>
  <c r="G11" i="3"/>
  <c r="E7" i="2" s="1"/>
  <c r="BC11" i="3"/>
  <c r="G7" i="2" s="1"/>
  <c r="BA13" i="3"/>
  <c r="BA20" i="3" s="1"/>
  <c r="I39" i="3"/>
  <c r="BC39" i="3"/>
  <c r="G9" i="2" s="1"/>
  <c r="BA41" i="3"/>
  <c r="BA45" i="3" s="1"/>
  <c r="BB81" i="3"/>
  <c r="BB89" i="3" s="1"/>
  <c r="BE109" i="3"/>
  <c r="I19" i="2" s="1"/>
  <c r="E11" i="2"/>
  <c r="BD64" i="3"/>
  <c r="H13" i="2" s="1"/>
  <c r="BA109" i="3"/>
  <c r="BB104" i="3"/>
  <c r="BB109" i="3" s="1"/>
  <c r="BA8" i="3"/>
  <c r="BA11" i="3" s="1"/>
  <c r="BA22" i="3"/>
  <c r="BA39" i="3" s="1"/>
  <c r="K51" i="3"/>
  <c r="BA53" i="3"/>
  <c r="BA58" i="3" s="1"/>
  <c r="E13" i="2"/>
  <c r="BB130" i="3"/>
  <c r="BB131" i="3" s="1"/>
  <c r="BB111" i="3"/>
  <c r="BB120" i="3" s="1"/>
  <c r="BB133" i="3"/>
  <c r="BB135" i="3" s="1"/>
  <c r="BB91" i="3"/>
  <c r="BB99" i="3" s="1"/>
  <c r="BB122" i="3"/>
  <c r="BB124" i="3" s="1"/>
  <c r="F26" i="2" l="1"/>
  <c r="C16" i="1" s="1"/>
  <c r="H26" i="2"/>
  <c r="C17" i="1" s="1"/>
  <c r="I26" i="2"/>
  <c r="C21" i="1" s="1"/>
  <c r="G26" i="2"/>
  <c r="C18" i="1" s="1"/>
  <c r="E12" i="2"/>
  <c r="E26" i="2" s="1"/>
  <c r="C15" i="1" l="1"/>
  <c r="C19" i="1" s="1"/>
  <c r="C22" i="1" s="1"/>
  <c r="G36" i="2"/>
  <c r="I36" i="2" s="1"/>
  <c r="G20" i="1" s="1"/>
  <c r="G37" i="2"/>
  <c r="I37" i="2" s="1"/>
  <c r="G21" i="1" s="1"/>
  <c r="G35" i="2"/>
  <c r="I35" i="2" s="1"/>
  <c r="G19" i="1" s="1"/>
  <c r="G34" i="2"/>
  <c r="G33" i="2"/>
  <c r="G32" i="2"/>
  <c r="I32" i="2" s="1"/>
  <c r="G16" i="1" s="1"/>
  <c r="G38" i="2"/>
  <c r="I38" i="2" s="1"/>
  <c r="G31" i="2"/>
  <c r="I31" i="2" s="1"/>
  <c r="G15" i="1" l="1"/>
  <c r="H39" i="2"/>
  <c r="G23" i="1" s="1"/>
  <c r="G22" i="1" l="1"/>
  <c r="C23" i="1"/>
  <c r="F30" i="1" s="1"/>
  <c r="F31" i="1" s="1"/>
  <c r="F34" i="1" s="1"/>
</calcChain>
</file>

<file path=xl/sharedStrings.xml><?xml version="1.0" encoding="utf-8"?>
<sst xmlns="http://schemas.openxmlformats.org/spreadsheetml/2006/main" count="530" uniqueCount="361">
  <si>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</si>
  <si>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</si>
  <si>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</si>
  <si>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</si>
  <si>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</si>
  <si>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</si>
  <si>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</si>
  <si>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</si>
  <si>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</si>
  <si>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</si>
  <si>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</si>
  <si>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</si>
  <si>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</si>
  <si>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</si>
  <si>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</si>
  <si>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</si>
  <si>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</si>
  <si>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</si>
  <si>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</si>
  <si>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</si>
  <si>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</si>
  <si>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</si>
  <si>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</si>
  <si>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</si>
  <si>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</si>
  <si>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</si>
  <si>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</si>
  <si>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</si>
  <si>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</si>
  <si>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</si>
  <si>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</si>
  <si>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</si>
  <si>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</si>
  <si>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</si>
  <si>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</si>
  <si>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</si>
  <si>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</si>
  <si>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</si>
  <si>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</si>
  <si>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</si>
  <si>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</si>
  <si>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</si>
  <si>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</si>
  <si>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</si>
  <si>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</si>
  <si>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</si>
  <si>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 xml:space="preserve"> 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</si>
  <si>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</si>
  <si>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</si>
  <si>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</si>
  <si>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</si>
  <si>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</si>
  <si>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</si>
  <si>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</si>
  <si>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</si>
  <si>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</si>
  <si>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96</t>
  </si>
  <si>
    <t>Izolace akustická</t>
  </si>
  <si>
    <t>CELKEM  OBJEKT</t>
  </si>
  <si>
    <t>VEDLEJŠÍ ROZPOČTOVÉ  NÁKLADY</t>
  </si>
  <si>
    <t>Název VRN</t>
  </si>
  <si>
    <t>Kč</t>
  </si>
  <si>
    <t>%</t>
  </si>
  <si>
    <t>Základna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</si>
  <si>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</si>
  <si>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</si>
  <si>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</si>
  <si>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</si>
  <si>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</si>
  <si>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</si>
  <si>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</si>
  <si>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 - sleva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</si>
  <si>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</si>
  <si>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</si>
  <si>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</si>
  <si>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</si>
  <si>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</si>
  <si>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</si>
  <si>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</si>
  <si>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</si>
  <si>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</si>
  <si>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</si>
  <si>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</si>
  <si>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</si>
  <si>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</si>
  <si>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</si>
  <si>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</si>
  <si>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</si>
  <si>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</si>
  <si>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121101103R-01</t>
  </si>
  <si>
    <t xml:space="preserve">Vytýčení stavby </t>
  </si>
  <si>
    <t>ks</t>
  </si>
  <si>
    <t>121101103R00</t>
  </si>
  <si>
    <t xml:space="preserve">Sejmutí ornice s přemístěním přes 100 do 250 m </t>
  </si>
  <si>
    <t>m3</t>
  </si>
  <si>
    <t>122402201R00</t>
  </si>
  <si>
    <t xml:space="preserve">Vykopávky základových pasů v hornině 3 </t>
  </si>
  <si>
    <t>Celkem za</t>
  </si>
  <si>
    <t>1 Zemní práce</t>
  </si>
  <si>
    <t>2</t>
  </si>
  <si>
    <t>Základy a zvláštní zakládání</t>
  </si>
  <si>
    <t>271531111R00</t>
  </si>
  <si>
    <t xml:space="preserve">Polštář základové desky z kameniva hr. drceného 16-63 mm </t>
  </si>
  <si>
    <t>273311118R00</t>
  </si>
  <si>
    <t xml:space="preserve">Beton základová deska prostý z cem. portlad. B 25 </t>
  </si>
  <si>
    <t>274313611R00</t>
  </si>
  <si>
    <t xml:space="preserve">Beton základových pasů prostý C 16/20 (B 20) </t>
  </si>
  <si>
    <t>274313611R01</t>
  </si>
  <si>
    <t>Armatůra do základové desky</t>
  </si>
  <si>
    <t>t</t>
  </si>
  <si>
    <t>274313611R02</t>
  </si>
  <si>
    <t>D+M Geotextilie 300g/m2 – 2x vrstva</t>
  </si>
  <si>
    <t>m2</t>
  </si>
  <si>
    <t>274313611R03</t>
  </si>
  <si>
    <t>D+M PVC folie monarplan tl.1,5mm</t>
  </si>
  <si>
    <t>763 - 1R00</t>
  </si>
  <si>
    <t xml:space="preserve">Přesun hmot pro budovy zděné výšky do 12 m </t>
  </si>
  <si>
    <t>2 Základy a zvláštní zakládání</t>
  </si>
  <si>
    <t>3</t>
  </si>
  <si>
    <t>Svislé a kompletní konstrukce</t>
  </si>
  <si>
    <t>311238121R00</t>
  </si>
  <si>
    <t xml:space="preserve">Dodávka a montáž armatůry do věnce </t>
  </si>
  <si>
    <t>311238128R00</t>
  </si>
  <si>
    <t>Betonáže věnců vč bednění a tepelné izolace</t>
  </si>
  <si>
    <t>bm</t>
  </si>
  <si>
    <t>311238124R00</t>
  </si>
  <si>
    <t xml:space="preserve">Dodávka a montáž spirol tl 200 stropní konstrukce </t>
  </si>
  <si>
    <t>311238129R01</t>
  </si>
  <si>
    <t>Roznášecí vrstva tl. 55 mm</t>
  </si>
  <si>
    <t>311271168R00</t>
  </si>
  <si>
    <t>Zdivo nosné z tvárnic   tl. 30 cm, vč materiálu</t>
  </si>
  <si>
    <t>311271178R00</t>
  </si>
  <si>
    <t>Zdivo příčk z tvárnic  tl. 14 cm, vč materiálu</t>
  </si>
  <si>
    <t>317121025R00</t>
  </si>
  <si>
    <t xml:space="preserve">Osazení překladů HELUZ sv. Do 150 cm </t>
  </si>
  <si>
    <t>kus</t>
  </si>
  <si>
    <t>317168113R00</t>
  </si>
  <si>
    <t xml:space="preserve">Překlad HELUZ plochý 23,8/  150 cm </t>
  </si>
  <si>
    <t>317168113R01</t>
  </si>
  <si>
    <t xml:space="preserve">Překlad HELUZ KP 14,5, 150 cm </t>
  </si>
  <si>
    <t>317168113R02</t>
  </si>
  <si>
    <t xml:space="preserve">Překlad HELUZ plochý 23,8  175 cm </t>
  </si>
  <si>
    <t>317168113R03</t>
  </si>
  <si>
    <t xml:space="preserve">Překlad HELUZ plochý 23,8  250 cm </t>
  </si>
  <si>
    <t>317168139RT3</t>
  </si>
  <si>
    <t>Překlad profil I 220 uložení na platly pro orientované uložení</t>
  </si>
  <si>
    <t>317238141R00</t>
  </si>
  <si>
    <t>D+M ocelového schodiště vč zábradlí</t>
  </si>
  <si>
    <t>998011002R00</t>
  </si>
  <si>
    <t>998011002R01</t>
  </si>
  <si>
    <t xml:space="preserve">D+M dešťové kanalizace KG 125mm vč odboček, kolen a podsypu </t>
  </si>
  <si>
    <t>998011002R02</t>
  </si>
  <si>
    <t>D+M odvětrání vnitřního prostoru pomocí KG 160 včetně uzavíracích mřížek</t>
  </si>
  <si>
    <t>3 Svislé a kompletní konstrukce</t>
  </si>
  <si>
    <t>61</t>
  </si>
  <si>
    <t>Upravy povrchů vnitřní</t>
  </si>
  <si>
    <t>611475111RT1</t>
  </si>
  <si>
    <t xml:space="preserve">Cementový postřik </t>
  </si>
  <si>
    <t>612473181R00</t>
  </si>
  <si>
    <t xml:space="preserve">Lepidlo 2x perlinka </t>
  </si>
  <si>
    <t>612475111RT1</t>
  </si>
  <si>
    <t>Omítka vnitřních stěn Hasit vápenocem. jednovrstvá tloušťka vrstvy 5 mm - jemná</t>
  </si>
  <si>
    <t>612475111RT2</t>
  </si>
  <si>
    <t>61 Upravy povrchů vnitřní</t>
  </si>
  <si>
    <t>62</t>
  </si>
  <si>
    <t>Upravy povrchů vnější</t>
  </si>
  <si>
    <t>620471242U00</t>
  </si>
  <si>
    <t xml:space="preserve">Dodávka a montáž fasádní silikátová omítky tl. 1,5 </t>
  </si>
  <si>
    <t>620471242U01</t>
  </si>
  <si>
    <t>Opracování soklu marmolitem</t>
  </si>
  <si>
    <t>620471841U00</t>
  </si>
  <si>
    <t xml:space="preserve">Penetrace základní barvou Stomix HC - 5 </t>
  </si>
  <si>
    <t>620471841U01</t>
  </si>
  <si>
    <t>62 Upravy povrchů vnější</t>
  </si>
  <si>
    <t>9</t>
  </si>
  <si>
    <t>Ostatní konstrukce, bourání</t>
  </si>
  <si>
    <t>979011121R00</t>
  </si>
  <si>
    <t>Příplatek za ruční přesun hmot</t>
  </si>
  <si>
    <t>979011121R01</t>
  </si>
  <si>
    <t>Bourání stávající podlahové konstrukce</t>
  </si>
  <si>
    <t>979011121R02</t>
  </si>
  <si>
    <t>979011121R03</t>
  </si>
  <si>
    <t>9 Ostatní konstrukce, bourání</t>
  </si>
  <si>
    <t>94</t>
  </si>
  <si>
    <t>Lešení a stavební výtahy</t>
  </si>
  <si>
    <t>941941051R00</t>
  </si>
  <si>
    <t xml:space="preserve">Montáž lešení leh.řad.s podlahami,š.1,5 m, H 10 m </t>
  </si>
  <si>
    <t>941941391R00</t>
  </si>
  <si>
    <t xml:space="preserve">Příplatek za každý měsíc použití lešení k pol.1051 </t>
  </si>
  <si>
    <t>941941851R00</t>
  </si>
  <si>
    <t xml:space="preserve">Demontáž lešení leh.řad.s podlahami,š.1,5 m,H 10 m </t>
  </si>
  <si>
    <t>941941851R01</t>
  </si>
  <si>
    <t>94 Lešení a stavební výtahy</t>
  </si>
  <si>
    <t xml:space="preserve">Izolace akustická </t>
  </si>
  <si>
    <t>Izolace akustická tl.30mm</t>
  </si>
  <si>
    <t>941941851R02</t>
  </si>
  <si>
    <t xml:space="preserve">Separační PE fólie </t>
  </si>
  <si>
    <t>941941851R04</t>
  </si>
  <si>
    <t>96 Izolace akustická</t>
  </si>
  <si>
    <t>713</t>
  </si>
  <si>
    <t>Izolace tepelné</t>
  </si>
  <si>
    <t>713131162R00</t>
  </si>
  <si>
    <t>Dodávka a montáž tepelné izolace mezi krovy tl 160mm</t>
  </si>
  <si>
    <t>713131162R01</t>
  </si>
  <si>
    <t>713 Izolace tepelné</t>
  </si>
  <si>
    <t>735</t>
  </si>
  <si>
    <t>Otopná tělesa</t>
  </si>
  <si>
    <t>735111</t>
  </si>
  <si>
    <t>Ústřední vytápění – Karma BETA 4KW vč montáže</t>
  </si>
  <si>
    <t>kpl</t>
  </si>
  <si>
    <t>Revizní zpráva</t>
  </si>
  <si>
    <t>735112</t>
  </si>
  <si>
    <t>735 Otopná tělesa</t>
  </si>
  <si>
    <t>762</t>
  </si>
  <si>
    <t>Konstrukce tesařské</t>
  </si>
  <si>
    <t>762332111RT5</t>
  </si>
  <si>
    <t>Montáž vázaných krovů pravidelných do 120 cm2 včetně dodávky řeziva, hranoly 12/16</t>
  </si>
  <si>
    <t>m</t>
  </si>
  <si>
    <t>762332130RT3</t>
  </si>
  <si>
    <t>Montáž vázaných krovů pravidelných do 288 cm2 včetně dodávky řeziva, hranoly  14/12</t>
  </si>
  <si>
    <t>Montáž vázaných krovů pravidelných do 120 cm2 včetně dodávky řeziva, kleština 8/16</t>
  </si>
  <si>
    <t>762341210RT2</t>
  </si>
  <si>
    <t>Montáž bednění střech rovných, prkna hrubá na sraz včetně dodávky řeziva, OSB tl. 24 mm</t>
  </si>
  <si>
    <t>762342203RT4</t>
  </si>
  <si>
    <t>Montáž laťování střech, vzdálenost latí 22 - 36 cm včetně dodávky řeziva, latě 4/6 cm</t>
  </si>
  <si>
    <t>762342204RT2</t>
  </si>
  <si>
    <t>Montáž laťování střech, svislé, vzdálenost 100 cm včetně dodávky řeziva, latě 3/5 cm</t>
  </si>
  <si>
    <t>762395000R00</t>
  </si>
  <si>
    <t xml:space="preserve">Spojovací a ochranné prostředky pro střechy </t>
  </si>
  <si>
    <t>762395000R01</t>
  </si>
  <si>
    <t>762 Konstrukce tesařské</t>
  </si>
  <si>
    <t>764</t>
  </si>
  <si>
    <t>Konstrukce klempířské</t>
  </si>
  <si>
    <t>764 - 1</t>
  </si>
  <si>
    <t xml:space="preserve">Koleno z popl plechu 72% </t>
  </si>
  <si>
    <t>764252205R00</t>
  </si>
  <si>
    <t xml:space="preserve">Žlaby z pop plechu podokapní půlkruhové, rš 330 mm </t>
  </si>
  <si>
    <t>764359212R00</t>
  </si>
  <si>
    <t xml:space="preserve">Kotlík z Pz plechu kónický pro trouby D do 100 mm </t>
  </si>
  <si>
    <t>764554202R00</t>
  </si>
  <si>
    <t xml:space="preserve">Odpadní trouby z popl plechu, kruhové, D 100 mm </t>
  </si>
  <si>
    <t>764554202R01</t>
  </si>
  <si>
    <t>Závětrná lišta z plechu vyplanil rš 330 mm</t>
  </si>
  <si>
    <t>764554202R02</t>
  </si>
  <si>
    <t xml:space="preserve">Okapový plech rš 250 mm z plechu FeZn </t>
  </si>
  <si>
    <t>764554202R03</t>
  </si>
  <si>
    <t>Okapový plech rš 250 mm z plechu vyplanil</t>
  </si>
  <si>
    <t>764554202R04</t>
  </si>
  <si>
    <t>764 Konstrukce klempířské</t>
  </si>
  <si>
    <t>765</t>
  </si>
  <si>
    <t>Krytiny tvrdé</t>
  </si>
  <si>
    <t>765313112R00</t>
  </si>
  <si>
    <t xml:space="preserve">Krytina Francouzská 14, střech jedn., na sucho </t>
  </si>
  <si>
    <t>765313162R00</t>
  </si>
  <si>
    <t xml:space="preserve">Zakončení štítu taškami Francouzská 14 s ozubem </t>
  </si>
  <si>
    <t>765313162R01</t>
  </si>
  <si>
    <t>Hřeben drážkový 21</t>
  </si>
  <si>
    <t>765901131R00</t>
  </si>
  <si>
    <t xml:space="preserve">Fólie podstřešní paropropustná Tyvek Solid </t>
  </si>
  <si>
    <t>765901131R01</t>
  </si>
  <si>
    <t>Izolace,z  fólií PVC, volně včetně dodávky fólie monarplan tl 1,5mm – střešní kotvená</t>
  </si>
  <si>
    <t>765901131R02</t>
  </si>
  <si>
    <t>Větrací mřížka</t>
  </si>
  <si>
    <t>765901131R03</t>
  </si>
  <si>
    <t>Větrací pás</t>
  </si>
  <si>
    <t>765901131R04</t>
  </si>
  <si>
    <t>765 Krytiny tvrdé</t>
  </si>
  <si>
    <t>766</t>
  </si>
  <si>
    <t>766 - 1</t>
  </si>
  <si>
    <t>D+M oken PVC 2000x750mm dvojsklo</t>
  </si>
  <si>
    <t>767 - 1</t>
  </si>
  <si>
    <t>D+M oken PVC 2000x1000mm dvojsklo</t>
  </si>
  <si>
    <t>768 - 1</t>
  </si>
  <si>
    <t>D+M vstupních dveří 1300x1970mm vč zárubně</t>
  </si>
  <si>
    <t>770 - 1</t>
  </si>
  <si>
    <t>D+M vnitřních dveří požární 800x1970mm vč zárubně</t>
  </si>
  <si>
    <t>771 - 1</t>
  </si>
  <si>
    <t>Montáž garážových vrat 5000x2400mm</t>
  </si>
  <si>
    <t>772 - 1</t>
  </si>
  <si>
    <t xml:space="preserve">D+M střešních oken VELUX 78/140 </t>
  </si>
  <si>
    <t>773 - 1</t>
  </si>
  <si>
    <t>Dodávka a montáž SDK RED 12,5 KNAUF s požární odolností 30minut závěsná dvouvrstvá kce na CD profil</t>
  </si>
  <si>
    <t>774 - 1</t>
  </si>
  <si>
    <t xml:space="preserve">Parotěsná fólie </t>
  </si>
  <si>
    <t>775 - 1</t>
  </si>
  <si>
    <t>777</t>
  </si>
  <si>
    <t>Podlahy ze syntetických hmot</t>
  </si>
  <si>
    <t>777556302R00</t>
  </si>
  <si>
    <t xml:space="preserve">Podlahy z leštěného betonu přízemí </t>
  </si>
  <si>
    <t>998777201R00</t>
  </si>
  <si>
    <t xml:space="preserve">Přesun hmot pro podlahy s, výšky do 6 m </t>
  </si>
  <si>
    <t>777 Podlahy ze syntetických hmot</t>
  </si>
  <si>
    <t>781</t>
  </si>
  <si>
    <t>Dlažby keramické</t>
  </si>
  <si>
    <t>781414113U00</t>
  </si>
  <si>
    <t xml:space="preserve">Dodávka a montáž dlažby keramické Taurus </t>
  </si>
  <si>
    <t>781414113U01</t>
  </si>
  <si>
    <t>781 Dlažby keramické</t>
  </si>
  <si>
    <t>783</t>
  </si>
  <si>
    <t>Nátěry</t>
  </si>
  <si>
    <t>783782205R00</t>
  </si>
  <si>
    <t xml:space="preserve">Nátěr tesařských konstrukcí Bochemitem QB 2x </t>
  </si>
  <si>
    <t>783 Nátěry</t>
  </si>
  <si>
    <t>784</t>
  </si>
  <si>
    <t>Malby</t>
  </si>
  <si>
    <t>784453651U00</t>
  </si>
  <si>
    <t xml:space="preserve">Malba 2xdisp PRIMALEX om tón m-3,8 </t>
  </si>
  <si>
    <t>784453651U01</t>
  </si>
  <si>
    <t>784 Malby</t>
  </si>
  <si>
    <t>M21</t>
  </si>
  <si>
    <t>Elektromontáže</t>
  </si>
  <si>
    <t>210220023R01</t>
  </si>
  <si>
    <t>D+M elektroistalace kabelem CYKY -J 3x2,5</t>
  </si>
  <si>
    <t>210220023R02</t>
  </si>
  <si>
    <t>D+M elektroinstalace kabelem CYKY -J 5x4</t>
  </si>
  <si>
    <t>210220023R03</t>
  </si>
  <si>
    <t>D+M elektroinstalace kabelem CYKY -J 5x2,5</t>
  </si>
  <si>
    <t>210220023R04</t>
  </si>
  <si>
    <t>D+M elektroinstalace kabelem CYKY -J 3x1,5</t>
  </si>
  <si>
    <t>210220023R05</t>
  </si>
  <si>
    <t>D+M elektroinstalace kabelem CYKY -O 3x1,5</t>
  </si>
  <si>
    <t>210220023R06</t>
  </si>
  <si>
    <t xml:space="preserve">D+M svítidla venkovní </t>
  </si>
  <si>
    <t>210220023R07</t>
  </si>
  <si>
    <t>D+M svítidla stropní</t>
  </si>
  <si>
    <t>210220023R08</t>
  </si>
  <si>
    <t>D+M svítidla přísazné</t>
  </si>
  <si>
    <t>210220023R09</t>
  </si>
  <si>
    <t>D+M zásuvková skříň</t>
  </si>
  <si>
    <t>210220023R10</t>
  </si>
  <si>
    <t>D+M dvojzásuvka</t>
  </si>
  <si>
    <t>210220023R11</t>
  </si>
  <si>
    <t>D+M vypínač 230 V</t>
  </si>
  <si>
    <t>210220023R12</t>
  </si>
  <si>
    <t>D+M kompletační materál</t>
  </si>
  <si>
    <t>210220023R13</t>
  </si>
  <si>
    <t>Revize elektroistalace</t>
  </si>
  <si>
    <t>210220023R14</t>
  </si>
  <si>
    <t>D+M kompletace rozvodné elektroskříně</t>
  </si>
  <si>
    <t>M21 Elektromontáže</t>
  </si>
  <si>
    <t>Vybourání původního zdiva</t>
  </si>
  <si>
    <t>Stavební úpravy s rozšířením</t>
  </si>
  <si>
    <t>Přesun hmot pro základy a zvláštní zakládání</t>
  </si>
  <si>
    <t xml:space="preserve">Přesun hmot pro svislé a kompletní konstrukce výšky do 6 m </t>
  </si>
  <si>
    <t xml:space="preserve">Přesun hmot pro úpravy povrchů vnitřních, budovy zděné výšky do 6 m </t>
  </si>
  <si>
    <t xml:space="preserve">Přesun hmot pro úpravy povrchů vnějších, budovy zděné výšky do 6 m </t>
  </si>
  <si>
    <t>979011121R04</t>
  </si>
  <si>
    <t>Odvoz stavební sutě včetně uložení na skládce</t>
  </si>
  <si>
    <t xml:space="preserve">Přesun lešení a stavebních výtahů pro budovy výšky do 12 m </t>
  </si>
  <si>
    <t xml:space="preserve">Přesun izolací pro budovy výšky do 6 m </t>
  </si>
  <si>
    <t>Přesun otopných těles pro budovy do výšky 6 m</t>
  </si>
  <si>
    <t>D+M přívodního potrubí zemního plynu v délce 20 m, dn 20</t>
  </si>
  <si>
    <t xml:space="preserve">Přesun hmot pro konstrukce tesařské, budovy výšky do 12 m </t>
  </si>
  <si>
    <t xml:space="preserve">Přesun hmot pro konstrukce klempířské, budovy výšky do 12 m </t>
  </si>
  <si>
    <t xml:space="preserve">Přesun hmot pro krytiny tvrdé, budovy výšky do 12 m </t>
  </si>
  <si>
    <t>Konstrukce otvorové a podhledové</t>
  </si>
  <si>
    <t xml:space="preserve">Přesun hmot pro budovy výšky do 6 m </t>
  </si>
  <si>
    <t>766 Konstrukce otvorové a podhledové</t>
  </si>
  <si>
    <t xml:space="preserve">Přesun hmot pro malby, budova výšky do 6 m </t>
  </si>
  <si>
    <t xml:space="preserve">Přesun hmot dlažby, budova výšky do 6 m </t>
  </si>
  <si>
    <t>Přesun hmot pro elektromontáže, budova do výšky 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</si>
</sst>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0.0"/>
    <numFmt numFmtId="166" formatCode="#,##0&quot; Kč&quot;"/>
    <numFmt numFmtId="167" formatCode="0.00000"/>
  </numFmts>
  <fonts count="28" x14ac:knownFonts="1">
    <font>
      <sz val="1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sz val="10"/>
      <color rgb="FF333333"/>
      <name val="Arial CE"/>
      <charset val="238"/>
    </font>
    <font>
      <i/>
      <sz val="10"/>
      <color rgb="FF808080"/>
      <name val="Arial CE"/>
      <charset val="238"/>
    </font>
    <font>
      <u/>
      <sz val="10"/>
      <color rgb="FF0000EE"/>
      <name val="Arial CE"/>
      <charset val="238"/>
    </font>
    <font>
      <sz val="10"/>
      <color rgb="FF006600"/>
      <name val="Arial CE"/>
      <charset val="238"/>
    </font>
    <font>
      <sz val="10"/>
      <color rgb="FF996600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0C0C0"/>
        <bgColor rgb="FFDDDDDD"/>
      </patternFill>
    </fill>
    <fill>
      <patternFill patternType="solid">
        <fgColor rgb="FFFFFFFF"/>
        <bgColor rgb="FFFFFFCC"/>
      </patternFill>
    </fill>
  </fills>
  <borders count="5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9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27" fillId="0" borderId="0" applyBorder="0" applyProtection="0"/>
    <xf numFmtId="0" fontId="4" fillId="2" borderId="1" applyProtection="0"/>
    <xf numFmtId="0" fontId="5" fillId="0" borderId="0" applyBorder="0" applyProtection="0"/>
    <xf numFmtId="0" fontId="6" fillId="0" borderId="0" applyBorder="0" applyProtection="0"/>
    <xf numFmtId="0" fontId="27" fillId="0" borderId="0" applyBorder="0" applyProtection="0"/>
    <xf numFmtId="0" fontId="7" fillId="3" borderId="0" applyBorder="0" applyProtection="0"/>
    <xf numFmtId="0" fontId="8" fillId="2" borderId="0" applyBorder="0" applyProtection="0"/>
    <xf numFmtId="0" fontId="9" fillId="4" borderId="0" applyBorder="0" applyProtection="0"/>
    <xf numFmtId="0" fontId="9" fillId="0" borderId="0" applyBorder="0" applyProtection="0"/>
    <xf numFmtId="0" fontId="10" fillId="5" borderId="0" applyBorder="0" applyProtection="0"/>
    <xf numFmtId="0" fontId="11" fillId="0" borderId="0" applyBorder="0" applyProtection="0"/>
    <xf numFmtId="0" fontId="12" fillId="6" borderId="0" applyBorder="0" applyProtection="0"/>
    <xf numFmtId="0" fontId="12" fillId="7" borderId="0" applyBorder="0" applyProtection="0"/>
    <xf numFmtId="0" fontId="11" fillId="8" borderId="0" applyBorder="0" applyProtection="0"/>
    <xf numFmtId="0" fontId="27" fillId="0" borderId="0"/>
  </cellStyleXfs>
  <cellXfs count="212">
    <xf numFmtId="0" fontId="0" fillId="0" borderId="0" xfId="0"/>
    <xf numFmtId="0" fontId="13" fillId="0" borderId="0" xfId="0" applyFont="1"/>
    <xf numFmtId="0" fontId="15" fillId="9" borderId="3" xfId="0" applyFont="1" applyFill="1" applyBorder="1" applyAlignment="1">
      <alignment horizontal="left"/>
    </xf>
    <xf numFmtId="0" fontId="16" fillId="9" borderId="4" xfId="0" applyFont="1" applyFill="1" applyBorder="1" applyAlignment="1">
      <alignment horizontal="center"/>
    </xf>
    <xf numFmtId="0" fontId="17" fillId="9" borderId="5" xfId="0" applyFont="1" applyFill="1" applyBorder="1" applyAlignment="1">
      <alignment horizontal="left"/>
    </xf>
    <xf numFmtId="0" fontId="16" fillId="0" borderId="6" xfId="0" applyFont="1" applyBorder="1"/>
    <xf numFmtId="49" fontId="16" fillId="0" borderId="7" xfId="0" applyNumberFormat="1" applyFont="1" applyBorder="1" applyAlignment="1">
      <alignment horizontal="left"/>
    </xf>
    <xf numFmtId="0" fontId="13" fillId="0" borderId="8" xfId="0" applyFont="1" applyBorder="1"/>
    <xf numFmtId="0" fontId="16" fillId="0" borderId="9" xfId="0" applyFont="1" applyBorder="1"/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 applyAlignment="1">
      <alignment horizontal="left"/>
    </xf>
    <xf numFmtId="0" fontId="15" fillId="0" borderId="8" xfId="0" applyFont="1" applyBorder="1"/>
    <xf numFmtId="49" fontId="16" fillId="0" borderId="12" xfId="0" applyNumberFormat="1" applyFont="1" applyBorder="1" applyAlignment="1">
      <alignment horizontal="left"/>
    </xf>
    <xf numFmtId="49" fontId="15" fillId="9" borderId="8" xfId="0" applyNumberFormat="1" applyFont="1" applyFill="1" applyBorder="1"/>
    <xf numFmtId="49" fontId="13" fillId="9" borderId="9" xfId="0" applyNumberFormat="1" applyFont="1" applyFill="1" applyBorder="1"/>
    <xf numFmtId="0" fontId="15" fillId="9" borderId="10" xfId="0" applyFont="1" applyFill="1" applyBorder="1"/>
    <xf numFmtId="0" fontId="13" fillId="9" borderId="10" xfId="0" applyFont="1" applyFill="1" applyBorder="1"/>
    <xf numFmtId="0" fontId="13" fillId="9" borderId="9" xfId="0" applyFont="1" applyFill="1" applyBorder="1"/>
    <xf numFmtId="3" fontId="16" fillId="0" borderId="12" xfId="0" applyNumberFormat="1" applyFont="1" applyBorder="1" applyAlignment="1">
      <alignment horizontal="left"/>
    </xf>
    <xf numFmtId="49" fontId="15" fillId="9" borderId="13" xfId="0" applyNumberFormat="1" applyFont="1" applyFill="1" applyBorder="1"/>
    <xf numFmtId="49" fontId="13" fillId="9" borderId="14" xfId="0" applyNumberFormat="1" applyFont="1" applyFill="1" applyBorder="1"/>
    <xf numFmtId="0" fontId="15" fillId="9" borderId="0" xfId="0" applyFont="1" applyFill="1" applyBorder="1"/>
    <xf numFmtId="0" fontId="13" fillId="9" borderId="0" xfId="0" applyFont="1" applyFill="1" applyBorder="1"/>
    <xf numFmtId="49" fontId="16" fillId="0" borderId="11" xfId="0" applyNumberFormat="1" applyFont="1" applyBorder="1" applyAlignment="1">
      <alignment horizontal="left"/>
    </xf>
    <xf numFmtId="0" fontId="16" fillId="0" borderId="15" xfId="0" applyFont="1" applyBorder="1"/>
    <xf numFmtId="0" fontId="16" fillId="0" borderId="17" xfId="0" applyFont="1" applyBorder="1" applyAlignment="1">
      <alignment horizontal="left"/>
    </xf>
    <xf numFmtId="0" fontId="13" fillId="0" borderId="0" xfId="0" applyFont="1" applyBorder="1"/>
    <xf numFmtId="0" fontId="16" fillId="0" borderId="11" xfId="0" applyFont="1" applyBorder="1" applyAlignment="1"/>
    <xf numFmtId="0" fontId="16" fillId="0" borderId="17" xfId="0" applyFont="1" applyBorder="1" applyAlignment="1"/>
    <xf numFmtId="0" fontId="13" fillId="0" borderId="0" xfId="0" applyFont="1" applyBorder="1" applyAlignment="1"/>
    <xf numFmtId="3" fontId="13" fillId="0" borderId="0" xfId="0" applyNumberFormat="1" applyFont="1"/>
    <xf numFmtId="0" fontId="16" fillId="0" borderId="8" xfId="0" applyFont="1" applyBorder="1"/>
    <xf numFmtId="0" fontId="16" fillId="0" borderId="6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15" fillId="9" borderId="20" xfId="0" applyFont="1" applyFill="1" applyBorder="1" applyAlignment="1">
      <alignment horizontal="left"/>
    </xf>
    <xf numFmtId="0" fontId="13" fillId="9" borderId="21" xfId="0" applyFont="1" applyFill="1" applyBorder="1" applyAlignment="1">
      <alignment horizontal="left"/>
    </xf>
    <xf numFmtId="0" fontId="13" fillId="9" borderId="22" xfId="0" applyFont="1" applyFill="1" applyBorder="1" applyAlignment="1">
      <alignment horizontal="center"/>
    </xf>
    <xf numFmtId="0" fontId="15" fillId="9" borderId="22" xfId="0" applyFont="1" applyFill="1" applyBorder="1" applyAlignment="1">
      <alignment horizontal="center"/>
    </xf>
    <xf numFmtId="0" fontId="13" fillId="0" borderId="23" xfId="0" applyFont="1" applyBorder="1"/>
    <xf numFmtId="0" fontId="13" fillId="0" borderId="24" xfId="0" applyFont="1" applyBorder="1"/>
    <xf numFmtId="3" fontId="13" fillId="0" borderId="7" xfId="0" applyNumberFormat="1" applyFont="1" applyBorder="1"/>
    <xf numFmtId="0" fontId="13" fillId="0" borderId="3" xfId="0" applyFont="1" applyBorder="1"/>
    <xf numFmtId="3" fontId="13" fillId="0" borderId="5" xfId="0" applyNumberFormat="1" applyFont="1" applyBorder="1"/>
    <xf numFmtId="0" fontId="13" fillId="0" borderId="4" xfId="0" applyFont="1" applyBorder="1"/>
    <xf numFmtId="3" fontId="13" fillId="0" borderId="10" xfId="0" applyNumberFormat="1" applyFont="1" applyBorder="1"/>
    <xf numFmtId="0" fontId="13" fillId="0" borderId="9" xfId="0" applyFont="1" applyBorder="1"/>
    <xf numFmtId="0" fontId="13" fillId="0" borderId="25" xfId="0" applyFont="1" applyBorder="1"/>
    <xf numFmtId="0" fontId="13" fillId="0" borderId="24" xfId="0" applyFont="1" applyBorder="1" applyAlignment="1">
      <alignment shrinkToFit="1"/>
    </xf>
    <xf numFmtId="0" fontId="13" fillId="0" borderId="26" xfId="0" applyFont="1" applyBorder="1"/>
    <xf numFmtId="0" fontId="13" fillId="0" borderId="13" xfId="0" applyFont="1" applyBorder="1"/>
    <xf numFmtId="3" fontId="13" fillId="0" borderId="28" xfId="0" applyNumberFormat="1" applyFont="1" applyBorder="1"/>
    <xf numFmtId="0" fontId="13" fillId="0" borderId="29" xfId="0" applyFont="1" applyBorder="1"/>
    <xf numFmtId="3" fontId="13" fillId="0" borderId="30" xfId="0" applyNumberFormat="1" applyFont="1" applyBorder="1"/>
    <xf numFmtId="0" fontId="13" fillId="0" borderId="31" xfId="0" applyFont="1" applyBorder="1"/>
    <xf numFmtId="0" fontId="15" fillId="9" borderId="3" xfId="0" applyFont="1" applyFill="1" applyBorder="1"/>
    <xf numFmtId="0" fontId="15" fillId="9" borderId="5" xfId="0" applyFont="1" applyFill="1" applyBorder="1"/>
    <xf numFmtId="0" fontId="15" fillId="9" borderId="4" xfId="0" applyFont="1" applyFill="1" applyBorder="1"/>
    <xf numFmtId="0" fontId="15" fillId="9" borderId="32" xfId="0" applyFont="1" applyFill="1" applyBorder="1"/>
    <xf numFmtId="0" fontId="15" fillId="9" borderId="33" xfId="0" applyFont="1" applyFill="1" applyBorder="1"/>
    <xf numFmtId="0" fontId="13" fillId="0" borderId="14" xfId="0" applyFont="1" applyBorder="1"/>
    <xf numFmtId="0" fontId="13" fillId="0" borderId="34" xfId="0" applyFont="1" applyBorder="1"/>
    <xf numFmtId="0" fontId="13" fillId="0" borderId="35" xfId="0" applyFont="1" applyBorder="1"/>
    <xf numFmtId="0" fontId="13" fillId="0" borderId="0" xfId="0" applyFont="1" applyBorder="1" applyAlignment="1">
      <alignment horizontal="right"/>
    </xf>
    <xf numFmtId="164" fontId="13" fillId="0" borderId="0" xfId="0" applyNumberFormat="1" applyFont="1" applyBorder="1"/>
    <xf numFmtId="0" fontId="13" fillId="0" borderId="36" xfId="0" applyFont="1" applyBorder="1"/>
    <xf numFmtId="0" fontId="13" fillId="0" borderId="37" xfId="0" applyFont="1" applyBorder="1"/>
    <xf numFmtId="0" fontId="13" fillId="0" borderId="38" xfId="0" applyFont="1" applyBorder="1"/>
    <xf numFmtId="0" fontId="13" fillId="0" borderId="39" xfId="0" applyFont="1" applyBorder="1"/>
    <xf numFmtId="165" fontId="13" fillId="0" borderId="40" xfId="0" applyNumberFormat="1" applyFont="1" applyBorder="1" applyAlignment="1">
      <alignment horizontal="right"/>
    </xf>
    <xf numFmtId="0" fontId="13" fillId="0" borderId="40" xfId="0" applyFont="1" applyBorder="1"/>
    <xf numFmtId="0" fontId="13" fillId="0" borderId="10" xfId="0" applyFont="1" applyBorder="1"/>
    <xf numFmtId="165" fontId="13" fillId="0" borderId="9" xfId="0" applyNumberFormat="1" applyFont="1" applyBorder="1" applyAlignment="1">
      <alignment horizontal="right"/>
    </xf>
    <xf numFmtId="0" fontId="18" fillId="9" borderId="29" xfId="0" applyFont="1" applyFill="1" applyBorder="1"/>
    <xf numFmtId="0" fontId="18" fillId="9" borderId="30" xfId="0" applyFont="1" applyFill="1" applyBorder="1"/>
    <xf numFmtId="0" fontId="18" fillId="9" borderId="31" xfId="0" applyFont="1" applyFill="1" applyBorder="1"/>
    <xf numFmtId="0" fontId="18" fillId="0" borderId="0" xfId="0" applyFont="1"/>
    <xf numFmtId="0" fontId="13" fillId="0" borderId="0" xfId="0" applyFont="1" applyAlignment="1"/>
    <xf numFmtId="0" fontId="13" fillId="0" borderId="0" xfId="0" applyFont="1" applyAlignment="1">
      <alignment wrapText="1"/>
    </xf>
    <xf numFmtId="0" fontId="15" fillId="0" borderId="42" xfId="18" applyFont="1" applyBorder="1"/>
    <xf numFmtId="0" fontId="13" fillId="0" borderId="42" xfId="18" applyFont="1" applyBorder="1"/>
    <xf numFmtId="0" fontId="13" fillId="0" borderId="42" xfId="18" applyFont="1" applyBorder="1" applyAlignment="1">
      <alignment horizontal="right"/>
    </xf>
    <xf numFmtId="0" fontId="13" fillId="0" borderId="43" xfId="18" applyFont="1" applyBorder="1"/>
    <xf numFmtId="0" fontId="13" fillId="0" borderId="42" xfId="0" applyFont="1" applyBorder="1" applyAlignment="1">
      <alignment horizontal="left"/>
    </xf>
    <xf numFmtId="0" fontId="13" fillId="0" borderId="44" xfId="0" applyFont="1" applyBorder="1"/>
    <xf numFmtId="0" fontId="15" fillId="0" borderId="46" xfId="18" applyFont="1" applyBorder="1"/>
    <xf numFmtId="0" fontId="13" fillId="0" borderId="46" xfId="18" applyFont="1" applyBorder="1"/>
    <xf numFmtId="0" fontId="13" fillId="0" borderId="46" xfId="18" applyFont="1" applyBorder="1" applyAlignment="1">
      <alignment horizontal="right"/>
    </xf>
    <xf numFmtId="49" fontId="15" fillId="9" borderId="20" xfId="0" applyNumberFormat="1" applyFont="1" applyFill="1" applyBorder="1" applyAlignment="1">
      <alignment horizontal="center"/>
    </xf>
    <xf numFmtId="0" fontId="15" fillId="9" borderId="21" xfId="0" applyFont="1" applyFill="1" applyBorder="1" applyAlignment="1">
      <alignment horizontal="center"/>
    </xf>
    <xf numFmtId="0" fontId="15" fillId="9" borderId="48" xfId="0" applyFont="1" applyFill="1" applyBorder="1" applyAlignment="1">
      <alignment horizontal="center"/>
    </xf>
    <xf numFmtId="0" fontId="15" fillId="9" borderId="49" xfId="0" applyFont="1" applyFill="1" applyBorder="1" applyAlignment="1">
      <alignment horizontal="center"/>
    </xf>
    <xf numFmtId="0" fontId="15" fillId="9" borderId="50" xfId="0" applyFont="1" applyFill="1" applyBorder="1" applyAlignment="1">
      <alignment horizontal="center"/>
    </xf>
    <xf numFmtId="49" fontId="16" fillId="0" borderId="13" xfId="0" applyNumberFormat="1" applyFont="1" applyBorder="1"/>
    <xf numFmtId="0" fontId="16" fillId="0" borderId="0" xfId="0" applyFont="1" applyBorder="1"/>
    <xf numFmtId="3" fontId="13" fillId="0" borderId="35" xfId="0" applyNumberFormat="1" applyFont="1" applyBorder="1"/>
    <xf numFmtId="3" fontId="13" fillId="0" borderId="14" xfId="0" applyNumberFormat="1" applyFont="1" applyBorder="1"/>
    <xf numFmtId="3" fontId="13" fillId="0" borderId="51" xfId="0" applyNumberFormat="1" applyFont="1" applyBorder="1"/>
    <xf numFmtId="3" fontId="13" fillId="0" borderId="52" xfId="0" applyNumberFormat="1" applyFont="1" applyBorder="1"/>
    <xf numFmtId="0" fontId="15" fillId="9" borderId="20" xfId="0" applyFont="1" applyFill="1" applyBorder="1"/>
    <xf numFmtId="0" fontId="15" fillId="9" borderId="21" xfId="0" applyFont="1" applyFill="1" applyBorder="1"/>
    <xf numFmtId="3" fontId="15" fillId="9" borderId="22" xfId="0" applyNumberFormat="1" applyFont="1" applyFill="1" applyBorder="1"/>
    <xf numFmtId="3" fontId="15" fillId="9" borderId="48" xfId="0" applyNumberFormat="1" applyFont="1" applyFill="1" applyBorder="1"/>
    <xf numFmtId="3" fontId="15" fillId="9" borderId="49" xfId="0" applyNumberFormat="1" applyFont="1" applyFill="1" applyBorder="1"/>
    <xf numFmtId="3" fontId="15" fillId="9" borderId="50" xfId="0" applyNumberFormat="1" applyFont="1" applyFill="1" applyBorder="1"/>
    <xf numFmtId="0" fontId="15" fillId="0" borderId="0" xfId="0" applyFont="1"/>
    <xf numFmtId="0" fontId="13" fillId="9" borderId="33" xfId="0" applyFont="1" applyFill="1" applyBorder="1"/>
    <xf numFmtId="0" fontId="15" fillId="9" borderId="53" xfId="0" applyFont="1" applyFill="1" applyBorder="1" applyAlignment="1">
      <alignment horizontal="right"/>
    </xf>
    <xf numFmtId="0" fontId="15" fillId="9" borderId="5" xfId="0" applyFont="1" applyFill="1" applyBorder="1" applyAlignment="1">
      <alignment horizontal="right"/>
    </xf>
    <xf numFmtId="0" fontId="15" fillId="9" borderId="4" xfId="0" applyFont="1" applyFill="1" applyBorder="1" applyAlignment="1">
      <alignment horizontal="center"/>
    </xf>
    <xf numFmtId="4" fontId="17" fillId="9" borderId="5" xfId="0" applyNumberFormat="1" applyFont="1" applyFill="1" applyBorder="1" applyAlignment="1">
      <alignment horizontal="right"/>
    </xf>
    <xf numFmtId="4" fontId="17" fillId="9" borderId="33" xfId="0" applyNumberFormat="1" applyFont="1" applyFill="1" applyBorder="1" applyAlignment="1">
      <alignment horizontal="right"/>
    </xf>
    <xf numFmtId="0" fontId="13" fillId="0" borderId="18" xfId="0" applyFont="1" applyBorder="1"/>
    <xf numFmtId="3" fontId="13" fillId="0" borderId="25" xfId="0" applyNumberFormat="1" applyFont="1" applyBorder="1" applyAlignment="1">
      <alignment horizontal="right"/>
    </xf>
    <xf numFmtId="165" fontId="13" fillId="0" borderId="11" xfId="0" applyNumberFormat="1" applyFont="1" applyBorder="1" applyAlignment="1">
      <alignment horizontal="right"/>
    </xf>
    <xf numFmtId="3" fontId="13" fillId="0" borderId="36" xfId="0" applyNumberFormat="1" applyFont="1" applyBorder="1" applyAlignment="1">
      <alignment horizontal="right"/>
    </xf>
    <xf numFmtId="4" fontId="13" fillId="0" borderId="24" xfId="0" applyNumberFormat="1" applyFont="1" applyBorder="1" applyAlignment="1">
      <alignment horizontal="right"/>
    </xf>
    <xf numFmtId="3" fontId="13" fillId="0" borderId="18" xfId="0" applyNumberFormat="1" applyFont="1" applyBorder="1" applyAlignment="1">
      <alignment horizontal="right"/>
    </xf>
    <xf numFmtId="0" fontId="13" fillId="9" borderId="29" xfId="0" applyFont="1" applyFill="1" applyBorder="1"/>
    <xf numFmtId="0" fontId="15" fillId="9" borderId="30" xfId="0" applyFont="1" applyFill="1" applyBorder="1"/>
    <xf numFmtId="0" fontId="13" fillId="9" borderId="30" xfId="0" applyFont="1" applyFill="1" applyBorder="1"/>
    <xf numFmtId="4" fontId="13" fillId="9" borderId="54" xfId="0" applyNumberFormat="1" applyFont="1" applyFill="1" applyBorder="1"/>
    <xf numFmtId="4" fontId="13" fillId="9" borderId="29" xfId="0" applyNumberFormat="1" applyFont="1" applyFill="1" applyBorder="1"/>
    <xf numFmtId="4" fontId="13" fillId="9" borderId="30" xfId="0" applyNumberFormat="1" applyFont="1" applyFill="1" applyBorder="1"/>
    <xf numFmtId="3" fontId="16" fillId="0" borderId="0" xfId="0" applyNumberFormat="1" applyFont="1"/>
    <xf numFmtId="4" fontId="16" fillId="0" borderId="0" xfId="0" applyNumberFormat="1" applyFont="1"/>
    <xf numFmtId="4" fontId="13" fillId="0" borderId="0" xfId="0" applyNumberFormat="1" applyFont="1"/>
    <xf numFmtId="0" fontId="13" fillId="0" borderId="0" xfId="18" applyFont="1"/>
    <xf numFmtId="0" fontId="13" fillId="0" borderId="0" xfId="18" applyFont="1" applyAlignment="1">
      <alignment horizontal="right"/>
    </xf>
    <xf numFmtId="0" fontId="21" fillId="0" borderId="0" xfId="18" applyFont="1" applyAlignment="1">
      <alignment horizontal="center"/>
    </xf>
    <xf numFmtId="0" fontId="22" fillId="0" borderId="0" xfId="18" applyFont="1" applyAlignment="1">
      <alignment horizontal="center"/>
    </xf>
    <xf numFmtId="0" fontId="22" fillId="0" borderId="0" xfId="18" applyFont="1" applyAlignment="1">
      <alignment horizontal="right"/>
    </xf>
    <xf numFmtId="0" fontId="16" fillId="0" borderId="43" xfId="18" applyFont="1" applyBorder="1" applyAlignment="1">
      <alignment horizontal="right"/>
    </xf>
    <xf numFmtId="0" fontId="13" fillId="0" borderId="42" xfId="18" applyFont="1" applyBorder="1" applyAlignment="1">
      <alignment horizontal="left"/>
    </xf>
    <xf numFmtId="0" fontId="13" fillId="0" borderId="44" xfId="18" applyFont="1" applyBorder="1"/>
    <xf numFmtId="0" fontId="16" fillId="0" borderId="0" xfId="18" applyFont="1"/>
    <xf numFmtId="0" fontId="13" fillId="0" borderId="0" xfId="18" applyFont="1" applyAlignment="1"/>
    <xf numFmtId="49" fontId="16" fillId="9" borderId="11" xfId="18" applyNumberFormat="1" applyFont="1" applyFill="1" applyBorder="1"/>
    <xf numFmtId="0" fontId="16" fillId="9" borderId="9" xfId="18" applyFont="1" applyFill="1" applyBorder="1" applyAlignment="1">
      <alignment horizontal="center"/>
    </xf>
    <xf numFmtId="0" fontId="16" fillId="9" borderId="11" xfId="18" applyFont="1" applyFill="1" applyBorder="1" applyAlignment="1">
      <alignment horizontal="center"/>
    </xf>
    <xf numFmtId="0" fontId="16" fillId="9" borderId="11" xfId="18" applyFont="1" applyFill="1" applyBorder="1" applyAlignment="1">
      <alignment horizontal="center" wrapText="1"/>
    </xf>
    <xf numFmtId="0" fontId="15" fillId="0" borderId="51" xfId="18" applyFont="1" applyBorder="1" applyAlignment="1">
      <alignment horizontal="center"/>
    </xf>
    <xf numFmtId="49" fontId="15" fillId="0" borderId="51" xfId="18" applyNumberFormat="1" applyFont="1" applyBorder="1" applyAlignment="1">
      <alignment horizontal="left"/>
    </xf>
    <xf numFmtId="0" fontId="15" fillId="0" borderId="16" xfId="18" applyFont="1" applyBorder="1"/>
    <xf numFmtId="0" fontId="13" fillId="0" borderId="10" xfId="18" applyFont="1" applyBorder="1" applyAlignment="1">
      <alignment horizontal="center"/>
    </xf>
    <xf numFmtId="0" fontId="13" fillId="0" borderId="10" xfId="18" applyFont="1" applyBorder="1" applyAlignment="1">
      <alignment horizontal="right"/>
    </xf>
    <xf numFmtId="0" fontId="13" fillId="0" borderId="9" xfId="18" applyFont="1" applyBorder="1"/>
    <xf numFmtId="0" fontId="13" fillId="0" borderId="55" xfId="18" applyFont="1" applyBorder="1"/>
    <xf numFmtId="0" fontId="13" fillId="0" borderId="40" xfId="18" applyFont="1" applyBorder="1"/>
    <xf numFmtId="0" fontId="23" fillId="0" borderId="0" xfId="18" applyFont="1"/>
    <xf numFmtId="0" fontId="19" fillId="0" borderId="56" xfId="18" applyFont="1" applyBorder="1" applyAlignment="1">
      <alignment horizontal="center" vertical="top"/>
    </xf>
    <xf numFmtId="49" fontId="19" fillId="0" borderId="56" xfId="18" applyNumberFormat="1" applyFont="1" applyBorder="1" applyAlignment="1">
      <alignment horizontal="left" vertical="top"/>
    </xf>
    <xf numFmtId="0" fontId="19" fillId="0" borderId="56" xfId="18" applyFont="1" applyBorder="1" applyAlignment="1">
      <alignment vertical="top" wrapText="1"/>
    </xf>
    <xf numFmtId="49" fontId="19" fillId="0" borderId="56" xfId="18" applyNumberFormat="1" applyFont="1" applyBorder="1" applyAlignment="1">
      <alignment horizontal="center" shrinkToFit="1"/>
    </xf>
    <xf numFmtId="4" fontId="19" fillId="0" borderId="56" xfId="18" applyNumberFormat="1" applyFont="1" applyBorder="1" applyAlignment="1">
      <alignment horizontal="right"/>
    </xf>
    <xf numFmtId="4" fontId="19" fillId="0" borderId="56" xfId="18" applyNumberFormat="1" applyFont="1" applyBorder="1"/>
    <xf numFmtId="167" fontId="19" fillId="0" borderId="56" xfId="18" applyNumberFormat="1" applyFont="1" applyBorder="1"/>
    <xf numFmtId="4" fontId="19" fillId="0" borderId="40" xfId="18" applyNumberFormat="1" applyFont="1" applyBorder="1"/>
    <xf numFmtId="4" fontId="13" fillId="0" borderId="0" xfId="18" applyNumberFormat="1" applyFont="1"/>
    <xf numFmtId="0" fontId="13" fillId="9" borderId="11" xfId="18" applyFont="1" applyFill="1" applyBorder="1" applyAlignment="1">
      <alignment horizontal="center"/>
    </xf>
    <xf numFmtId="49" fontId="24" fillId="9" borderId="11" xfId="18" applyNumberFormat="1" applyFont="1" applyFill="1" applyBorder="1" applyAlignment="1">
      <alignment horizontal="left"/>
    </xf>
    <xf numFmtId="0" fontId="24" fillId="9" borderId="16" xfId="18" applyFont="1" applyFill="1" applyBorder="1"/>
    <xf numFmtId="0" fontId="13" fillId="9" borderId="10" xfId="18" applyFont="1" applyFill="1" applyBorder="1" applyAlignment="1">
      <alignment horizontal="center"/>
    </xf>
    <xf numFmtId="4" fontId="13" fillId="9" borderId="10" xfId="18" applyNumberFormat="1" applyFont="1" applyFill="1" applyBorder="1" applyAlignment="1">
      <alignment horizontal="right"/>
    </xf>
    <xf numFmtId="4" fontId="13" fillId="9" borderId="9" xfId="18" applyNumberFormat="1" applyFont="1" applyFill="1" applyBorder="1" applyAlignment="1">
      <alignment horizontal="right"/>
    </xf>
    <xf numFmtId="4" fontId="15" fillId="9" borderId="11" xfId="18" applyNumberFormat="1" applyFont="1" applyFill="1" applyBorder="1"/>
    <xf numFmtId="0" fontId="13" fillId="9" borderId="10" xfId="18" applyFont="1" applyFill="1" applyBorder="1"/>
    <xf numFmtId="4" fontId="15" fillId="9" borderId="9" xfId="18" applyNumberFormat="1" applyFont="1" applyFill="1" applyBorder="1"/>
    <xf numFmtId="3" fontId="13" fillId="0" borderId="0" xfId="18" applyNumberFormat="1" applyFont="1"/>
    <xf numFmtId="0" fontId="19" fillId="0" borderId="16" xfId="18" applyFont="1" applyBorder="1"/>
    <xf numFmtId="0" fontId="19" fillId="0" borderId="57" xfId="18" applyFont="1" applyBorder="1" applyAlignment="1">
      <alignment horizontal="center"/>
    </xf>
    <xf numFmtId="4" fontId="19" fillId="0" borderId="57" xfId="18" applyNumberFormat="1" applyFont="1" applyBorder="1" applyAlignment="1">
      <alignment horizontal="right"/>
    </xf>
    <xf numFmtId="4" fontId="19" fillId="0" borderId="11" xfId="18" applyNumberFormat="1" applyFont="1" applyBorder="1"/>
    <xf numFmtId="0" fontId="15" fillId="10" borderId="11" xfId="18" applyFont="1" applyFill="1" applyBorder="1" applyAlignment="1">
      <alignment horizontal="center"/>
    </xf>
    <xf numFmtId="49" fontId="24" fillId="10" borderId="11" xfId="18" applyNumberFormat="1" applyFont="1" applyFill="1" applyBorder="1" applyAlignment="1">
      <alignment horizontal="left"/>
    </xf>
    <xf numFmtId="0" fontId="24" fillId="10" borderId="16" xfId="18" applyFont="1" applyFill="1" applyBorder="1"/>
    <xf numFmtId="0" fontId="13" fillId="10" borderId="10" xfId="18" applyFont="1" applyFill="1" applyBorder="1" applyAlignment="1">
      <alignment horizontal="center"/>
    </xf>
    <xf numFmtId="4" fontId="13" fillId="10" borderId="10" xfId="18" applyNumberFormat="1" applyFont="1" applyFill="1" applyBorder="1" applyAlignment="1">
      <alignment horizontal="right"/>
    </xf>
    <xf numFmtId="4" fontId="13" fillId="10" borderId="9" xfId="18" applyNumberFormat="1" applyFont="1" applyFill="1" applyBorder="1" applyAlignment="1">
      <alignment horizontal="right"/>
    </xf>
    <xf numFmtId="4" fontId="15" fillId="10" borderId="11" xfId="18" applyNumberFormat="1" applyFont="1" applyFill="1" applyBorder="1"/>
    <xf numFmtId="0" fontId="19" fillId="10" borderId="11" xfId="18" applyFont="1" applyFill="1" applyBorder="1" applyAlignment="1">
      <alignment horizontal="center"/>
    </xf>
    <xf numFmtId="0" fontId="13" fillId="0" borderId="0" xfId="18" applyFont="1" applyBorder="1"/>
    <xf numFmtId="0" fontId="25" fillId="0" borderId="0" xfId="18" applyFont="1" applyAlignment="1"/>
    <xf numFmtId="0" fontId="26" fillId="0" borderId="0" xfId="18" applyFont="1" applyBorder="1"/>
    <xf numFmtId="3" fontId="26" fillId="0" borderId="0" xfId="18" applyNumberFormat="1" applyFont="1" applyBorder="1" applyAlignment="1">
      <alignment horizontal="right"/>
    </xf>
    <xf numFmtId="4" fontId="26" fillId="0" borderId="0" xfId="18" applyNumberFormat="1" applyFont="1" applyBorder="1"/>
    <xf numFmtId="0" fontId="25" fillId="0" borderId="0" xfId="18" applyFont="1" applyBorder="1" applyAlignment="1"/>
    <xf numFmtId="0" fontId="13" fillId="0" borderId="0" xfId="18" applyFont="1" applyBorder="1" applyAlignment="1">
      <alignment horizontal="right"/>
    </xf>
    <xf numFmtId="0" fontId="19" fillId="0" borderId="55" xfId="18" applyFont="1" applyBorder="1" applyAlignment="1">
      <alignment vertical="top" wrapText="1"/>
    </xf>
    <xf numFmtId="167" fontId="19" fillId="0" borderId="39" xfId="18" applyNumberFormat="1" applyFont="1" applyBorder="1"/>
    <xf numFmtId="0" fontId="19" fillId="0" borderId="56" xfId="18" applyFont="1" applyFill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6" fillId="0" borderId="16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15" fillId="9" borderId="22" xfId="0" applyFont="1" applyFill="1" applyBorder="1" applyAlignment="1">
      <alignment horizontal="center"/>
    </xf>
    <xf numFmtId="0" fontId="13" fillId="0" borderId="27" xfId="0" applyFont="1" applyBorder="1" applyAlignment="1">
      <alignment horizontal="center" shrinkToFit="1"/>
    </xf>
    <xf numFmtId="166" fontId="13" fillId="0" borderId="12" xfId="0" applyNumberFormat="1" applyFont="1" applyBorder="1" applyAlignment="1">
      <alignment horizontal="center"/>
    </xf>
    <xf numFmtId="166" fontId="13" fillId="0" borderId="12" xfId="0" applyNumberFormat="1" applyFont="1" applyBorder="1" applyAlignment="1">
      <alignment horizontal="right" indent="13"/>
    </xf>
    <xf numFmtId="166" fontId="18" fillId="9" borderId="28" xfId="0" applyNumberFormat="1" applyFont="1" applyFill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wrapText="1"/>
    </xf>
    <xf numFmtId="3" fontId="15" fillId="9" borderId="54" xfId="0" applyNumberFormat="1" applyFont="1" applyFill="1" applyBorder="1" applyAlignment="1">
      <alignment horizontal="right"/>
    </xf>
    <xf numFmtId="0" fontId="13" fillId="0" borderId="41" xfId="18" applyFont="1" applyBorder="1" applyAlignment="1">
      <alignment horizontal="center"/>
    </xf>
    <xf numFmtId="0" fontId="13" fillId="0" borderId="45" xfId="18" applyFont="1" applyBorder="1" applyAlignment="1">
      <alignment horizontal="center"/>
    </xf>
    <xf numFmtId="0" fontId="13" fillId="0" borderId="47" xfId="18" applyFont="1" applyBorder="1" applyAlignment="1">
      <alignment horizontal="left"/>
    </xf>
    <xf numFmtId="49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0" fillId="0" borderId="0" xfId="18" applyFont="1" applyBorder="1" applyAlignment="1">
      <alignment horizontal="center"/>
    </xf>
    <xf numFmtId="49" fontId="13" fillId="0" borderId="45" xfId="18" applyNumberFormat="1" applyFont="1" applyBorder="1" applyAlignment="1">
      <alignment horizontal="center"/>
    </xf>
    <xf numFmtId="0" fontId="13" fillId="0" borderId="47" xfId="18" applyFont="1" applyBorder="1" applyAlignment="1">
      <alignment horizontal="center" shrinkToFit="1"/>
    </xf>
  </cellXfs>
  <cellStyles count="19">
    <cellStyle name="Accent" xfId="14"/>
    <cellStyle name="Accent 1" xfId="15"/>
    <cellStyle name="Accent 2" xfId="16"/>
    <cellStyle name="Accent 3" xfId="17"/>
    <cellStyle name="Bad" xfId="11"/>
    <cellStyle name="Error" xfId="13"/>
    <cellStyle name="Footnote" xfId="6"/>
    <cellStyle name="Good" xfId="9"/>
    <cellStyle name="Heading" xfId="1"/>
    <cellStyle name="Heading 1" xfId="2"/>
    <cellStyle name="Heading 2" xfId="3"/>
    <cellStyle name="Hyperlink" xfId="7"/>
    <cellStyle name="Neutral" xfId="10"/>
    <cellStyle name="Normální" xfId="0" builtinId="0"/>
    <cellStyle name="normální_POL.XLS" xfId="18"/>
    <cellStyle name="Note" xfId="5"/>
    <cellStyle name="Status" xfId="8"/>
    <cellStyle name="Text" xfId="4"/>
    <cellStyle name="Warning" xfId="12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5"/>
  <sheetViews>
    <sheetView tabSelected="1" zoomScaleNormal="100" workbookViewId="0">
      <selection activeCell="C23" sqref="C23"/>
    </sheetView>
  </sheetViews>
  <sheetFormatPr defaultRowHeight="12.45" x14ac:dyDescent="0.3"/>
  <cols>
    <col min="1" max="1" width="2" style="1" customWidth="1"/>
    <col min="2" max="2" width="14.3828125" style="1" customWidth="1"/>
    <col min="3" max="3" width="13" style="1" customWidth="1"/>
    <col min="4" max="4" width="14.53515625" style="1" customWidth="1"/>
    <col min="5" max="5" width="13.53515625" style="1" customWidth="1"/>
    <col min="6" max="6" width="19" style="1" customWidth="1"/>
    <col min="7" max="7" width="9.3046875" style="1" customWidth="1"/>
    <col min="8" max="1025" width="9.15234375" style="1" customWidth="1"/>
  </cols>
  <sheetData>
    <row r="1" spans="1:57" ht="24.75" customHeight="1" x14ac:dyDescent="0.3">
      <c r="A1" s="191" t="s">
        <v>0</v>
      </c>
      <c r="B1" s="191"/>
      <c r="C1" s="191"/>
      <c r="D1" s="191"/>
      <c r="E1" s="191"/>
      <c r="F1" s="191"/>
      <c r="G1" s="191"/>
    </row>
    <row r="2" spans="1:57" ht="12.75" customHeight="1" x14ac:dyDescent="0.3">
      <c r="A2" s="2" t="s">
        <v>1</v>
      </c>
      <c r="B2" s="3"/>
      <c r="C2" s="4"/>
      <c r="D2" s="4" t="s">
        <v>341</v>
      </c>
      <c r="E2" s="3"/>
      <c r="F2" s="5" t="s">
        <v>2</v>
      </c>
      <c r="G2" s="6"/>
    </row>
    <row r="3" spans="1:57" ht="3" hidden="1" customHeight="1" x14ac:dyDescent="0.3">
      <c r="A3" s="7"/>
      <c r="B3" s="8"/>
      <c r="C3" s="9"/>
      <c r="D3" s="9"/>
      <c r="E3" s="8"/>
      <c r="F3" s="10"/>
      <c r="G3" s="11"/>
    </row>
    <row r="4" spans="1:57" ht="12" customHeight="1" x14ac:dyDescent="0.3">
      <c r="A4" s="12" t="s">
        <v>3</v>
      </c>
      <c r="B4" s="8"/>
      <c r="C4" s="9"/>
      <c r="D4" s="9"/>
      <c r="E4" s="8"/>
      <c r="F4" s="10" t="s">
        <v>4</v>
      </c>
      <c r="G4" s="13"/>
    </row>
    <row r="5" spans="1:57" ht="13" customHeight="1" x14ac:dyDescent="0.3">
      <c r="A5" s="14"/>
      <c r="B5" s="15"/>
      <c r="C5" s="16" t="s">
        <v>341</v>
      </c>
      <c r="D5" s="17"/>
      <c r="E5" s="18"/>
      <c r="F5" s="10" t="s">
        <v>5</v>
      </c>
      <c r="G5" s="11"/>
    </row>
    <row r="6" spans="1:57" ht="13" customHeight="1" x14ac:dyDescent="0.3">
      <c r="A6" s="12" t="s">
        <v>6</v>
      </c>
      <c r="B6" s="8"/>
      <c r="C6" s="9"/>
      <c r="D6" s="9"/>
      <c r="E6" s="8"/>
      <c r="F6" s="10" t="s">
        <v>7</v>
      </c>
      <c r="G6" s="19">
        <v>0</v>
      </c>
    </row>
    <row r="7" spans="1:57" ht="13" customHeight="1" x14ac:dyDescent="0.3">
      <c r="A7" s="20"/>
      <c r="B7" s="21"/>
      <c r="C7" s="22" t="s">
        <v>341</v>
      </c>
      <c r="D7" s="23"/>
      <c r="E7" s="23"/>
      <c r="F7" s="24" t="s">
        <v>8</v>
      </c>
      <c r="G7" s="19">
        <f>IF(G6=0,,ROUND((F30+F32)/G6,1))</f>
        <v>0</v>
      </c>
    </row>
    <row r="8" spans="1:57" x14ac:dyDescent="0.3">
      <c r="A8" s="25" t="s">
        <v>9</v>
      </c>
      <c r="B8" s="10"/>
      <c r="C8" s="192"/>
      <c r="D8" s="192"/>
      <c r="E8" s="192"/>
      <c r="F8" s="10" t="s">
        <v>10</v>
      </c>
      <c r="G8" s="26"/>
      <c r="H8" s="27"/>
    </row>
    <row r="9" spans="1:57" x14ac:dyDescent="0.3">
      <c r="A9" s="25" t="s">
        <v>11</v>
      </c>
      <c r="B9" s="10"/>
      <c r="C9" s="192"/>
      <c r="D9" s="192"/>
      <c r="E9" s="192"/>
      <c r="F9" s="10"/>
      <c r="G9" s="26"/>
      <c r="H9" s="27"/>
    </row>
    <row r="10" spans="1:57" x14ac:dyDescent="0.3">
      <c r="A10" s="25" t="s">
        <v>12</v>
      </c>
      <c r="B10" s="10"/>
      <c r="C10" s="193"/>
      <c r="D10" s="193"/>
      <c r="E10" s="193"/>
      <c r="F10" s="28"/>
      <c r="G10" s="29"/>
      <c r="H10" s="30"/>
    </row>
    <row r="11" spans="1:57" ht="13.5" customHeight="1" x14ac:dyDescent="0.3">
      <c r="A11" s="25" t="s">
        <v>13</v>
      </c>
      <c r="B11" s="10"/>
      <c r="C11" s="193"/>
      <c r="D11" s="193"/>
      <c r="E11" s="193"/>
      <c r="F11" s="28" t="s">
        <v>14</v>
      </c>
      <c r="G11" s="29"/>
      <c r="H11" s="27"/>
      <c r="BA11" s="31"/>
      <c r="BB11" s="31"/>
      <c r="BC11" s="31"/>
      <c r="BD11" s="31"/>
      <c r="BE11" s="31"/>
    </row>
    <row r="12" spans="1:57" ht="12.75" customHeight="1" x14ac:dyDescent="0.3">
      <c r="A12" s="32" t="s">
        <v>15</v>
      </c>
      <c r="B12" s="8"/>
      <c r="C12" s="194"/>
      <c r="D12" s="194"/>
      <c r="E12" s="194"/>
      <c r="F12" s="33" t="s">
        <v>16</v>
      </c>
      <c r="G12" s="34"/>
      <c r="H12" s="27"/>
    </row>
    <row r="13" spans="1:57" ht="28.5" customHeight="1" x14ac:dyDescent="0.3">
      <c r="A13" s="195" t="s">
        <v>17</v>
      </c>
      <c r="B13" s="195"/>
      <c r="C13" s="195"/>
      <c r="D13" s="195"/>
      <c r="E13" s="195"/>
      <c r="F13" s="195"/>
      <c r="G13" s="195"/>
      <c r="H13" s="27"/>
    </row>
    <row r="14" spans="1:57" ht="17.25" customHeight="1" x14ac:dyDescent="0.3">
      <c r="A14" s="35" t="s">
        <v>18</v>
      </c>
      <c r="B14" s="36"/>
      <c r="C14" s="37"/>
      <c r="D14" s="196" t="s">
        <v>19</v>
      </c>
      <c r="E14" s="196"/>
      <c r="F14" s="196"/>
      <c r="G14" s="196"/>
    </row>
    <row r="15" spans="1:57" ht="16" customHeight="1" x14ac:dyDescent="0.3">
      <c r="A15" s="39"/>
      <c r="B15" s="40" t="s">
        <v>20</v>
      </c>
      <c r="C15" s="41">
        <f>'9221 92212 Rek'!E26</f>
        <v>0</v>
      </c>
      <c r="D15" s="42" t="str">
        <f>'9221 92212 Rek'!A31</f>
        <v>Ztížené výrobní podmínky</v>
      </c>
      <c r="E15" s="43"/>
      <c r="F15" s="44"/>
      <c r="G15" s="41">
        <f>'9221 92212 Rek'!I31</f>
        <v>0</v>
      </c>
    </row>
    <row r="16" spans="1:57" ht="16" customHeight="1" x14ac:dyDescent="0.3">
      <c r="A16" s="39" t="s">
        <v>21</v>
      </c>
      <c r="B16" s="40" t="s">
        <v>22</v>
      </c>
      <c r="C16" s="41">
        <f>'9221 92212 Rek'!F26</f>
        <v>0</v>
      </c>
      <c r="D16" s="7" t="str">
        <f>'9221 92212 Rek'!A32</f>
        <v>Oborová přirážka</v>
      </c>
      <c r="E16" s="45"/>
      <c r="F16" s="46"/>
      <c r="G16" s="41">
        <f>'9221 92212 Rek'!I32</f>
        <v>0</v>
      </c>
    </row>
    <row r="17" spans="1:7" ht="16" customHeight="1" x14ac:dyDescent="0.3">
      <c r="A17" s="39" t="s">
        <v>23</v>
      </c>
      <c r="B17" s="40" t="s">
        <v>24</v>
      </c>
      <c r="C17" s="41">
        <f>'9221 92212 Rek'!H26</f>
        <v>0</v>
      </c>
      <c r="D17" s="7" t="str">
        <f>'9221 92212 Rek'!A33</f>
        <v>Přesun stavebních kapacit</v>
      </c>
      <c r="E17" s="45"/>
      <c r="F17" s="46"/>
      <c r="G17" s="41">
        <f>'9221 92212 Rek'!I33</f>
        <v>0</v>
      </c>
    </row>
    <row r="18" spans="1:7" ht="16" customHeight="1" x14ac:dyDescent="0.3">
      <c r="A18" s="47" t="s">
        <v>25</v>
      </c>
      <c r="B18" s="48" t="s">
        <v>26</v>
      </c>
      <c r="C18" s="41">
        <f>'9221 92212 Rek'!G26</f>
        <v>0</v>
      </c>
      <c r="D18" s="7" t="str">
        <f>'9221 92212 Rek'!A34</f>
        <v>Mimostaveništní doprava</v>
      </c>
      <c r="E18" s="45"/>
      <c r="F18" s="46"/>
      <c r="G18" s="41">
        <f>'9221 92212 Rek'!I34</f>
        <v>0</v>
      </c>
    </row>
    <row r="19" spans="1:7" ht="16" customHeight="1" x14ac:dyDescent="0.3">
      <c r="A19" s="49" t="s">
        <v>27</v>
      </c>
      <c r="B19" s="40"/>
      <c r="C19" s="41">
        <f>SUM(C15:C18)</f>
        <v>0</v>
      </c>
      <c r="D19" s="7" t="str">
        <f>'9221 92212 Rek'!A35</f>
        <v>Zařízení staveniště</v>
      </c>
      <c r="E19" s="45"/>
      <c r="F19" s="46"/>
      <c r="G19" s="41">
        <f>'9221 92212 Rek'!I35</f>
        <v>0</v>
      </c>
    </row>
    <row r="20" spans="1:7" ht="16" customHeight="1" x14ac:dyDescent="0.3">
      <c r="A20" s="49"/>
      <c r="B20" s="40"/>
      <c r="C20" s="41"/>
      <c r="D20" s="7" t="str">
        <f>'9221 92212 Rek'!A36</f>
        <v>Provoz investora</v>
      </c>
      <c r="E20" s="45"/>
      <c r="F20" s="46"/>
      <c r="G20" s="41">
        <f>'9221 92212 Rek'!I36</f>
        <v>0</v>
      </c>
    </row>
    <row r="21" spans="1:7" ht="16" customHeight="1" x14ac:dyDescent="0.3">
      <c r="A21" s="49" t="s">
        <v>28</v>
      </c>
      <c r="B21" s="40"/>
      <c r="C21" s="41">
        <f>'9221 92212 Rek'!I26</f>
        <v>0</v>
      </c>
      <c r="D21" s="7" t="str">
        <f>'9221 92212 Rek'!A37</f>
        <v>Kompletační činnost (IČD)</v>
      </c>
      <c r="E21" s="45"/>
      <c r="F21" s="46"/>
      <c r="G21" s="41">
        <f>'9221 92212 Rek'!I37</f>
        <v>0</v>
      </c>
    </row>
    <row r="22" spans="1:7" ht="16" customHeight="1" x14ac:dyDescent="0.3">
      <c r="A22" s="50" t="s">
        <v>29</v>
      </c>
      <c r="B22" s="27"/>
      <c r="C22" s="41">
        <f>C19+C21</f>
        <v>0</v>
      </c>
      <c r="D22" s="7" t="s">
        <v>30</v>
      </c>
      <c r="E22" s="45"/>
      <c r="F22" s="46"/>
      <c r="G22" s="41">
        <f>G23-SUM(G15:G21)</f>
        <v>0</v>
      </c>
    </row>
    <row r="23" spans="1:7" ht="16" customHeight="1" x14ac:dyDescent="0.3">
      <c r="A23" s="197" t="s">
        <v>31</v>
      </c>
      <c r="B23" s="197"/>
      <c r="C23" s="51">
        <f>C22+G23</f>
        <v>0</v>
      </c>
      <c r="D23" s="52" t="s">
        <v>32</v>
      </c>
      <c r="E23" s="53"/>
      <c r="F23" s="54"/>
      <c r="G23" s="41">
        <f>'9221 92212 Rek'!H39</f>
        <v>0</v>
      </c>
    </row>
    <row r="24" spans="1:7" x14ac:dyDescent="0.3">
      <c r="A24" s="55" t="s">
        <v>33</v>
      </c>
      <c r="B24" s="56"/>
      <c r="C24" s="57"/>
      <c r="D24" s="56" t="s">
        <v>34</v>
      </c>
      <c r="E24" s="56"/>
      <c r="F24" s="58" t="s">
        <v>35</v>
      </c>
      <c r="G24" s="59"/>
    </row>
    <row r="25" spans="1:7" x14ac:dyDescent="0.3">
      <c r="A25" s="50" t="s">
        <v>36</v>
      </c>
      <c r="B25" s="27"/>
      <c r="C25" s="60"/>
      <c r="D25" s="27" t="s">
        <v>36</v>
      </c>
      <c r="F25" s="61" t="s">
        <v>36</v>
      </c>
      <c r="G25" s="62"/>
    </row>
    <row r="26" spans="1:7" ht="37.5" customHeight="1" x14ac:dyDescent="0.3">
      <c r="A26" s="50" t="s">
        <v>37</v>
      </c>
      <c r="B26" s="63"/>
      <c r="C26" s="60"/>
      <c r="D26" s="27" t="s">
        <v>37</v>
      </c>
      <c r="F26" s="61" t="s">
        <v>37</v>
      </c>
      <c r="G26" s="62"/>
    </row>
    <row r="27" spans="1:7" x14ac:dyDescent="0.3">
      <c r="A27" s="50"/>
      <c r="B27" s="64"/>
      <c r="C27" s="60"/>
      <c r="D27" s="27"/>
      <c r="F27" s="61"/>
      <c r="G27" s="62"/>
    </row>
    <row r="28" spans="1:7" x14ac:dyDescent="0.3">
      <c r="A28" s="50" t="s">
        <v>38</v>
      </c>
      <c r="B28" s="27"/>
      <c r="C28" s="60"/>
      <c r="D28" s="61" t="s">
        <v>39</v>
      </c>
      <c r="E28" s="60"/>
      <c r="F28" s="27" t="s">
        <v>39</v>
      </c>
      <c r="G28" s="62"/>
    </row>
    <row r="29" spans="1:7" ht="69" customHeight="1" x14ac:dyDescent="0.3">
      <c r="A29" s="50"/>
      <c r="B29" s="27"/>
      <c r="C29" s="65"/>
      <c r="D29" s="66"/>
      <c r="E29" s="65"/>
      <c r="F29" s="27"/>
      <c r="G29" s="62"/>
    </row>
    <row r="30" spans="1:7" x14ac:dyDescent="0.3">
      <c r="A30" s="67" t="s">
        <v>40</v>
      </c>
      <c r="B30" s="68"/>
      <c r="C30" s="69">
        <v>0</v>
      </c>
      <c r="D30" s="68" t="s">
        <v>41</v>
      </c>
      <c r="E30" s="70"/>
      <c r="F30" s="198">
        <f>ROUND(C23-F32,0)</f>
        <v>0</v>
      </c>
      <c r="G30" s="198"/>
    </row>
    <row r="31" spans="1:7" x14ac:dyDescent="0.3">
      <c r="A31" s="67" t="s">
        <v>42</v>
      </c>
      <c r="B31" s="68"/>
      <c r="C31" s="69">
        <v>0</v>
      </c>
      <c r="D31" s="68" t="s">
        <v>43</v>
      </c>
      <c r="E31" s="70"/>
      <c r="F31" s="198">
        <f>ROUND(PRODUCT(F30,C31/100),1)</f>
        <v>0</v>
      </c>
      <c r="G31" s="198"/>
    </row>
    <row r="32" spans="1:7" x14ac:dyDescent="0.3">
      <c r="A32" s="67" t="s">
        <v>40</v>
      </c>
      <c r="B32" s="68"/>
      <c r="C32" s="69">
        <v>0</v>
      </c>
      <c r="D32" s="68" t="s">
        <v>43</v>
      </c>
      <c r="E32" s="70"/>
      <c r="F32" s="199">
        <v>0</v>
      </c>
      <c r="G32" s="199"/>
    </row>
    <row r="33" spans="1:8" x14ac:dyDescent="0.3">
      <c r="A33" s="67" t="s">
        <v>42</v>
      </c>
      <c r="B33" s="71"/>
      <c r="C33" s="72">
        <v>0</v>
      </c>
      <c r="D33" s="68" t="s">
        <v>43</v>
      </c>
      <c r="E33" s="46"/>
      <c r="F33" s="199">
        <f>ROUND(PRODUCT(F32,C33/100),1)</f>
        <v>0</v>
      </c>
      <c r="G33" s="199"/>
    </row>
    <row r="34" spans="1:8" s="76" customFormat="1" ht="19.5" customHeight="1" x14ac:dyDescent="0.4">
      <c r="A34" s="73" t="s">
        <v>44</v>
      </c>
      <c r="B34" s="74"/>
      <c r="C34" s="74"/>
      <c r="D34" s="74"/>
      <c r="E34" s="75"/>
      <c r="F34" s="200">
        <f>CEILING(SUM(F30:F33),IF(SUM(F30:F33)&gt;=0,1,-1))</f>
        <v>0</v>
      </c>
      <c r="G34" s="200"/>
    </row>
    <row r="36" spans="1:8" x14ac:dyDescent="0.3">
      <c r="A36" s="77" t="s">
        <v>45</v>
      </c>
      <c r="B36" s="77"/>
      <c r="C36" s="77"/>
      <c r="D36" s="77"/>
      <c r="E36" s="77"/>
      <c r="F36" s="77"/>
      <c r="G36" s="77"/>
      <c r="H36" s="1" t="s">
        <v>46</v>
      </c>
    </row>
    <row r="37" spans="1:8" ht="14.25" customHeight="1" x14ac:dyDescent="0.3">
      <c r="A37" s="77"/>
      <c r="B37" s="201"/>
      <c r="C37" s="201"/>
      <c r="D37" s="201"/>
      <c r="E37" s="201"/>
      <c r="F37" s="201"/>
      <c r="G37" s="201"/>
      <c r="H37" s="1" t="s">
        <v>46</v>
      </c>
    </row>
    <row r="38" spans="1:8" ht="12.75" customHeight="1" x14ac:dyDescent="0.3">
      <c r="A38" s="78"/>
      <c r="B38" s="201"/>
      <c r="C38" s="201"/>
      <c r="D38" s="201"/>
      <c r="E38" s="201"/>
      <c r="F38" s="201"/>
      <c r="G38" s="201"/>
      <c r="H38" s="1" t="s">
        <v>46</v>
      </c>
    </row>
    <row r="39" spans="1:8" x14ac:dyDescent="0.3">
      <c r="A39" s="78"/>
      <c r="B39" s="201"/>
      <c r="C39" s="201"/>
      <c r="D39" s="201"/>
      <c r="E39" s="201"/>
      <c r="F39" s="201"/>
      <c r="G39" s="201"/>
      <c r="H39" s="1" t="s">
        <v>46</v>
      </c>
    </row>
    <row r="40" spans="1:8" x14ac:dyDescent="0.3">
      <c r="A40" s="78"/>
      <c r="B40" s="201"/>
      <c r="C40" s="201"/>
      <c r="D40" s="201"/>
      <c r="E40" s="201"/>
      <c r="F40" s="201"/>
      <c r="G40" s="201"/>
      <c r="H40" s="1" t="s">
        <v>46</v>
      </c>
    </row>
    <row r="41" spans="1:8" x14ac:dyDescent="0.3">
      <c r="A41" s="78"/>
      <c r="B41" s="201"/>
      <c r="C41" s="201"/>
      <c r="D41" s="201"/>
      <c r="E41" s="201"/>
      <c r="F41" s="201"/>
      <c r="G41" s="201"/>
      <c r="H41" s="1" t="s">
        <v>46</v>
      </c>
    </row>
    <row r="42" spans="1:8" x14ac:dyDescent="0.3">
      <c r="A42" s="78"/>
      <c r="B42" s="201"/>
      <c r="C42" s="201"/>
      <c r="D42" s="201"/>
      <c r="E42" s="201"/>
      <c r="F42" s="201"/>
      <c r="G42" s="201"/>
      <c r="H42" s="1" t="s">
        <v>46</v>
      </c>
    </row>
    <row r="43" spans="1:8" x14ac:dyDescent="0.3">
      <c r="A43" s="78"/>
      <c r="B43" s="201"/>
      <c r="C43" s="201"/>
      <c r="D43" s="201"/>
      <c r="E43" s="201"/>
      <c r="F43" s="201"/>
      <c r="G43" s="201"/>
      <c r="H43" s="1" t="s">
        <v>46</v>
      </c>
    </row>
    <row r="44" spans="1:8" x14ac:dyDescent="0.3">
      <c r="A44" s="78"/>
      <c r="B44" s="201"/>
      <c r="C44" s="201"/>
      <c r="D44" s="201"/>
      <c r="E44" s="201"/>
      <c r="F44" s="201"/>
      <c r="G44" s="201"/>
      <c r="H44" s="1" t="s">
        <v>46</v>
      </c>
    </row>
    <row r="45" spans="1:8" ht="0.75" customHeight="1" x14ac:dyDescent="0.3">
      <c r="A45" s="78"/>
      <c r="B45" s="201"/>
      <c r="C45" s="201"/>
      <c r="D45" s="201"/>
      <c r="E45" s="201"/>
      <c r="F45" s="201"/>
      <c r="G45" s="201"/>
      <c r="H45" s="1" t="s">
        <v>46</v>
      </c>
    </row>
    <row r="46" spans="1:8" x14ac:dyDescent="0.3">
      <c r="B46" s="202"/>
      <c r="C46" s="202"/>
      <c r="D46" s="202"/>
      <c r="E46" s="202"/>
      <c r="F46" s="202"/>
      <c r="G46" s="202"/>
    </row>
    <row r="47" spans="1:8" x14ac:dyDescent="0.3">
      <c r="B47" s="202"/>
      <c r="C47" s="202"/>
      <c r="D47" s="202"/>
      <c r="E47" s="202"/>
      <c r="F47" s="202"/>
      <c r="G47" s="202"/>
    </row>
    <row r="48" spans="1:8" x14ac:dyDescent="0.3">
      <c r="B48" s="202"/>
      <c r="C48" s="202"/>
      <c r="D48" s="202"/>
      <c r="E48" s="202"/>
      <c r="F48" s="202"/>
      <c r="G48" s="202"/>
    </row>
    <row r="49" spans="2:7" x14ac:dyDescent="0.3">
      <c r="B49" s="202"/>
      <c r="C49" s="202"/>
      <c r="D49" s="202"/>
      <c r="E49" s="202"/>
      <c r="F49" s="202"/>
      <c r="G49" s="202"/>
    </row>
    <row r="50" spans="2:7" x14ac:dyDescent="0.3">
      <c r="B50" s="202"/>
      <c r="C50" s="202"/>
      <c r="D50" s="202"/>
      <c r="E50" s="202"/>
      <c r="F50" s="202"/>
      <c r="G50" s="202"/>
    </row>
    <row r="51" spans="2:7" x14ac:dyDescent="0.3">
      <c r="B51" s="202"/>
      <c r="C51" s="202"/>
      <c r="D51" s="202"/>
      <c r="E51" s="202"/>
      <c r="F51" s="202"/>
      <c r="G51" s="202"/>
    </row>
    <row r="52" spans="2:7" x14ac:dyDescent="0.3">
      <c r="B52" s="202"/>
      <c r="C52" s="202"/>
      <c r="D52" s="202"/>
      <c r="E52" s="202"/>
      <c r="F52" s="202"/>
      <c r="G52" s="202"/>
    </row>
    <row r="53" spans="2:7" x14ac:dyDescent="0.3">
      <c r="B53" s="202"/>
      <c r="C53" s="202"/>
      <c r="D53" s="202"/>
      <c r="E53" s="202"/>
      <c r="F53" s="202"/>
      <c r="G53" s="202"/>
    </row>
    <row r="54" spans="2:7" x14ac:dyDescent="0.3">
      <c r="B54" s="202"/>
      <c r="C54" s="202"/>
      <c r="D54" s="202"/>
      <c r="E54" s="202"/>
      <c r="F54" s="202"/>
      <c r="G54" s="202"/>
    </row>
    <row r="55" spans="2:7" x14ac:dyDescent="0.3">
      <c r="B55" s="202"/>
      <c r="C55" s="202"/>
      <c r="D55" s="202"/>
      <c r="E55" s="202"/>
      <c r="F55" s="202"/>
      <c r="G55" s="202"/>
    </row>
  </sheetData>
  <mergeCells count="25">
    <mergeCell ref="B51:G51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F31:G31"/>
    <mergeCell ref="F32:G32"/>
    <mergeCell ref="F33:G33"/>
    <mergeCell ref="F34:G34"/>
    <mergeCell ref="B37:G45"/>
    <mergeCell ref="C12:E12"/>
    <mergeCell ref="A13:G13"/>
    <mergeCell ref="D14:G14"/>
    <mergeCell ref="A23:B23"/>
    <mergeCell ref="F30:G30"/>
    <mergeCell ref="A1:G1"/>
    <mergeCell ref="C8:E8"/>
    <mergeCell ref="C9:E9"/>
    <mergeCell ref="C10:E10"/>
    <mergeCell ref="C11:E11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/>
  <headerFooter>
    <oddFooter>&amp;L&amp;9Zpracováno programem 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0"/>
  <sheetViews>
    <sheetView zoomScaleNormal="100" workbookViewId="0">
      <selection activeCell="F35" sqref="F35"/>
    </sheetView>
  </sheetViews>
  <sheetFormatPr defaultRowHeight="12.45" x14ac:dyDescent="0.3"/>
  <cols>
    <col min="1" max="1" width="5.84375" style="1" customWidth="1"/>
    <col min="2" max="2" width="6.15234375" style="1" customWidth="1"/>
    <col min="3" max="3" width="11.3828125" style="1" customWidth="1"/>
    <col min="4" max="4" width="12.15234375" style="1" customWidth="1"/>
    <col min="5" max="5" width="11.3046875" style="1" customWidth="1"/>
    <col min="6" max="6" width="10.84375" style="1" customWidth="1"/>
    <col min="7" max="7" width="9.53515625" style="1" customWidth="1"/>
    <col min="8" max="8" width="8.84375" style="1" customWidth="1"/>
    <col min="9" max="9" width="14" style="1" customWidth="1"/>
    <col min="10" max="1025" width="9.15234375" style="1" customWidth="1"/>
  </cols>
  <sheetData>
    <row r="1" spans="1:9" x14ac:dyDescent="0.3">
      <c r="A1" s="204" t="s">
        <v>47</v>
      </c>
      <c r="B1" s="204"/>
      <c r="C1" s="79" t="s">
        <v>341</v>
      </c>
      <c r="D1" s="80"/>
      <c r="E1" s="81"/>
      <c r="F1" s="80"/>
      <c r="G1" s="82" t="s">
        <v>48</v>
      </c>
      <c r="H1" s="83"/>
      <c r="I1" s="84"/>
    </row>
    <row r="2" spans="1:9" x14ac:dyDescent="0.3">
      <c r="A2" s="205" t="s">
        <v>49</v>
      </c>
      <c r="B2" s="205"/>
      <c r="C2" s="85" t="s">
        <v>341</v>
      </c>
      <c r="D2" s="86"/>
      <c r="E2" s="87"/>
      <c r="F2" s="86"/>
      <c r="G2" s="206"/>
      <c r="H2" s="206"/>
      <c r="I2" s="206"/>
    </row>
    <row r="3" spans="1:9" x14ac:dyDescent="0.3">
      <c r="F3" s="27"/>
    </row>
    <row r="4" spans="1:9" ht="19.5" customHeight="1" x14ac:dyDescent="0.4">
      <c r="A4" s="207" t="s">
        <v>50</v>
      </c>
      <c r="B4" s="207"/>
      <c r="C4" s="207"/>
      <c r="D4" s="207"/>
      <c r="E4" s="207"/>
      <c r="F4" s="207"/>
      <c r="G4" s="207"/>
      <c r="H4" s="207"/>
      <c r="I4" s="207"/>
    </row>
    <row r="6" spans="1:9" s="27" customFormat="1" x14ac:dyDescent="0.3">
      <c r="A6" s="88"/>
      <c r="B6" s="89" t="s">
        <v>51</v>
      </c>
      <c r="C6" s="89"/>
      <c r="D6" s="38"/>
      <c r="E6" s="90" t="s">
        <v>52</v>
      </c>
      <c r="F6" s="91" t="s">
        <v>53</v>
      </c>
      <c r="G6" s="91" t="s">
        <v>54</v>
      </c>
      <c r="H6" s="91" t="s">
        <v>55</v>
      </c>
      <c r="I6" s="92" t="s">
        <v>28</v>
      </c>
    </row>
    <row r="7" spans="1:9" s="27" customFormat="1" x14ac:dyDescent="0.3">
      <c r="A7" s="93" t="str">
        <f>'9221 92212 Pol'!B7</f>
        <v>1</v>
      </c>
      <c r="B7" s="94" t="str">
        <f>'9221 92212 Pol'!C7</f>
        <v>Zemní práce</v>
      </c>
      <c r="D7" s="95"/>
      <c r="E7" s="96">
        <f>'9221 92212 Pol'!G11</f>
        <v>0</v>
      </c>
      <c r="F7" s="97">
        <f>'9221 92212 Pol'!BB11</f>
        <v>0</v>
      </c>
      <c r="G7" s="97">
        <f>'9221 92212 Pol'!BC11</f>
        <v>0</v>
      </c>
      <c r="H7" s="97">
        <f>'9221 92212 Pol'!BD11</f>
        <v>0</v>
      </c>
      <c r="I7" s="98">
        <f>'9221 92212 Pol'!BE11</f>
        <v>0</v>
      </c>
    </row>
    <row r="8" spans="1:9" s="27" customFormat="1" x14ac:dyDescent="0.3">
      <c r="A8" s="93" t="str">
        <f>'9221 92212 Pol'!B12</f>
        <v>2</v>
      </c>
      <c r="B8" s="94" t="str">
        <f>'9221 92212 Pol'!C12</f>
        <v>Základy a zvláštní zakládání</v>
      </c>
      <c r="D8" s="95"/>
      <c r="E8" s="96">
        <f>'9221 92212 Pol'!G20</f>
        <v>0</v>
      </c>
      <c r="F8" s="97">
        <f>'9221 92212 Pol'!BB20</f>
        <v>0</v>
      </c>
      <c r="G8" s="97">
        <f>'9221 92212 Pol'!BC20</f>
        <v>0</v>
      </c>
      <c r="H8" s="97">
        <f>'9221 92212 Pol'!BD20</f>
        <v>0</v>
      </c>
      <c r="I8" s="98">
        <f>'9221 92212 Pol'!BE20</f>
        <v>0</v>
      </c>
    </row>
    <row r="9" spans="1:9" s="27" customFormat="1" x14ac:dyDescent="0.3">
      <c r="A9" s="93" t="str">
        <f>'9221 92212 Pol'!B21</f>
        <v>3</v>
      </c>
      <c r="B9" s="94" t="str">
        <f>'9221 92212 Pol'!C21</f>
        <v>Svislé a kompletní konstrukce</v>
      </c>
      <c r="D9" s="95"/>
      <c r="E9" s="96">
        <f>'9221 92212 Pol'!G39</f>
        <v>0</v>
      </c>
      <c r="F9" s="97">
        <f>'9221 92212 Pol'!BB39</f>
        <v>0</v>
      </c>
      <c r="G9" s="97">
        <f>'9221 92212 Pol'!BC39</f>
        <v>0</v>
      </c>
      <c r="H9" s="97">
        <f>'9221 92212 Pol'!BD39</f>
        <v>0</v>
      </c>
      <c r="I9" s="98">
        <f>'9221 92212 Pol'!BE39</f>
        <v>0</v>
      </c>
    </row>
    <row r="10" spans="1:9" s="27" customFormat="1" x14ac:dyDescent="0.3">
      <c r="A10" s="93" t="str">
        <f>'9221 92212 Pol'!B40</f>
        <v>61</v>
      </c>
      <c r="B10" s="94" t="str">
        <f>'9221 92212 Pol'!C40</f>
        <v>Upravy povrchů vnitřní</v>
      </c>
      <c r="D10" s="95"/>
      <c r="E10" s="96">
        <f>'9221 92212 Pol'!G45</f>
        <v>0</v>
      </c>
      <c r="F10" s="97">
        <f>'9221 92212 Pol'!BB45</f>
        <v>0</v>
      </c>
      <c r="G10" s="97">
        <f>'9221 92212 Pol'!BC45</f>
        <v>0</v>
      </c>
      <c r="H10" s="97">
        <f>'9221 92212 Pol'!BD45</f>
        <v>0</v>
      </c>
      <c r="I10" s="98">
        <f>'9221 92212 Pol'!BE45</f>
        <v>0</v>
      </c>
    </row>
    <row r="11" spans="1:9" s="27" customFormat="1" x14ac:dyDescent="0.3">
      <c r="A11" s="93" t="str">
        <f>'9221 92212 Pol'!B46</f>
        <v>62</v>
      </c>
      <c r="B11" s="94" t="str">
        <f>'9221 92212 Pol'!C46</f>
        <v>Upravy povrchů vnější</v>
      </c>
      <c r="D11" s="95"/>
      <c r="E11" s="96">
        <f>'9221 92212 Pol'!G51</f>
        <v>0</v>
      </c>
      <c r="F11" s="97">
        <f>'9221 92212 Pol'!BB51</f>
        <v>0</v>
      </c>
      <c r="G11" s="97">
        <f>'9221 92212 Pol'!BC51</f>
        <v>0</v>
      </c>
      <c r="H11" s="97">
        <f>'9221 92212 Pol'!BD51</f>
        <v>0</v>
      </c>
      <c r="I11" s="98">
        <f>'9221 92212 Pol'!BE51</f>
        <v>0</v>
      </c>
    </row>
    <row r="12" spans="1:9" s="27" customFormat="1" x14ac:dyDescent="0.3">
      <c r="A12" s="93" t="str">
        <f>'9221 92212 Pol'!B52</f>
        <v>9</v>
      </c>
      <c r="B12" s="94" t="str">
        <f>'9221 92212 Pol'!C52</f>
        <v>Ostatní konstrukce, bourání</v>
      </c>
      <c r="D12" s="95"/>
      <c r="E12" s="96">
        <f>'9221 92212 Pol'!G58</f>
        <v>0</v>
      </c>
      <c r="F12" s="97">
        <f>'9221 92212 Pol'!BB58</f>
        <v>0</v>
      </c>
      <c r="G12" s="97">
        <f>'9221 92212 Pol'!BC58</f>
        <v>0</v>
      </c>
      <c r="H12" s="97">
        <f>'9221 92212 Pol'!BD58</f>
        <v>0</v>
      </c>
      <c r="I12" s="98">
        <f>'9221 92212 Pol'!BE58</f>
        <v>0</v>
      </c>
    </row>
    <row r="13" spans="1:9" s="27" customFormat="1" x14ac:dyDescent="0.3">
      <c r="A13" s="93" t="str">
        <f>'9221 92212 Pol'!B59</f>
        <v>94</v>
      </c>
      <c r="B13" s="94" t="str">
        <f>'9221 92212 Pol'!C59</f>
        <v>Lešení a stavební výtahy</v>
      </c>
      <c r="D13" s="95"/>
      <c r="E13" s="96">
        <f>'9221 92212 Pol'!G64</f>
        <v>0</v>
      </c>
      <c r="F13" s="97">
        <f>'9221 92212 Pol'!BB64</f>
        <v>0</v>
      </c>
      <c r="G13" s="97">
        <f>'9221 92212 Pol'!BC64</f>
        <v>0</v>
      </c>
      <c r="H13" s="97">
        <f>'9221 92212 Pol'!BD64</f>
        <v>0</v>
      </c>
      <c r="I13" s="98">
        <f>'9221 92212 Pol'!BE64</f>
        <v>0</v>
      </c>
    </row>
    <row r="14" spans="1:9" s="27" customFormat="1" x14ac:dyDescent="0.3">
      <c r="A14" s="93" t="s">
        <v>56</v>
      </c>
      <c r="B14" s="94" t="s">
        <v>57</v>
      </c>
      <c r="D14" s="95"/>
      <c r="E14" s="96">
        <f>'9221 92212 Pol'!G69</f>
        <v>0</v>
      </c>
      <c r="F14" s="97">
        <v>0</v>
      </c>
      <c r="G14" s="97">
        <v>0</v>
      </c>
      <c r="H14" s="97">
        <v>0</v>
      </c>
      <c r="I14" s="98">
        <v>0</v>
      </c>
    </row>
    <row r="15" spans="1:9" s="27" customFormat="1" x14ac:dyDescent="0.3">
      <c r="A15" s="93" t="str">
        <f>'9221 92212 Pol'!B70</f>
        <v>713</v>
      </c>
      <c r="B15" s="94" t="str">
        <f>'9221 92212 Pol'!C70</f>
        <v>Izolace tepelné</v>
      </c>
      <c r="D15" s="95"/>
      <c r="E15" s="96">
        <v>0</v>
      </c>
      <c r="F15" s="97">
        <f>'9221 92212 Pol'!G73</f>
        <v>0</v>
      </c>
      <c r="G15" s="97">
        <f>'9221 92212 Pol'!BC73</f>
        <v>0</v>
      </c>
      <c r="H15" s="97">
        <f>'9221 92212 Pol'!BD73</f>
        <v>0</v>
      </c>
      <c r="I15" s="98">
        <f>'9221 92212 Pol'!BE73</f>
        <v>0</v>
      </c>
    </row>
    <row r="16" spans="1:9" s="27" customFormat="1" x14ac:dyDescent="0.3">
      <c r="A16" s="93" t="str">
        <f>'9221 92212 Pol'!B74</f>
        <v>735</v>
      </c>
      <c r="B16" s="94" t="str">
        <f>'9221 92212 Pol'!C74</f>
        <v>Otopná tělesa</v>
      </c>
      <c r="D16" s="95"/>
      <c r="E16" s="96">
        <v>0</v>
      </c>
      <c r="F16" s="97">
        <f>'9221 92212 Pol'!G79</f>
        <v>0</v>
      </c>
      <c r="G16" s="97">
        <f>'9221 92212 Pol'!BC79</f>
        <v>0</v>
      </c>
      <c r="H16" s="97">
        <f>'9221 92212 Pol'!BD79</f>
        <v>0</v>
      </c>
      <c r="I16" s="98">
        <f>'9221 92212 Pol'!BE79</f>
        <v>0</v>
      </c>
    </row>
    <row r="17" spans="1:57" s="27" customFormat="1" x14ac:dyDescent="0.3">
      <c r="A17" s="93" t="str">
        <f>'9221 92212 Pol'!B80</f>
        <v>762</v>
      </c>
      <c r="B17" s="94" t="str">
        <f>'9221 92212 Pol'!C80</f>
        <v>Konstrukce tesařské</v>
      </c>
      <c r="D17" s="95"/>
      <c r="E17" s="96">
        <v>0</v>
      </c>
      <c r="F17" s="97">
        <f>'9221 92212 Pol'!G89</f>
        <v>0</v>
      </c>
      <c r="G17" s="97">
        <f>'9221 92212 Pol'!BC89</f>
        <v>0</v>
      </c>
      <c r="H17" s="97">
        <f>'9221 92212 Pol'!BD89</f>
        <v>0</v>
      </c>
      <c r="I17" s="98">
        <f>'9221 92212 Pol'!BE89</f>
        <v>0</v>
      </c>
    </row>
    <row r="18" spans="1:57" s="27" customFormat="1" x14ac:dyDescent="0.3">
      <c r="A18" s="93" t="str">
        <f>'9221 92212 Pol'!B90</f>
        <v>764</v>
      </c>
      <c r="B18" s="94" t="str">
        <f>'9221 92212 Pol'!C90</f>
        <v>Konstrukce klempířské</v>
      </c>
      <c r="D18" s="95"/>
      <c r="E18" s="96">
        <v>0</v>
      </c>
      <c r="F18" s="97">
        <f>'9221 92212 Pol'!G99</f>
        <v>0</v>
      </c>
      <c r="G18" s="97">
        <f>'9221 92212 Pol'!BC99</f>
        <v>0</v>
      </c>
      <c r="H18" s="97">
        <f>'9221 92212 Pol'!BD99</f>
        <v>0</v>
      </c>
      <c r="I18" s="98">
        <f>'9221 92212 Pol'!BE99</f>
        <v>0</v>
      </c>
    </row>
    <row r="19" spans="1:57" s="27" customFormat="1" x14ac:dyDescent="0.3">
      <c r="A19" s="93" t="str">
        <f>'9221 92212 Pol'!B100</f>
        <v>765</v>
      </c>
      <c r="B19" s="94" t="str">
        <f>'9221 92212 Pol'!C100</f>
        <v>Krytiny tvrdé</v>
      </c>
      <c r="D19" s="95"/>
      <c r="E19" s="96">
        <v>0</v>
      </c>
      <c r="F19" s="97">
        <f>'9221 92212 Pol'!G109</f>
        <v>0</v>
      </c>
      <c r="G19" s="97">
        <f>'9221 92212 Pol'!BC109</f>
        <v>0</v>
      </c>
      <c r="H19" s="97">
        <f>'9221 92212 Pol'!BD109</f>
        <v>0</v>
      </c>
      <c r="I19" s="98">
        <f>'9221 92212 Pol'!BE109</f>
        <v>0</v>
      </c>
    </row>
    <row r="20" spans="1:57" s="27" customFormat="1" x14ac:dyDescent="0.3">
      <c r="A20" s="93" t="str">
        <f>'9221 92212 Pol'!B110</f>
        <v>766</v>
      </c>
      <c r="B20" s="94" t="str">
        <f>'9221 92212 Pol'!C110</f>
        <v>Konstrukce otvorové a podhledové</v>
      </c>
      <c r="D20" s="95"/>
      <c r="E20" s="96">
        <v>0</v>
      </c>
      <c r="F20" s="97">
        <f>'9221 92212 Pol'!G120</f>
        <v>0</v>
      </c>
      <c r="G20" s="97">
        <f>'9221 92212 Pol'!BC120</f>
        <v>0</v>
      </c>
      <c r="H20" s="97">
        <f>'9221 92212 Pol'!BD120</f>
        <v>0</v>
      </c>
      <c r="I20" s="98">
        <f>'9221 92212 Pol'!BE120</f>
        <v>0</v>
      </c>
    </row>
    <row r="21" spans="1:57" s="27" customFormat="1" x14ac:dyDescent="0.3">
      <c r="A21" s="93" t="str">
        <f>'9221 92212 Pol'!B121</f>
        <v>777</v>
      </c>
      <c r="B21" s="94" t="str">
        <f>'9221 92212 Pol'!C121</f>
        <v>Podlahy ze syntetických hmot</v>
      </c>
      <c r="D21" s="95"/>
      <c r="E21" s="96">
        <v>0</v>
      </c>
      <c r="F21" s="97">
        <f>'9221 92212 Pol'!G124</f>
        <v>0</v>
      </c>
      <c r="G21" s="97">
        <f>'9221 92212 Pol'!BC124</f>
        <v>0</v>
      </c>
      <c r="H21" s="97">
        <f>'9221 92212 Pol'!BD124</f>
        <v>0</v>
      </c>
      <c r="I21" s="98">
        <f>'9221 92212 Pol'!BE124</f>
        <v>0</v>
      </c>
    </row>
    <row r="22" spans="1:57" s="27" customFormat="1" x14ac:dyDescent="0.3">
      <c r="A22" s="93" t="str">
        <f>'9221 92212 Pol'!B125</f>
        <v>781</v>
      </c>
      <c r="B22" s="94" t="str">
        <f>'9221 92212 Pol'!C125</f>
        <v>Dlažby keramické</v>
      </c>
      <c r="D22" s="95"/>
      <c r="E22" s="96">
        <v>0</v>
      </c>
      <c r="F22" s="97">
        <f>'9221 92212 Pol'!G128</f>
        <v>0</v>
      </c>
      <c r="G22" s="97">
        <f>'9221 92212 Pol'!BC128</f>
        <v>0</v>
      </c>
      <c r="H22" s="97">
        <f>'9221 92212 Pol'!BD128</f>
        <v>0</v>
      </c>
      <c r="I22" s="98">
        <f>'9221 92212 Pol'!BE128</f>
        <v>0</v>
      </c>
    </row>
    <row r="23" spans="1:57" s="27" customFormat="1" x14ac:dyDescent="0.3">
      <c r="A23" s="93" t="str">
        <f>'9221 92212 Pol'!B129</f>
        <v>783</v>
      </c>
      <c r="B23" s="94" t="str">
        <f>'9221 92212 Pol'!C129</f>
        <v>Nátěry</v>
      </c>
      <c r="D23" s="95"/>
      <c r="E23" s="96">
        <v>0</v>
      </c>
      <c r="F23" s="97">
        <f>'9221 92212 Pol'!G131</f>
        <v>0</v>
      </c>
      <c r="G23" s="97">
        <f>'9221 92212 Pol'!BC131</f>
        <v>0</v>
      </c>
      <c r="H23" s="97">
        <f>'9221 92212 Pol'!BD131</f>
        <v>0</v>
      </c>
      <c r="I23" s="98">
        <f>'9221 92212 Pol'!BE131</f>
        <v>0</v>
      </c>
    </row>
    <row r="24" spans="1:57" s="27" customFormat="1" x14ac:dyDescent="0.3">
      <c r="A24" s="93" t="str">
        <f>'9221 92212 Pol'!B132</f>
        <v>784</v>
      </c>
      <c r="B24" s="94" t="str">
        <f>'9221 92212 Pol'!C132</f>
        <v>Malby</v>
      </c>
      <c r="D24" s="95"/>
      <c r="E24" s="96">
        <v>0</v>
      </c>
      <c r="F24" s="97">
        <f>'9221 92212 Pol'!G135</f>
        <v>0</v>
      </c>
      <c r="G24" s="97">
        <f>'9221 92212 Pol'!BC135</f>
        <v>0</v>
      </c>
      <c r="H24" s="97">
        <f>'9221 92212 Pol'!BD135</f>
        <v>0</v>
      </c>
      <c r="I24" s="98">
        <f>'9221 92212 Pol'!BE135</f>
        <v>0</v>
      </c>
    </row>
    <row r="25" spans="1:57" s="27" customFormat="1" x14ac:dyDescent="0.3">
      <c r="A25" s="93" t="str">
        <f>'9221 92212 Pol'!B136</f>
        <v>M21</v>
      </c>
      <c r="B25" s="94" t="str">
        <f>'9221 92212 Pol'!C136</f>
        <v>Elektromontáže</v>
      </c>
      <c r="D25" s="95"/>
      <c r="E25" s="96">
        <v>0</v>
      </c>
      <c r="F25" s="97">
        <v>0</v>
      </c>
      <c r="G25" s="97">
        <v>0</v>
      </c>
      <c r="H25" s="97">
        <f>'9221 92212 Pol'!G152</f>
        <v>0</v>
      </c>
      <c r="I25" s="98">
        <v>0</v>
      </c>
    </row>
    <row r="26" spans="1:57" s="105" customFormat="1" x14ac:dyDescent="0.3">
      <c r="A26" s="99"/>
      <c r="B26" s="100" t="s">
        <v>58</v>
      </c>
      <c r="C26" s="100"/>
      <c r="D26" s="101"/>
      <c r="E26" s="102">
        <f>SUM(E7:E25)</f>
        <v>0</v>
      </c>
      <c r="F26" s="103">
        <f>SUM(F7:F25)</f>
        <v>0</v>
      </c>
      <c r="G26" s="103">
        <f>SUM(G7:G25)</f>
        <v>0</v>
      </c>
      <c r="H26" s="103">
        <f>SUM(H7:H25)</f>
        <v>0</v>
      </c>
      <c r="I26" s="104">
        <f>SUM(I7:I25)</f>
        <v>0</v>
      </c>
    </row>
    <row r="27" spans="1:57" x14ac:dyDescent="0.3">
      <c r="A27" s="27"/>
      <c r="B27" s="27"/>
      <c r="C27" s="27"/>
      <c r="D27" s="27"/>
      <c r="E27" s="27"/>
      <c r="F27" s="27"/>
      <c r="G27" s="27"/>
      <c r="H27" s="27"/>
      <c r="I27" s="27"/>
    </row>
    <row r="28" spans="1:57" ht="19.5" customHeight="1" x14ac:dyDescent="0.4">
      <c r="A28" s="208" t="s">
        <v>59</v>
      </c>
      <c r="B28" s="208"/>
      <c r="C28" s="208"/>
      <c r="D28" s="208"/>
      <c r="E28" s="208"/>
      <c r="F28" s="208"/>
      <c r="G28" s="208"/>
      <c r="H28" s="208"/>
      <c r="I28" s="208"/>
      <c r="BA28" s="31"/>
      <c r="BB28" s="31"/>
      <c r="BC28" s="31"/>
      <c r="BD28" s="31"/>
      <c r="BE28" s="31"/>
    </row>
    <row r="30" spans="1:57" x14ac:dyDescent="0.3">
      <c r="A30" s="55" t="s">
        <v>60</v>
      </c>
      <c r="B30" s="56"/>
      <c r="C30" s="56"/>
      <c r="D30" s="106"/>
      <c r="E30" s="107" t="s">
        <v>61</v>
      </c>
      <c r="F30" s="108" t="s">
        <v>62</v>
      </c>
      <c r="G30" s="109" t="s">
        <v>63</v>
      </c>
      <c r="H30" s="110"/>
      <c r="I30" s="111" t="s">
        <v>61</v>
      </c>
    </row>
    <row r="31" spans="1:57" x14ac:dyDescent="0.3">
      <c r="A31" s="49" t="s">
        <v>64</v>
      </c>
      <c r="B31" s="40"/>
      <c r="C31" s="40"/>
      <c r="D31" s="112"/>
      <c r="E31" s="113">
        <v>0</v>
      </c>
      <c r="F31" s="114">
        <v>0</v>
      </c>
      <c r="G31" s="115">
        <f>E26+F26+G26</f>
        <v>0</v>
      </c>
      <c r="H31" s="116"/>
      <c r="I31" s="117">
        <f t="shared" ref="I31:I38" si="0">E31+F31*G31/100</f>
        <v>0</v>
      </c>
      <c r="BA31" s="1">
        <v>0</v>
      </c>
    </row>
    <row r="32" spans="1:57" x14ac:dyDescent="0.3">
      <c r="A32" s="49" t="s">
        <v>65</v>
      </c>
      <c r="B32" s="40"/>
      <c r="C32" s="40"/>
      <c r="D32" s="112"/>
      <c r="E32" s="113">
        <v>0</v>
      </c>
      <c r="F32" s="114">
        <v>0</v>
      </c>
      <c r="G32" s="115">
        <f>E26+F26+G26</f>
        <v>0</v>
      </c>
      <c r="H32" s="116"/>
      <c r="I32" s="117">
        <f t="shared" si="0"/>
        <v>0</v>
      </c>
      <c r="BA32" s="1">
        <v>0</v>
      </c>
    </row>
    <row r="33" spans="1:53" x14ac:dyDescent="0.3">
      <c r="A33" s="49" t="s">
        <v>66</v>
      </c>
      <c r="B33" s="40"/>
      <c r="C33" s="40"/>
      <c r="D33" s="112"/>
      <c r="E33" s="113">
        <v>0</v>
      </c>
      <c r="F33" s="114">
        <v>0</v>
      </c>
      <c r="G33" s="115">
        <f>E26+F26+G26</f>
        <v>0</v>
      </c>
      <c r="H33" s="116"/>
      <c r="I33" s="117">
        <v>0</v>
      </c>
      <c r="BA33" s="1">
        <v>0</v>
      </c>
    </row>
    <row r="34" spans="1:53" x14ac:dyDescent="0.3">
      <c r="A34" s="49" t="s">
        <v>67</v>
      </c>
      <c r="B34" s="40"/>
      <c r="C34" s="40"/>
      <c r="D34" s="112"/>
      <c r="E34" s="113">
        <v>0</v>
      </c>
      <c r="F34" s="114">
        <v>0</v>
      </c>
      <c r="G34" s="115">
        <f>E26+F26+G26</f>
        <v>0</v>
      </c>
      <c r="H34" s="116"/>
      <c r="I34" s="117">
        <v>0</v>
      </c>
      <c r="BA34" s="1">
        <v>0</v>
      </c>
    </row>
    <row r="35" spans="1:53" x14ac:dyDescent="0.3">
      <c r="A35" s="49" t="s">
        <v>68</v>
      </c>
      <c r="B35" s="40"/>
      <c r="C35" s="40"/>
      <c r="D35" s="112"/>
      <c r="E35" s="113">
        <v>0</v>
      </c>
      <c r="F35" s="114">
        <v>0</v>
      </c>
      <c r="G35" s="115">
        <f>E26+F26+G26+H26</f>
        <v>0</v>
      </c>
      <c r="H35" s="116"/>
      <c r="I35" s="117">
        <f t="shared" si="0"/>
        <v>0</v>
      </c>
      <c r="BA35" s="1">
        <v>1</v>
      </c>
    </row>
    <row r="36" spans="1:53" x14ac:dyDescent="0.3">
      <c r="A36" s="49" t="s">
        <v>69</v>
      </c>
      <c r="B36" s="40"/>
      <c r="C36" s="40"/>
      <c r="D36" s="112"/>
      <c r="E36" s="113">
        <v>0</v>
      </c>
      <c r="F36" s="114">
        <v>0</v>
      </c>
      <c r="G36" s="115">
        <f>E26+F26+G26+H26</f>
        <v>0</v>
      </c>
      <c r="H36" s="116"/>
      <c r="I36" s="117">
        <f t="shared" si="0"/>
        <v>0</v>
      </c>
      <c r="BA36" s="1">
        <v>1</v>
      </c>
    </row>
    <row r="37" spans="1:53" x14ac:dyDescent="0.3">
      <c r="A37" s="49" t="s">
        <v>70</v>
      </c>
      <c r="B37" s="40"/>
      <c r="C37" s="40"/>
      <c r="D37" s="112"/>
      <c r="E37" s="113">
        <v>0</v>
      </c>
      <c r="F37" s="114">
        <v>0</v>
      </c>
      <c r="G37" s="115">
        <f>E26+F26+G26+H26</f>
        <v>0</v>
      </c>
      <c r="H37" s="116"/>
      <c r="I37" s="117">
        <f t="shared" si="0"/>
        <v>0</v>
      </c>
      <c r="BA37" s="1">
        <v>2</v>
      </c>
    </row>
    <row r="38" spans="1:53" x14ac:dyDescent="0.3">
      <c r="A38" s="49" t="s">
        <v>71</v>
      </c>
      <c r="B38" s="40"/>
      <c r="C38" s="40"/>
      <c r="D38" s="112"/>
      <c r="E38" s="113">
        <v>0</v>
      </c>
      <c r="F38" s="114">
        <v>0</v>
      </c>
      <c r="G38" s="115">
        <f>E26+F26+G26+H26</f>
        <v>0</v>
      </c>
      <c r="H38" s="116"/>
      <c r="I38" s="117">
        <f t="shared" si="0"/>
        <v>0</v>
      </c>
      <c r="BA38" s="1">
        <v>2</v>
      </c>
    </row>
    <row r="39" spans="1:53" x14ac:dyDescent="0.3">
      <c r="A39" s="118"/>
      <c r="B39" s="119" t="s">
        <v>72</v>
      </c>
      <c r="C39" s="120"/>
      <c r="D39" s="121"/>
      <c r="E39" s="122"/>
      <c r="F39" s="123"/>
      <c r="G39" s="123"/>
      <c r="H39" s="203">
        <f>SUM(I31:I38)</f>
        <v>0</v>
      </c>
      <c r="I39" s="203"/>
    </row>
    <row r="41" spans="1:53" x14ac:dyDescent="0.3">
      <c r="B41" s="105"/>
      <c r="F41" s="124"/>
      <c r="G41" s="125"/>
      <c r="H41" s="125"/>
      <c r="I41" s="126"/>
    </row>
    <row r="42" spans="1:53" x14ac:dyDescent="0.3">
      <c r="F42" s="124"/>
      <c r="G42" s="125"/>
      <c r="H42" s="125"/>
      <c r="I42" s="126"/>
    </row>
    <row r="43" spans="1:53" x14ac:dyDescent="0.3">
      <c r="F43" s="124"/>
      <c r="G43" s="125"/>
      <c r="H43" s="125"/>
      <c r="I43" s="126"/>
    </row>
    <row r="44" spans="1:53" x14ac:dyDescent="0.3">
      <c r="F44" s="124"/>
      <c r="G44" s="125"/>
      <c r="H44" s="125"/>
      <c r="I44" s="126"/>
    </row>
    <row r="45" spans="1:53" x14ac:dyDescent="0.3">
      <c r="F45" s="124"/>
      <c r="G45" s="125"/>
      <c r="H45" s="125"/>
      <c r="I45" s="126"/>
    </row>
    <row r="46" spans="1:53" x14ac:dyDescent="0.3">
      <c r="F46" s="124"/>
      <c r="G46" s="125"/>
      <c r="H46" s="125"/>
      <c r="I46" s="126"/>
    </row>
    <row r="47" spans="1:53" x14ac:dyDescent="0.3">
      <c r="F47" s="124"/>
      <c r="G47" s="125"/>
      <c r="H47" s="125"/>
      <c r="I47" s="126"/>
    </row>
    <row r="48" spans="1:53" x14ac:dyDescent="0.3">
      <c r="F48" s="124"/>
      <c r="G48" s="125"/>
      <c r="H48" s="125"/>
      <c r="I48" s="126"/>
    </row>
    <row r="49" spans="6:9" x14ac:dyDescent="0.3">
      <c r="F49" s="124"/>
      <c r="G49" s="125"/>
      <c r="H49" s="125"/>
      <c r="I49" s="126"/>
    </row>
    <row r="50" spans="6:9" x14ac:dyDescent="0.3">
      <c r="F50" s="124"/>
      <c r="G50" s="125"/>
      <c r="H50" s="125"/>
      <c r="I50" s="126"/>
    </row>
    <row r="51" spans="6:9" x14ac:dyDescent="0.3">
      <c r="F51" s="124"/>
      <c r="G51" s="125"/>
      <c r="H51" s="125"/>
      <c r="I51" s="126"/>
    </row>
    <row r="52" spans="6:9" x14ac:dyDescent="0.3">
      <c r="F52" s="124"/>
      <c r="G52" s="125"/>
      <c r="H52" s="125"/>
      <c r="I52" s="126"/>
    </row>
    <row r="53" spans="6:9" x14ac:dyDescent="0.3">
      <c r="F53" s="124"/>
      <c r="G53" s="125"/>
      <c r="H53" s="125"/>
      <c r="I53" s="126"/>
    </row>
    <row r="54" spans="6:9" x14ac:dyDescent="0.3">
      <c r="F54" s="124"/>
      <c r="G54" s="125"/>
      <c r="H54" s="125"/>
      <c r="I54" s="126"/>
    </row>
    <row r="55" spans="6:9" x14ac:dyDescent="0.3">
      <c r="F55" s="124"/>
      <c r="G55" s="125"/>
      <c r="H55" s="125"/>
      <c r="I55" s="126"/>
    </row>
    <row r="56" spans="6:9" x14ac:dyDescent="0.3">
      <c r="F56" s="124"/>
      <c r="G56" s="125"/>
      <c r="H56" s="125"/>
      <c r="I56" s="126"/>
    </row>
    <row r="57" spans="6:9" x14ac:dyDescent="0.3">
      <c r="F57" s="124"/>
      <c r="G57" s="125"/>
      <c r="H57" s="125"/>
      <c r="I57" s="126"/>
    </row>
    <row r="58" spans="6:9" x14ac:dyDescent="0.3">
      <c r="F58" s="124"/>
      <c r="G58" s="125"/>
      <c r="H58" s="125"/>
      <c r="I58" s="126"/>
    </row>
    <row r="59" spans="6:9" x14ac:dyDescent="0.3">
      <c r="F59" s="124"/>
      <c r="G59" s="125"/>
      <c r="H59" s="125"/>
      <c r="I59" s="126"/>
    </row>
    <row r="60" spans="6:9" x14ac:dyDescent="0.3">
      <c r="F60" s="124"/>
      <c r="G60" s="125"/>
      <c r="H60" s="125"/>
      <c r="I60" s="126"/>
    </row>
    <row r="61" spans="6:9" x14ac:dyDescent="0.3">
      <c r="F61" s="124"/>
      <c r="G61" s="125"/>
      <c r="H61" s="125"/>
      <c r="I61" s="126"/>
    </row>
    <row r="62" spans="6:9" x14ac:dyDescent="0.3">
      <c r="F62" s="124"/>
      <c r="G62" s="125"/>
      <c r="H62" s="125"/>
      <c r="I62" s="126"/>
    </row>
    <row r="63" spans="6:9" x14ac:dyDescent="0.3">
      <c r="F63" s="124"/>
      <c r="G63" s="125"/>
      <c r="H63" s="125"/>
      <c r="I63" s="126"/>
    </row>
    <row r="64" spans="6:9" x14ac:dyDescent="0.3">
      <c r="F64" s="124"/>
      <c r="G64" s="125"/>
      <c r="H64" s="125"/>
      <c r="I64" s="126"/>
    </row>
    <row r="65" spans="6:9" x14ac:dyDescent="0.3">
      <c r="F65" s="124"/>
      <c r="G65" s="125"/>
      <c r="H65" s="125"/>
      <c r="I65" s="126"/>
    </row>
    <row r="66" spans="6:9" x14ac:dyDescent="0.3">
      <c r="F66" s="124"/>
      <c r="G66" s="125"/>
      <c r="H66" s="125"/>
      <c r="I66" s="126"/>
    </row>
    <row r="67" spans="6:9" x14ac:dyDescent="0.3">
      <c r="F67" s="124"/>
      <c r="G67" s="125"/>
      <c r="H67" s="125"/>
      <c r="I67" s="126"/>
    </row>
    <row r="68" spans="6:9" x14ac:dyDescent="0.3">
      <c r="F68" s="124"/>
      <c r="G68" s="125"/>
      <c r="H68" s="125"/>
      <c r="I68" s="126"/>
    </row>
    <row r="69" spans="6:9" x14ac:dyDescent="0.3">
      <c r="F69" s="124"/>
      <c r="G69" s="125"/>
      <c r="H69" s="125"/>
      <c r="I69" s="126"/>
    </row>
    <row r="70" spans="6:9" x14ac:dyDescent="0.3">
      <c r="F70" s="124"/>
      <c r="G70" s="125"/>
      <c r="H70" s="125"/>
      <c r="I70" s="126"/>
    </row>
    <row r="71" spans="6:9" x14ac:dyDescent="0.3">
      <c r="F71" s="124"/>
      <c r="G71" s="125"/>
      <c r="H71" s="125"/>
      <c r="I71" s="126"/>
    </row>
    <row r="72" spans="6:9" x14ac:dyDescent="0.3">
      <c r="F72" s="124"/>
      <c r="G72" s="125"/>
      <c r="H72" s="125"/>
      <c r="I72" s="126"/>
    </row>
    <row r="73" spans="6:9" x14ac:dyDescent="0.3">
      <c r="F73" s="124"/>
      <c r="G73" s="125"/>
      <c r="H73" s="125"/>
      <c r="I73" s="126"/>
    </row>
    <row r="74" spans="6:9" x14ac:dyDescent="0.3">
      <c r="F74" s="124"/>
      <c r="G74" s="125"/>
      <c r="H74" s="125"/>
      <c r="I74" s="126"/>
    </row>
    <row r="75" spans="6:9" x14ac:dyDescent="0.3">
      <c r="F75" s="124"/>
      <c r="G75" s="125"/>
      <c r="H75" s="125"/>
      <c r="I75" s="126"/>
    </row>
    <row r="76" spans="6:9" x14ac:dyDescent="0.3">
      <c r="F76" s="124"/>
      <c r="G76" s="125"/>
      <c r="H76" s="125"/>
      <c r="I76" s="126"/>
    </row>
    <row r="77" spans="6:9" x14ac:dyDescent="0.3">
      <c r="F77" s="124"/>
      <c r="G77" s="125"/>
      <c r="H77" s="125"/>
      <c r="I77" s="126"/>
    </row>
    <row r="78" spans="6:9" x14ac:dyDescent="0.3">
      <c r="F78" s="124"/>
      <c r="G78" s="125"/>
      <c r="H78" s="125"/>
      <c r="I78" s="126"/>
    </row>
    <row r="79" spans="6:9" x14ac:dyDescent="0.3">
      <c r="F79" s="124"/>
      <c r="G79" s="125"/>
      <c r="H79" s="125"/>
      <c r="I79" s="126"/>
    </row>
    <row r="80" spans="6:9" x14ac:dyDescent="0.3">
      <c r="F80" s="124"/>
      <c r="G80" s="125"/>
      <c r="H80" s="125"/>
      <c r="I80" s="126"/>
    </row>
    <row r="81" spans="6:9" x14ac:dyDescent="0.3">
      <c r="F81" s="124"/>
      <c r="G81" s="125"/>
      <c r="H81" s="125"/>
      <c r="I81" s="126"/>
    </row>
    <row r="82" spans="6:9" x14ac:dyDescent="0.3">
      <c r="F82" s="124"/>
      <c r="G82" s="125"/>
      <c r="H82" s="125"/>
      <c r="I82" s="126"/>
    </row>
    <row r="83" spans="6:9" x14ac:dyDescent="0.3">
      <c r="F83" s="124"/>
      <c r="G83" s="125"/>
      <c r="H83" s="125"/>
      <c r="I83" s="126"/>
    </row>
    <row r="84" spans="6:9" x14ac:dyDescent="0.3">
      <c r="F84" s="124"/>
      <c r="G84" s="125"/>
      <c r="H84" s="125"/>
      <c r="I84" s="126"/>
    </row>
    <row r="85" spans="6:9" x14ac:dyDescent="0.3">
      <c r="F85" s="124"/>
      <c r="G85" s="125"/>
      <c r="H85" s="125"/>
      <c r="I85" s="126"/>
    </row>
    <row r="86" spans="6:9" x14ac:dyDescent="0.3">
      <c r="F86" s="124"/>
      <c r="G86" s="125"/>
      <c r="H86" s="125"/>
      <c r="I86" s="126"/>
    </row>
    <row r="87" spans="6:9" x14ac:dyDescent="0.3">
      <c r="F87" s="124"/>
      <c r="G87" s="125"/>
      <c r="H87" s="125"/>
      <c r="I87" s="126"/>
    </row>
    <row r="88" spans="6:9" x14ac:dyDescent="0.3">
      <c r="F88" s="124"/>
      <c r="G88" s="125"/>
      <c r="H88" s="125"/>
      <c r="I88" s="126"/>
    </row>
    <row r="89" spans="6:9" x14ac:dyDescent="0.3">
      <c r="F89" s="124"/>
      <c r="G89" s="125"/>
      <c r="H89" s="125"/>
      <c r="I89" s="126"/>
    </row>
    <row r="90" spans="6:9" x14ac:dyDescent="0.3">
      <c r="F90" s="124"/>
      <c r="G90" s="125"/>
      <c r="H90" s="125"/>
      <c r="I90" s="126"/>
    </row>
  </sheetData>
  <mergeCells count="6">
    <mergeCell ref="H39:I39"/>
    <mergeCell ref="A1:B1"/>
    <mergeCell ref="A2:B2"/>
    <mergeCell ref="G2:I2"/>
    <mergeCell ref="A4:I4"/>
    <mergeCell ref="A28:I28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 r:id="rId1"/>
  <headerFooter>
    <oddFooter>&amp;L&amp;9Zpracováno programem 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4"/>
  <sheetViews>
    <sheetView showGridLines="0" topLeftCell="A4" zoomScaleNormal="100" workbookViewId="0">
      <selection activeCell="M21" sqref="M21"/>
    </sheetView>
  </sheetViews>
  <sheetFormatPr defaultRowHeight="12.45" x14ac:dyDescent="0.3"/>
  <cols>
    <col min="1" max="1" width="4.3828125" style="127" customWidth="1"/>
    <col min="2" max="2" width="11.53515625" style="127"/>
    <col min="3" max="3" width="40.3828125" style="127" customWidth="1"/>
    <col min="4" max="4" width="5.53515625" style="127" customWidth="1"/>
    <col min="5" max="5" width="8.53515625" style="128" customWidth="1"/>
    <col min="6" max="6" width="9.84375" style="127" customWidth="1"/>
    <col min="7" max="7" width="13.84375" style="127" customWidth="1"/>
    <col min="8" max="8" width="11.69140625" style="127" hidden="1" customWidth="1"/>
    <col min="9" max="9" width="11.53515625" style="127" hidden="1"/>
    <col min="10" max="10" width="11" style="127" hidden="1" customWidth="1"/>
    <col min="11" max="11" width="10.3828125" style="127" hidden="1" customWidth="1"/>
    <col min="12" max="12" width="75.3828125" style="127" customWidth="1"/>
    <col min="13" max="13" width="45.3046875" style="127" customWidth="1"/>
    <col min="14" max="1025" width="9.15234375" style="127" customWidth="1"/>
  </cols>
  <sheetData>
    <row r="1" spans="1:80" ht="15.45" x14ac:dyDescent="0.4">
      <c r="A1" s="209" t="s">
        <v>73</v>
      </c>
      <c r="B1" s="209"/>
      <c r="C1" s="209"/>
      <c r="D1" s="209"/>
      <c r="E1" s="209"/>
      <c r="F1" s="209"/>
      <c r="G1" s="209"/>
    </row>
    <row r="2" spans="1:80" ht="14.25" customHeight="1" x14ac:dyDescent="0.3">
      <c r="B2" s="129"/>
      <c r="C2" s="130"/>
      <c r="D2" s="130"/>
      <c r="E2" s="131"/>
      <c r="F2" s="130"/>
      <c r="G2" s="130"/>
    </row>
    <row r="3" spans="1:80" x14ac:dyDescent="0.3">
      <c r="A3" s="204" t="s">
        <v>47</v>
      </c>
      <c r="B3" s="204"/>
      <c r="C3" s="79" t="s">
        <v>341</v>
      </c>
      <c r="D3" s="80"/>
      <c r="E3" s="132" t="s">
        <v>74</v>
      </c>
      <c r="F3" s="133">
        <f>'9221 92212 Rek'!H1</f>
        <v>0</v>
      </c>
      <c r="G3" s="134"/>
    </row>
    <row r="4" spans="1:80" x14ac:dyDescent="0.3">
      <c r="A4" s="210" t="s">
        <v>49</v>
      </c>
      <c r="B4" s="210"/>
      <c r="C4" s="85" t="s">
        <v>341</v>
      </c>
      <c r="D4" s="86"/>
      <c r="E4" s="211">
        <f>'9221 92212 Rek'!G2</f>
        <v>0</v>
      </c>
      <c r="F4" s="211"/>
      <c r="G4" s="211"/>
    </row>
    <row r="5" spans="1:80" x14ac:dyDescent="0.3">
      <c r="A5" s="135"/>
      <c r="G5" s="136"/>
    </row>
    <row r="6" spans="1:80" ht="27" customHeight="1" x14ac:dyDescent="0.3">
      <c r="A6" s="137" t="s">
        <v>75</v>
      </c>
      <c r="B6" s="138" t="s">
        <v>76</v>
      </c>
      <c r="C6" s="138" t="s">
        <v>77</v>
      </c>
      <c r="D6" s="138" t="s">
        <v>78</v>
      </c>
      <c r="E6" s="138" t="s">
        <v>79</v>
      </c>
      <c r="F6" s="138" t="s">
        <v>80</v>
      </c>
      <c r="G6" s="139" t="s">
        <v>81</v>
      </c>
      <c r="H6" s="140" t="s">
        <v>82</v>
      </c>
      <c r="I6" s="140" t="s">
        <v>83</v>
      </c>
      <c r="J6" s="140" t="s">
        <v>84</v>
      </c>
      <c r="K6" s="140" t="s">
        <v>85</v>
      </c>
    </row>
    <row r="7" spans="1:80" x14ac:dyDescent="0.3">
      <c r="A7" s="141" t="s">
        <v>86</v>
      </c>
      <c r="B7" s="142" t="s">
        <v>87</v>
      </c>
      <c r="C7" s="143" t="s">
        <v>88</v>
      </c>
      <c r="D7" s="144"/>
      <c r="E7" s="145"/>
      <c r="F7" s="145"/>
      <c r="G7" s="146"/>
      <c r="H7" s="147"/>
      <c r="I7" s="148"/>
      <c r="J7" s="147"/>
      <c r="K7" s="148"/>
      <c r="O7" s="149">
        <v>1</v>
      </c>
    </row>
    <row r="8" spans="1:80" x14ac:dyDescent="0.3">
      <c r="A8" s="150">
        <v>1</v>
      </c>
      <c r="B8" s="151" t="s">
        <v>89</v>
      </c>
      <c r="C8" s="152" t="s">
        <v>90</v>
      </c>
      <c r="D8" s="153" t="s">
        <v>91</v>
      </c>
      <c r="E8" s="154">
        <v>1</v>
      </c>
      <c r="F8" s="154">
        <v>0</v>
      </c>
      <c r="G8" s="155">
        <f>E8*F8</f>
        <v>0</v>
      </c>
      <c r="H8" s="156">
        <v>0</v>
      </c>
      <c r="I8" s="157">
        <f>E8*H8</f>
        <v>0</v>
      </c>
      <c r="J8" s="156">
        <v>0</v>
      </c>
      <c r="K8" s="157">
        <f>E8*J8</f>
        <v>0</v>
      </c>
      <c r="O8" s="149">
        <v>2</v>
      </c>
      <c r="AA8" s="127">
        <v>1</v>
      </c>
      <c r="AB8" s="127">
        <v>1</v>
      </c>
      <c r="AC8" s="127">
        <v>1</v>
      </c>
      <c r="AZ8" s="127">
        <v>1</v>
      </c>
      <c r="BA8" s="158">
        <f>IF(AZ8=1,G8,0)</f>
        <v>0</v>
      </c>
      <c r="BB8" s="127">
        <f>IF(AZ8=2,G8,0)</f>
        <v>0</v>
      </c>
      <c r="BC8" s="127">
        <f>IF(AZ8=3,G8,0)</f>
        <v>0</v>
      </c>
      <c r="BD8" s="127">
        <f>IF(AZ8=4,G8,0)</f>
        <v>0</v>
      </c>
      <c r="BE8" s="127">
        <f>IF(AZ8=5,G8,0)</f>
        <v>0</v>
      </c>
      <c r="CA8" s="149">
        <v>1</v>
      </c>
      <c r="CB8" s="149">
        <v>1</v>
      </c>
    </row>
    <row r="9" spans="1:80" x14ac:dyDescent="0.3">
      <c r="A9" s="150">
        <v>2</v>
      </c>
      <c r="B9" s="151" t="s">
        <v>92</v>
      </c>
      <c r="C9" s="152" t="s">
        <v>93</v>
      </c>
      <c r="D9" s="153" t="s">
        <v>94</v>
      </c>
      <c r="E9" s="154">
        <v>8</v>
      </c>
      <c r="F9" s="154">
        <v>0</v>
      </c>
      <c r="G9" s="155">
        <f>E9*F9</f>
        <v>0</v>
      </c>
      <c r="H9" s="156">
        <v>0</v>
      </c>
      <c r="I9" s="157">
        <f>E9*H9</f>
        <v>0</v>
      </c>
      <c r="J9" s="156">
        <v>0</v>
      </c>
      <c r="K9" s="157">
        <f>E9*J9</f>
        <v>0</v>
      </c>
      <c r="O9" s="149">
        <v>2</v>
      </c>
      <c r="AA9" s="127">
        <v>1</v>
      </c>
      <c r="AB9" s="127">
        <v>1</v>
      </c>
      <c r="AC9" s="127">
        <v>1</v>
      </c>
      <c r="AZ9" s="127">
        <v>1</v>
      </c>
      <c r="BA9" s="158">
        <f>IF(AZ9=1,G9,0)</f>
        <v>0</v>
      </c>
      <c r="BB9" s="127">
        <f>IF(AZ9=2,G9,0)</f>
        <v>0</v>
      </c>
      <c r="BC9" s="127">
        <f>IF(AZ9=3,G9,0)</f>
        <v>0</v>
      </c>
      <c r="BD9" s="127">
        <f>IF(AZ9=4,G9,0)</f>
        <v>0</v>
      </c>
      <c r="BE9" s="127">
        <f>IF(AZ9=5,G9,0)</f>
        <v>0</v>
      </c>
      <c r="CA9" s="149">
        <v>1</v>
      </c>
      <c r="CB9" s="149">
        <v>1</v>
      </c>
    </row>
    <row r="10" spans="1:80" x14ac:dyDescent="0.3">
      <c r="A10" s="150">
        <v>3</v>
      </c>
      <c r="B10" s="151" t="s">
        <v>95</v>
      </c>
      <c r="C10" s="152" t="s">
        <v>96</v>
      </c>
      <c r="D10" s="153" t="s">
        <v>94</v>
      </c>
      <c r="E10" s="154">
        <v>8</v>
      </c>
      <c r="F10" s="154">
        <v>0</v>
      </c>
      <c r="G10" s="155">
        <f>E10*F10</f>
        <v>0</v>
      </c>
      <c r="H10" s="156">
        <v>5.8900000000000003E-3</v>
      </c>
      <c r="I10" s="157">
        <f>E10*H10</f>
        <v>4.7120000000000002E-2</v>
      </c>
      <c r="J10" s="156">
        <v>0</v>
      </c>
      <c r="K10" s="157">
        <f>E10*J10</f>
        <v>0</v>
      </c>
      <c r="O10" s="149">
        <v>2</v>
      </c>
      <c r="AA10" s="127">
        <v>1</v>
      </c>
      <c r="AB10" s="127">
        <v>1</v>
      </c>
      <c r="AC10" s="127">
        <v>1</v>
      </c>
      <c r="AZ10" s="127">
        <v>1</v>
      </c>
      <c r="BA10" s="158">
        <f>IF(AZ10=1,G10,0)</f>
        <v>0</v>
      </c>
      <c r="BB10" s="127">
        <f>IF(AZ10=2,G10,0)</f>
        <v>0</v>
      </c>
      <c r="BC10" s="127">
        <f>IF(AZ10=3,G10,0)</f>
        <v>0</v>
      </c>
      <c r="BD10" s="127">
        <f>IF(AZ10=4,G10,0)</f>
        <v>0</v>
      </c>
      <c r="BE10" s="127">
        <f>IF(AZ10=5,G10,0)</f>
        <v>0</v>
      </c>
      <c r="CA10" s="149">
        <v>1</v>
      </c>
      <c r="CB10" s="149">
        <v>1</v>
      </c>
    </row>
    <row r="11" spans="1:80" x14ac:dyDescent="0.3">
      <c r="A11" s="159"/>
      <c r="B11" s="160" t="s">
        <v>97</v>
      </c>
      <c r="C11" s="161" t="s">
        <v>98</v>
      </c>
      <c r="D11" s="162"/>
      <c r="E11" s="163"/>
      <c r="F11" s="164"/>
      <c r="G11" s="165">
        <f>SUM(G7:G10)</f>
        <v>0</v>
      </c>
      <c r="H11" s="166"/>
      <c r="I11" s="167">
        <f>SUM(I7:I10)</f>
        <v>4.7120000000000002E-2</v>
      </c>
      <c r="J11" s="166"/>
      <c r="K11" s="167">
        <f>SUM(K7:K10)</f>
        <v>0</v>
      </c>
      <c r="O11" s="149">
        <v>4</v>
      </c>
      <c r="BA11" s="168">
        <f>SUM(BA7:BA10)</f>
        <v>0</v>
      </c>
      <c r="BB11" s="168">
        <f>SUM(BB7:BB10)</f>
        <v>0</v>
      </c>
      <c r="BC11" s="168">
        <f>SUM(BC7:BC10)</f>
        <v>0</v>
      </c>
      <c r="BD11" s="168">
        <f>SUM(BD7:BD10)</f>
        <v>0</v>
      </c>
      <c r="BE11" s="168">
        <f>SUM(BE7:BE10)</f>
        <v>0</v>
      </c>
    </row>
    <row r="12" spans="1:80" x14ac:dyDescent="0.3">
      <c r="A12" s="141" t="s">
        <v>86</v>
      </c>
      <c r="B12" s="142" t="s">
        <v>99</v>
      </c>
      <c r="C12" s="143" t="s">
        <v>100</v>
      </c>
      <c r="D12" s="144"/>
      <c r="E12" s="145"/>
      <c r="F12" s="145"/>
      <c r="G12" s="146"/>
      <c r="H12" s="147"/>
      <c r="I12" s="148"/>
      <c r="J12" s="147"/>
      <c r="K12" s="148"/>
      <c r="O12" s="149">
        <v>1</v>
      </c>
    </row>
    <row r="13" spans="1:80" x14ac:dyDescent="0.3">
      <c r="A13" s="150">
        <v>4</v>
      </c>
      <c r="B13" s="151" t="s">
        <v>101</v>
      </c>
      <c r="C13" s="152" t="s">
        <v>102</v>
      </c>
      <c r="D13" s="153" t="s">
        <v>94</v>
      </c>
      <c r="E13" s="154">
        <v>8</v>
      </c>
      <c r="F13" s="154">
        <v>0</v>
      </c>
      <c r="G13" s="155">
        <f t="shared" ref="G13:G18" si="0">E13*F13</f>
        <v>0</v>
      </c>
      <c r="H13" s="156">
        <v>1.7816399999999999</v>
      </c>
      <c r="I13" s="157">
        <f>E13*H13</f>
        <v>14.253119999999999</v>
      </c>
      <c r="J13" s="156">
        <v>0</v>
      </c>
      <c r="K13" s="157">
        <f>E13*J13</f>
        <v>0</v>
      </c>
      <c r="O13" s="149">
        <v>2</v>
      </c>
      <c r="AA13" s="127">
        <v>1</v>
      </c>
      <c r="AB13" s="127">
        <v>1</v>
      </c>
      <c r="AC13" s="127">
        <v>1</v>
      </c>
      <c r="AZ13" s="127">
        <v>1</v>
      </c>
      <c r="BA13" s="158">
        <f>IF(AZ13=1,G13,0)</f>
        <v>0</v>
      </c>
      <c r="BB13" s="127">
        <f>IF(AZ13=2,G13,0)</f>
        <v>0</v>
      </c>
      <c r="BC13" s="127">
        <f>IF(AZ13=3,G13,0)</f>
        <v>0</v>
      </c>
      <c r="BD13" s="127">
        <f>IF(AZ13=4,G13,0)</f>
        <v>0</v>
      </c>
      <c r="BE13" s="127">
        <f>IF(AZ13=5,G13,0)</f>
        <v>0</v>
      </c>
      <c r="CA13" s="149">
        <v>1</v>
      </c>
      <c r="CB13" s="149">
        <v>1</v>
      </c>
    </row>
    <row r="14" spans="1:80" x14ac:dyDescent="0.3">
      <c r="A14" s="150">
        <v>5</v>
      </c>
      <c r="B14" s="151" t="s">
        <v>103</v>
      </c>
      <c r="C14" s="152" t="s">
        <v>104</v>
      </c>
      <c r="D14" s="153" t="s">
        <v>94</v>
      </c>
      <c r="E14" s="154">
        <v>9</v>
      </c>
      <c r="F14" s="154">
        <v>0</v>
      </c>
      <c r="G14" s="155">
        <f t="shared" si="0"/>
        <v>0</v>
      </c>
      <c r="H14" s="156">
        <v>2.5442300000000002</v>
      </c>
      <c r="I14" s="157">
        <f>E14*H14</f>
        <v>22.898070000000001</v>
      </c>
      <c r="J14" s="156">
        <v>0</v>
      </c>
      <c r="K14" s="157">
        <f>E14*J14</f>
        <v>0</v>
      </c>
      <c r="O14" s="149">
        <v>2</v>
      </c>
      <c r="AA14" s="127">
        <v>1</v>
      </c>
      <c r="AB14" s="127">
        <v>1</v>
      </c>
      <c r="AC14" s="127">
        <v>1</v>
      </c>
      <c r="AZ14" s="127">
        <v>1</v>
      </c>
      <c r="BA14" s="158">
        <f>IF(AZ14=1,G14,0)</f>
        <v>0</v>
      </c>
      <c r="BB14" s="127">
        <f>IF(AZ14=2,G14,0)</f>
        <v>0</v>
      </c>
      <c r="BC14" s="127">
        <f>IF(AZ14=3,G14,0)</f>
        <v>0</v>
      </c>
      <c r="BD14" s="127">
        <f>IF(AZ14=4,G14,0)</f>
        <v>0</v>
      </c>
      <c r="BE14" s="127">
        <f>IF(AZ14=5,G14,0)</f>
        <v>0</v>
      </c>
      <c r="CA14" s="149">
        <v>1</v>
      </c>
      <c r="CB14" s="149">
        <v>1</v>
      </c>
    </row>
    <row r="15" spans="1:80" x14ac:dyDescent="0.3">
      <c r="A15" s="150">
        <v>6</v>
      </c>
      <c r="B15" s="151" t="s">
        <v>105</v>
      </c>
      <c r="C15" s="152" t="s">
        <v>106</v>
      </c>
      <c r="D15" s="153" t="s">
        <v>94</v>
      </c>
      <c r="E15" s="154">
        <v>6.5</v>
      </c>
      <c r="F15" s="154">
        <v>0</v>
      </c>
      <c r="G15" s="155">
        <f t="shared" si="0"/>
        <v>0</v>
      </c>
      <c r="H15" s="156">
        <v>2.4169299999999998</v>
      </c>
      <c r="I15" s="157">
        <f>E15*H15</f>
        <v>15.710044999999999</v>
      </c>
      <c r="J15" s="156">
        <v>0</v>
      </c>
      <c r="K15" s="157">
        <f>E15*J15</f>
        <v>0</v>
      </c>
      <c r="O15" s="149">
        <v>2</v>
      </c>
      <c r="AA15" s="127">
        <v>1</v>
      </c>
      <c r="AB15" s="127">
        <v>1</v>
      </c>
      <c r="AC15" s="127">
        <v>1</v>
      </c>
      <c r="AZ15" s="127">
        <v>1</v>
      </c>
      <c r="BA15" s="158">
        <f>IF(AZ15=1,G15,0)</f>
        <v>0</v>
      </c>
      <c r="BB15" s="127">
        <f>IF(AZ15=2,G15,0)</f>
        <v>0</v>
      </c>
      <c r="BC15" s="127">
        <f>IF(AZ15=3,G15,0)</f>
        <v>0</v>
      </c>
      <c r="BD15" s="127">
        <f>IF(AZ15=4,G15,0)</f>
        <v>0</v>
      </c>
      <c r="BE15" s="127">
        <f>IF(AZ15=5,G15,0)</f>
        <v>0</v>
      </c>
      <c r="CA15" s="149">
        <v>1</v>
      </c>
      <c r="CB15" s="149">
        <v>1</v>
      </c>
    </row>
    <row r="16" spans="1:80" x14ac:dyDescent="0.3">
      <c r="A16" s="150">
        <v>7</v>
      </c>
      <c r="B16" s="151" t="s">
        <v>107</v>
      </c>
      <c r="C16" s="152" t="s">
        <v>108</v>
      </c>
      <c r="D16" s="153" t="s">
        <v>109</v>
      </c>
      <c r="E16" s="154">
        <v>0.52800000000000002</v>
      </c>
      <c r="F16" s="154">
        <v>0</v>
      </c>
      <c r="G16" s="155">
        <f t="shared" si="0"/>
        <v>0</v>
      </c>
      <c r="H16" s="156"/>
      <c r="I16" s="157"/>
      <c r="J16" s="156"/>
      <c r="K16" s="157"/>
      <c r="O16" s="149"/>
      <c r="CA16" s="149"/>
      <c r="CB16" s="149"/>
    </row>
    <row r="17" spans="1:80" x14ac:dyDescent="0.3">
      <c r="A17" s="150">
        <v>8</v>
      </c>
      <c r="B17" s="151" t="s">
        <v>110</v>
      </c>
      <c r="C17" s="152" t="s">
        <v>111</v>
      </c>
      <c r="D17" s="153" t="s">
        <v>112</v>
      </c>
      <c r="E17" s="154">
        <v>205</v>
      </c>
      <c r="F17" s="154">
        <v>0</v>
      </c>
      <c r="G17" s="155">
        <f t="shared" si="0"/>
        <v>0</v>
      </c>
      <c r="H17" s="156"/>
      <c r="I17" s="157"/>
      <c r="J17" s="156"/>
      <c r="K17" s="157"/>
      <c r="O17" s="149"/>
      <c r="CA17" s="149"/>
      <c r="CB17" s="149"/>
    </row>
    <row r="18" spans="1:80" x14ac:dyDescent="0.3">
      <c r="A18" s="150">
        <v>9</v>
      </c>
      <c r="B18" s="151" t="s">
        <v>113</v>
      </c>
      <c r="C18" s="152" t="s">
        <v>114</v>
      </c>
      <c r="D18" s="153" t="s">
        <v>112</v>
      </c>
      <c r="E18" s="154">
        <v>71.5</v>
      </c>
      <c r="F18" s="154">
        <v>0</v>
      </c>
      <c r="G18" s="155">
        <f t="shared" si="0"/>
        <v>0</v>
      </c>
      <c r="H18" s="156"/>
      <c r="I18" s="157"/>
      <c r="J18" s="156"/>
      <c r="K18" s="157"/>
      <c r="O18" s="149"/>
      <c r="CA18" s="149"/>
      <c r="CB18" s="149"/>
    </row>
    <row r="19" spans="1:80" x14ac:dyDescent="0.3">
      <c r="A19" s="150">
        <v>10</v>
      </c>
      <c r="B19" s="151" t="s">
        <v>115</v>
      </c>
      <c r="C19" s="152" t="s">
        <v>342</v>
      </c>
      <c r="D19" s="153" t="s">
        <v>62</v>
      </c>
      <c r="E19" s="154">
        <v>5</v>
      </c>
      <c r="F19" s="154">
        <v>0</v>
      </c>
      <c r="G19" s="155">
        <f>F19*E19</f>
        <v>0</v>
      </c>
      <c r="H19" s="156"/>
      <c r="I19" s="157"/>
      <c r="J19" s="156"/>
      <c r="K19" s="157"/>
      <c r="O19" s="149"/>
      <c r="CA19" s="149"/>
      <c r="CB19" s="149"/>
    </row>
    <row r="20" spans="1:80" x14ac:dyDescent="0.3">
      <c r="A20" s="159"/>
      <c r="B20" s="160" t="s">
        <v>97</v>
      </c>
      <c r="C20" s="161" t="s">
        <v>117</v>
      </c>
      <c r="D20" s="162"/>
      <c r="E20" s="163"/>
      <c r="F20" s="164"/>
      <c r="G20" s="165">
        <f>SUM(G13:G19)</f>
        <v>0</v>
      </c>
      <c r="H20" s="166"/>
      <c r="I20" s="167">
        <f>SUM(I12:I18)</f>
        <v>52.861235000000001</v>
      </c>
      <c r="J20" s="166"/>
      <c r="K20" s="167">
        <f>SUM(K12:K18)</f>
        <v>0</v>
      </c>
      <c r="O20" s="149">
        <v>4</v>
      </c>
      <c r="BA20" s="168">
        <f>SUM(BA12:BA18)</f>
        <v>0</v>
      </c>
      <c r="BB20" s="168">
        <f>SUM(BB12:BB18)</f>
        <v>0</v>
      </c>
      <c r="BC20" s="168">
        <f>SUM(BC12:BC18)</f>
        <v>0</v>
      </c>
      <c r="BD20" s="168">
        <f>SUM(BD12:BD18)</f>
        <v>0</v>
      </c>
      <c r="BE20" s="168">
        <f>SUM(BE12:BE18)</f>
        <v>0</v>
      </c>
    </row>
    <row r="21" spans="1:80" x14ac:dyDescent="0.3">
      <c r="A21" s="141" t="s">
        <v>86</v>
      </c>
      <c r="B21" s="142" t="s">
        <v>118</v>
      </c>
      <c r="C21" s="143" t="s">
        <v>119</v>
      </c>
      <c r="D21" s="144"/>
      <c r="E21" s="145"/>
      <c r="F21" s="145"/>
      <c r="G21" s="146"/>
      <c r="H21" s="147"/>
      <c r="I21" s="148"/>
      <c r="J21" s="147"/>
      <c r="K21" s="148"/>
      <c r="O21" s="149">
        <v>1</v>
      </c>
    </row>
    <row r="22" spans="1:80" x14ac:dyDescent="0.3">
      <c r="A22" s="150">
        <v>11</v>
      </c>
      <c r="B22" s="151" t="s">
        <v>120</v>
      </c>
      <c r="C22" s="152" t="s">
        <v>121</v>
      </c>
      <c r="D22" s="153" t="s">
        <v>109</v>
      </c>
      <c r="E22" s="154">
        <v>0.22</v>
      </c>
      <c r="F22" s="154">
        <v>0</v>
      </c>
      <c r="G22" s="155">
        <f>E22*F22</f>
        <v>0</v>
      </c>
      <c r="H22" s="156">
        <v>0.44854450000000001</v>
      </c>
      <c r="I22" s="157">
        <f>E22*H22</f>
        <v>9.8679790000000003E-2</v>
      </c>
      <c r="J22" s="156">
        <v>0</v>
      </c>
      <c r="K22" s="157">
        <f>E22*J22</f>
        <v>0</v>
      </c>
      <c r="O22" s="149">
        <v>2</v>
      </c>
      <c r="AA22" s="127">
        <v>1</v>
      </c>
      <c r="AB22" s="127">
        <v>1</v>
      </c>
      <c r="AC22" s="127">
        <v>1</v>
      </c>
      <c r="AZ22" s="127">
        <v>1</v>
      </c>
      <c r="BA22" s="158">
        <f>IF(AZ22=1,G22,0)</f>
        <v>0</v>
      </c>
      <c r="BB22" s="127">
        <f>IF(AZ22=2,G22,0)</f>
        <v>0</v>
      </c>
      <c r="BC22" s="127">
        <f>IF(AZ22=3,G22,0)</f>
        <v>0</v>
      </c>
      <c r="BD22" s="127">
        <f>IF(AZ22=4,G22,0)</f>
        <v>0</v>
      </c>
      <c r="BE22" s="127">
        <f>IF(AZ22=5,G22,0)</f>
        <v>0</v>
      </c>
      <c r="CA22" s="149">
        <v>1</v>
      </c>
      <c r="CB22" s="149">
        <v>1</v>
      </c>
    </row>
    <row r="23" spans="1:80" x14ac:dyDescent="0.3">
      <c r="A23" s="150">
        <v>12</v>
      </c>
      <c r="B23" s="151" t="s">
        <v>122</v>
      </c>
      <c r="C23" s="152" t="s">
        <v>123</v>
      </c>
      <c r="D23" s="153" t="s">
        <v>124</v>
      </c>
      <c r="E23" s="154">
        <v>62</v>
      </c>
      <c r="F23" s="154">
        <v>0</v>
      </c>
      <c r="G23" s="155">
        <f>E23*F23</f>
        <v>0</v>
      </c>
      <c r="H23" s="156"/>
      <c r="I23" s="157"/>
      <c r="J23" s="156"/>
      <c r="K23" s="157"/>
      <c r="O23" s="149"/>
      <c r="CA23" s="149"/>
      <c r="CB23" s="149"/>
    </row>
    <row r="24" spans="1:80" x14ac:dyDescent="0.3">
      <c r="A24" s="150">
        <v>13</v>
      </c>
      <c r="B24" s="151" t="s">
        <v>125</v>
      </c>
      <c r="C24" s="152" t="s">
        <v>126</v>
      </c>
      <c r="D24" s="153" t="s">
        <v>112</v>
      </c>
      <c r="E24" s="154">
        <v>52.5</v>
      </c>
      <c r="F24" s="154">
        <v>0</v>
      </c>
      <c r="G24" s="155">
        <f>E24*F24</f>
        <v>0</v>
      </c>
      <c r="H24" s="156">
        <v>0</v>
      </c>
      <c r="I24" s="157">
        <f>E24*H24</f>
        <v>0</v>
      </c>
      <c r="J24" s="156">
        <v>0</v>
      </c>
      <c r="K24" s="157">
        <f>E24*J24</f>
        <v>0</v>
      </c>
      <c r="O24" s="149">
        <v>2</v>
      </c>
      <c r="AA24" s="127">
        <v>1</v>
      </c>
      <c r="AB24" s="127">
        <v>1</v>
      </c>
      <c r="AC24" s="127">
        <v>1</v>
      </c>
      <c r="AZ24" s="127">
        <v>1</v>
      </c>
      <c r="BA24" s="158">
        <f>IF(AZ24=1,G24,0)</f>
        <v>0</v>
      </c>
      <c r="BB24" s="127">
        <f>IF(AZ24=2,G24,0)</f>
        <v>0</v>
      </c>
      <c r="BC24" s="127">
        <f>IF(AZ24=3,G24,0)</f>
        <v>0</v>
      </c>
      <c r="BD24" s="127">
        <f>IF(AZ24=4,G24,0)</f>
        <v>0</v>
      </c>
      <c r="BE24" s="127">
        <f>IF(AZ24=5,G24,0)</f>
        <v>0</v>
      </c>
      <c r="CA24" s="149">
        <v>1</v>
      </c>
      <c r="CB24" s="149">
        <v>1</v>
      </c>
    </row>
    <row r="25" spans="1:80" x14ac:dyDescent="0.3">
      <c r="A25" s="150">
        <v>14</v>
      </c>
      <c r="B25" s="151" t="s">
        <v>127</v>
      </c>
      <c r="C25" s="169" t="s">
        <v>128</v>
      </c>
      <c r="D25" s="170" t="s">
        <v>94</v>
      </c>
      <c r="E25" s="171">
        <v>3</v>
      </c>
      <c r="F25" s="171">
        <v>0</v>
      </c>
      <c r="G25" s="172">
        <f>F25*E25</f>
        <v>0</v>
      </c>
      <c r="H25" s="156"/>
      <c r="I25" s="157"/>
      <c r="J25" s="156"/>
      <c r="K25" s="157"/>
      <c r="O25" s="149"/>
      <c r="CA25" s="149"/>
      <c r="CB25" s="149"/>
    </row>
    <row r="26" spans="1:80" x14ac:dyDescent="0.3">
      <c r="A26" s="150">
        <v>15</v>
      </c>
      <c r="B26" s="151" t="s">
        <v>129</v>
      </c>
      <c r="C26" s="152" t="s">
        <v>130</v>
      </c>
      <c r="D26" s="153" t="s">
        <v>112</v>
      </c>
      <c r="E26" s="154">
        <v>120</v>
      </c>
      <c r="F26" s="154">
        <v>0</v>
      </c>
      <c r="G26" s="155">
        <f t="shared" ref="G26:G38" si="1">E26*F26</f>
        <v>0</v>
      </c>
      <c r="H26" s="156">
        <v>0.39245000000000002</v>
      </c>
      <c r="I26" s="157">
        <f>E26*H26</f>
        <v>47.094000000000001</v>
      </c>
      <c r="J26" s="156">
        <v>0</v>
      </c>
      <c r="K26" s="157">
        <f>E26*J26</f>
        <v>0</v>
      </c>
      <c r="O26" s="149">
        <v>2</v>
      </c>
      <c r="AA26" s="127">
        <v>1</v>
      </c>
      <c r="AB26" s="127">
        <v>1</v>
      </c>
      <c r="AC26" s="127">
        <v>1</v>
      </c>
      <c r="AZ26" s="127">
        <v>1</v>
      </c>
      <c r="BA26" s="158">
        <f>IF(AZ26=1,G26,0)</f>
        <v>0</v>
      </c>
      <c r="BB26" s="127">
        <f>IF(AZ26=2,G26,0)</f>
        <v>0</v>
      </c>
      <c r="BC26" s="127">
        <f>IF(AZ26=3,G26,0)</f>
        <v>0</v>
      </c>
      <c r="BD26" s="127">
        <f>IF(AZ26=4,G26,0)</f>
        <v>0</v>
      </c>
      <c r="BE26" s="127">
        <f>IF(AZ26=5,G26,0)</f>
        <v>0</v>
      </c>
      <c r="CA26" s="149">
        <v>1</v>
      </c>
      <c r="CB26" s="149">
        <v>1</v>
      </c>
    </row>
    <row r="27" spans="1:80" x14ac:dyDescent="0.3">
      <c r="A27" s="150">
        <v>16</v>
      </c>
      <c r="B27" s="151" t="s">
        <v>131</v>
      </c>
      <c r="C27" s="152" t="s">
        <v>132</v>
      </c>
      <c r="D27" s="153" t="s">
        <v>112</v>
      </c>
      <c r="E27" s="154">
        <v>17.5</v>
      </c>
      <c r="F27" s="154">
        <v>0</v>
      </c>
      <c r="G27" s="155">
        <f t="shared" si="1"/>
        <v>0</v>
      </c>
      <c r="H27" s="156">
        <v>0.39245000000000002</v>
      </c>
      <c r="I27" s="157">
        <f>E27*H27</f>
        <v>6.8678750000000006</v>
      </c>
      <c r="J27" s="156">
        <v>0</v>
      </c>
      <c r="K27" s="157">
        <f>E27*J27</f>
        <v>0</v>
      </c>
      <c r="O27" s="149">
        <v>2</v>
      </c>
      <c r="AA27" s="127">
        <v>1</v>
      </c>
      <c r="AB27" s="127">
        <v>1</v>
      </c>
      <c r="AC27" s="127">
        <v>1</v>
      </c>
      <c r="AZ27" s="127">
        <v>1</v>
      </c>
      <c r="BA27" s="158">
        <f>IF(AZ27=1,G27,0)</f>
        <v>0</v>
      </c>
      <c r="BB27" s="127">
        <f>IF(AZ27=2,G27,0)</f>
        <v>0</v>
      </c>
      <c r="BC27" s="127">
        <f>IF(AZ27=3,G27,0)</f>
        <v>0</v>
      </c>
      <c r="BD27" s="127">
        <f>IF(AZ27=4,G27,0)</f>
        <v>0</v>
      </c>
      <c r="BE27" s="127">
        <f>IF(AZ27=5,G27,0)</f>
        <v>0</v>
      </c>
      <c r="CA27" s="149">
        <v>1</v>
      </c>
      <c r="CB27" s="149">
        <v>1</v>
      </c>
    </row>
    <row r="28" spans="1:80" x14ac:dyDescent="0.3">
      <c r="A28" s="150">
        <v>17</v>
      </c>
      <c r="B28" s="151" t="s">
        <v>133</v>
      </c>
      <c r="C28" s="152" t="s">
        <v>134</v>
      </c>
      <c r="D28" s="153" t="s">
        <v>135</v>
      </c>
      <c r="E28" s="154">
        <v>17</v>
      </c>
      <c r="F28" s="154">
        <v>0</v>
      </c>
      <c r="G28" s="155">
        <f t="shared" si="1"/>
        <v>0</v>
      </c>
      <c r="H28" s="156">
        <v>7.1300000000000001E-3</v>
      </c>
      <c r="I28" s="157">
        <f>E28*H28</f>
        <v>0.12121</v>
      </c>
      <c r="J28" s="156">
        <v>0</v>
      </c>
      <c r="K28" s="157">
        <f>E28*J28</f>
        <v>0</v>
      </c>
      <c r="O28" s="149">
        <v>2</v>
      </c>
      <c r="AA28" s="127">
        <v>1</v>
      </c>
      <c r="AB28" s="127">
        <v>1</v>
      </c>
      <c r="AC28" s="127">
        <v>1</v>
      </c>
      <c r="AZ28" s="127">
        <v>1</v>
      </c>
      <c r="BA28" s="158">
        <f>IF(AZ28=1,G28,0)</f>
        <v>0</v>
      </c>
      <c r="BB28" s="127">
        <f>IF(AZ28=2,G28,0)</f>
        <v>0</v>
      </c>
      <c r="BC28" s="127">
        <f>IF(AZ28=3,G28,0)</f>
        <v>0</v>
      </c>
      <c r="BD28" s="127">
        <f>IF(AZ28=4,G28,0)</f>
        <v>0</v>
      </c>
      <c r="BE28" s="127">
        <f>IF(AZ28=5,G28,0)</f>
        <v>0</v>
      </c>
      <c r="CA28" s="149">
        <v>1</v>
      </c>
      <c r="CB28" s="149">
        <v>1</v>
      </c>
    </row>
    <row r="29" spans="1:80" x14ac:dyDescent="0.3">
      <c r="A29" s="150">
        <v>18</v>
      </c>
      <c r="B29" s="151" t="s">
        <v>136</v>
      </c>
      <c r="C29" s="152" t="s">
        <v>137</v>
      </c>
      <c r="D29" s="153" t="s">
        <v>135</v>
      </c>
      <c r="E29" s="154">
        <v>4</v>
      </c>
      <c r="F29" s="154">
        <v>0</v>
      </c>
      <c r="G29" s="155">
        <f t="shared" si="1"/>
        <v>0</v>
      </c>
      <c r="H29" s="156">
        <v>2.6960000000000001E-2</v>
      </c>
      <c r="I29" s="157">
        <f>E29*H29</f>
        <v>0.10784000000000001</v>
      </c>
      <c r="J29" s="156">
        <v>0</v>
      </c>
      <c r="K29" s="157">
        <f>E29*J29</f>
        <v>0</v>
      </c>
      <c r="O29" s="149">
        <v>2</v>
      </c>
      <c r="AA29" s="127">
        <v>1</v>
      </c>
      <c r="AB29" s="127">
        <v>1</v>
      </c>
      <c r="AC29" s="127">
        <v>1</v>
      </c>
      <c r="AZ29" s="127">
        <v>1</v>
      </c>
      <c r="BA29" s="158">
        <f>IF(AZ29=1,G29,0)</f>
        <v>0</v>
      </c>
      <c r="BB29" s="127">
        <f>IF(AZ29=2,G29,0)</f>
        <v>0</v>
      </c>
      <c r="BC29" s="127">
        <f>IF(AZ29=3,G29,0)</f>
        <v>0</v>
      </c>
      <c r="BD29" s="127">
        <f>IF(AZ29=4,G29,0)</f>
        <v>0</v>
      </c>
      <c r="BE29" s="127">
        <f>IF(AZ29=5,G29,0)</f>
        <v>0</v>
      </c>
      <c r="CA29" s="149">
        <v>1</v>
      </c>
      <c r="CB29" s="149">
        <v>1</v>
      </c>
    </row>
    <row r="30" spans="1:80" x14ac:dyDescent="0.3">
      <c r="A30" s="150">
        <v>19</v>
      </c>
      <c r="B30" s="151" t="s">
        <v>138</v>
      </c>
      <c r="C30" s="152" t="s">
        <v>139</v>
      </c>
      <c r="D30" s="153" t="s">
        <v>135</v>
      </c>
      <c r="E30" s="154">
        <v>1</v>
      </c>
      <c r="F30" s="154">
        <v>0</v>
      </c>
      <c r="G30" s="155">
        <f t="shared" si="1"/>
        <v>0</v>
      </c>
      <c r="H30" s="156"/>
      <c r="I30" s="157"/>
      <c r="J30" s="156"/>
      <c r="K30" s="157"/>
      <c r="O30" s="149"/>
      <c r="CA30" s="149"/>
      <c r="CB30" s="149"/>
    </row>
    <row r="31" spans="1:80" x14ac:dyDescent="0.3">
      <c r="A31" s="150">
        <v>20</v>
      </c>
      <c r="B31" s="151" t="s">
        <v>140</v>
      </c>
      <c r="C31" s="152" t="s">
        <v>141</v>
      </c>
      <c r="D31" s="153" t="s">
        <v>135</v>
      </c>
      <c r="E31" s="154">
        <v>4</v>
      </c>
      <c r="F31" s="154">
        <v>0</v>
      </c>
      <c r="G31" s="155">
        <f t="shared" si="1"/>
        <v>0</v>
      </c>
      <c r="H31" s="156"/>
      <c r="I31" s="157"/>
      <c r="J31" s="156"/>
      <c r="K31" s="157"/>
      <c r="O31" s="149"/>
      <c r="CA31" s="149"/>
      <c r="CB31" s="149"/>
    </row>
    <row r="32" spans="1:80" x14ac:dyDescent="0.3">
      <c r="A32" s="150">
        <v>21</v>
      </c>
      <c r="B32" s="151" t="s">
        <v>142</v>
      </c>
      <c r="C32" s="152" t="s">
        <v>143</v>
      </c>
      <c r="D32" s="153" t="s">
        <v>135</v>
      </c>
      <c r="E32" s="154">
        <v>8</v>
      </c>
      <c r="F32" s="154">
        <v>0</v>
      </c>
      <c r="G32" s="155">
        <f t="shared" si="1"/>
        <v>0</v>
      </c>
      <c r="H32" s="156"/>
      <c r="I32" s="157"/>
      <c r="J32" s="156"/>
      <c r="K32" s="157"/>
      <c r="O32" s="149"/>
      <c r="CA32" s="149"/>
      <c r="CB32" s="149"/>
    </row>
    <row r="33" spans="1:80" x14ac:dyDescent="0.3">
      <c r="A33" s="150">
        <v>22</v>
      </c>
      <c r="B33" s="151" t="s">
        <v>144</v>
      </c>
      <c r="C33" s="152" t="s">
        <v>145</v>
      </c>
      <c r="D33" s="153" t="s">
        <v>135</v>
      </c>
      <c r="E33" s="154">
        <v>2</v>
      </c>
      <c r="F33" s="154">
        <v>0</v>
      </c>
      <c r="G33" s="155">
        <f t="shared" si="1"/>
        <v>0</v>
      </c>
      <c r="H33" s="156">
        <v>0.11676</v>
      </c>
      <c r="I33" s="157">
        <f>E33*H33</f>
        <v>0.23352000000000001</v>
      </c>
      <c r="J33" s="156">
        <v>0</v>
      </c>
      <c r="K33" s="157">
        <f>E33*J33</f>
        <v>0</v>
      </c>
      <c r="O33" s="149">
        <v>2</v>
      </c>
      <c r="AA33" s="127">
        <v>1</v>
      </c>
      <c r="AB33" s="127">
        <v>1</v>
      </c>
      <c r="AC33" s="127">
        <v>1</v>
      </c>
      <c r="AZ33" s="127">
        <v>1</v>
      </c>
      <c r="BA33" s="158">
        <f>IF(AZ33=1,G33,0)</f>
        <v>0</v>
      </c>
      <c r="BB33" s="127">
        <f>IF(AZ33=2,G33,0)</f>
        <v>0</v>
      </c>
      <c r="BC33" s="127">
        <f>IF(AZ33=3,G33,0)</f>
        <v>0</v>
      </c>
      <c r="BD33" s="127">
        <f>IF(AZ33=4,G33,0)</f>
        <v>0</v>
      </c>
      <c r="BE33" s="127">
        <f>IF(AZ33=5,G33,0)</f>
        <v>0</v>
      </c>
      <c r="CA33" s="149">
        <v>1</v>
      </c>
      <c r="CB33" s="149">
        <v>1</v>
      </c>
    </row>
    <row r="34" spans="1:80" x14ac:dyDescent="0.3">
      <c r="A34" s="150">
        <v>23</v>
      </c>
      <c r="B34" s="151" t="s">
        <v>146</v>
      </c>
      <c r="C34" s="152" t="s">
        <v>147</v>
      </c>
      <c r="D34" s="153" t="s">
        <v>91</v>
      </c>
      <c r="E34" s="154">
        <v>1</v>
      </c>
      <c r="F34" s="154">
        <v>0</v>
      </c>
      <c r="G34" s="155">
        <f t="shared" si="1"/>
        <v>0</v>
      </c>
      <c r="H34" s="156">
        <v>5.1569999999999998E-2</v>
      </c>
      <c r="I34" s="157">
        <f>E34*H34</f>
        <v>5.1569999999999998E-2</v>
      </c>
      <c r="J34" s="156">
        <v>0</v>
      </c>
      <c r="K34" s="157">
        <f>E34*J34</f>
        <v>0</v>
      </c>
      <c r="O34" s="149">
        <v>2</v>
      </c>
      <c r="AA34" s="127">
        <v>1</v>
      </c>
      <c r="AB34" s="127">
        <v>1</v>
      </c>
      <c r="AC34" s="127">
        <v>1</v>
      </c>
      <c r="AZ34" s="127">
        <v>1</v>
      </c>
      <c r="BA34" s="158">
        <f>IF(AZ34=1,G34,0)</f>
        <v>0</v>
      </c>
      <c r="BB34" s="127">
        <f>IF(AZ34=2,G34,0)</f>
        <v>0</v>
      </c>
      <c r="BC34" s="127">
        <f>IF(AZ34=3,G34,0)</f>
        <v>0</v>
      </c>
      <c r="BD34" s="127">
        <f>IF(AZ34=4,G34,0)</f>
        <v>0</v>
      </c>
      <c r="BE34" s="127">
        <f>IF(AZ34=5,G34,0)</f>
        <v>0</v>
      </c>
      <c r="CA34" s="149">
        <v>1</v>
      </c>
      <c r="CB34" s="149">
        <v>1</v>
      </c>
    </row>
    <row r="35" spans="1:80" x14ac:dyDescent="0.3">
      <c r="A35" s="150">
        <v>24</v>
      </c>
      <c r="B35" s="151" t="s">
        <v>148</v>
      </c>
      <c r="C35" s="152" t="s">
        <v>116</v>
      </c>
      <c r="D35" s="153" t="s">
        <v>109</v>
      </c>
      <c r="E35" s="154">
        <v>80</v>
      </c>
      <c r="F35" s="154">
        <v>0</v>
      </c>
      <c r="G35" s="155">
        <f t="shared" si="1"/>
        <v>0</v>
      </c>
      <c r="H35" s="156">
        <v>0</v>
      </c>
      <c r="I35" s="157">
        <f>E35*H35</f>
        <v>0</v>
      </c>
      <c r="J35" s="156"/>
      <c r="K35" s="157">
        <f>E35*J35</f>
        <v>0</v>
      </c>
      <c r="O35" s="149">
        <v>2</v>
      </c>
      <c r="AA35" s="127">
        <v>7</v>
      </c>
      <c r="AB35" s="127">
        <v>1</v>
      </c>
      <c r="AC35" s="127">
        <v>2</v>
      </c>
      <c r="AZ35" s="127">
        <v>1</v>
      </c>
      <c r="BA35" s="158">
        <f>IF(AZ35=1,G35,0)</f>
        <v>0</v>
      </c>
      <c r="BB35" s="127">
        <f>IF(AZ35=2,G35,0)</f>
        <v>0</v>
      </c>
      <c r="BC35" s="127">
        <f>IF(AZ35=3,G35,0)</f>
        <v>0</v>
      </c>
      <c r="BD35" s="127">
        <f>IF(AZ35=4,G35,0)</f>
        <v>0</v>
      </c>
      <c r="BE35" s="127">
        <f>IF(AZ35=5,G35,0)</f>
        <v>0</v>
      </c>
      <c r="CA35" s="149">
        <v>7</v>
      </c>
      <c r="CB35" s="149">
        <v>1</v>
      </c>
    </row>
    <row r="36" spans="1:80" ht="20.6" x14ac:dyDescent="0.3">
      <c r="A36" s="150">
        <v>25</v>
      </c>
      <c r="B36" s="151" t="s">
        <v>149</v>
      </c>
      <c r="C36" s="152" t="s">
        <v>150</v>
      </c>
      <c r="D36" s="153" t="s">
        <v>124</v>
      </c>
      <c r="E36" s="154">
        <v>9</v>
      </c>
      <c r="F36" s="154">
        <v>0</v>
      </c>
      <c r="G36" s="155">
        <f t="shared" si="1"/>
        <v>0</v>
      </c>
      <c r="H36" s="156"/>
      <c r="I36" s="157"/>
      <c r="J36" s="156"/>
      <c r="K36" s="157"/>
      <c r="O36" s="149"/>
      <c r="CA36" s="149"/>
      <c r="CB36" s="149"/>
    </row>
    <row r="37" spans="1:80" ht="20.6" x14ac:dyDescent="0.3">
      <c r="A37" s="150">
        <v>26</v>
      </c>
      <c r="B37" s="151" t="s">
        <v>151</v>
      </c>
      <c r="C37" s="152" t="s">
        <v>152</v>
      </c>
      <c r="D37" s="153" t="s">
        <v>135</v>
      </c>
      <c r="E37" s="154">
        <v>4</v>
      </c>
      <c r="F37" s="154">
        <v>0</v>
      </c>
      <c r="G37" s="155">
        <f t="shared" si="1"/>
        <v>0</v>
      </c>
      <c r="H37" s="156"/>
      <c r="I37" s="157"/>
      <c r="J37" s="156"/>
      <c r="K37" s="157"/>
      <c r="O37" s="149"/>
      <c r="CA37" s="149"/>
      <c r="CB37" s="149"/>
    </row>
    <row r="38" spans="1:80" x14ac:dyDescent="0.3">
      <c r="A38" s="150">
        <v>27</v>
      </c>
      <c r="B38" s="151"/>
      <c r="C38" s="152" t="s">
        <v>343</v>
      </c>
      <c r="D38" s="153" t="s">
        <v>62</v>
      </c>
      <c r="E38" s="154">
        <v>5</v>
      </c>
      <c r="F38" s="154">
        <v>0</v>
      </c>
      <c r="G38" s="155">
        <f t="shared" si="1"/>
        <v>0</v>
      </c>
      <c r="H38" s="156"/>
      <c r="I38" s="157"/>
      <c r="J38" s="156"/>
      <c r="K38" s="157"/>
      <c r="O38" s="149"/>
      <c r="CA38" s="149"/>
      <c r="CB38" s="149"/>
    </row>
    <row r="39" spans="1:80" x14ac:dyDescent="0.3">
      <c r="A39" s="159"/>
      <c r="B39" s="160" t="s">
        <v>97</v>
      </c>
      <c r="C39" s="161" t="s">
        <v>153</v>
      </c>
      <c r="D39" s="162"/>
      <c r="E39" s="163"/>
      <c r="F39" s="164"/>
      <c r="G39" s="165">
        <f>SUM(G22:G38)</f>
        <v>0</v>
      </c>
      <c r="H39" s="166"/>
      <c r="I39" s="167">
        <f>SUM(I21:I35)</f>
        <v>54.574694789999995</v>
      </c>
      <c r="J39" s="166"/>
      <c r="K39" s="167">
        <f>SUM(K21:K35)</f>
        <v>0</v>
      </c>
      <c r="O39" s="149">
        <v>4</v>
      </c>
      <c r="BA39" s="168">
        <f>SUM(BA21:BA35)</f>
        <v>0</v>
      </c>
      <c r="BB39" s="168">
        <f>SUM(BB21:BB35)</f>
        <v>0</v>
      </c>
      <c r="BC39" s="168">
        <f>SUM(BC21:BC35)</f>
        <v>0</v>
      </c>
      <c r="BD39" s="168">
        <f>SUM(BD21:BD35)</f>
        <v>0</v>
      </c>
      <c r="BE39" s="168">
        <f>SUM(BE21:BE35)</f>
        <v>0</v>
      </c>
    </row>
    <row r="40" spans="1:80" x14ac:dyDescent="0.3">
      <c r="A40" s="141" t="s">
        <v>86</v>
      </c>
      <c r="B40" s="142" t="s">
        <v>154</v>
      </c>
      <c r="C40" s="143" t="s">
        <v>155</v>
      </c>
      <c r="D40" s="144"/>
      <c r="E40" s="145"/>
      <c r="F40" s="145"/>
      <c r="G40" s="146"/>
      <c r="H40" s="147"/>
      <c r="I40" s="148"/>
      <c r="J40" s="147"/>
      <c r="K40" s="148"/>
      <c r="O40" s="149">
        <v>1</v>
      </c>
    </row>
    <row r="41" spans="1:80" x14ac:dyDescent="0.3">
      <c r="A41" s="150">
        <v>28</v>
      </c>
      <c r="B41" s="151" t="s">
        <v>156</v>
      </c>
      <c r="C41" s="152" t="s">
        <v>157</v>
      </c>
      <c r="D41" s="153" t="s">
        <v>112</v>
      </c>
      <c r="E41" s="154">
        <v>170</v>
      </c>
      <c r="F41" s="154">
        <v>0</v>
      </c>
      <c r="G41" s="155">
        <f>E41*F41</f>
        <v>0</v>
      </c>
      <c r="H41" s="156">
        <v>8.3300000000000006E-3</v>
      </c>
      <c r="I41" s="157">
        <f>E41*H41</f>
        <v>1.4161000000000001</v>
      </c>
      <c r="J41" s="156">
        <v>0</v>
      </c>
      <c r="K41" s="157">
        <f>E41*J41</f>
        <v>0</v>
      </c>
      <c r="O41" s="149">
        <v>2</v>
      </c>
      <c r="AA41" s="127">
        <v>1</v>
      </c>
      <c r="AB41" s="127">
        <v>1</v>
      </c>
      <c r="AC41" s="127">
        <v>1</v>
      </c>
      <c r="AZ41" s="127">
        <v>1</v>
      </c>
      <c r="BA41" s="158">
        <f>IF(AZ41=1,G41,0)</f>
        <v>0</v>
      </c>
      <c r="BB41" s="127">
        <f>IF(AZ41=2,G41,0)</f>
        <v>0</v>
      </c>
      <c r="BC41" s="127">
        <f>IF(AZ41=3,G41,0)</f>
        <v>0</v>
      </c>
      <c r="BD41" s="127">
        <f>IF(AZ41=4,G41,0)</f>
        <v>0</v>
      </c>
      <c r="BE41" s="127">
        <f>IF(AZ41=5,G41,0)</f>
        <v>0</v>
      </c>
      <c r="CA41" s="149">
        <v>1</v>
      </c>
      <c r="CB41" s="149">
        <v>1</v>
      </c>
    </row>
    <row r="42" spans="1:80" x14ac:dyDescent="0.3">
      <c r="A42" s="150">
        <v>29</v>
      </c>
      <c r="B42" s="151" t="s">
        <v>158</v>
      </c>
      <c r="C42" s="152" t="s">
        <v>159</v>
      </c>
      <c r="D42" s="153" t="s">
        <v>112</v>
      </c>
      <c r="E42" s="154">
        <v>170</v>
      </c>
      <c r="F42" s="154">
        <v>0</v>
      </c>
      <c r="G42" s="155">
        <f>E42*F42</f>
        <v>0</v>
      </c>
      <c r="H42" s="156">
        <v>1.915E-2</v>
      </c>
      <c r="I42" s="157">
        <f>E42*H42</f>
        <v>3.2555000000000001</v>
      </c>
      <c r="J42" s="156">
        <v>0</v>
      </c>
      <c r="K42" s="157">
        <f>E42*J42</f>
        <v>0</v>
      </c>
      <c r="O42" s="149">
        <v>2</v>
      </c>
      <c r="AA42" s="127">
        <v>1</v>
      </c>
      <c r="AB42" s="127">
        <v>1</v>
      </c>
      <c r="AC42" s="127">
        <v>1</v>
      </c>
      <c r="AZ42" s="127">
        <v>1</v>
      </c>
      <c r="BA42" s="158">
        <f>IF(AZ42=1,G42,0)</f>
        <v>0</v>
      </c>
      <c r="BB42" s="127">
        <f>IF(AZ42=2,G42,0)</f>
        <v>0</v>
      </c>
      <c r="BC42" s="127">
        <f>IF(AZ42=3,G42,0)</f>
        <v>0</v>
      </c>
      <c r="BD42" s="127">
        <f>IF(AZ42=4,G42,0)</f>
        <v>0</v>
      </c>
      <c r="BE42" s="127">
        <f>IF(AZ42=5,G42,0)</f>
        <v>0</v>
      </c>
      <c r="CA42" s="149">
        <v>1</v>
      </c>
      <c r="CB42" s="149">
        <v>1</v>
      </c>
    </row>
    <row r="43" spans="1:80" ht="20.6" x14ac:dyDescent="0.3">
      <c r="A43" s="150">
        <v>30</v>
      </c>
      <c r="B43" s="151" t="s">
        <v>160</v>
      </c>
      <c r="C43" s="152" t="s">
        <v>161</v>
      </c>
      <c r="D43" s="153" t="s">
        <v>112</v>
      </c>
      <c r="E43" s="154">
        <v>170</v>
      </c>
      <c r="F43" s="154">
        <v>0</v>
      </c>
      <c r="G43" s="155">
        <f>E43*F43</f>
        <v>0</v>
      </c>
      <c r="H43" s="156">
        <v>7.0000000000000001E-3</v>
      </c>
      <c r="I43" s="157">
        <f>E43*H43</f>
        <v>1.19</v>
      </c>
      <c r="J43" s="156">
        <v>0</v>
      </c>
      <c r="K43" s="157">
        <f>E43*J43</f>
        <v>0</v>
      </c>
      <c r="O43" s="149">
        <v>2</v>
      </c>
      <c r="AA43" s="127">
        <v>1</v>
      </c>
      <c r="AB43" s="127">
        <v>1</v>
      </c>
      <c r="AC43" s="127">
        <v>1</v>
      </c>
      <c r="AZ43" s="127">
        <v>1</v>
      </c>
      <c r="BA43" s="158">
        <f>IF(AZ43=1,G43,0)</f>
        <v>0</v>
      </c>
      <c r="BB43" s="127">
        <f>IF(AZ43=2,G43,0)</f>
        <v>0</v>
      </c>
      <c r="BC43" s="127">
        <f>IF(AZ43=3,G43,0)</f>
        <v>0</v>
      </c>
      <c r="BD43" s="127">
        <f>IF(AZ43=4,G43,0)</f>
        <v>0</v>
      </c>
      <c r="BE43" s="127">
        <f>IF(AZ43=5,G43,0)</f>
        <v>0</v>
      </c>
      <c r="CA43" s="149">
        <v>1</v>
      </c>
      <c r="CB43" s="149">
        <v>1</v>
      </c>
    </row>
    <row r="44" spans="1:80" ht="20.6" x14ac:dyDescent="0.3">
      <c r="A44" s="150">
        <v>31</v>
      </c>
      <c r="B44" s="151" t="s">
        <v>162</v>
      </c>
      <c r="C44" s="152" t="s">
        <v>344</v>
      </c>
      <c r="D44" s="153" t="s">
        <v>62</v>
      </c>
      <c r="E44" s="154">
        <v>5</v>
      </c>
      <c r="F44" s="154">
        <v>0</v>
      </c>
      <c r="G44" s="155">
        <f>E44*F44</f>
        <v>0</v>
      </c>
      <c r="H44" s="156"/>
      <c r="I44" s="157"/>
      <c r="J44" s="156"/>
      <c r="K44" s="157"/>
      <c r="O44" s="149"/>
      <c r="CA44" s="149"/>
      <c r="CB44" s="149"/>
    </row>
    <row r="45" spans="1:80" x14ac:dyDescent="0.3">
      <c r="A45" s="159"/>
      <c r="B45" s="160" t="s">
        <v>97</v>
      </c>
      <c r="C45" s="161" t="s">
        <v>163</v>
      </c>
      <c r="D45" s="162"/>
      <c r="E45" s="163"/>
      <c r="F45" s="164"/>
      <c r="G45" s="165">
        <f>SUM(G41:G44)</f>
        <v>0</v>
      </c>
      <c r="H45" s="166"/>
      <c r="I45" s="167">
        <f>SUM(I40:I43)</f>
        <v>5.8615999999999993</v>
      </c>
      <c r="J45" s="166"/>
      <c r="K45" s="167">
        <f>SUM(K40:K43)</f>
        <v>0</v>
      </c>
      <c r="O45" s="149">
        <v>4</v>
      </c>
      <c r="BA45" s="168">
        <f>SUM(BA40:BA43)</f>
        <v>0</v>
      </c>
      <c r="BB45" s="168">
        <f>SUM(BB40:BB43)</f>
        <v>0</v>
      </c>
      <c r="BC45" s="168">
        <f>SUM(BC40:BC43)</f>
        <v>0</v>
      </c>
      <c r="BD45" s="168">
        <f>SUM(BD40:BD43)</f>
        <v>0</v>
      </c>
      <c r="BE45" s="168">
        <f>SUM(BE40:BE43)</f>
        <v>0</v>
      </c>
    </row>
    <row r="46" spans="1:80" x14ac:dyDescent="0.3">
      <c r="A46" s="141" t="s">
        <v>86</v>
      </c>
      <c r="B46" s="142" t="s">
        <v>164</v>
      </c>
      <c r="C46" s="143" t="s">
        <v>165</v>
      </c>
      <c r="D46" s="144"/>
      <c r="E46" s="145"/>
      <c r="F46" s="145"/>
      <c r="G46" s="146"/>
      <c r="H46" s="147"/>
      <c r="I46" s="148"/>
      <c r="J46" s="147"/>
      <c r="K46" s="148"/>
      <c r="O46" s="149">
        <v>1</v>
      </c>
    </row>
    <row r="47" spans="1:80" x14ac:dyDescent="0.3">
      <c r="A47" s="150">
        <v>32</v>
      </c>
      <c r="B47" s="151" t="s">
        <v>166</v>
      </c>
      <c r="C47" s="152" t="s">
        <v>167</v>
      </c>
      <c r="D47" s="153" t="s">
        <v>112</v>
      </c>
      <c r="E47" s="154">
        <v>125</v>
      </c>
      <c r="F47" s="154">
        <v>0</v>
      </c>
      <c r="G47" s="155">
        <f>E47*F47</f>
        <v>0</v>
      </c>
      <c r="H47" s="156">
        <v>3.0999999999999999E-3</v>
      </c>
      <c r="I47" s="157">
        <f>E47*H47</f>
        <v>0.38750000000000001</v>
      </c>
      <c r="J47" s="156">
        <v>0</v>
      </c>
      <c r="K47" s="157">
        <f>E47*J47</f>
        <v>0</v>
      </c>
      <c r="O47" s="149">
        <v>2</v>
      </c>
      <c r="AA47" s="127">
        <v>1</v>
      </c>
      <c r="AB47" s="127">
        <v>1</v>
      </c>
      <c r="AC47" s="127">
        <v>1</v>
      </c>
      <c r="AZ47" s="127">
        <v>1</v>
      </c>
      <c r="BA47" s="158">
        <f>IF(AZ47=1,G47,0)</f>
        <v>0</v>
      </c>
      <c r="BB47" s="127">
        <f>IF(AZ47=2,G47,0)</f>
        <v>0</v>
      </c>
      <c r="BC47" s="127">
        <f>IF(AZ47=3,G47,0)</f>
        <v>0</v>
      </c>
      <c r="BD47" s="127">
        <f>IF(AZ47=4,G47,0)</f>
        <v>0</v>
      </c>
      <c r="BE47" s="127">
        <f>IF(AZ47=5,G47,0)</f>
        <v>0</v>
      </c>
      <c r="CA47" s="149">
        <v>1</v>
      </c>
      <c r="CB47" s="149">
        <v>1</v>
      </c>
    </row>
    <row r="48" spans="1:80" x14ac:dyDescent="0.3">
      <c r="A48" s="150">
        <v>33</v>
      </c>
      <c r="B48" s="151" t="s">
        <v>168</v>
      </c>
      <c r="C48" s="152" t="s">
        <v>169</v>
      </c>
      <c r="D48" s="153" t="s">
        <v>112</v>
      </c>
      <c r="E48" s="154">
        <v>5.5</v>
      </c>
      <c r="F48" s="154">
        <v>0</v>
      </c>
      <c r="G48" s="155">
        <f>E48*F48</f>
        <v>0</v>
      </c>
      <c r="H48" s="156"/>
      <c r="I48" s="157"/>
      <c r="J48" s="156"/>
      <c r="K48" s="157"/>
      <c r="O48" s="149"/>
      <c r="CA48" s="149"/>
      <c r="CB48" s="149"/>
    </row>
    <row r="49" spans="1:80" x14ac:dyDescent="0.3">
      <c r="A49" s="150">
        <v>34</v>
      </c>
      <c r="B49" s="151" t="s">
        <v>170</v>
      </c>
      <c r="C49" s="152" t="s">
        <v>171</v>
      </c>
      <c r="D49" s="153" t="s">
        <v>112</v>
      </c>
      <c r="E49" s="154">
        <v>165</v>
      </c>
      <c r="F49" s="154">
        <v>0</v>
      </c>
      <c r="G49" s="155">
        <f>E49*F49</f>
        <v>0</v>
      </c>
      <c r="H49" s="156">
        <v>2.5999999999999998E-4</v>
      </c>
      <c r="I49" s="157">
        <f>E49*H49</f>
        <v>4.2899999999999994E-2</v>
      </c>
      <c r="J49" s="156">
        <v>0</v>
      </c>
      <c r="K49" s="157">
        <f>E49*J49</f>
        <v>0</v>
      </c>
      <c r="O49" s="149">
        <v>2</v>
      </c>
      <c r="AA49" s="127">
        <v>1</v>
      </c>
      <c r="AB49" s="127">
        <v>1</v>
      </c>
      <c r="AC49" s="127">
        <v>1</v>
      </c>
      <c r="AZ49" s="127">
        <v>1</v>
      </c>
      <c r="BA49" s="158">
        <f>IF(AZ49=1,G49,0)</f>
        <v>0</v>
      </c>
      <c r="BB49" s="127">
        <f>IF(AZ49=2,G49,0)</f>
        <v>0</v>
      </c>
      <c r="BC49" s="127">
        <f>IF(AZ49=3,G49,0)</f>
        <v>0</v>
      </c>
      <c r="BD49" s="127">
        <f>IF(AZ49=4,G49,0)</f>
        <v>0</v>
      </c>
      <c r="BE49" s="127">
        <f>IF(AZ49=5,G49,0)</f>
        <v>0</v>
      </c>
      <c r="CA49" s="149">
        <v>1</v>
      </c>
      <c r="CB49" s="149">
        <v>1</v>
      </c>
    </row>
    <row r="50" spans="1:80" ht="20.6" x14ac:dyDescent="0.3">
      <c r="A50" s="150">
        <v>35</v>
      </c>
      <c r="B50" s="151" t="s">
        <v>172</v>
      </c>
      <c r="C50" s="152" t="s">
        <v>345</v>
      </c>
      <c r="D50" s="153" t="s">
        <v>62</v>
      </c>
      <c r="E50" s="154">
        <v>5</v>
      </c>
      <c r="F50" s="154">
        <v>0</v>
      </c>
      <c r="G50" s="155">
        <f>E50*F50</f>
        <v>0</v>
      </c>
      <c r="H50" s="156"/>
      <c r="I50" s="157"/>
      <c r="J50" s="156"/>
      <c r="K50" s="157"/>
      <c r="O50" s="149"/>
      <c r="CA50" s="149"/>
      <c r="CB50" s="149"/>
    </row>
    <row r="51" spans="1:80" x14ac:dyDescent="0.3">
      <c r="A51" s="159"/>
      <c r="B51" s="160" t="s">
        <v>97</v>
      </c>
      <c r="C51" s="161" t="s">
        <v>173</v>
      </c>
      <c r="D51" s="162"/>
      <c r="E51" s="163"/>
      <c r="F51" s="164"/>
      <c r="G51" s="165">
        <f>SUM(G47:G50)</f>
        <v>0</v>
      </c>
      <c r="H51" s="166"/>
      <c r="I51" s="167">
        <f>SUM(I46:I49)</f>
        <v>0.4304</v>
      </c>
      <c r="J51" s="166"/>
      <c r="K51" s="167">
        <f>SUM(K46:K49)</f>
        <v>0</v>
      </c>
      <c r="O51" s="149">
        <v>4</v>
      </c>
      <c r="BA51" s="168">
        <f>SUM(BA46:BA49)</f>
        <v>0</v>
      </c>
      <c r="BB51" s="168">
        <f>SUM(BB46:BB49)</f>
        <v>0</v>
      </c>
      <c r="BC51" s="168">
        <f>SUM(BC46:BC49)</f>
        <v>0</v>
      </c>
      <c r="BD51" s="168">
        <f>SUM(BD46:BD49)</f>
        <v>0</v>
      </c>
      <c r="BE51" s="168">
        <f>SUM(BE46:BE49)</f>
        <v>0</v>
      </c>
    </row>
    <row r="52" spans="1:80" x14ac:dyDescent="0.3">
      <c r="A52" s="141" t="s">
        <v>86</v>
      </c>
      <c r="B52" s="142" t="s">
        <v>174</v>
      </c>
      <c r="C52" s="143" t="s">
        <v>175</v>
      </c>
      <c r="D52" s="144"/>
      <c r="E52" s="145"/>
      <c r="F52" s="145"/>
      <c r="G52" s="146"/>
      <c r="H52" s="147"/>
      <c r="I52" s="148"/>
      <c r="J52" s="147"/>
      <c r="K52" s="148"/>
      <c r="O52" s="149">
        <v>1</v>
      </c>
    </row>
    <row r="53" spans="1:80" x14ac:dyDescent="0.3">
      <c r="A53" s="150">
        <v>36</v>
      </c>
      <c r="B53" s="151" t="s">
        <v>176</v>
      </c>
      <c r="C53" s="152" t="s">
        <v>177</v>
      </c>
      <c r="D53" s="153" t="s">
        <v>109</v>
      </c>
      <c r="E53" s="154">
        <v>8.5</v>
      </c>
      <c r="F53" s="154">
        <v>0</v>
      </c>
      <c r="G53" s="155">
        <f>E53*F53</f>
        <v>0</v>
      </c>
      <c r="H53" s="156">
        <v>0</v>
      </c>
      <c r="I53" s="157">
        <f>E53*H53</f>
        <v>0</v>
      </c>
      <c r="J53" s="156"/>
      <c r="K53" s="157">
        <f>E53*J53</f>
        <v>0</v>
      </c>
      <c r="O53" s="149">
        <v>2</v>
      </c>
      <c r="AA53" s="127">
        <v>3</v>
      </c>
      <c r="AB53" s="127">
        <v>1</v>
      </c>
      <c r="AC53" s="127" t="s">
        <v>176</v>
      </c>
      <c r="AZ53" s="127">
        <v>1</v>
      </c>
      <c r="BA53" s="158">
        <f>IF(AZ53=1,G53,0)</f>
        <v>0</v>
      </c>
      <c r="BB53" s="127">
        <f>IF(AZ53=2,G53,0)</f>
        <v>0</v>
      </c>
      <c r="BC53" s="127">
        <f>IF(AZ53=3,G53,0)</f>
        <v>0</v>
      </c>
      <c r="BD53" s="127">
        <f>IF(AZ53=4,G53,0)</f>
        <v>0</v>
      </c>
      <c r="BE53" s="127">
        <f>IF(AZ53=5,G53,0)</f>
        <v>0</v>
      </c>
      <c r="CA53" s="149">
        <v>3</v>
      </c>
      <c r="CB53" s="149">
        <v>1</v>
      </c>
    </row>
    <row r="54" spans="1:80" x14ac:dyDescent="0.3">
      <c r="A54" s="150">
        <v>37</v>
      </c>
      <c r="B54" s="151" t="s">
        <v>178</v>
      </c>
      <c r="C54" s="152" t="s">
        <v>179</v>
      </c>
      <c r="D54" s="153" t="s">
        <v>94</v>
      </c>
      <c r="E54" s="154">
        <v>6</v>
      </c>
      <c r="F54" s="154">
        <v>0</v>
      </c>
      <c r="G54" s="155">
        <f>E54*F54</f>
        <v>0</v>
      </c>
      <c r="H54" s="156"/>
      <c r="I54" s="157"/>
      <c r="J54" s="156"/>
      <c r="K54" s="157"/>
      <c r="O54" s="149"/>
      <c r="CA54" s="149"/>
      <c r="CB54" s="149"/>
    </row>
    <row r="55" spans="1:80" x14ac:dyDescent="0.3">
      <c r="A55" s="150">
        <v>38</v>
      </c>
      <c r="B55" s="151" t="s">
        <v>180</v>
      </c>
      <c r="C55" s="152" t="s">
        <v>340</v>
      </c>
      <c r="D55" s="153" t="s">
        <v>112</v>
      </c>
      <c r="E55" s="154">
        <v>30</v>
      </c>
      <c r="F55" s="154">
        <v>0</v>
      </c>
      <c r="G55" s="155">
        <f>E55*F55</f>
        <v>0</v>
      </c>
      <c r="H55" s="156"/>
      <c r="I55" s="157"/>
      <c r="J55" s="156"/>
      <c r="K55" s="157"/>
      <c r="O55" s="149"/>
      <c r="CA55" s="149"/>
      <c r="CB55" s="149"/>
    </row>
    <row r="56" spans="1:80" x14ac:dyDescent="0.3">
      <c r="A56" s="150">
        <v>39</v>
      </c>
      <c r="B56" s="151" t="s">
        <v>181</v>
      </c>
      <c r="C56" s="152" t="s">
        <v>116</v>
      </c>
      <c r="D56" s="153" t="s">
        <v>62</v>
      </c>
      <c r="E56" s="154">
        <v>5</v>
      </c>
      <c r="F56" s="154">
        <v>0</v>
      </c>
      <c r="G56" s="155">
        <f>E56*F56</f>
        <v>0</v>
      </c>
      <c r="H56" s="156"/>
      <c r="I56" s="157"/>
      <c r="J56" s="156"/>
      <c r="K56" s="157"/>
      <c r="O56" s="149"/>
      <c r="CA56" s="149"/>
      <c r="CB56" s="149"/>
    </row>
    <row r="57" spans="1:80" x14ac:dyDescent="0.3">
      <c r="A57" s="190">
        <v>40</v>
      </c>
      <c r="B57" s="151" t="s">
        <v>346</v>
      </c>
      <c r="C57" s="188" t="s">
        <v>347</v>
      </c>
      <c r="D57" s="153" t="s">
        <v>109</v>
      </c>
      <c r="E57" s="154">
        <v>22</v>
      </c>
      <c r="F57" s="154">
        <v>0</v>
      </c>
      <c r="G57" s="155">
        <f>E57*F57</f>
        <v>0</v>
      </c>
      <c r="H57" s="189"/>
      <c r="I57" s="157"/>
      <c r="J57" s="189"/>
      <c r="K57" s="157"/>
      <c r="O57" s="149"/>
      <c r="CA57" s="149"/>
      <c r="CB57" s="149"/>
    </row>
    <row r="58" spans="1:80" x14ac:dyDescent="0.3">
      <c r="A58" s="159"/>
      <c r="B58" s="160" t="s">
        <v>97</v>
      </c>
      <c r="C58" s="161" t="s">
        <v>182</v>
      </c>
      <c r="D58" s="162"/>
      <c r="E58" s="163"/>
      <c r="F58" s="164"/>
      <c r="G58" s="165">
        <f>SUM(G53:G57)</f>
        <v>0</v>
      </c>
      <c r="H58" s="166"/>
      <c r="I58" s="167">
        <f>SUM(I52:I53)</f>
        <v>0</v>
      </c>
      <c r="J58" s="166"/>
      <c r="K58" s="167">
        <f>SUM(K52:K53)</f>
        <v>0</v>
      </c>
      <c r="O58" s="149">
        <v>4</v>
      </c>
      <c r="BA58" s="168">
        <f>SUM(BA52:BA53)</f>
        <v>0</v>
      </c>
      <c r="BB58" s="168">
        <f>SUM(BB52:BB53)</f>
        <v>0</v>
      </c>
      <c r="BC58" s="168">
        <f>SUM(BC52:BC53)</f>
        <v>0</v>
      </c>
      <c r="BD58" s="168">
        <f>SUM(BD52:BD53)</f>
        <v>0</v>
      </c>
      <c r="BE58" s="168">
        <f>SUM(BE52:BE53)</f>
        <v>0</v>
      </c>
    </row>
    <row r="59" spans="1:80" x14ac:dyDescent="0.3">
      <c r="A59" s="141" t="s">
        <v>86</v>
      </c>
      <c r="B59" s="142" t="s">
        <v>183</v>
      </c>
      <c r="C59" s="143" t="s">
        <v>184</v>
      </c>
      <c r="D59" s="144"/>
      <c r="E59" s="145"/>
      <c r="F59" s="145"/>
      <c r="G59" s="146"/>
      <c r="H59" s="147"/>
      <c r="I59" s="148"/>
      <c r="J59" s="147"/>
      <c r="K59" s="148"/>
      <c r="O59" s="149">
        <v>1</v>
      </c>
    </row>
    <row r="60" spans="1:80" x14ac:dyDescent="0.3">
      <c r="A60" s="150">
        <v>41</v>
      </c>
      <c r="B60" s="151" t="s">
        <v>185</v>
      </c>
      <c r="C60" s="152" t="s">
        <v>186</v>
      </c>
      <c r="D60" s="153" t="s">
        <v>112</v>
      </c>
      <c r="E60" s="154">
        <v>55</v>
      </c>
      <c r="F60" s="154">
        <v>0</v>
      </c>
      <c r="G60" s="155">
        <f>E60*F60</f>
        <v>0</v>
      </c>
      <c r="H60" s="156">
        <v>3.338E-2</v>
      </c>
      <c r="I60" s="157">
        <f>E60*H60</f>
        <v>1.8359000000000001</v>
      </c>
      <c r="J60" s="156">
        <v>0</v>
      </c>
      <c r="K60" s="157">
        <f>E60*J60</f>
        <v>0</v>
      </c>
      <c r="O60" s="149">
        <v>2</v>
      </c>
      <c r="AA60" s="127">
        <v>1</v>
      </c>
      <c r="AB60" s="127">
        <v>1</v>
      </c>
      <c r="AC60" s="127">
        <v>1</v>
      </c>
      <c r="AZ60" s="127">
        <v>1</v>
      </c>
      <c r="BA60" s="158">
        <f>IF(AZ60=1,G60,0)</f>
        <v>0</v>
      </c>
      <c r="BB60" s="127">
        <f>IF(AZ60=2,G60,0)</f>
        <v>0</v>
      </c>
      <c r="BC60" s="127">
        <f>IF(AZ60=3,G60,0)</f>
        <v>0</v>
      </c>
      <c r="BD60" s="127">
        <f>IF(AZ60=4,G60,0)</f>
        <v>0</v>
      </c>
      <c r="BE60" s="127">
        <f>IF(AZ60=5,G60,0)</f>
        <v>0</v>
      </c>
      <c r="CA60" s="149">
        <v>1</v>
      </c>
      <c r="CB60" s="149">
        <v>1</v>
      </c>
    </row>
    <row r="61" spans="1:80" x14ac:dyDescent="0.3">
      <c r="A61" s="150">
        <v>42</v>
      </c>
      <c r="B61" s="151" t="s">
        <v>187</v>
      </c>
      <c r="C61" s="152" t="s">
        <v>188</v>
      </c>
      <c r="D61" s="153" t="s">
        <v>112</v>
      </c>
      <c r="E61" s="154">
        <v>55</v>
      </c>
      <c r="F61" s="154">
        <v>0</v>
      </c>
      <c r="G61" s="155">
        <f>E61*F61</f>
        <v>0</v>
      </c>
      <c r="H61" s="156">
        <v>0</v>
      </c>
      <c r="I61" s="157">
        <f>E61*H61</f>
        <v>0</v>
      </c>
      <c r="J61" s="156">
        <v>0</v>
      </c>
      <c r="K61" s="157">
        <f>E61*J61</f>
        <v>0</v>
      </c>
      <c r="O61" s="149">
        <v>2</v>
      </c>
      <c r="AA61" s="127">
        <v>1</v>
      </c>
      <c r="AB61" s="127">
        <v>1</v>
      </c>
      <c r="AC61" s="127">
        <v>1</v>
      </c>
      <c r="AZ61" s="127">
        <v>1</v>
      </c>
      <c r="BA61" s="158">
        <f>IF(AZ61=1,G61,0)</f>
        <v>0</v>
      </c>
      <c r="BB61" s="127">
        <f>IF(AZ61=2,G61,0)</f>
        <v>0</v>
      </c>
      <c r="BC61" s="127">
        <f>IF(AZ61=3,G61,0)</f>
        <v>0</v>
      </c>
      <c r="BD61" s="127">
        <f>IF(AZ61=4,G61,0)</f>
        <v>0</v>
      </c>
      <c r="BE61" s="127">
        <f>IF(AZ61=5,G61,0)</f>
        <v>0</v>
      </c>
      <c r="CA61" s="149">
        <v>1</v>
      </c>
      <c r="CB61" s="149">
        <v>1</v>
      </c>
    </row>
    <row r="62" spans="1:80" x14ac:dyDescent="0.3">
      <c r="A62" s="150">
        <v>43</v>
      </c>
      <c r="B62" s="151" t="s">
        <v>189</v>
      </c>
      <c r="C62" s="152" t="s">
        <v>190</v>
      </c>
      <c r="D62" s="153" t="s">
        <v>112</v>
      </c>
      <c r="E62" s="154">
        <v>55</v>
      </c>
      <c r="F62" s="154">
        <v>0</v>
      </c>
      <c r="G62" s="155">
        <f>E62*F62</f>
        <v>0</v>
      </c>
      <c r="H62" s="156">
        <v>0</v>
      </c>
      <c r="I62" s="157">
        <f>E62*H62</f>
        <v>0</v>
      </c>
      <c r="J62" s="156">
        <v>0</v>
      </c>
      <c r="K62" s="157">
        <f>E62*J62</f>
        <v>0</v>
      </c>
      <c r="O62" s="149">
        <v>2</v>
      </c>
      <c r="AA62" s="127">
        <v>1</v>
      </c>
      <c r="AB62" s="127">
        <v>1</v>
      </c>
      <c r="AC62" s="127">
        <v>1</v>
      </c>
      <c r="AZ62" s="127">
        <v>1</v>
      </c>
      <c r="BA62" s="158">
        <f>IF(AZ62=1,G62,0)</f>
        <v>0</v>
      </c>
      <c r="BB62" s="127">
        <f>IF(AZ62=2,G62,0)</f>
        <v>0</v>
      </c>
      <c r="BC62" s="127">
        <f>IF(AZ62=3,G62,0)</f>
        <v>0</v>
      </c>
      <c r="BD62" s="127">
        <f>IF(AZ62=4,G62,0)</f>
        <v>0</v>
      </c>
      <c r="BE62" s="127">
        <f>IF(AZ62=5,G62,0)</f>
        <v>0</v>
      </c>
      <c r="CA62" s="149">
        <v>1</v>
      </c>
      <c r="CB62" s="149">
        <v>1</v>
      </c>
    </row>
    <row r="63" spans="1:80" ht="20.6" x14ac:dyDescent="0.3">
      <c r="A63" s="150">
        <v>44</v>
      </c>
      <c r="B63" s="151" t="s">
        <v>191</v>
      </c>
      <c r="C63" s="152" t="s">
        <v>348</v>
      </c>
      <c r="D63" s="153" t="s">
        <v>62</v>
      </c>
      <c r="E63" s="154">
        <v>5</v>
      </c>
      <c r="F63" s="154">
        <v>0</v>
      </c>
      <c r="G63" s="155">
        <f>E63*F63</f>
        <v>0</v>
      </c>
      <c r="H63" s="156"/>
      <c r="I63" s="157"/>
      <c r="J63" s="156"/>
      <c r="K63" s="157"/>
      <c r="O63" s="149"/>
      <c r="CA63" s="149"/>
      <c r="CB63" s="149"/>
    </row>
    <row r="64" spans="1:80" x14ac:dyDescent="0.3">
      <c r="A64" s="159"/>
      <c r="B64" s="160" t="s">
        <v>97</v>
      </c>
      <c r="C64" s="161" t="s">
        <v>192</v>
      </c>
      <c r="D64" s="162"/>
      <c r="E64" s="163"/>
      <c r="F64" s="164"/>
      <c r="G64" s="165">
        <f>SUM(G60:G63)</f>
        <v>0</v>
      </c>
      <c r="H64" s="166"/>
      <c r="I64" s="167">
        <f>SUM(I59:I62)</f>
        <v>1.8359000000000001</v>
      </c>
      <c r="J64" s="166"/>
      <c r="K64" s="167">
        <f>SUM(K59:K62)</f>
        <v>0</v>
      </c>
      <c r="O64" s="149">
        <v>4</v>
      </c>
      <c r="BA64" s="168">
        <f>SUM(BA59:BA62)</f>
        <v>0</v>
      </c>
      <c r="BB64" s="168">
        <f>SUM(BB59:BB62)</f>
        <v>0</v>
      </c>
      <c r="BC64" s="168">
        <f>SUM(BC59:BC62)</f>
        <v>0</v>
      </c>
      <c r="BD64" s="168">
        <f>SUM(BD59:BD62)</f>
        <v>0</v>
      </c>
      <c r="BE64" s="168">
        <f>SUM(BE59:BE62)</f>
        <v>0</v>
      </c>
    </row>
    <row r="65" spans="1:80" x14ac:dyDescent="0.3">
      <c r="A65" s="173" t="s">
        <v>86</v>
      </c>
      <c r="B65" s="174" t="s">
        <v>56</v>
      </c>
      <c r="C65" s="175" t="s">
        <v>193</v>
      </c>
      <c r="D65" s="176"/>
      <c r="E65" s="177"/>
      <c r="F65" s="178"/>
      <c r="G65" s="179"/>
      <c r="H65" s="166"/>
      <c r="I65" s="167"/>
      <c r="J65" s="166"/>
      <c r="K65" s="167"/>
      <c r="O65" s="149"/>
      <c r="BA65" s="168"/>
      <c r="BB65" s="168"/>
      <c r="BC65" s="168"/>
      <c r="BD65" s="168"/>
      <c r="BE65" s="168"/>
    </row>
    <row r="66" spans="1:80" x14ac:dyDescent="0.3">
      <c r="A66" s="180">
        <v>45</v>
      </c>
      <c r="B66" s="151" t="s">
        <v>191</v>
      </c>
      <c r="C66" s="169" t="s">
        <v>194</v>
      </c>
      <c r="D66" s="170" t="s">
        <v>112</v>
      </c>
      <c r="E66" s="171">
        <v>52.5</v>
      </c>
      <c r="F66" s="171">
        <v>0</v>
      </c>
      <c r="G66" s="172">
        <f>F66*E66</f>
        <v>0</v>
      </c>
      <c r="H66" s="166"/>
      <c r="I66" s="167"/>
      <c r="J66" s="166"/>
      <c r="K66" s="167"/>
      <c r="O66" s="149"/>
      <c r="BA66" s="168"/>
      <c r="BB66" s="168"/>
      <c r="BC66" s="168"/>
      <c r="BD66" s="168"/>
      <c r="BE66" s="168"/>
    </row>
    <row r="67" spans="1:80" x14ac:dyDescent="0.3">
      <c r="A67" s="180">
        <v>46</v>
      </c>
      <c r="B67" s="151" t="s">
        <v>195</v>
      </c>
      <c r="C67" s="169" t="s">
        <v>196</v>
      </c>
      <c r="D67" s="170" t="s">
        <v>112</v>
      </c>
      <c r="E67" s="171">
        <v>52.5</v>
      </c>
      <c r="F67" s="171">
        <v>0</v>
      </c>
      <c r="G67" s="172">
        <f>F67*E67</f>
        <v>0</v>
      </c>
      <c r="H67" s="166"/>
      <c r="I67" s="167"/>
      <c r="J67" s="166"/>
      <c r="K67" s="167"/>
      <c r="O67" s="149"/>
      <c r="BA67" s="168"/>
      <c r="BB67" s="168"/>
      <c r="BC67" s="168"/>
      <c r="BD67" s="168"/>
      <c r="BE67" s="168"/>
    </row>
    <row r="68" spans="1:80" x14ac:dyDescent="0.3">
      <c r="A68" s="180">
        <v>47</v>
      </c>
      <c r="B68" s="151" t="s">
        <v>197</v>
      </c>
      <c r="C68" s="152" t="s">
        <v>349</v>
      </c>
      <c r="D68" s="153" t="s">
        <v>62</v>
      </c>
      <c r="E68" s="154">
        <v>5</v>
      </c>
      <c r="F68" s="171">
        <v>0</v>
      </c>
      <c r="G68" s="172">
        <f>F68*E68</f>
        <v>0</v>
      </c>
      <c r="H68" s="166"/>
      <c r="I68" s="167"/>
      <c r="J68" s="166"/>
      <c r="K68" s="167"/>
      <c r="O68" s="149"/>
      <c r="BA68" s="168"/>
      <c r="BB68" s="168"/>
      <c r="BC68" s="168"/>
      <c r="BD68" s="168"/>
      <c r="BE68" s="168"/>
    </row>
    <row r="69" spans="1:80" x14ac:dyDescent="0.3">
      <c r="A69" s="159"/>
      <c r="B69" s="160" t="s">
        <v>97</v>
      </c>
      <c r="C69" s="161" t="s">
        <v>198</v>
      </c>
      <c r="D69" s="162"/>
      <c r="E69" s="163"/>
      <c r="F69" s="164"/>
      <c r="G69" s="165">
        <f>SUM(G66:G68)</f>
        <v>0</v>
      </c>
      <c r="H69" s="166"/>
      <c r="I69" s="167"/>
      <c r="J69" s="166"/>
      <c r="K69" s="167"/>
      <c r="O69" s="149"/>
      <c r="BA69" s="168"/>
      <c r="BB69" s="168"/>
      <c r="BC69" s="168"/>
      <c r="BD69" s="168"/>
      <c r="BE69" s="168"/>
    </row>
    <row r="70" spans="1:80" x14ac:dyDescent="0.3">
      <c r="A70" s="141" t="s">
        <v>86</v>
      </c>
      <c r="B70" s="142" t="s">
        <v>199</v>
      </c>
      <c r="C70" s="143" t="s">
        <v>200</v>
      </c>
      <c r="D70" s="144"/>
      <c r="E70" s="145"/>
      <c r="F70" s="145"/>
      <c r="G70" s="146"/>
      <c r="H70" s="147"/>
      <c r="I70" s="148"/>
      <c r="J70" s="147"/>
      <c r="K70" s="148"/>
      <c r="O70" s="149">
        <v>1</v>
      </c>
    </row>
    <row r="71" spans="1:80" x14ac:dyDescent="0.3">
      <c r="A71" s="150">
        <v>48</v>
      </c>
      <c r="B71" s="151" t="s">
        <v>201</v>
      </c>
      <c r="C71" s="152" t="s">
        <v>202</v>
      </c>
      <c r="D71" s="153" t="s">
        <v>112</v>
      </c>
      <c r="E71" s="154">
        <v>60</v>
      </c>
      <c r="F71" s="154">
        <v>0</v>
      </c>
      <c r="G71" s="155">
        <f>E71*F71</f>
        <v>0</v>
      </c>
      <c r="H71" s="156">
        <v>0</v>
      </c>
      <c r="I71" s="157">
        <f>E71*H71</f>
        <v>0</v>
      </c>
      <c r="J71" s="156">
        <v>0</v>
      </c>
      <c r="K71" s="157">
        <f>E71*J71</f>
        <v>0</v>
      </c>
      <c r="O71" s="149">
        <v>2</v>
      </c>
      <c r="AA71" s="127">
        <v>1</v>
      </c>
      <c r="AB71" s="127">
        <v>7</v>
      </c>
      <c r="AC71" s="127">
        <v>7</v>
      </c>
      <c r="AZ71" s="127">
        <v>2</v>
      </c>
      <c r="BA71" s="127">
        <f>IF(AZ71=1,G71,0)</f>
        <v>0</v>
      </c>
      <c r="BB71" s="158">
        <f>IF(AZ71=2,G71,0)</f>
        <v>0</v>
      </c>
      <c r="BC71" s="127">
        <f>IF(AZ71=3,G71,0)</f>
        <v>0</v>
      </c>
      <c r="BD71" s="127">
        <f>IF(AZ71=4,G71,0)</f>
        <v>0</v>
      </c>
      <c r="BE71" s="127">
        <f>IF(AZ71=5,G71,0)</f>
        <v>0</v>
      </c>
      <c r="CA71" s="149">
        <v>1</v>
      </c>
      <c r="CB71" s="149">
        <v>7</v>
      </c>
    </row>
    <row r="72" spans="1:80" x14ac:dyDescent="0.3">
      <c r="A72" s="150">
        <v>49</v>
      </c>
      <c r="B72" s="151" t="s">
        <v>203</v>
      </c>
      <c r="C72" s="152" t="s">
        <v>349</v>
      </c>
      <c r="D72" s="153" t="s">
        <v>62</v>
      </c>
      <c r="E72" s="154">
        <v>5</v>
      </c>
      <c r="F72" s="154">
        <v>0</v>
      </c>
      <c r="G72" s="155">
        <f>E72*F72</f>
        <v>0</v>
      </c>
      <c r="H72" s="156"/>
      <c r="I72" s="157"/>
      <c r="J72" s="156"/>
      <c r="K72" s="157"/>
      <c r="O72" s="149"/>
      <c r="CA72" s="149"/>
      <c r="CB72" s="149"/>
    </row>
    <row r="73" spans="1:80" x14ac:dyDescent="0.3">
      <c r="A73" s="159"/>
      <c r="B73" s="160" t="s">
        <v>97</v>
      </c>
      <c r="C73" s="161" t="s">
        <v>204</v>
      </c>
      <c r="D73" s="162"/>
      <c r="E73" s="163"/>
      <c r="F73" s="164"/>
      <c r="G73" s="165">
        <f>SUM(G71:G72)</f>
        <v>0</v>
      </c>
      <c r="H73" s="166"/>
      <c r="I73" s="167">
        <f>SUM(I70:I71)</f>
        <v>0</v>
      </c>
      <c r="J73" s="166"/>
      <c r="K73" s="167">
        <f>SUM(K70:K71)</f>
        <v>0</v>
      </c>
      <c r="O73" s="149">
        <v>4</v>
      </c>
      <c r="BA73" s="168">
        <f>SUM(BA70:BA71)</f>
        <v>0</v>
      </c>
      <c r="BB73" s="168">
        <f>SUM(BB70:BB71)</f>
        <v>0</v>
      </c>
      <c r="BC73" s="168">
        <f>SUM(BC70:BC71)</f>
        <v>0</v>
      </c>
      <c r="BD73" s="168">
        <f>SUM(BD70:BD71)</f>
        <v>0</v>
      </c>
      <c r="BE73" s="168">
        <f>SUM(BE70:BE71)</f>
        <v>0</v>
      </c>
    </row>
    <row r="74" spans="1:80" x14ac:dyDescent="0.3">
      <c r="A74" s="141" t="s">
        <v>86</v>
      </c>
      <c r="B74" s="142" t="s">
        <v>205</v>
      </c>
      <c r="C74" s="143" t="s">
        <v>206</v>
      </c>
      <c r="D74" s="144"/>
      <c r="E74" s="145"/>
      <c r="F74" s="145"/>
      <c r="G74" s="146"/>
      <c r="H74" s="147"/>
      <c r="I74" s="148"/>
      <c r="J74" s="147"/>
      <c r="K74" s="148"/>
      <c r="O74" s="149">
        <v>1</v>
      </c>
    </row>
    <row r="75" spans="1:80" x14ac:dyDescent="0.3">
      <c r="A75" s="150">
        <v>50</v>
      </c>
      <c r="B75" s="151" t="s">
        <v>207</v>
      </c>
      <c r="C75" s="152" t="s">
        <v>208</v>
      </c>
      <c r="D75" s="153" t="s">
        <v>209</v>
      </c>
      <c r="E75" s="154">
        <v>2</v>
      </c>
      <c r="F75" s="154">
        <v>0</v>
      </c>
      <c r="G75" s="155">
        <f>E75*F75</f>
        <v>0</v>
      </c>
      <c r="H75" s="156">
        <v>0</v>
      </c>
      <c r="I75" s="157">
        <f>E75*H75</f>
        <v>0</v>
      </c>
      <c r="J75" s="156">
        <v>0</v>
      </c>
      <c r="K75" s="157">
        <f>E75*J75</f>
        <v>0</v>
      </c>
      <c r="O75" s="149">
        <v>2</v>
      </c>
      <c r="AA75" s="127">
        <v>1</v>
      </c>
      <c r="AB75" s="127">
        <v>9</v>
      </c>
      <c r="AC75" s="127">
        <v>9</v>
      </c>
      <c r="AZ75" s="127">
        <v>2</v>
      </c>
      <c r="BA75" s="127">
        <f>IF(AZ75=1,G75,0)</f>
        <v>0</v>
      </c>
      <c r="BB75" s="158">
        <f>IF(AZ75=2,G75,0)</f>
        <v>0</v>
      </c>
      <c r="BC75" s="127">
        <f>IF(AZ75=3,G75,0)</f>
        <v>0</v>
      </c>
      <c r="BD75" s="127">
        <f>IF(AZ75=4,G75,0)</f>
        <v>0</v>
      </c>
      <c r="BE75" s="127">
        <f>IF(AZ75=5,G75,0)</f>
        <v>0</v>
      </c>
      <c r="CA75" s="149">
        <v>1</v>
      </c>
      <c r="CB75" s="149">
        <v>9</v>
      </c>
    </row>
    <row r="76" spans="1:80" x14ac:dyDescent="0.3">
      <c r="A76" s="150">
        <v>51</v>
      </c>
      <c r="B76" s="151"/>
      <c r="C76" s="152" t="s">
        <v>351</v>
      </c>
      <c r="D76" s="153" t="s">
        <v>209</v>
      </c>
      <c r="E76" s="154">
        <v>1</v>
      </c>
      <c r="F76" s="154">
        <v>0</v>
      </c>
      <c r="G76" s="155">
        <f>E76*F76</f>
        <v>0</v>
      </c>
      <c r="H76" s="156"/>
      <c r="I76" s="157"/>
      <c r="J76" s="156"/>
      <c r="K76" s="157"/>
      <c r="O76" s="149"/>
      <c r="CA76" s="149"/>
      <c r="CB76" s="149"/>
    </row>
    <row r="77" spans="1:80" x14ac:dyDescent="0.3">
      <c r="A77" s="150">
        <v>52</v>
      </c>
      <c r="B77" s="151"/>
      <c r="C77" s="152" t="s">
        <v>210</v>
      </c>
      <c r="D77" s="153" t="s">
        <v>209</v>
      </c>
      <c r="E77" s="154">
        <v>1</v>
      </c>
      <c r="F77" s="154">
        <v>0</v>
      </c>
      <c r="G77" s="155">
        <f>E77*F77</f>
        <v>0</v>
      </c>
      <c r="H77" s="156"/>
      <c r="I77" s="157"/>
      <c r="J77" s="156"/>
      <c r="K77" s="157"/>
      <c r="O77" s="149"/>
      <c r="CA77" s="149"/>
      <c r="CB77" s="149"/>
    </row>
    <row r="78" spans="1:80" x14ac:dyDescent="0.3">
      <c r="A78" s="150">
        <v>53</v>
      </c>
      <c r="B78" s="151" t="s">
        <v>211</v>
      </c>
      <c r="C78" s="152" t="s">
        <v>350</v>
      </c>
      <c r="D78" s="153" t="s">
        <v>62</v>
      </c>
      <c r="E78" s="154">
        <v>5</v>
      </c>
      <c r="F78" s="154">
        <v>0</v>
      </c>
      <c r="G78" s="155">
        <f>E78*F78</f>
        <v>0</v>
      </c>
      <c r="H78" s="156"/>
      <c r="I78" s="157"/>
      <c r="J78" s="156"/>
      <c r="K78" s="157"/>
      <c r="O78" s="149"/>
      <c r="CA78" s="149"/>
      <c r="CB78" s="149"/>
    </row>
    <row r="79" spans="1:80" x14ac:dyDescent="0.3">
      <c r="A79" s="159"/>
      <c r="B79" s="160" t="s">
        <v>97</v>
      </c>
      <c r="C79" s="161" t="s">
        <v>212</v>
      </c>
      <c r="D79" s="162"/>
      <c r="E79" s="163"/>
      <c r="F79" s="164"/>
      <c r="G79" s="165">
        <f>SUM(G75:G78)</f>
        <v>0</v>
      </c>
      <c r="H79" s="166"/>
      <c r="I79" s="167">
        <f>SUM(I74:I75)</f>
        <v>0</v>
      </c>
      <c r="J79" s="166"/>
      <c r="K79" s="167">
        <f>SUM(K74:K75)</f>
        <v>0</v>
      </c>
      <c r="O79" s="149">
        <v>4</v>
      </c>
      <c r="BA79" s="168">
        <f>SUM(BA74:BA75)</f>
        <v>0</v>
      </c>
      <c r="BB79" s="168">
        <f>SUM(BB74:BB75)</f>
        <v>0</v>
      </c>
      <c r="BC79" s="168">
        <f>SUM(BC74:BC75)</f>
        <v>0</v>
      </c>
      <c r="BD79" s="168">
        <f>SUM(BD74:BD75)</f>
        <v>0</v>
      </c>
      <c r="BE79" s="168">
        <f>SUM(BE74:BE75)</f>
        <v>0</v>
      </c>
    </row>
    <row r="80" spans="1:80" x14ac:dyDescent="0.3">
      <c r="A80" s="141" t="s">
        <v>86</v>
      </c>
      <c r="B80" s="142" t="s">
        <v>213</v>
      </c>
      <c r="C80" s="143" t="s">
        <v>214</v>
      </c>
      <c r="D80" s="144"/>
      <c r="E80" s="145"/>
      <c r="F80" s="145"/>
      <c r="G80" s="146"/>
      <c r="H80" s="147"/>
      <c r="I80" s="148"/>
      <c r="J80" s="147"/>
      <c r="K80" s="148"/>
      <c r="O80" s="149">
        <v>1</v>
      </c>
    </row>
    <row r="81" spans="1:80" ht="20.6" x14ac:dyDescent="0.3">
      <c r="A81" s="150">
        <v>54</v>
      </c>
      <c r="B81" s="151" t="s">
        <v>215</v>
      </c>
      <c r="C81" s="152" t="s">
        <v>216</v>
      </c>
      <c r="D81" s="153" t="s">
        <v>217</v>
      </c>
      <c r="E81" s="154">
        <v>84</v>
      </c>
      <c r="F81" s="154">
        <v>0</v>
      </c>
      <c r="G81" s="155">
        <f t="shared" ref="G81:G87" si="2">E81*F81</f>
        <v>0</v>
      </c>
      <c r="H81" s="156">
        <v>8.2500000000000004E-3</v>
      </c>
      <c r="I81" s="157">
        <f>E81*H81</f>
        <v>0.69300000000000006</v>
      </c>
      <c r="J81" s="156">
        <v>0</v>
      </c>
      <c r="K81" s="157">
        <f>E81*J81</f>
        <v>0</v>
      </c>
      <c r="O81" s="149">
        <v>2</v>
      </c>
      <c r="AA81" s="127">
        <v>1</v>
      </c>
      <c r="AB81" s="127">
        <v>7</v>
      </c>
      <c r="AC81" s="127">
        <v>7</v>
      </c>
      <c r="AZ81" s="127">
        <v>2</v>
      </c>
      <c r="BA81" s="127">
        <f>IF(AZ81=1,G81,0)</f>
        <v>0</v>
      </c>
      <c r="BB81" s="158">
        <f>IF(AZ81=2,G81,0)</f>
        <v>0</v>
      </c>
      <c r="BC81" s="127">
        <f>IF(AZ81=3,G81,0)</f>
        <v>0</v>
      </c>
      <c r="BD81" s="127">
        <f>IF(AZ81=4,G81,0)</f>
        <v>0</v>
      </c>
      <c r="BE81" s="127">
        <f>IF(AZ81=5,G81,0)</f>
        <v>0</v>
      </c>
      <c r="CA81" s="149">
        <v>1</v>
      </c>
      <c r="CB81" s="149">
        <v>7</v>
      </c>
    </row>
    <row r="82" spans="1:80" ht="20.6" x14ac:dyDescent="0.3">
      <c r="A82" s="150">
        <v>55</v>
      </c>
      <c r="B82" s="151" t="s">
        <v>218</v>
      </c>
      <c r="C82" s="152" t="s">
        <v>219</v>
      </c>
      <c r="D82" s="153" t="s">
        <v>217</v>
      </c>
      <c r="E82" s="154">
        <v>16</v>
      </c>
      <c r="F82" s="154">
        <v>0</v>
      </c>
      <c r="G82" s="155">
        <f t="shared" si="2"/>
        <v>0</v>
      </c>
      <c r="H82" s="156">
        <v>1.8409999999999999E-2</v>
      </c>
      <c r="I82" s="157">
        <f>E82*H82</f>
        <v>0.29455999999999999</v>
      </c>
      <c r="J82" s="156">
        <v>0</v>
      </c>
      <c r="K82" s="157">
        <f>E82*J82</f>
        <v>0</v>
      </c>
      <c r="O82" s="149">
        <v>2</v>
      </c>
      <c r="AA82" s="127">
        <v>1</v>
      </c>
      <c r="AB82" s="127">
        <v>7</v>
      </c>
      <c r="AC82" s="127">
        <v>7</v>
      </c>
      <c r="AZ82" s="127">
        <v>2</v>
      </c>
      <c r="BA82" s="127">
        <f>IF(AZ82=1,G82,0)</f>
        <v>0</v>
      </c>
      <c r="BB82" s="158">
        <f>IF(AZ82=2,G82,0)</f>
        <v>0</v>
      </c>
      <c r="BC82" s="127">
        <f>IF(AZ82=3,G82,0)</f>
        <v>0</v>
      </c>
      <c r="BD82" s="127">
        <f>IF(AZ82=4,G82,0)</f>
        <v>0</v>
      </c>
      <c r="BE82" s="127">
        <f>IF(AZ82=5,G82,0)</f>
        <v>0</v>
      </c>
      <c r="CA82" s="149">
        <v>1</v>
      </c>
      <c r="CB82" s="149">
        <v>7</v>
      </c>
    </row>
    <row r="83" spans="1:80" ht="20.6" x14ac:dyDescent="0.3">
      <c r="A83" s="150">
        <v>56</v>
      </c>
      <c r="B83" s="151"/>
      <c r="C83" s="152" t="s">
        <v>220</v>
      </c>
      <c r="D83" s="153" t="s">
        <v>217</v>
      </c>
      <c r="E83" s="154">
        <v>96</v>
      </c>
      <c r="F83" s="154">
        <v>0</v>
      </c>
      <c r="G83" s="155">
        <f t="shared" si="2"/>
        <v>0</v>
      </c>
      <c r="H83" s="156"/>
      <c r="I83" s="157"/>
      <c r="J83" s="156"/>
      <c r="K83" s="157"/>
      <c r="O83" s="149"/>
      <c r="CA83" s="149"/>
      <c r="CB83" s="149"/>
    </row>
    <row r="84" spans="1:80" ht="20.6" x14ac:dyDescent="0.3">
      <c r="A84" s="150">
        <v>57</v>
      </c>
      <c r="B84" s="151" t="s">
        <v>221</v>
      </c>
      <c r="C84" s="152" t="s">
        <v>222</v>
      </c>
      <c r="D84" s="153" t="s">
        <v>112</v>
      </c>
      <c r="E84" s="154">
        <v>50</v>
      </c>
      <c r="F84" s="154">
        <v>0</v>
      </c>
      <c r="G84" s="155">
        <f t="shared" si="2"/>
        <v>0</v>
      </c>
      <c r="H84" s="156">
        <v>1.452E-2</v>
      </c>
      <c r="I84" s="157">
        <f>E84*H84</f>
        <v>0.72599999999999998</v>
      </c>
      <c r="J84" s="156">
        <v>0</v>
      </c>
      <c r="K84" s="157">
        <f>E84*J84</f>
        <v>0</v>
      </c>
      <c r="O84" s="149">
        <v>2</v>
      </c>
      <c r="AA84" s="127">
        <v>1</v>
      </c>
      <c r="AB84" s="127">
        <v>7</v>
      </c>
      <c r="AC84" s="127">
        <v>7</v>
      </c>
      <c r="AZ84" s="127">
        <v>2</v>
      </c>
      <c r="BA84" s="127">
        <f>IF(AZ84=1,G84,0)</f>
        <v>0</v>
      </c>
      <c r="BB84" s="158">
        <f>IF(AZ84=2,G84,0)</f>
        <v>0</v>
      </c>
      <c r="BC84" s="127">
        <f>IF(AZ84=3,G84,0)</f>
        <v>0</v>
      </c>
      <c r="BD84" s="127">
        <f>IF(AZ84=4,G84,0)</f>
        <v>0</v>
      </c>
      <c r="BE84" s="127">
        <f>IF(AZ84=5,G84,0)</f>
        <v>0</v>
      </c>
      <c r="CA84" s="149">
        <v>1</v>
      </c>
      <c r="CB84" s="149">
        <v>7</v>
      </c>
    </row>
    <row r="85" spans="1:80" ht="20.6" x14ac:dyDescent="0.3">
      <c r="A85" s="150">
        <v>58</v>
      </c>
      <c r="B85" s="151" t="s">
        <v>223</v>
      </c>
      <c r="C85" s="152" t="s">
        <v>224</v>
      </c>
      <c r="D85" s="153" t="s">
        <v>112</v>
      </c>
      <c r="E85" s="154">
        <v>67</v>
      </c>
      <c r="F85" s="154">
        <v>0</v>
      </c>
      <c r="G85" s="155">
        <f t="shared" si="2"/>
        <v>0</v>
      </c>
      <c r="H85" s="156">
        <v>4.0299999999999997E-3</v>
      </c>
      <c r="I85" s="157">
        <f>E85*H85</f>
        <v>0.27000999999999997</v>
      </c>
      <c r="J85" s="156">
        <v>0</v>
      </c>
      <c r="K85" s="157">
        <f>E85*J85</f>
        <v>0</v>
      </c>
      <c r="O85" s="149">
        <v>2</v>
      </c>
      <c r="AA85" s="127">
        <v>1</v>
      </c>
      <c r="AB85" s="127">
        <v>7</v>
      </c>
      <c r="AC85" s="127">
        <v>7</v>
      </c>
      <c r="AZ85" s="127">
        <v>2</v>
      </c>
      <c r="BA85" s="127">
        <f>IF(AZ85=1,G85,0)</f>
        <v>0</v>
      </c>
      <c r="BB85" s="158">
        <f>IF(AZ85=2,G85,0)</f>
        <v>0</v>
      </c>
      <c r="BC85" s="127">
        <f>IF(AZ85=3,G85,0)</f>
        <v>0</v>
      </c>
      <c r="BD85" s="127">
        <f>IF(AZ85=4,G85,0)</f>
        <v>0</v>
      </c>
      <c r="BE85" s="127">
        <f>IF(AZ85=5,G85,0)</f>
        <v>0</v>
      </c>
      <c r="CA85" s="149">
        <v>1</v>
      </c>
      <c r="CB85" s="149">
        <v>7</v>
      </c>
    </row>
    <row r="86" spans="1:80" ht="20.6" x14ac:dyDescent="0.3">
      <c r="A86" s="150">
        <v>59</v>
      </c>
      <c r="B86" s="151" t="s">
        <v>225</v>
      </c>
      <c r="C86" s="152" t="s">
        <v>226</v>
      </c>
      <c r="D86" s="153" t="s">
        <v>112</v>
      </c>
      <c r="E86" s="154">
        <v>67</v>
      </c>
      <c r="F86" s="154">
        <v>0</v>
      </c>
      <c r="G86" s="155">
        <f t="shared" si="2"/>
        <v>0</v>
      </c>
      <c r="H86" s="156">
        <v>9.1E-4</v>
      </c>
      <c r="I86" s="157">
        <f>E86*H86</f>
        <v>6.0970000000000003E-2</v>
      </c>
      <c r="J86" s="156">
        <v>0</v>
      </c>
      <c r="K86" s="157">
        <f>E86*J86</f>
        <v>0</v>
      </c>
      <c r="O86" s="149">
        <v>2</v>
      </c>
      <c r="AA86" s="127">
        <v>1</v>
      </c>
      <c r="AB86" s="127">
        <v>7</v>
      </c>
      <c r="AC86" s="127">
        <v>7</v>
      </c>
      <c r="AZ86" s="127">
        <v>2</v>
      </c>
      <c r="BA86" s="127">
        <f>IF(AZ86=1,G86,0)</f>
        <v>0</v>
      </c>
      <c r="BB86" s="158">
        <f>IF(AZ86=2,G86,0)</f>
        <v>0</v>
      </c>
      <c r="BC86" s="127">
        <f>IF(AZ86=3,G86,0)</f>
        <v>0</v>
      </c>
      <c r="BD86" s="127">
        <f>IF(AZ86=4,G86,0)</f>
        <v>0</v>
      </c>
      <c r="BE86" s="127">
        <f>IF(AZ86=5,G86,0)</f>
        <v>0</v>
      </c>
      <c r="CA86" s="149">
        <v>1</v>
      </c>
      <c r="CB86" s="149">
        <v>7</v>
      </c>
    </row>
    <row r="87" spans="1:80" x14ac:dyDescent="0.3">
      <c r="A87" s="150">
        <v>60</v>
      </c>
      <c r="B87" s="151" t="s">
        <v>227</v>
      </c>
      <c r="C87" s="152" t="s">
        <v>228</v>
      </c>
      <c r="D87" s="153" t="s">
        <v>94</v>
      </c>
      <c r="E87" s="154">
        <v>3</v>
      </c>
      <c r="F87" s="154">
        <v>0</v>
      </c>
      <c r="G87" s="155">
        <f t="shared" si="2"/>
        <v>0</v>
      </c>
      <c r="H87" s="156">
        <v>2.3570000000000001E-2</v>
      </c>
      <c r="I87" s="157">
        <f>E87*H87</f>
        <v>7.0709999999999995E-2</v>
      </c>
      <c r="J87" s="156">
        <v>0</v>
      </c>
      <c r="K87" s="157">
        <f>E87*J87</f>
        <v>0</v>
      </c>
      <c r="O87" s="149">
        <v>2</v>
      </c>
      <c r="AA87" s="127">
        <v>1</v>
      </c>
      <c r="AB87" s="127">
        <v>7</v>
      </c>
      <c r="AC87" s="127">
        <v>7</v>
      </c>
      <c r="AZ87" s="127">
        <v>2</v>
      </c>
      <c r="BA87" s="127">
        <f>IF(AZ87=1,G87,0)</f>
        <v>0</v>
      </c>
      <c r="BB87" s="158">
        <f>IF(AZ87=2,G87,0)</f>
        <v>0</v>
      </c>
      <c r="BC87" s="127">
        <f>IF(AZ87=3,G87,0)</f>
        <v>0</v>
      </c>
      <c r="BD87" s="127">
        <f>IF(AZ87=4,G87,0)</f>
        <v>0</v>
      </c>
      <c r="BE87" s="127">
        <f>IF(AZ87=5,G87,0)</f>
        <v>0</v>
      </c>
      <c r="CA87" s="149">
        <v>1</v>
      </c>
      <c r="CB87" s="149">
        <v>7</v>
      </c>
    </row>
    <row r="88" spans="1:80" ht="20.6" x14ac:dyDescent="0.3">
      <c r="A88" s="150">
        <v>61</v>
      </c>
      <c r="B88" s="151" t="s">
        <v>229</v>
      </c>
      <c r="C88" s="152" t="s">
        <v>352</v>
      </c>
      <c r="D88" s="153" t="s">
        <v>62</v>
      </c>
      <c r="E88" s="154">
        <v>5</v>
      </c>
      <c r="F88" s="154">
        <v>0</v>
      </c>
      <c r="G88" s="155">
        <f>F88*E88</f>
        <v>0</v>
      </c>
      <c r="H88" s="156"/>
      <c r="I88" s="157"/>
      <c r="J88" s="156"/>
      <c r="K88" s="157"/>
      <c r="O88" s="149"/>
      <c r="CA88" s="149"/>
      <c r="CB88" s="149"/>
    </row>
    <row r="89" spans="1:80" x14ac:dyDescent="0.3">
      <c r="A89" s="159"/>
      <c r="B89" s="160" t="s">
        <v>97</v>
      </c>
      <c r="C89" s="161" t="s">
        <v>230</v>
      </c>
      <c r="D89" s="162"/>
      <c r="E89" s="163"/>
      <c r="F89" s="164"/>
      <c r="G89" s="165">
        <f>SUM(G81:G88)</f>
        <v>0</v>
      </c>
      <c r="H89" s="166"/>
      <c r="I89" s="167">
        <f>SUM(I80:I87)</f>
        <v>2.1152500000000001</v>
      </c>
      <c r="J89" s="166"/>
      <c r="K89" s="167">
        <f>SUM(K80:K87)</f>
        <v>0</v>
      </c>
      <c r="O89" s="149">
        <v>4</v>
      </c>
      <c r="BA89" s="168">
        <f>SUM(BA80:BA87)</f>
        <v>0</v>
      </c>
      <c r="BB89" s="168">
        <f>SUM(BB80:BB87)</f>
        <v>0</v>
      </c>
      <c r="BC89" s="168">
        <f>SUM(BC80:BC87)</f>
        <v>0</v>
      </c>
      <c r="BD89" s="168">
        <f>SUM(BD80:BD87)</f>
        <v>0</v>
      </c>
      <c r="BE89" s="168">
        <f>SUM(BE80:BE87)</f>
        <v>0</v>
      </c>
    </row>
    <row r="90" spans="1:80" x14ac:dyDescent="0.3">
      <c r="A90" s="141" t="s">
        <v>86</v>
      </c>
      <c r="B90" s="142" t="s">
        <v>231</v>
      </c>
      <c r="C90" s="143" t="s">
        <v>232</v>
      </c>
      <c r="D90" s="144"/>
      <c r="E90" s="145"/>
      <c r="F90" s="145"/>
      <c r="G90" s="146"/>
      <c r="H90" s="147"/>
      <c r="I90" s="148"/>
      <c r="J90" s="147"/>
      <c r="K90" s="148"/>
      <c r="O90" s="149">
        <v>1</v>
      </c>
    </row>
    <row r="91" spans="1:80" x14ac:dyDescent="0.3">
      <c r="A91" s="150">
        <v>62</v>
      </c>
      <c r="B91" s="151" t="s">
        <v>233</v>
      </c>
      <c r="C91" s="152" t="s">
        <v>234</v>
      </c>
      <c r="D91" s="153" t="s">
        <v>91</v>
      </c>
      <c r="E91" s="154">
        <v>6</v>
      </c>
      <c r="F91" s="154">
        <v>0</v>
      </c>
      <c r="G91" s="155">
        <f t="shared" ref="G91:G98" si="3">E91*F91</f>
        <v>0</v>
      </c>
      <c r="H91" s="156">
        <v>0</v>
      </c>
      <c r="I91" s="157">
        <f>E91*H91</f>
        <v>0</v>
      </c>
      <c r="J91" s="156">
        <v>0</v>
      </c>
      <c r="K91" s="157">
        <f>E91*J91</f>
        <v>0</v>
      </c>
      <c r="O91" s="149">
        <v>2</v>
      </c>
      <c r="AA91" s="127">
        <v>1</v>
      </c>
      <c r="AB91" s="127">
        <v>7</v>
      </c>
      <c r="AC91" s="127">
        <v>7</v>
      </c>
      <c r="AZ91" s="127">
        <v>2</v>
      </c>
      <c r="BA91" s="127">
        <f>IF(AZ91=1,G91,0)</f>
        <v>0</v>
      </c>
      <c r="BB91" s="158">
        <f>IF(AZ91=2,G91,0)</f>
        <v>0</v>
      </c>
      <c r="BC91" s="127">
        <f>IF(AZ91=3,G91,0)</f>
        <v>0</v>
      </c>
      <c r="BD91" s="127">
        <f>IF(AZ91=4,G91,0)</f>
        <v>0</v>
      </c>
      <c r="BE91" s="127">
        <f>IF(AZ91=5,G91,0)</f>
        <v>0</v>
      </c>
      <c r="CA91" s="149">
        <v>1</v>
      </c>
      <c r="CB91" s="149">
        <v>7</v>
      </c>
    </row>
    <row r="92" spans="1:80" x14ac:dyDescent="0.3">
      <c r="A92" s="150">
        <v>62</v>
      </c>
      <c r="B92" s="151" t="s">
        <v>235</v>
      </c>
      <c r="C92" s="152" t="s">
        <v>236</v>
      </c>
      <c r="D92" s="153" t="s">
        <v>217</v>
      </c>
      <c r="E92" s="154">
        <v>18</v>
      </c>
      <c r="F92" s="154">
        <v>0</v>
      </c>
      <c r="G92" s="155">
        <f t="shared" si="3"/>
        <v>0</v>
      </c>
      <c r="H92" s="156">
        <v>3.8500000000000001E-3</v>
      </c>
      <c r="I92" s="157">
        <f>E92*H92</f>
        <v>6.93E-2</v>
      </c>
      <c r="J92" s="156">
        <v>0</v>
      </c>
      <c r="K92" s="157">
        <f>E92*J92</f>
        <v>0</v>
      </c>
      <c r="O92" s="149">
        <v>2</v>
      </c>
      <c r="AA92" s="127">
        <v>1</v>
      </c>
      <c r="AB92" s="127">
        <v>7</v>
      </c>
      <c r="AC92" s="127">
        <v>7</v>
      </c>
      <c r="AZ92" s="127">
        <v>2</v>
      </c>
      <c r="BA92" s="127">
        <f>IF(AZ92=1,G92,0)</f>
        <v>0</v>
      </c>
      <c r="BB92" s="158">
        <f>IF(AZ92=2,G92,0)</f>
        <v>0</v>
      </c>
      <c r="BC92" s="127">
        <f>IF(AZ92=3,G92,0)</f>
        <v>0</v>
      </c>
      <c r="BD92" s="127">
        <f>IF(AZ92=4,G92,0)</f>
        <v>0</v>
      </c>
      <c r="BE92" s="127">
        <f>IF(AZ92=5,G92,0)</f>
        <v>0</v>
      </c>
      <c r="CA92" s="149">
        <v>1</v>
      </c>
      <c r="CB92" s="149">
        <v>7</v>
      </c>
    </row>
    <row r="93" spans="1:80" x14ac:dyDescent="0.3">
      <c r="A93" s="150">
        <v>63</v>
      </c>
      <c r="B93" s="151" t="s">
        <v>237</v>
      </c>
      <c r="C93" s="152" t="s">
        <v>238</v>
      </c>
      <c r="D93" s="153" t="s">
        <v>135</v>
      </c>
      <c r="E93" s="154">
        <v>3</v>
      </c>
      <c r="F93" s="154">
        <v>0</v>
      </c>
      <c r="G93" s="155">
        <f t="shared" si="3"/>
        <v>0</v>
      </c>
      <c r="H93" s="156">
        <v>1.65E-3</v>
      </c>
      <c r="I93" s="157">
        <f>E93*H93</f>
        <v>4.9499999999999995E-3</v>
      </c>
      <c r="J93" s="156">
        <v>0</v>
      </c>
      <c r="K93" s="157">
        <f>E93*J93</f>
        <v>0</v>
      </c>
      <c r="O93" s="149">
        <v>2</v>
      </c>
      <c r="AA93" s="127">
        <v>1</v>
      </c>
      <c r="AB93" s="127">
        <v>7</v>
      </c>
      <c r="AC93" s="127">
        <v>7</v>
      </c>
      <c r="AZ93" s="127">
        <v>2</v>
      </c>
      <c r="BA93" s="127">
        <f>IF(AZ93=1,G93,0)</f>
        <v>0</v>
      </c>
      <c r="BB93" s="158">
        <f>IF(AZ93=2,G93,0)</f>
        <v>0</v>
      </c>
      <c r="BC93" s="127">
        <f>IF(AZ93=3,G93,0)</f>
        <v>0</v>
      </c>
      <c r="BD93" s="127">
        <f>IF(AZ93=4,G93,0)</f>
        <v>0</v>
      </c>
      <c r="BE93" s="127">
        <f>IF(AZ93=5,G93,0)</f>
        <v>0</v>
      </c>
      <c r="CA93" s="149">
        <v>1</v>
      </c>
      <c r="CB93" s="149">
        <v>7</v>
      </c>
    </row>
    <row r="94" spans="1:80" x14ac:dyDescent="0.3">
      <c r="A94" s="150">
        <v>64</v>
      </c>
      <c r="B94" s="151" t="s">
        <v>239</v>
      </c>
      <c r="C94" s="152" t="s">
        <v>240</v>
      </c>
      <c r="D94" s="153" t="s">
        <v>217</v>
      </c>
      <c r="E94" s="154">
        <v>10</v>
      </c>
      <c r="F94" s="154">
        <v>0</v>
      </c>
      <c r="G94" s="155">
        <f t="shared" si="3"/>
        <v>0</v>
      </c>
      <c r="H94" s="156">
        <v>2.9299999999999999E-3</v>
      </c>
      <c r="I94" s="157">
        <f>E94*H94</f>
        <v>2.93E-2</v>
      </c>
      <c r="J94" s="156">
        <v>0</v>
      </c>
      <c r="K94" s="157">
        <f>E94*J94</f>
        <v>0</v>
      </c>
      <c r="O94" s="149">
        <v>2</v>
      </c>
      <c r="AA94" s="127">
        <v>1</v>
      </c>
      <c r="AB94" s="127">
        <v>7</v>
      </c>
      <c r="AC94" s="127">
        <v>7</v>
      </c>
      <c r="AZ94" s="127">
        <v>2</v>
      </c>
      <c r="BA94" s="127">
        <f>IF(AZ94=1,G94,0)</f>
        <v>0</v>
      </c>
      <c r="BB94" s="158">
        <f>IF(AZ94=2,G94,0)</f>
        <v>0</v>
      </c>
      <c r="BC94" s="127">
        <f>IF(AZ94=3,G94,0)</f>
        <v>0</v>
      </c>
      <c r="BD94" s="127">
        <f>IF(AZ94=4,G94,0)</f>
        <v>0</v>
      </c>
      <c r="BE94" s="127">
        <f>IF(AZ94=5,G94,0)</f>
        <v>0</v>
      </c>
      <c r="CA94" s="149">
        <v>1</v>
      </c>
      <c r="CB94" s="149">
        <v>7</v>
      </c>
    </row>
    <row r="95" spans="1:80" x14ac:dyDescent="0.3">
      <c r="A95" s="150">
        <v>65</v>
      </c>
      <c r="B95" s="151" t="s">
        <v>241</v>
      </c>
      <c r="C95" s="152" t="s">
        <v>242</v>
      </c>
      <c r="D95" s="153" t="s">
        <v>217</v>
      </c>
      <c r="E95" s="154">
        <v>12</v>
      </c>
      <c r="F95" s="154">
        <v>0</v>
      </c>
      <c r="G95" s="155">
        <f t="shared" si="3"/>
        <v>0</v>
      </c>
      <c r="H95" s="156"/>
      <c r="I95" s="157"/>
      <c r="J95" s="156"/>
      <c r="K95" s="157"/>
      <c r="O95" s="149"/>
      <c r="CA95" s="149"/>
      <c r="CB95" s="149"/>
    </row>
    <row r="96" spans="1:80" x14ac:dyDescent="0.3">
      <c r="A96" s="150">
        <v>66</v>
      </c>
      <c r="B96" s="151" t="s">
        <v>243</v>
      </c>
      <c r="C96" s="152" t="s">
        <v>244</v>
      </c>
      <c r="D96" s="153" t="s">
        <v>217</v>
      </c>
      <c r="E96" s="154">
        <v>9</v>
      </c>
      <c r="F96" s="154">
        <v>0</v>
      </c>
      <c r="G96" s="155">
        <f t="shared" si="3"/>
        <v>0</v>
      </c>
      <c r="H96" s="156"/>
      <c r="I96" s="157"/>
      <c r="J96" s="156"/>
      <c r="K96" s="157"/>
      <c r="O96" s="149"/>
      <c r="CA96" s="149"/>
      <c r="CB96" s="149"/>
    </row>
    <row r="97" spans="1:80" x14ac:dyDescent="0.3">
      <c r="A97" s="150">
        <v>67</v>
      </c>
      <c r="B97" s="151" t="s">
        <v>245</v>
      </c>
      <c r="C97" s="152" t="s">
        <v>246</v>
      </c>
      <c r="D97" s="153" t="s">
        <v>217</v>
      </c>
      <c r="E97" s="154">
        <v>9</v>
      </c>
      <c r="F97" s="154">
        <v>0</v>
      </c>
      <c r="G97" s="155">
        <f t="shared" si="3"/>
        <v>0</v>
      </c>
      <c r="H97" s="156"/>
      <c r="I97" s="157"/>
      <c r="J97" s="156"/>
      <c r="K97" s="157"/>
      <c r="O97" s="149"/>
      <c r="CA97" s="149"/>
      <c r="CB97" s="149"/>
    </row>
    <row r="98" spans="1:80" ht="20.6" x14ac:dyDescent="0.3">
      <c r="A98" s="150">
        <v>68</v>
      </c>
      <c r="B98" s="151" t="s">
        <v>247</v>
      </c>
      <c r="C98" s="152" t="s">
        <v>353</v>
      </c>
      <c r="D98" s="153" t="s">
        <v>62</v>
      </c>
      <c r="E98" s="154">
        <v>5</v>
      </c>
      <c r="F98" s="154">
        <v>0</v>
      </c>
      <c r="G98" s="155">
        <f t="shared" si="3"/>
        <v>0</v>
      </c>
      <c r="H98" s="156"/>
      <c r="I98" s="157"/>
      <c r="J98" s="156"/>
      <c r="K98" s="157"/>
      <c r="O98" s="149"/>
      <c r="CA98" s="149"/>
      <c r="CB98" s="149"/>
    </row>
    <row r="99" spans="1:80" x14ac:dyDescent="0.3">
      <c r="A99" s="159"/>
      <c r="B99" s="160" t="s">
        <v>97</v>
      </c>
      <c r="C99" s="161" t="s">
        <v>248</v>
      </c>
      <c r="D99" s="162"/>
      <c r="E99" s="163"/>
      <c r="F99" s="164"/>
      <c r="G99" s="165">
        <f>SUM(G91:G98)</f>
        <v>0</v>
      </c>
      <c r="H99" s="166"/>
      <c r="I99" s="167">
        <f>SUM(I90:I94)</f>
        <v>0.10355</v>
      </c>
      <c r="J99" s="166"/>
      <c r="K99" s="167">
        <f>SUM(K90:K94)</f>
        <v>0</v>
      </c>
      <c r="O99" s="149">
        <v>4</v>
      </c>
      <c r="BA99" s="168">
        <f>SUM(BA90:BA94)</f>
        <v>0</v>
      </c>
      <c r="BB99" s="168">
        <f>SUM(BB90:BB94)</f>
        <v>0</v>
      </c>
      <c r="BC99" s="168">
        <f>SUM(BC90:BC94)</f>
        <v>0</v>
      </c>
      <c r="BD99" s="168">
        <f>SUM(BD90:BD94)</f>
        <v>0</v>
      </c>
      <c r="BE99" s="168">
        <f>SUM(BE90:BE94)</f>
        <v>0</v>
      </c>
    </row>
    <row r="100" spans="1:80" x14ac:dyDescent="0.3">
      <c r="A100" s="141" t="s">
        <v>86</v>
      </c>
      <c r="B100" s="142" t="s">
        <v>249</v>
      </c>
      <c r="C100" s="143" t="s">
        <v>250</v>
      </c>
      <c r="D100" s="144"/>
      <c r="E100" s="145"/>
      <c r="F100" s="145"/>
      <c r="G100" s="146"/>
      <c r="H100" s="147"/>
      <c r="I100" s="148"/>
      <c r="J100" s="147"/>
      <c r="K100" s="148"/>
      <c r="O100" s="149">
        <v>1</v>
      </c>
    </row>
    <row r="101" spans="1:80" x14ac:dyDescent="0.3">
      <c r="A101" s="150">
        <v>69</v>
      </c>
      <c r="B101" s="151" t="s">
        <v>251</v>
      </c>
      <c r="C101" s="152" t="s">
        <v>252</v>
      </c>
      <c r="D101" s="153" t="s">
        <v>112</v>
      </c>
      <c r="E101" s="154">
        <v>67</v>
      </c>
      <c r="F101" s="154">
        <v>0</v>
      </c>
      <c r="G101" s="155">
        <f t="shared" ref="G101:G108" si="4">E101*F101</f>
        <v>0</v>
      </c>
      <c r="H101" s="156">
        <v>4.1099999999999998E-2</v>
      </c>
      <c r="I101" s="157">
        <f>E101*H101</f>
        <v>2.7536999999999998</v>
      </c>
      <c r="J101" s="156">
        <v>0</v>
      </c>
      <c r="K101" s="157">
        <f>E101*J101</f>
        <v>0</v>
      </c>
      <c r="O101" s="149">
        <v>2</v>
      </c>
      <c r="AA101" s="127">
        <v>1</v>
      </c>
      <c r="AB101" s="127">
        <v>7</v>
      </c>
      <c r="AC101" s="127">
        <v>7</v>
      </c>
      <c r="AZ101" s="127">
        <v>2</v>
      </c>
      <c r="BA101" s="127">
        <f>IF(AZ101=1,G101,0)</f>
        <v>0</v>
      </c>
      <c r="BB101" s="158">
        <f>IF(AZ101=2,G101,0)</f>
        <v>0</v>
      </c>
      <c r="BC101" s="127">
        <f>IF(AZ101=3,G101,0)</f>
        <v>0</v>
      </c>
      <c r="BD101" s="127">
        <f>IF(AZ101=4,G101,0)</f>
        <v>0</v>
      </c>
      <c r="BE101" s="127">
        <f>IF(AZ101=5,G101,0)</f>
        <v>0</v>
      </c>
      <c r="CA101" s="149">
        <v>1</v>
      </c>
      <c r="CB101" s="149">
        <v>7</v>
      </c>
    </row>
    <row r="102" spans="1:80" x14ac:dyDescent="0.3">
      <c r="A102" s="150">
        <v>70</v>
      </c>
      <c r="B102" s="151" t="s">
        <v>253</v>
      </c>
      <c r="C102" s="152" t="s">
        <v>254</v>
      </c>
      <c r="D102" s="153" t="s">
        <v>217</v>
      </c>
      <c r="E102" s="154">
        <v>7.3</v>
      </c>
      <c r="F102" s="154">
        <v>0</v>
      </c>
      <c r="G102" s="155">
        <f t="shared" si="4"/>
        <v>0</v>
      </c>
      <c r="H102" s="156">
        <v>1.1129999999999999E-2</v>
      </c>
      <c r="I102" s="157">
        <f>E102*H102</f>
        <v>8.1248999999999988E-2</v>
      </c>
      <c r="J102" s="156">
        <v>0</v>
      </c>
      <c r="K102" s="157">
        <f>E102*J102</f>
        <v>0</v>
      </c>
      <c r="O102" s="149">
        <v>2</v>
      </c>
      <c r="AA102" s="127">
        <v>1</v>
      </c>
      <c r="AB102" s="127">
        <v>7</v>
      </c>
      <c r="AC102" s="127">
        <v>7</v>
      </c>
      <c r="AZ102" s="127">
        <v>2</v>
      </c>
      <c r="BA102" s="127">
        <f>IF(AZ102=1,G102,0)</f>
        <v>0</v>
      </c>
      <c r="BB102" s="158">
        <f>IF(AZ102=2,G102,0)</f>
        <v>0</v>
      </c>
      <c r="BC102" s="127">
        <f>IF(AZ102=3,G102,0)</f>
        <v>0</v>
      </c>
      <c r="BD102" s="127">
        <f>IF(AZ102=4,G102,0)</f>
        <v>0</v>
      </c>
      <c r="BE102" s="127">
        <f>IF(AZ102=5,G102,0)</f>
        <v>0</v>
      </c>
      <c r="CA102" s="149">
        <v>1</v>
      </c>
      <c r="CB102" s="149">
        <v>7</v>
      </c>
    </row>
    <row r="103" spans="1:80" x14ac:dyDescent="0.3">
      <c r="A103" s="150">
        <v>71</v>
      </c>
      <c r="B103" s="151" t="s">
        <v>255</v>
      </c>
      <c r="C103" s="152" t="s">
        <v>256</v>
      </c>
      <c r="D103" s="153" t="s">
        <v>217</v>
      </c>
      <c r="E103" s="154">
        <v>9</v>
      </c>
      <c r="F103" s="154">
        <v>0</v>
      </c>
      <c r="G103" s="155">
        <f t="shared" si="4"/>
        <v>0</v>
      </c>
      <c r="H103" s="156"/>
      <c r="I103" s="157"/>
      <c r="J103" s="156"/>
      <c r="K103" s="157"/>
      <c r="O103" s="149"/>
      <c r="CA103" s="149"/>
      <c r="CB103" s="149"/>
    </row>
    <row r="104" spans="1:80" x14ac:dyDescent="0.3">
      <c r="A104" s="150">
        <v>72</v>
      </c>
      <c r="B104" s="151" t="s">
        <v>257</v>
      </c>
      <c r="C104" s="152" t="s">
        <v>258</v>
      </c>
      <c r="D104" s="153" t="s">
        <v>112</v>
      </c>
      <c r="E104" s="154">
        <v>67</v>
      </c>
      <c r="F104" s="154">
        <v>0</v>
      </c>
      <c r="G104" s="155">
        <f t="shared" si="4"/>
        <v>0</v>
      </c>
      <c r="H104" s="156">
        <v>1E-4</v>
      </c>
      <c r="I104" s="157">
        <f>E104*H104</f>
        <v>6.7000000000000002E-3</v>
      </c>
      <c r="J104" s="156">
        <v>0</v>
      </c>
      <c r="K104" s="157">
        <f>E104*J104</f>
        <v>0</v>
      </c>
      <c r="O104" s="149">
        <v>2</v>
      </c>
      <c r="AA104" s="127">
        <v>1</v>
      </c>
      <c r="AB104" s="127">
        <v>7</v>
      </c>
      <c r="AC104" s="127">
        <v>7</v>
      </c>
      <c r="AZ104" s="127">
        <v>2</v>
      </c>
      <c r="BA104" s="127">
        <f>IF(AZ104=1,G104,0)</f>
        <v>0</v>
      </c>
      <c r="BB104" s="158">
        <f>IF(AZ104=2,G104,0)</f>
        <v>0</v>
      </c>
      <c r="BC104" s="127">
        <f>IF(AZ104=3,G104,0)</f>
        <v>0</v>
      </c>
      <c r="BD104" s="127">
        <f>IF(AZ104=4,G104,0)</f>
        <v>0</v>
      </c>
      <c r="BE104" s="127">
        <f>IF(AZ104=5,G104,0)</f>
        <v>0</v>
      </c>
      <c r="CA104" s="149">
        <v>1</v>
      </c>
      <c r="CB104" s="149">
        <v>7</v>
      </c>
    </row>
    <row r="105" spans="1:80" ht="20.6" x14ac:dyDescent="0.3">
      <c r="A105" s="150">
        <v>73</v>
      </c>
      <c r="B105" s="151" t="s">
        <v>259</v>
      </c>
      <c r="C105" s="152" t="s">
        <v>260</v>
      </c>
      <c r="D105" s="153" t="s">
        <v>112</v>
      </c>
      <c r="E105" s="154">
        <v>50</v>
      </c>
      <c r="F105" s="154">
        <v>0</v>
      </c>
      <c r="G105" s="155">
        <f t="shared" si="4"/>
        <v>0</v>
      </c>
      <c r="H105" s="156"/>
      <c r="I105" s="157"/>
      <c r="J105" s="156"/>
      <c r="K105" s="157"/>
      <c r="O105" s="149"/>
      <c r="CA105" s="149"/>
      <c r="CB105" s="149"/>
    </row>
    <row r="106" spans="1:80" x14ac:dyDescent="0.3">
      <c r="A106" s="150">
        <v>74</v>
      </c>
      <c r="B106" s="151" t="s">
        <v>261</v>
      </c>
      <c r="C106" s="152" t="s">
        <v>262</v>
      </c>
      <c r="D106" s="153" t="s">
        <v>217</v>
      </c>
      <c r="E106" s="154">
        <v>9</v>
      </c>
      <c r="F106" s="154">
        <v>0</v>
      </c>
      <c r="G106" s="155">
        <f t="shared" si="4"/>
        <v>0</v>
      </c>
      <c r="H106" s="156"/>
      <c r="I106" s="157"/>
      <c r="J106" s="156"/>
      <c r="K106" s="157"/>
      <c r="O106" s="149"/>
      <c r="CA106" s="149"/>
      <c r="CB106" s="149"/>
    </row>
    <row r="107" spans="1:80" x14ac:dyDescent="0.3">
      <c r="A107" s="150">
        <v>75</v>
      </c>
      <c r="B107" s="151" t="s">
        <v>263</v>
      </c>
      <c r="C107" s="152" t="s">
        <v>264</v>
      </c>
      <c r="D107" s="153" t="s">
        <v>217</v>
      </c>
      <c r="E107" s="154">
        <v>9</v>
      </c>
      <c r="F107" s="154">
        <v>0</v>
      </c>
      <c r="G107" s="155">
        <f t="shared" si="4"/>
        <v>0</v>
      </c>
      <c r="H107" s="156"/>
      <c r="I107" s="157"/>
      <c r="J107" s="156"/>
      <c r="K107" s="157"/>
      <c r="O107" s="149"/>
      <c r="CA107" s="149"/>
      <c r="CB107" s="149"/>
    </row>
    <row r="108" spans="1:80" x14ac:dyDescent="0.3">
      <c r="A108" s="150">
        <v>76</v>
      </c>
      <c r="B108" s="151" t="s">
        <v>265</v>
      </c>
      <c r="C108" s="152" t="s">
        <v>354</v>
      </c>
      <c r="D108" s="153" t="s">
        <v>62</v>
      </c>
      <c r="E108" s="154">
        <v>5</v>
      </c>
      <c r="F108" s="154">
        <v>0</v>
      </c>
      <c r="G108" s="155">
        <f t="shared" si="4"/>
        <v>0</v>
      </c>
      <c r="H108" s="156"/>
      <c r="I108" s="157"/>
      <c r="J108" s="156"/>
      <c r="K108" s="157"/>
      <c r="O108" s="149"/>
      <c r="CA108" s="149"/>
      <c r="CB108" s="149"/>
    </row>
    <row r="109" spans="1:80" x14ac:dyDescent="0.3">
      <c r="A109" s="159"/>
      <c r="B109" s="160" t="s">
        <v>97</v>
      </c>
      <c r="C109" s="161" t="s">
        <v>266</v>
      </c>
      <c r="D109" s="162"/>
      <c r="E109" s="163"/>
      <c r="F109" s="164"/>
      <c r="G109" s="165">
        <f>SUM(G101:G108)</f>
        <v>0</v>
      </c>
      <c r="H109" s="166"/>
      <c r="I109" s="167">
        <f>SUM(I100:I104)</f>
        <v>2.8416489999999999</v>
      </c>
      <c r="J109" s="166"/>
      <c r="K109" s="167">
        <f>SUM(K100:K104)</f>
        <v>0</v>
      </c>
      <c r="O109" s="149">
        <v>4</v>
      </c>
      <c r="BA109" s="168">
        <f>SUM(BA100:BA104)</f>
        <v>0</v>
      </c>
      <c r="BB109" s="168">
        <f>SUM(BB100:BB104)</f>
        <v>0</v>
      </c>
      <c r="BC109" s="168">
        <f>SUM(BC100:BC104)</f>
        <v>0</v>
      </c>
      <c r="BD109" s="168">
        <f>SUM(BD100:BD104)</f>
        <v>0</v>
      </c>
      <c r="BE109" s="168">
        <f>SUM(BE100:BE104)</f>
        <v>0</v>
      </c>
    </row>
    <row r="110" spans="1:80" x14ac:dyDescent="0.3">
      <c r="A110" s="141" t="s">
        <v>86</v>
      </c>
      <c r="B110" s="142" t="s">
        <v>267</v>
      </c>
      <c r="C110" s="143" t="s">
        <v>355</v>
      </c>
      <c r="D110" s="144"/>
      <c r="E110" s="145"/>
      <c r="F110" s="145"/>
      <c r="G110" s="146"/>
      <c r="H110" s="147"/>
      <c r="I110" s="148"/>
      <c r="J110" s="147"/>
      <c r="K110" s="148"/>
      <c r="O110" s="149">
        <v>1</v>
      </c>
    </row>
    <row r="111" spans="1:80" x14ac:dyDescent="0.3">
      <c r="A111" s="150">
        <v>77</v>
      </c>
      <c r="B111" s="151" t="s">
        <v>268</v>
      </c>
      <c r="C111" s="152" t="s">
        <v>269</v>
      </c>
      <c r="D111" s="153" t="s">
        <v>91</v>
      </c>
      <c r="E111" s="154">
        <v>1</v>
      </c>
      <c r="F111" s="154">
        <v>0</v>
      </c>
      <c r="G111" s="155">
        <f t="shared" ref="G111:G119" si="5">E111*F111</f>
        <v>0</v>
      </c>
      <c r="H111" s="156">
        <v>0</v>
      </c>
      <c r="I111" s="157">
        <f>E111*H111</f>
        <v>0</v>
      </c>
      <c r="J111" s="156">
        <v>0</v>
      </c>
      <c r="K111" s="157">
        <f>E111*J111</f>
        <v>0</v>
      </c>
      <c r="O111" s="149">
        <v>2</v>
      </c>
      <c r="AA111" s="127">
        <v>1</v>
      </c>
      <c r="AB111" s="127">
        <v>7</v>
      </c>
      <c r="AC111" s="127">
        <v>7</v>
      </c>
      <c r="AZ111" s="127">
        <v>2</v>
      </c>
      <c r="BA111" s="127">
        <f>IF(AZ111=1,G111,0)</f>
        <v>0</v>
      </c>
      <c r="BB111" s="158">
        <f>IF(AZ111=2,G111,0)</f>
        <v>0</v>
      </c>
      <c r="BC111" s="127">
        <f>IF(AZ111=3,G111,0)</f>
        <v>0</v>
      </c>
      <c r="BD111" s="127">
        <f>IF(AZ111=4,G111,0)</f>
        <v>0</v>
      </c>
      <c r="BE111" s="127">
        <f>IF(AZ111=5,G111,0)</f>
        <v>0</v>
      </c>
      <c r="CA111" s="149">
        <v>1</v>
      </c>
      <c r="CB111" s="149">
        <v>7</v>
      </c>
    </row>
    <row r="112" spans="1:80" x14ac:dyDescent="0.3">
      <c r="A112" s="150">
        <v>78</v>
      </c>
      <c r="B112" s="151" t="s">
        <v>270</v>
      </c>
      <c r="C112" s="152" t="s">
        <v>271</v>
      </c>
      <c r="D112" s="153"/>
      <c r="E112" s="154">
        <v>1</v>
      </c>
      <c r="F112" s="154">
        <v>0</v>
      </c>
      <c r="G112" s="155">
        <f t="shared" si="5"/>
        <v>0</v>
      </c>
      <c r="H112" s="156"/>
      <c r="I112" s="157"/>
      <c r="J112" s="156"/>
      <c r="K112" s="157"/>
      <c r="O112" s="149"/>
      <c r="CA112" s="149"/>
      <c r="CB112" s="149"/>
    </row>
    <row r="113" spans="1:80" x14ac:dyDescent="0.3">
      <c r="A113" s="150">
        <v>79</v>
      </c>
      <c r="B113" s="151" t="s">
        <v>272</v>
      </c>
      <c r="C113" s="152" t="s">
        <v>273</v>
      </c>
      <c r="D113" s="153" t="s">
        <v>91</v>
      </c>
      <c r="E113" s="154">
        <v>1</v>
      </c>
      <c r="F113" s="154">
        <v>0</v>
      </c>
      <c r="G113" s="155">
        <f t="shared" si="5"/>
        <v>0</v>
      </c>
      <c r="H113" s="156"/>
      <c r="I113" s="157"/>
      <c r="J113" s="156"/>
      <c r="K113" s="157"/>
      <c r="O113" s="149"/>
      <c r="CA113" s="149"/>
      <c r="CB113" s="149"/>
    </row>
    <row r="114" spans="1:80" x14ac:dyDescent="0.3">
      <c r="A114" s="150">
        <v>80</v>
      </c>
      <c r="B114" s="151" t="s">
        <v>274</v>
      </c>
      <c r="C114" s="152" t="s">
        <v>275</v>
      </c>
      <c r="D114" s="153" t="s">
        <v>91</v>
      </c>
      <c r="E114" s="154">
        <v>2</v>
      </c>
      <c r="F114" s="154">
        <v>0</v>
      </c>
      <c r="G114" s="155">
        <f t="shared" si="5"/>
        <v>0</v>
      </c>
      <c r="H114" s="156"/>
      <c r="I114" s="157"/>
      <c r="J114" s="156"/>
      <c r="K114" s="157"/>
      <c r="O114" s="149"/>
      <c r="CA114" s="149"/>
      <c r="CB114" s="149"/>
    </row>
    <row r="115" spans="1:80" x14ac:dyDescent="0.3">
      <c r="A115" s="150">
        <v>81</v>
      </c>
      <c r="B115" s="151" t="s">
        <v>276</v>
      </c>
      <c r="C115" s="152" t="s">
        <v>277</v>
      </c>
      <c r="D115" s="153" t="s">
        <v>91</v>
      </c>
      <c r="E115" s="154">
        <v>1</v>
      </c>
      <c r="F115" s="154">
        <v>0</v>
      </c>
      <c r="G115" s="155">
        <f t="shared" si="5"/>
        <v>0</v>
      </c>
      <c r="H115" s="156"/>
      <c r="I115" s="157"/>
      <c r="J115" s="156"/>
      <c r="K115" s="157"/>
      <c r="O115" s="149"/>
      <c r="CA115" s="149"/>
      <c r="CB115" s="149"/>
    </row>
    <row r="116" spans="1:80" x14ac:dyDescent="0.3">
      <c r="A116" s="150">
        <v>82</v>
      </c>
      <c r="B116" s="151" t="s">
        <v>278</v>
      </c>
      <c r="C116" s="152" t="s">
        <v>279</v>
      </c>
      <c r="D116" s="153" t="s">
        <v>91</v>
      </c>
      <c r="E116" s="154">
        <v>2</v>
      </c>
      <c r="F116" s="154">
        <v>0</v>
      </c>
      <c r="G116" s="155">
        <f t="shared" si="5"/>
        <v>0</v>
      </c>
      <c r="H116" s="156">
        <v>0</v>
      </c>
      <c r="I116" s="157">
        <f>E116*H116</f>
        <v>0</v>
      </c>
      <c r="J116" s="156">
        <v>0</v>
      </c>
      <c r="K116" s="157">
        <f>E116*J116</f>
        <v>0</v>
      </c>
      <c r="O116" s="149">
        <v>2</v>
      </c>
      <c r="AA116" s="127">
        <v>1</v>
      </c>
      <c r="AB116" s="127">
        <v>7</v>
      </c>
      <c r="AC116" s="127">
        <v>7</v>
      </c>
      <c r="AZ116" s="127">
        <v>2</v>
      </c>
      <c r="BA116" s="127">
        <f>IF(AZ116=1,G116,0)</f>
        <v>0</v>
      </c>
      <c r="BB116" s="158">
        <f>IF(AZ116=2,G116,0)</f>
        <v>0</v>
      </c>
      <c r="BC116" s="127">
        <f>IF(AZ116=3,G116,0)</f>
        <v>0</v>
      </c>
      <c r="BD116" s="127">
        <f>IF(AZ116=4,G116,0)</f>
        <v>0</v>
      </c>
      <c r="BE116" s="127">
        <f>IF(AZ116=5,G116,0)</f>
        <v>0</v>
      </c>
      <c r="CA116" s="149">
        <v>1</v>
      </c>
      <c r="CB116" s="149">
        <v>7</v>
      </c>
    </row>
    <row r="117" spans="1:80" ht="20.6" x14ac:dyDescent="0.3">
      <c r="A117" s="150">
        <v>83</v>
      </c>
      <c r="B117" s="151" t="s">
        <v>280</v>
      </c>
      <c r="C117" s="152" t="s">
        <v>281</v>
      </c>
      <c r="D117" s="153" t="s">
        <v>112</v>
      </c>
      <c r="E117" s="154">
        <v>60</v>
      </c>
      <c r="F117" s="154">
        <v>0</v>
      </c>
      <c r="G117" s="155">
        <f t="shared" si="5"/>
        <v>0</v>
      </c>
      <c r="H117" s="156">
        <v>0</v>
      </c>
      <c r="I117" s="157">
        <f>E117*H117</f>
        <v>0</v>
      </c>
      <c r="J117" s="156">
        <v>0</v>
      </c>
      <c r="K117" s="157">
        <f>E117*J117</f>
        <v>0</v>
      </c>
      <c r="O117" s="149">
        <v>2</v>
      </c>
      <c r="AA117" s="127">
        <v>1</v>
      </c>
      <c r="AB117" s="127">
        <v>7</v>
      </c>
      <c r="AC117" s="127">
        <v>7</v>
      </c>
      <c r="AZ117" s="127">
        <v>2</v>
      </c>
      <c r="BA117" s="127">
        <f>IF(AZ117=1,G117,0)</f>
        <v>0</v>
      </c>
      <c r="BB117" s="158">
        <f>IF(AZ117=2,G117,0)</f>
        <v>0</v>
      </c>
      <c r="BC117" s="127">
        <f>IF(AZ117=3,G117,0)</f>
        <v>0</v>
      </c>
      <c r="BD117" s="127">
        <f>IF(AZ117=4,G117,0)</f>
        <v>0</v>
      </c>
      <c r="BE117" s="127">
        <f>IF(AZ117=5,G117,0)</f>
        <v>0</v>
      </c>
      <c r="CA117" s="149">
        <v>1</v>
      </c>
      <c r="CB117" s="149">
        <v>7</v>
      </c>
    </row>
    <row r="118" spans="1:80" x14ac:dyDescent="0.3">
      <c r="A118" s="150">
        <v>84</v>
      </c>
      <c r="B118" s="151" t="s">
        <v>282</v>
      </c>
      <c r="C118" s="152" t="s">
        <v>283</v>
      </c>
      <c r="D118" s="153" t="s">
        <v>112</v>
      </c>
      <c r="E118" s="154">
        <v>65</v>
      </c>
      <c r="F118" s="154">
        <v>0</v>
      </c>
      <c r="G118" s="155">
        <f t="shared" si="5"/>
        <v>0</v>
      </c>
      <c r="H118" s="156"/>
      <c r="I118" s="157"/>
      <c r="J118" s="156"/>
      <c r="K118" s="157"/>
      <c r="O118" s="149"/>
      <c r="CA118" s="149"/>
      <c r="CB118" s="149"/>
    </row>
    <row r="119" spans="1:80" x14ac:dyDescent="0.3">
      <c r="A119" s="150">
        <v>85</v>
      </c>
      <c r="B119" s="151" t="s">
        <v>284</v>
      </c>
      <c r="C119" s="152" t="s">
        <v>356</v>
      </c>
      <c r="D119" s="153" t="s">
        <v>62</v>
      </c>
      <c r="E119" s="154">
        <v>5</v>
      </c>
      <c r="F119" s="154">
        <v>0</v>
      </c>
      <c r="G119" s="155">
        <f t="shared" si="5"/>
        <v>0</v>
      </c>
      <c r="H119" s="156"/>
      <c r="I119" s="157"/>
      <c r="J119" s="156"/>
      <c r="K119" s="157"/>
      <c r="O119" s="149"/>
      <c r="CA119" s="149"/>
      <c r="CB119" s="149"/>
    </row>
    <row r="120" spans="1:80" x14ac:dyDescent="0.3">
      <c r="A120" s="159"/>
      <c r="B120" s="160" t="s">
        <v>97</v>
      </c>
      <c r="C120" s="161" t="s">
        <v>357</v>
      </c>
      <c r="D120" s="162"/>
      <c r="E120" s="163"/>
      <c r="F120" s="164"/>
      <c r="G120" s="165">
        <f>SUM(G111:G119)</f>
        <v>0</v>
      </c>
      <c r="H120" s="166"/>
      <c r="I120" s="167">
        <f>SUM(I110:I118)</f>
        <v>0</v>
      </c>
      <c r="J120" s="166"/>
      <c r="K120" s="167">
        <f>SUM(K110:K118)</f>
        <v>0</v>
      </c>
      <c r="O120" s="149">
        <v>4</v>
      </c>
      <c r="BA120" s="168">
        <f>SUM(BA110:BA118)</f>
        <v>0</v>
      </c>
      <c r="BB120" s="168">
        <f>SUM(BB110:BB118)</f>
        <v>0</v>
      </c>
      <c r="BC120" s="168">
        <f>SUM(BC110:BC118)</f>
        <v>0</v>
      </c>
      <c r="BD120" s="168">
        <f>SUM(BD110:BD118)</f>
        <v>0</v>
      </c>
      <c r="BE120" s="168">
        <f>SUM(BE110:BE118)</f>
        <v>0</v>
      </c>
    </row>
    <row r="121" spans="1:80" x14ac:dyDescent="0.3">
      <c r="A121" s="141" t="s">
        <v>86</v>
      </c>
      <c r="B121" s="142" t="s">
        <v>285</v>
      </c>
      <c r="C121" s="143" t="s">
        <v>286</v>
      </c>
      <c r="D121" s="144"/>
      <c r="E121" s="145"/>
      <c r="F121" s="145"/>
      <c r="G121" s="146"/>
      <c r="H121" s="147"/>
      <c r="I121" s="148"/>
      <c r="J121" s="147"/>
      <c r="K121" s="148"/>
      <c r="O121" s="149">
        <v>1</v>
      </c>
    </row>
    <row r="122" spans="1:80" x14ac:dyDescent="0.3">
      <c r="A122" s="150">
        <v>86</v>
      </c>
      <c r="B122" s="151" t="s">
        <v>287</v>
      </c>
      <c r="C122" s="152" t="s">
        <v>288</v>
      </c>
      <c r="D122" s="153" t="s">
        <v>112</v>
      </c>
      <c r="E122" s="154">
        <v>53.5</v>
      </c>
      <c r="F122" s="154">
        <v>0</v>
      </c>
      <c r="G122" s="155">
        <f>E122*F122</f>
        <v>0</v>
      </c>
      <c r="H122" s="156">
        <v>0</v>
      </c>
      <c r="I122" s="157">
        <f>E122*H122</f>
        <v>0</v>
      </c>
      <c r="J122" s="156">
        <v>0</v>
      </c>
      <c r="K122" s="157">
        <f>E122*J122</f>
        <v>0</v>
      </c>
      <c r="O122" s="149">
        <v>2</v>
      </c>
      <c r="AA122" s="127">
        <v>1</v>
      </c>
      <c r="AB122" s="127">
        <v>7</v>
      </c>
      <c r="AC122" s="127">
        <v>7</v>
      </c>
      <c r="AZ122" s="127">
        <v>2</v>
      </c>
      <c r="BA122" s="127">
        <f>IF(AZ122=1,G122,0)</f>
        <v>0</v>
      </c>
      <c r="BB122" s="158">
        <f>IF(AZ122=2,G122,0)</f>
        <v>0</v>
      </c>
      <c r="BC122" s="127">
        <f>IF(AZ122=3,G122,0)</f>
        <v>0</v>
      </c>
      <c r="BD122" s="127">
        <f>IF(AZ122=4,G122,0)</f>
        <v>0</v>
      </c>
      <c r="BE122" s="127">
        <f>IF(AZ122=5,G122,0)</f>
        <v>0</v>
      </c>
      <c r="CA122" s="149">
        <v>1</v>
      </c>
      <c r="CB122" s="149">
        <v>7</v>
      </c>
    </row>
    <row r="123" spans="1:80" x14ac:dyDescent="0.3">
      <c r="A123" s="150">
        <v>87</v>
      </c>
      <c r="B123" s="151" t="s">
        <v>289</v>
      </c>
      <c r="C123" s="152" t="s">
        <v>290</v>
      </c>
      <c r="D123" s="153" t="s">
        <v>62</v>
      </c>
      <c r="E123" s="154">
        <v>5</v>
      </c>
      <c r="F123" s="154">
        <v>0</v>
      </c>
      <c r="G123" s="155">
        <f>E123*F123</f>
        <v>0</v>
      </c>
      <c r="H123" s="156">
        <v>0</v>
      </c>
      <c r="I123" s="157">
        <f>E123*H123</f>
        <v>0</v>
      </c>
      <c r="J123" s="156"/>
      <c r="K123" s="157">
        <f>E123*J123</f>
        <v>0</v>
      </c>
      <c r="O123" s="149">
        <v>2</v>
      </c>
      <c r="AA123" s="127">
        <v>7</v>
      </c>
      <c r="AB123" s="127">
        <v>1002</v>
      </c>
      <c r="AC123" s="127">
        <v>5</v>
      </c>
      <c r="AZ123" s="127">
        <v>2</v>
      </c>
      <c r="BA123" s="127">
        <f>IF(AZ123=1,G123,0)</f>
        <v>0</v>
      </c>
      <c r="BB123" s="158">
        <f>IF(AZ123=2,G123,0)</f>
        <v>0</v>
      </c>
      <c r="BC123" s="127">
        <f>IF(AZ123=3,G123,0)</f>
        <v>0</v>
      </c>
      <c r="BD123" s="127">
        <f>IF(AZ123=4,G123,0)</f>
        <v>0</v>
      </c>
      <c r="BE123" s="127">
        <f>IF(AZ123=5,G123,0)</f>
        <v>0</v>
      </c>
      <c r="CA123" s="149">
        <v>7</v>
      </c>
      <c r="CB123" s="149">
        <v>1002</v>
      </c>
    </row>
    <row r="124" spans="1:80" x14ac:dyDescent="0.3">
      <c r="A124" s="159"/>
      <c r="B124" s="160" t="s">
        <v>97</v>
      </c>
      <c r="C124" s="161" t="s">
        <v>291</v>
      </c>
      <c r="D124" s="162"/>
      <c r="E124" s="163"/>
      <c r="F124" s="164"/>
      <c r="G124" s="165">
        <f>SUM(G122:G123)</f>
        <v>0</v>
      </c>
      <c r="H124" s="166"/>
      <c r="I124" s="167">
        <f>SUM(I121:I123)</f>
        <v>0</v>
      </c>
      <c r="J124" s="166"/>
      <c r="K124" s="167">
        <f>SUM(K121:K123)</f>
        <v>0</v>
      </c>
      <c r="O124" s="149">
        <v>4</v>
      </c>
      <c r="BA124" s="168">
        <f>SUM(BA121:BA123)</f>
        <v>0</v>
      </c>
      <c r="BB124" s="168">
        <f>SUM(BB121:BB123)</f>
        <v>0</v>
      </c>
      <c r="BC124" s="168">
        <f>SUM(BC121:BC123)</f>
        <v>0</v>
      </c>
      <c r="BD124" s="168">
        <f>SUM(BD121:BD123)</f>
        <v>0</v>
      </c>
      <c r="BE124" s="168">
        <f>SUM(BE121:BE123)</f>
        <v>0</v>
      </c>
    </row>
    <row r="125" spans="1:80" x14ac:dyDescent="0.3">
      <c r="A125" s="141" t="s">
        <v>86</v>
      </c>
      <c r="B125" s="142" t="s">
        <v>292</v>
      </c>
      <c r="C125" s="143" t="s">
        <v>293</v>
      </c>
      <c r="D125" s="144"/>
      <c r="E125" s="145"/>
      <c r="F125" s="145"/>
      <c r="G125" s="146"/>
      <c r="H125" s="147"/>
      <c r="I125" s="148"/>
      <c r="J125" s="147"/>
      <c r="K125" s="148"/>
      <c r="O125" s="149">
        <v>1</v>
      </c>
    </row>
    <row r="126" spans="1:80" x14ac:dyDescent="0.3">
      <c r="A126" s="150">
        <v>88</v>
      </c>
      <c r="B126" s="151" t="s">
        <v>294</v>
      </c>
      <c r="C126" s="152" t="s">
        <v>295</v>
      </c>
      <c r="D126" s="153" t="s">
        <v>112</v>
      </c>
      <c r="E126" s="154">
        <v>52.5</v>
      </c>
      <c r="F126" s="154">
        <v>0</v>
      </c>
      <c r="G126" s="155">
        <f>E126*F126</f>
        <v>0</v>
      </c>
      <c r="H126" s="156">
        <v>3.0999999999999999E-3</v>
      </c>
      <c r="I126" s="157">
        <f>E126*H126</f>
        <v>0.16275000000000001</v>
      </c>
      <c r="J126" s="156">
        <v>0</v>
      </c>
      <c r="K126" s="157">
        <f>E126*J126</f>
        <v>0</v>
      </c>
      <c r="O126" s="149">
        <v>2</v>
      </c>
      <c r="AA126" s="127">
        <v>1</v>
      </c>
      <c r="AB126" s="127">
        <v>7</v>
      </c>
      <c r="AC126" s="127">
        <v>7</v>
      </c>
      <c r="AZ126" s="127">
        <v>2</v>
      </c>
      <c r="BA126" s="127">
        <f>IF(AZ126=1,G126,0)</f>
        <v>0</v>
      </c>
      <c r="BB126" s="158">
        <f>IF(AZ126=2,G126,0)</f>
        <v>0</v>
      </c>
      <c r="BC126" s="127">
        <f>IF(AZ126=3,G126,0)</f>
        <v>0</v>
      </c>
      <c r="BD126" s="127">
        <f>IF(AZ126=4,G126,0)</f>
        <v>0</v>
      </c>
      <c r="BE126" s="127">
        <f>IF(AZ126=5,G126,0)</f>
        <v>0</v>
      </c>
      <c r="CA126" s="149">
        <v>1</v>
      </c>
      <c r="CB126" s="149">
        <v>7</v>
      </c>
    </row>
    <row r="127" spans="1:80" x14ac:dyDescent="0.3">
      <c r="A127" s="150">
        <v>89</v>
      </c>
      <c r="B127" s="151" t="s">
        <v>296</v>
      </c>
      <c r="C127" s="152" t="s">
        <v>359</v>
      </c>
      <c r="D127" s="153" t="s">
        <v>62</v>
      </c>
      <c r="E127" s="154">
        <v>5</v>
      </c>
      <c r="F127" s="154">
        <v>0</v>
      </c>
      <c r="G127" s="155">
        <f>E127*F127</f>
        <v>0</v>
      </c>
      <c r="H127" s="156"/>
      <c r="I127" s="157"/>
      <c r="J127" s="156"/>
      <c r="K127" s="157"/>
      <c r="O127" s="149"/>
      <c r="CA127" s="149"/>
      <c r="CB127" s="149"/>
    </row>
    <row r="128" spans="1:80" x14ac:dyDescent="0.3">
      <c r="A128" s="159"/>
      <c r="B128" s="160" t="s">
        <v>97</v>
      </c>
      <c r="C128" s="161" t="s">
        <v>297</v>
      </c>
      <c r="D128" s="162"/>
      <c r="E128" s="163"/>
      <c r="F128" s="164"/>
      <c r="G128" s="165">
        <f>SUM(G126:G127)</f>
        <v>0</v>
      </c>
      <c r="H128" s="166"/>
      <c r="I128" s="167">
        <f>SUM(I125:I126)</f>
        <v>0.16275000000000001</v>
      </c>
      <c r="J128" s="166"/>
      <c r="K128" s="167">
        <f>SUM(K125:K126)</f>
        <v>0</v>
      </c>
      <c r="O128" s="149">
        <v>4</v>
      </c>
      <c r="BA128" s="168">
        <f>SUM(BA125:BA126)</f>
        <v>0</v>
      </c>
      <c r="BB128" s="168">
        <f>SUM(BB125:BB126)</f>
        <v>0</v>
      </c>
      <c r="BC128" s="168">
        <f>SUM(BC125:BC126)</f>
        <v>0</v>
      </c>
      <c r="BD128" s="168">
        <f>SUM(BD125:BD126)</f>
        <v>0</v>
      </c>
      <c r="BE128" s="168">
        <f>SUM(BE125:BE126)</f>
        <v>0</v>
      </c>
    </row>
    <row r="129" spans="1:80" x14ac:dyDescent="0.3">
      <c r="A129" s="141" t="s">
        <v>86</v>
      </c>
      <c r="B129" s="142" t="s">
        <v>298</v>
      </c>
      <c r="C129" s="143" t="s">
        <v>299</v>
      </c>
      <c r="D129" s="144"/>
      <c r="E129" s="145"/>
      <c r="F129" s="145"/>
      <c r="G129" s="146"/>
      <c r="H129" s="147"/>
      <c r="I129" s="148"/>
      <c r="J129" s="147"/>
      <c r="K129" s="148"/>
      <c r="O129" s="149">
        <v>1</v>
      </c>
    </row>
    <row r="130" spans="1:80" x14ac:dyDescent="0.3">
      <c r="A130" s="150">
        <v>90</v>
      </c>
      <c r="B130" s="151" t="s">
        <v>300</v>
      </c>
      <c r="C130" s="152" t="s">
        <v>301</v>
      </c>
      <c r="D130" s="153" t="s">
        <v>112</v>
      </c>
      <c r="E130" s="154">
        <v>136</v>
      </c>
      <c r="F130" s="154">
        <v>0</v>
      </c>
      <c r="G130" s="155">
        <f>E130*F130</f>
        <v>0</v>
      </c>
      <c r="H130" s="156">
        <v>1.8000000000000001E-4</v>
      </c>
      <c r="I130" s="157">
        <f>E130*H130</f>
        <v>2.4480000000000002E-2</v>
      </c>
      <c r="J130" s="156">
        <v>0</v>
      </c>
      <c r="K130" s="157">
        <f>E130*J130</f>
        <v>0</v>
      </c>
      <c r="O130" s="149">
        <v>2</v>
      </c>
      <c r="AA130" s="127">
        <v>1</v>
      </c>
      <c r="AB130" s="127">
        <v>7</v>
      </c>
      <c r="AC130" s="127">
        <v>7</v>
      </c>
      <c r="AZ130" s="127">
        <v>2</v>
      </c>
      <c r="BA130" s="127">
        <f>IF(AZ130=1,G130,0)</f>
        <v>0</v>
      </c>
      <c r="BB130" s="158">
        <f>IF(AZ130=2,G130,0)</f>
        <v>0</v>
      </c>
      <c r="BC130" s="127">
        <f>IF(AZ130=3,G130,0)</f>
        <v>0</v>
      </c>
      <c r="BD130" s="127">
        <f>IF(AZ130=4,G130,0)</f>
        <v>0</v>
      </c>
      <c r="BE130" s="127">
        <f>IF(AZ130=5,G130,0)</f>
        <v>0</v>
      </c>
      <c r="CA130" s="149">
        <v>1</v>
      </c>
      <c r="CB130" s="149">
        <v>7</v>
      </c>
    </row>
    <row r="131" spans="1:80" x14ac:dyDescent="0.3">
      <c r="A131" s="159"/>
      <c r="B131" s="160" t="s">
        <v>97</v>
      </c>
      <c r="C131" s="161" t="s">
        <v>302</v>
      </c>
      <c r="D131" s="162"/>
      <c r="E131" s="163"/>
      <c r="F131" s="164"/>
      <c r="G131" s="165">
        <f>SUM(G129:G130)</f>
        <v>0</v>
      </c>
      <c r="H131" s="166"/>
      <c r="I131" s="167">
        <f>SUM(I129:I130)</f>
        <v>2.4480000000000002E-2</v>
      </c>
      <c r="J131" s="166"/>
      <c r="K131" s="167">
        <f>SUM(K129:K130)</f>
        <v>0</v>
      </c>
      <c r="O131" s="149">
        <v>4</v>
      </c>
      <c r="BA131" s="168">
        <f>SUM(BA129:BA130)</f>
        <v>0</v>
      </c>
      <c r="BB131" s="168">
        <f>SUM(BB129:BB130)</f>
        <v>0</v>
      </c>
      <c r="BC131" s="168">
        <f>SUM(BC129:BC130)</f>
        <v>0</v>
      </c>
      <c r="BD131" s="168">
        <f>SUM(BD129:BD130)</f>
        <v>0</v>
      </c>
      <c r="BE131" s="168">
        <f>SUM(BE129:BE130)</f>
        <v>0</v>
      </c>
    </row>
    <row r="132" spans="1:80" x14ac:dyDescent="0.3">
      <c r="A132" s="141" t="s">
        <v>86</v>
      </c>
      <c r="B132" s="142" t="s">
        <v>303</v>
      </c>
      <c r="C132" s="143" t="s">
        <v>304</v>
      </c>
      <c r="D132" s="144"/>
      <c r="E132" s="145"/>
      <c r="F132" s="145"/>
      <c r="G132" s="146"/>
      <c r="H132" s="147"/>
      <c r="I132" s="148"/>
      <c r="J132" s="147"/>
      <c r="K132" s="148"/>
      <c r="O132" s="149">
        <v>1</v>
      </c>
    </row>
    <row r="133" spans="1:80" x14ac:dyDescent="0.3">
      <c r="A133" s="150">
        <v>91</v>
      </c>
      <c r="B133" s="151" t="s">
        <v>305</v>
      </c>
      <c r="C133" s="152" t="s">
        <v>306</v>
      </c>
      <c r="D133" s="153" t="s">
        <v>112</v>
      </c>
      <c r="E133" s="154">
        <v>230</v>
      </c>
      <c r="F133" s="154">
        <v>0</v>
      </c>
      <c r="G133" s="155">
        <f>E133*F133</f>
        <v>0</v>
      </c>
      <c r="H133" s="156">
        <v>4.2000000000000002E-4</v>
      </c>
      <c r="I133" s="157">
        <f>E133*H133</f>
        <v>9.6600000000000005E-2</v>
      </c>
      <c r="J133" s="156">
        <v>0</v>
      </c>
      <c r="K133" s="157">
        <f>E133*J133</f>
        <v>0</v>
      </c>
      <c r="O133" s="149">
        <v>2</v>
      </c>
      <c r="AA133" s="127">
        <v>1</v>
      </c>
      <c r="AB133" s="127">
        <v>7</v>
      </c>
      <c r="AC133" s="127">
        <v>7</v>
      </c>
      <c r="AZ133" s="127">
        <v>2</v>
      </c>
      <c r="BA133" s="127">
        <f>IF(AZ133=1,G133,0)</f>
        <v>0</v>
      </c>
      <c r="BB133" s="158">
        <f>IF(AZ133=2,G133,0)</f>
        <v>0</v>
      </c>
      <c r="BC133" s="127">
        <f>IF(AZ133=3,G133,0)</f>
        <v>0</v>
      </c>
      <c r="BD133" s="127">
        <f>IF(AZ133=4,G133,0)</f>
        <v>0</v>
      </c>
      <c r="BE133" s="127">
        <f>IF(AZ133=5,G133,0)</f>
        <v>0</v>
      </c>
      <c r="CA133" s="149">
        <v>1</v>
      </c>
      <c r="CB133" s="149">
        <v>7</v>
      </c>
    </row>
    <row r="134" spans="1:80" x14ac:dyDescent="0.3">
      <c r="A134" s="150">
        <v>92</v>
      </c>
      <c r="B134" s="151" t="s">
        <v>307</v>
      </c>
      <c r="C134" s="152" t="s">
        <v>358</v>
      </c>
      <c r="D134" s="153" t="s">
        <v>62</v>
      </c>
      <c r="E134" s="154">
        <v>5</v>
      </c>
      <c r="F134" s="154">
        <v>0</v>
      </c>
      <c r="G134" s="155">
        <f>E134*F134</f>
        <v>0</v>
      </c>
      <c r="H134" s="156"/>
      <c r="I134" s="157"/>
      <c r="J134" s="156"/>
      <c r="K134" s="157"/>
      <c r="O134" s="149"/>
      <c r="CA134" s="149"/>
      <c r="CB134" s="149"/>
    </row>
    <row r="135" spans="1:80" x14ac:dyDescent="0.3">
      <c r="A135" s="159"/>
      <c r="B135" s="160" t="s">
        <v>97</v>
      </c>
      <c r="C135" s="161" t="s">
        <v>308</v>
      </c>
      <c r="D135" s="162"/>
      <c r="E135" s="163"/>
      <c r="F135" s="164"/>
      <c r="G135" s="165">
        <f>SUM(G133:G134)</f>
        <v>0</v>
      </c>
      <c r="H135" s="166"/>
      <c r="I135" s="167">
        <f>SUM(I132:I133)</f>
        <v>9.6600000000000005E-2</v>
      </c>
      <c r="J135" s="166"/>
      <c r="K135" s="167">
        <f>SUM(K132:K133)</f>
        <v>0</v>
      </c>
      <c r="O135" s="149">
        <v>4</v>
      </c>
      <c r="BA135" s="168">
        <f>SUM(BA132:BA133)</f>
        <v>0</v>
      </c>
      <c r="BB135" s="168">
        <f>SUM(BB132:BB133)</f>
        <v>0</v>
      </c>
      <c r="BC135" s="168">
        <f>SUM(BC132:BC133)</f>
        <v>0</v>
      </c>
      <c r="BD135" s="168">
        <f>SUM(BD132:BD133)</f>
        <v>0</v>
      </c>
      <c r="BE135" s="168">
        <f>SUM(BE132:BE133)</f>
        <v>0</v>
      </c>
    </row>
    <row r="136" spans="1:80" x14ac:dyDescent="0.3">
      <c r="A136" s="141" t="s">
        <v>86</v>
      </c>
      <c r="B136" s="142" t="s">
        <v>309</v>
      </c>
      <c r="C136" s="143" t="s">
        <v>310</v>
      </c>
      <c r="D136" s="144"/>
      <c r="E136" s="145"/>
      <c r="F136" s="145"/>
      <c r="G136" s="146"/>
      <c r="H136" s="147"/>
      <c r="I136" s="148"/>
      <c r="J136" s="147"/>
      <c r="K136" s="148"/>
      <c r="O136" s="149">
        <v>1</v>
      </c>
    </row>
    <row r="137" spans="1:80" x14ac:dyDescent="0.3">
      <c r="A137" s="150">
        <v>93</v>
      </c>
      <c r="B137" s="151" t="s">
        <v>311</v>
      </c>
      <c r="C137" s="152" t="s">
        <v>312</v>
      </c>
      <c r="D137" s="153" t="s">
        <v>124</v>
      </c>
      <c r="E137" s="154">
        <v>190</v>
      </c>
      <c r="F137" s="154">
        <v>0</v>
      </c>
      <c r="G137" s="155">
        <f t="shared" ref="G137:G151" si="6">E137*F137</f>
        <v>0</v>
      </c>
    </row>
    <row r="138" spans="1:80" x14ac:dyDescent="0.3">
      <c r="A138" s="150">
        <v>94</v>
      </c>
      <c r="B138" s="151" t="s">
        <v>313</v>
      </c>
      <c r="C138" s="152" t="s">
        <v>314</v>
      </c>
      <c r="D138" s="153" t="s">
        <v>124</v>
      </c>
      <c r="E138" s="154">
        <v>10</v>
      </c>
      <c r="F138" s="154">
        <v>0</v>
      </c>
      <c r="G138" s="155">
        <f t="shared" si="6"/>
        <v>0</v>
      </c>
    </row>
    <row r="139" spans="1:80" x14ac:dyDescent="0.3">
      <c r="A139" s="150">
        <v>95</v>
      </c>
      <c r="B139" s="151" t="s">
        <v>315</v>
      </c>
      <c r="C139" s="152" t="s">
        <v>316</v>
      </c>
      <c r="D139" s="153" t="s">
        <v>124</v>
      </c>
      <c r="E139" s="154">
        <v>55</v>
      </c>
      <c r="F139" s="154">
        <v>0</v>
      </c>
      <c r="G139" s="155">
        <f t="shared" si="6"/>
        <v>0</v>
      </c>
    </row>
    <row r="140" spans="1:80" x14ac:dyDescent="0.3">
      <c r="A140" s="150">
        <v>96</v>
      </c>
      <c r="B140" s="151" t="s">
        <v>317</v>
      </c>
      <c r="C140" s="152" t="s">
        <v>318</v>
      </c>
      <c r="D140" s="153" t="s">
        <v>124</v>
      </c>
      <c r="E140" s="154">
        <v>180</v>
      </c>
      <c r="F140" s="154">
        <v>0</v>
      </c>
      <c r="G140" s="155">
        <f t="shared" si="6"/>
        <v>0</v>
      </c>
    </row>
    <row r="141" spans="1:80" x14ac:dyDescent="0.3">
      <c r="A141" s="150">
        <v>97</v>
      </c>
      <c r="B141" s="151" t="s">
        <v>319</v>
      </c>
      <c r="C141" s="152" t="s">
        <v>320</v>
      </c>
      <c r="D141" s="153" t="s">
        <v>124</v>
      </c>
      <c r="E141" s="154">
        <v>45</v>
      </c>
      <c r="F141" s="154">
        <v>0</v>
      </c>
      <c r="G141" s="155">
        <f t="shared" si="6"/>
        <v>0</v>
      </c>
    </row>
    <row r="142" spans="1:80" x14ac:dyDescent="0.3">
      <c r="A142" s="150">
        <v>98</v>
      </c>
      <c r="B142" s="151" t="s">
        <v>321</v>
      </c>
      <c r="C142" s="152" t="s">
        <v>322</v>
      </c>
      <c r="D142" s="153" t="s">
        <v>91</v>
      </c>
      <c r="E142" s="154">
        <v>2</v>
      </c>
      <c r="F142" s="154">
        <v>0</v>
      </c>
      <c r="G142" s="155">
        <f t="shared" si="6"/>
        <v>0</v>
      </c>
    </row>
    <row r="143" spans="1:80" x14ac:dyDescent="0.3">
      <c r="A143" s="150">
        <v>99</v>
      </c>
      <c r="B143" s="151" t="s">
        <v>323</v>
      </c>
      <c r="C143" s="152" t="s">
        <v>324</v>
      </c>
      <c r="D143" s="153" t="s">
        <v>91</v>
      </c>
      <c r="E143" s="154">
        <v>20</v>
      </c>
      <c r="F143" s="154">
        <v>0</v>
      </c>
      <c r="G143" s="155">
        <f t="shared" si="6"/>
        <v>0</v>
      </c>
    </row>
    <row r="144" spans="1:80" x14ac:dyDescent="0.3">
      <c r="A144" s="150">
        <v>100</v>
      </c>
      <c r="B144" s="151" t="s">
        <v>325</v>
      </c>
      <c r="C144" s="152" t="s">
        <v>326</v>
      </c>
      <c r="D144" s="153" t="s">
        <v>91</v>
      </c>
      <c r="E144" s="154">
        <v>8</v>
      </c>
      <c r="F144" s="154">
        <v>0</v>
      </c>
      <c r="G144" s="155">
        <f t="shared" si="6"/>
        <v>0</v>
      </c>
    </row>
    <row r="145" spans="1:7" x14ac:dyDescent="0.3">
      <c r="A145" s="150">
        <v>101</v>
      </c>
      <c r="B145" s="151" t="s">
        <v>327</v>
      </c>
      <c r="C145" s="152" t="s">
        <v>328</v>
      </c>
      <c r="D145" s="153" t="s">
        <v>91</v>
      </c>
      <c r="E145" s="154">
        <v>1</v>
      </c>
      <c r="F145" s="154">
        <v>0</v>
      </c>
      <c r="G145" s="155">
        <f t="shared" si="6"/>
        <v>0</v>
      </c>
    </row>
    <row r="146" spans="1:7" x14ac:dyDescent="0.3">
      <c r="A146" s="150">
        <v>102</v>
      </c>
      <c r="B146" s="151" t="s">
        <v>329</v>
      </c>
      <c r="C146" s="152" t="s">
        <v>330</v>
      </c>
      <c r="D146" s="153" t="s">
        <v>91</v>
      </c>
      <c r="E146" s="154">
        <v>12</v>
      </c>
      <c r="F146" s="154">
        <v>0</v>
      </c>
      <c r="G146" s="155">
        <f t="shared" si="6"/>
        <v>0</v>
      </c>
    </row>
    <row r="147" spans="1:7" x14ac:dyDescent="0.3">
      <c r="A147" s="150">
        <v>103</v>
      </c>
      <c r="B147" s="151" t="s">
        <v>331</v>
      </c>
      <c r="C147" s="152" t="s">
        <v>332</v>
      </c>
      <c r="D147" s="153" t="s">
        <v>91</v>
      </c>
      <c r="E147" s="154">
        <v>20</v>
      </c>
      <c r="F147" s="154">
        <v>0</v>
      </c>
      <c r="G147" s="155">
        <f t="shared" si="6"/>
        <v>0</v>
      </c>
    </row>
    <row r="148" spans="1:7" x14ac:dyDescent="0.3">
      <c r="A148" s="150">
        <v>104</v>
      </c>
      <c r="B148" s="151" t="s">
        <v>333</v>
      </c>
      <c r="C148" s="152" t="s">
        <v>334</v>
      </c>
      <c r="D148" s="153" t="s">
        <v>209</v>
      </c>
      <c r="E148" s="154">
        <v>1</v>
      </c>
      <c r="F148" s="154">
        <v>0</v>
      </c>
      <c r="G148" s="155">
        <f t="shared" si="6"/>
        <v>0</v>
      </c>
    </row>
    <row r="149" spans="1:7" x14ac:dyDescent="0.3">
      <c r="A149" s="150">
        <v>105</v>
      </c>
      <c r="B149" s="151" t="s">
        <v>335</v>
      </c>
      <c r="C149" s="152" t="s">
        <v>336</v>
      </c>
      <c r="D149" s="153" t="s">
        <v>209</v>
      </c>
      <c r="E149" s="154">
        <v>1</v>
      </c>
      <c r="F149" s="154">
        <v>0</v>
      </c>
      <c r="G149" s="155">
        <f t="shared" ref="G149" si="7">E149*F149</f>
        <v>0</v>
      </c>
    </row>
    <row r="150" spans="1:7" x14ac:dyDescent="0.3">
      <c r="A150" s="150">
        <v>106</v>
      </c>
      <c r="B150" s="151" t="s">
        <v>337</v>
      </c>
      <c r="C150" s="152" t="s">
        <v>338</v>
      </c>
      <c r="D150" s="153" t="s">
        <v>209</v>
      </c>
      <c r="E150" s="154">
        <v>1</v>
      </c>
      <c r="F150" s="154">
        <v>0</v>
      </c>
      <c r="G150" s="155">
        <f t="shared" si="6"/>
        <v>0</v>
      </c>
    </row>
    <row r="151" spans="1:7" x14ac:dyDescent="0.3">
      <c r="A151" s="150">
        <v>107</v>
      </c>
      <c r="B151" s="151" t="s">
        <v>337</v>
      </c>
      <c r="C151" s="152" t="s">
        <v>360</v>
      </c>
      <c r="D151" s="153" t="s">
        <v>62</v>
      </c>
      <c r="E151" s="154">
        <v>5</v>
      </c>
      <c r="F151" s="154">
        <v>0</v>
      </c>
      <c r="G151" s="155">
        <f t="shared" si="6"/>
        <v>0</v>
      </c>
    </row>
    <row r="152" spans="1:7" x14ac:dyDescent="0.3">
      <c r="A152" s="159"/>
      <c r="B152" s="160" t="s">
        <v>97</v>
      </c>
      <c r="C152" s="161" t="s">
        <v>339</v>
      </c>
      <c r="D152" s="162"/>
      <c r="E152" s="163"/>
      <c r="F152" s="164"/>
      <c r="G152" s="165">
        <f>SUM(G137:G151)</f>
        <v>0</v>
      </c>
    </row>
    <row r="153" spans="1:7" s="127" customFormat="1" x14ac:dyDescent="0.3">
      <c r="G153" s="158"/>
    </row>
    <row r="154" spans="1:7" s="127" customFormat="1" x14ac:dyDescent="0.3"/>
    <row r="155" spans="1:7" s="127" customFormat="1" x14ac:dyDescent="0.3"/>
    <row r="156" spans="1:7" s="127" customFormat="1" x14ac:dyDescent="0.3"/>
    <row r="157" spans="1:7" s="127" customFormat="1" x14ac:dyDescent="0.3"/>
    <row r="158" spans="1:7" s="127" customFormat="1" x14ac:dyDescent="0.3"/>
    <row r="159" spans="1:7" s="127" customFormat="1" x14ac:dyDescent="0.3"/>
    <row r="160" spans="1:7" s="127" customFormat="1" x14ac:dyDescent="0.3"/>
    <row r="161" spans="1:7" s="127" customFormat="1" x14ac:dyDescent="0.3"/>
    <row r="162" spans="1:7" s="127" customFormat="1" x14ac:dyDescent="0.3"/>
    <row r="163" spans="1:7" s="127" customFormat="1" x14ac:dyDescent="0.3"/>
    <row r="164" spans="1:7" s="127" customFormat="1" x14ac:dyDescent="0.3"/>
    <row r="165" spans="1:7" s="127" customFormat="1" x14ac:dyDescent="0.3"/>
    <row r="166" spans="1:7" s="127" customFormat="1" x14ac:dyDescent="0.3"/>
    <row r="167" spans="1:7" s="127" customFormat="1" x14ac:dyDescent="0.3"/>
    <row r="168" spans="1:7" s="127" customFormat="1" x14ac:dyDescent="0.3"/>
    <row r="169" spans="1:7" s="127" customFormat="1" x14ac:dyDescent="0.3"/>
    <row r="170" spans="1:7" s="127" customFormat="1" x14ac:dyDescent="0.3"/>
    <row r="171" spans="1:7" s="127" customFormat="1" x14ac:dyDescent="0.3"/>
    <row r="172" spans="1:7" s="127" customFormat="1" x14ac:dyDescent="0.3"/>
    <row r="173" spans="1:7" s="127" customFormat="1" x14ac:dyDescent="0.3"/>
    <row r="174" spans="1:7" s="127" customFormat="1" x14ac:dyDescent="0.3"/>
    <row r="175" spans="1:7" x14ac:dyDescent="0.3">
      <c r="A175" s="181"/>
      <c r="B175" s="181"/>
      <c r="C175" s="181"/>
      <c r="D175" s="181"/>
      <c r="E175" s="181"/>
      <c r="F175" s="181"/>
      <c r="G175" s="181"/>
    </row>
    <row r="176" spans="1:7" x14ac:dyDescent="0.3">
      <c r="A176" s="181"/>
      <c r="B176" s="181"/>
      <c r="C176" s="181"/>
      <c r="D176" s="181"/>
      <c r="E176" s="181"/>
      <c r="F176" s="181"/>
      <c r="G176" s="181"/>
    </row>
    <row r="177" spans="1:7" x14ac:dyDescent="0.3">
      <c r="A177" s="181"/>
      <c r="B177" s="181"/>
      <c r="C177" s="181"/>
      <c r="D177" s="181"/>
      <c r="E177" s="181"/>
      <c r="F177" s="181"/>
      <c r="G177" s="181"/>
    </row>
    <row r="178" spans="1:7" x14ac:dyDescent="0.3">
      <c r="A178" s="181"/>
      <c r="B178" s="181"/>
      <c r="C178" s="181"/>
      <c r="D178" s="181"/>
      <c r="E178" s="181"/>
      <c r="F178" s="181"/>
      <c r="G178" s="181"/>
    </row>
    <row r="179" spans="1:7" s="127" customFormat="1" x14ac:dyDescent="0.3"/>
    <row r="180" spans="1:7" s="127" customFormat="1" x14ac:dyDescent="0.3"/>
    <row r="181" spans="1:7" s="127" customFormat="1" x14ac:dyDescent="0.3"/>
    <row r="182" spans="1:7" s="127" customFormat="1" x14ac:dyDescent="0.3"/>
    <row r="183" spans="1:7" s="127" customFormat="1" x14ac:dyDescent="0.3"/>
    <row r="184" spans="1:7" s="127" customFormat="1" x14ac:dyDescent="0.3"/>
    <row r="185" spans="1:7" s="127" customFormat="1" x14ac:dyDescent="0.3"/>
    <row r="186" spans="1:7" s="127" customFormat="1" x14ac:dyDescent="0.3"/>
    <row r="187" spans="1:7" s="127" customFormat="1" x14ac:dyDescent="0.3"/>
    <row r="188" spans="1:7" s="127" customFormat="1" x14ac:dyDescent="0.3"/>
    <row r="189" spans="1:7" s="127" customFormat="1" x14ac:dyDescent="0.3"/>
    <row r="190" spans="1:7" s="127" customFormat="1" x14ac:dyDescent="0.3"/>
    <row r="191" spans="1:7" s="127" customFormat="1" x14ac:dyDescent="0.3"/>
    <row r="192" spans="1:7" s="127" customFormat="1" x14ac:dyDescent="0.3"/>
    <row r="193" s="127" customFormat="1" x14ac:dyDescent="0.3"/>
    <row r="194" s="127" customFormat="1" x14ac:dyDescent="0.3"/>
    <row r="195" s="127" customFormat="1" x14ac:dyDescent="0.3"/>
    <row r="196" s="127" customFormat="1" x14ac:dyDescent="0.3"/>
    <row r="197" s="127" customFormat="1" x14ac:dyDescent="0.3"/>
    <row r="198" s="127" customFormat="1" x14ac:dyDescent="0.3"/>
    <row r="199" s="127" customFormat="1" x14ac:dyDescent="0.3"/>
    <row r="200" s="127" customFormat="1" x14ac:dyDescent="0.3"/>
    <row r="201" s="127" customFormat="1" x14ac:dyDescent="0.3"/>
    <row r="202" s="127" customFormat="1" x14ac:dyDescent="0.3"/>
    <row r="203" s="127" customFormat="1" x14ac:dyDescent="0.3"/>
    <row r="204" s="127" customFormat="1" x14ac:dyDescent="0.3"/>
    <row r="205" s="127" customFormat="1" x14ac:dyDescent="0.3"/>
    <row r="206" s="127" customFormat="1" x14ac:dyDescent="0.3"/>
    <row r="207" s="127" customFormat="1" x14ac:dyDescent="0.3"/>
    <row r="208" s="127" customFormat="1" x14ac:dyDescent="0.3"/>
    <row r="209" spans="1:7" s="127" customFormat="1" x14ac:dyDescent="0.3"/>
    <row r="210" spans="1:7" x14ac:dyDescent="0.3">
      <c r="A210" s="182"/>
      <c r="B210" s="182"/>
    </row>
    <row r="211" spans="1:7" x14ac:dyDescent="0.3">
      <c r="A211" s="181"/>
      <c r="B211" s="181"/>
      <c r="C211" s="183"/>
      <c r="D211" s="183"/>
      <c r="E211" s="184"/>
      <c r="F211" s="183"/>
      <c r="G211" s="185"/>
    </row>
    <row r="212" spans="1:7" x14ac:dyDescent="0.3">
      <c r="A212" s="186"/>
      <c r="B212" s="186"/>
      <c r="C212" s="181"/>
      <c r="D212" s="181"/>
      <c r="E212" s="187"/>
      <c r="F212" s="181"/>
      <c r="G212" s="181"/>
    </row>
    <row r="213" spans="1:7" x14ac:dyDescent="0.3">
      <c r="A213" s="181"/>
      <c r="B213" s="181"/>
      <c r="C213" s="181"/>
      <c r="D213" s="181"/>
      <c r="E213" s="187"/>
      <c r="F213" s="181"/>
      <c r="G213" s="181"/>
    </row>
    <row r="214" spans="1:7" x14ac:dyDescent="0.3">
      <c r="A214" s="181"/>
      <c r="B214" s="181"/>
      <c r="C214" s="181"/>
      <c r="D214" s="181"/>
      <c r="E214" s="187"/>
      <c r="F214" s="181"/>
      <c r="G214" s="181"/>
    </row>
    <row r="215" spans="1:7" x14ac:dyDescent="0.3">
      <c r="A215" s="181"/>
      <c r="B215" s="181"/>
      <c r="C215" s="181"/>
      <c r="D215" s="181"/>
      <c r="E215" s="187"/>
      <c r="F215" s="181"/>
      <c r="G215" s="181"/>
    </row>
    <row r="216" spans="1:7" x14ac:dyDescent="0.3">
      <c r="A216" s="181"/>
      <c r="B216" s="181"/>
      <c r="C216" s="181"/>
      <c r="D216" s="181"/>
      <c r="E216" s="187"/>
      <c r="F216" s="181"/>
      <c r="G216" s="181"/>
    </row>
    <row r="217" spans="1:7" x14ac:dyDescent="0.3">
      <c r="A217" s="181"/>
      <c r="B217" s="181"/>
      <c r="C217" s="181"/>
      <c r="D217" s="181"/>
      <c r="E217" s="187"/>
      <c r="F217" s="181"/>
      <c r="G217" s="181"/>
    </row>
    <row r="218" spans="1:7" x14ac:dyDescent="0.3">
      <c r="A218" s="181"/>
      <c r="B218" s="181"/>
      <c r="C218" s="181"/>
      <c r="D218" s="181"/>
      <c r="E218" s="187"/>
      <c r="F218" s="181"/>
      <c r="G218" s="181"/>
    </row>
    <row r="219" spans="1:7" x14ac:dyDescent="0.3">
      <c r="A219" s="181"/>
      <c r="B219" s="181"/>
      <c r="C219" s="181"/>
      <c r="D219" s="181"/>
      <c r="E219" s="187"/>
      <c r="F219" s="181"/>
      <c r="G219" s="181"/>
    </row>
    <row r="220" spans="1:7" x14ac:dyDescent="0.3">
      <c r="A220" s="181"/>
      <c r="B220" s="181"/>
      <c r="C220" s="181"/>
      <c r="D220" s="181"/>
      <c r="E220" s="187"/>
      <c r="F220" s="181"/>
      <c r="G220" s="181"/>
    </row>
    <row r="221" spans="1:7" x14ac:dyDescent="0.3">
      <c r="A221" s="181"/>
      <c r="B221" s="181"/>
      <c r="C221" s="181"/>
      <c r="D221" s="181"/>
      <c r="E221" s="187"/>
      <c r="F221" s="181"/>
      <c r="G221" s="181"/>
    </row>
    <row r="222" spans="1:7" x14ac:dyDescent="0.3">
      <c r="A222" s="181"/>
      <c r="B222" s="181"/>
      <c r="C222" s="181"/>
      <c r="D222" s="181"/>
      <c r="E222" s="187"/>
      <c r="F222" s="181"/>
      <c r="G222" s="181"/>
    </row>
    <row r="223" spans="1:7" x14ac:dyDescent="0.3">
      <c r="A223" s="181"/>
      <c r="B223" s="181"/>
      <c r="C223" s="181"/>
      <c r="D223" s="181"/>
      <c r="E223" s="187"/>
      <c r="F223" s="181"/>
      <c r="G223" s="181"/>
    </row>
    <row r="224" spans="1:7" x14ac:dyDescent="0.3">
      <c r="A224" s="181"/>
      <c r="B224" s="181"/>
      <c r="C224" s="181"/>
      <c r="D224" s="181"/>
      <c r="E224" s="187"/>
      <c r="F224" s="181"/>
      <c r="G224" s="181"/>
    </row>
  </sheetData>
  <mergeCells count="4">
    <mergeCell ref="A1:G1"/>
    <mergeCell ref="A3:B3"/>
    <mergeCell ref="A4:B4"/>
    <mergeCell ref="E4:G4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/>
  <headerFooter>
    <oddFooter>&amp;L&amp;9Zpracováno programem 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13</vt:i4>
      </vt:variant>
    </vt:vector>
  </HeadingPairs>
  <TitlesOfParts>
    <vt:vector size="16" baseType="lpstr">
      <vt:lpstr>9221 92212 KL</vt:lpstr>
      <vt:lpstr>9221 92212 Rek</vt:lpstr>
      <vt:lpstr>9221 92212 Pol</vt:lpstr>
      <vt:lpstr>'9221 92212 Pol'!Názvy_tisku</vt:lpstr>
      <vt:lpstr>'9221 92212 Rek'!Názvy_tisku</vt:lpstr>
      <vt:lpstr>'9221 92212 KL'!Oblast_tisku</vt:lpstr>
      <vt:lpstr>'9221 92212 Pol'!Oblast_tisku</vt:lpstr>
      <vt:lpstr>'9221 92212 Rek'!Oblast_tisku</vt:lpstr>
      <vt:lpstr>'9221 92212 Pol'!Print_Titles_0</vt:lpstr>
      <vt:lpstr>'9221 92212 Rek'!Print_Titles_0</vt:lpstr>
      <vt:lpstr>'9221 92212 Pol'!Print_Titles_0_0</vt:lpstr>
      <vt:lpstr>'9221 92212 Rek'!Print_Titles_0_0</vt:lpstr>
      <vt:lpstr>'9221 92212 Pol'!Print_Titles_0_0_0</vt:lpstr>
      <vt:lpstr>'9221 92212 Rek'!Print_Titles_0_0_0</vt:lpstr>
      <vt:lpstr>'9221 92212 Pol'!Print_Titles_0_0_0_0</vt:lpstr>
      <vt:lpstr>'9221 92212 Rek'!Print_Titles_0_0_0_0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pocitac</dc:creator>
  <dc:description/>
  <cp:lastModifiedBy>Bártová Radka</cp:lastModifiedBy>
  <cp:revision>6</cp:revision>
  <dcterms:created xsi:type="dcterms:W3CDTF">2023-12-18T15:33:14Z</dcterms:created>
  <dcterms:modified xsi:type="dcterms:W3CDTF">2025-02-04T07:04:52Z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