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Pokyny pro vyplnění" sheetId="11" r:id="rId1"/>
    <sheet name="Stavba" sheetId="1" r:id="rId2"/>
    <sheet name="VzorPolozky" sheetId="10" state="hidden" r:id="rId3"/>
    <sheet name="01 00 Pol" sheetId="12" r:id="rId4"/>
    <sheet name="01 01 Pol" sheetId="13" r:id="rId5"/>
    <sheet name="01 02 Pol" sheetId="14" r:id="rId6"/>
    <sheet name="01 03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00 Pol'!$1:$7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00 Pol'!$A$1:$Y$28</definedName>
    <definedName name="_xlnm.Print_Area" localSheetId="4">'01 01 Pol'!$A$1:$Y$151</definedName>
    <definedName name="_xlnm.Print_Area" localSheetId="5">'01 02 Pol'!$A$1:$Y$55</definedName>
    <definedName name="_xlnm.Print_Area" localSheetId="6">'01 03 Pol'!$A$1:$Y$40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G45" i="1"/>
  <c r="F45" i="1"/>
  <c r="G44" i="1"/>
  <c r="F44" i="1"/>
  <c r="G43" i="1"/>
  <c r="F43" i="1"/>
  <c r="G42" i="1"/>
  <c r="F42" i="1"/>
  <c r="G41" i="1"/>
  <c r="F41" i="1"/>
  <c r="G39" i="1"/>
  <c r="I39" i="1" s="1"/>
  <c r="I46" i="1" s="1"/>
  <c r="F39" i="1"/>
  <c r="G39" i="15"/>
  <c r="BA27" i="15"/>
  <c r="BA25" i="15"/>
  <c r="BA21" i="15"/>
  <c r="BA15" i="15"/>
  <c r="BA13" i="15"/>
  <c r="BA11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2" i="15"/>
  <c r="I12" i="15"/>
  <c r="K12" i="15"/>
  <c r="M12" i="15"/>
  <c r="O12" i="15"/>
  <c r="Q12" i="15"/>
  <c r="V12" i="15"/>
  <c r="G14" i="15"/>
  <c r="M14" i="15" s="1"/>
  <c r="I14" i="15"/>
  <c r="K14" i="15"/>
  <c r="O14" i="15"/>
  <c r="O8" i="15" s="1"/>
  <c r="Q14" i="15"/>
  <c r="V14" i="15"/>
  <c r="G16" i="15"/>
  <c r="M16" i="15" s="1"/>
  <c r="I16" i="15"/>
  <c r="K16" i="15"/>
  <c r="O16" i="15"/>
  <c r="Q16" i="15"/>
  <c r="V16" i="15"/>
  <c r="G20" i="15"/>
  <c r="I20" i="15"/>
  <c r="K20" i="15"/>
  <c r="M20" i="15"/>
  <c r="O20" i="15"/>
  <c r="Q20" i="15"/>
  <c r="V20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6" i="15"/>
  <c r="M26" i="15" s="1"/>
  <c r="I26" i="15"/>
  <c r="K26" i="15"/>
  <c r="O26" i="15"/>
  <c r="Q26" i="15"/>
  <c r="V26" i="15"/>
  <c r="G28" i="15"/>
  <c r="I28" i="15"/>
  <c r="K28" i="15"/>
  <c r="M28" i="15"/>
  <c r="O28" i="15"/>
  <c r="Q28" i="15"/>
  <c r="V28" i="15"/>
  <c r="G33" i="15"/>
  <c r="M33" i="15" s="1"/>
  <c r="I33" i="15"/>
  <c r="K33" i="15"/>
  <c r="O33" i="15"/>
  <c r="Q33" i="15"/>
  <c r="V33" i="15"/>
  <c r="AE39" i="15"/>
  <c r="AF39" i="15"/>
  <c r="G54" i="14"/>
  <c r="BA43" i="14"/>
  <c r="BA41" i="14"/>
  <c r="BA36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8" i="14"/>
  <c r="I38" i="14"/>
  <c r="I37" i="14" s="1"/>
  <c r="K38" i="14"/>
  <c r="M38" i="14"/>
  <c r="O38" i="14"/>
  <c r="Q38" i="14"/>
  <c r="Q37" i="14" s="1"/>
  <c r="V38" i="14"/>
  <c r="G39" i="14"/>
  <c r="M39" i="14" s="1"/>
  <c r="I39" i="14"/>
  <c r="K39" i="14"/>
  <c r="K37" i="14" s="1"/>
  <c r="O39" i="14"/>
  <c r="Q39" i="14"/>
  <c r="V39" i="14"/>
  <c r="V37" i="14" s="1"/>
  <c r="G40" i="14"/>
  <c r="I40" i="14"/>
  <c r="K40" i="14"/>
  <c r="M40" i="14"/>
  <c r="O40" i="14"/>
  <c r="Q40" i="14"/>
  <c r="V40" i="14"/>
  <c r="G42" i="14"/>
  <c r="AF54" i="14" s="1"/>
  <c r="I42" i="14"/>
  <c r="K42" i="14"/>
  <c r="O42" i="14"/>
  <c r="O37" i="14" s="1"/>
  <c r="Q42" i="14"/>
  <c r="V42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50" i="14"/>
  <c r="I50" i="14"/>
  <c r="K50" i="14"/>
  <c r="M50" i="14"/>
  <c r="O50" i="14"/>
  <c r="Q50" i="14"/>
  <c r="V50" i="14"/>
  <c r="G51" i="14"/>
  <c r="M51" i="14" s="1"/>
  <c r="I51" i="14"/>
  <c r="K51" i="14"/>
  <c r="O51" i="14"/>
  <c r="Q51" i="14"/>
  <c r="V51" i="14"/>
  <c r="G52" i="14"/>
  <c r="I52" i="14"/>
  <c r="K52" i="14"/>
  <c r="M52" i="14"/>
  <c r="O52" i="14"/>
  <c r="Q52" i="14"/>
  <c r="V52" i="14"/>
  <c r="AE54" i="14"/>
  <c r="G15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7" i="13"/>
  <c r="I17" i="13"/>
  <c r="K17" i="13"/>
  <c r="M17" i="13"/>
  <c r="O17" i="13"/>
  <c r="Q17" i="13"/>
  <c r="V17" i="13"/>
  <c r="G19" i="13"/>
  <c r="G8" i="13" s="1"/>
  <c r="I19" i="13"/>
  <c r="K19" i="13"/>
  <c r="O19" i="13"/>
  <c r="O8" i="13" s="1"/>
  <c r="Q19" i="13"/>
  <c r="V19" i="13"/>
  <c r="G22" i="13"/>
  <c r="O22" i="13"/>
  <c r="G23" i="13"/>
  <c r="I23" i="13"/>
  <c r="I22" i="13" s="1"/>
  <c r="K23" i="13"/>
  <c r="K22" i="13" s="1"/>
  <c r="M23" i="13"/>
  <c r="M22" i="13" s="1"/>
  <c r="O23" i="13"/>
  <c r="Q23" i="13"/>
  <c r="Q22" i="13" s="1"/>
  <c r="V23" i="13"/>
  <c r="V22" i="13" s="1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9" i="13"/>
  <c r="O59" i="13"/>
  <c r="G60" i="13"/>
  <c r="I60" i="13"/>
  <c r="I59" i="13" s="1"/>
  <c r="K60" i="13"/>
  <c r="K59" i="13" s="1"/>
  <c r="M60" i="13"/>
  <c r="M59" i="13" s="1"/>
  <c r="O60" i="13"/>
  <c r="Q60" i="13"/>
  <c r="Q59" i="13" s="1"/>
  <c r="V60" i="13"/>
  <c r="V59" i="13" s="1"/>
  <c r="G61" i="13"/>
  <c r="I61" i="13"/>
  <c r="K61" i="13"/>
  <c r="M61" i="13"/>
  <c r="O61" i="13"/>
  <c r="Q61" i="13"/>
  <c r="V61" i="13"/>
  <c r="G63" i="13"/>
  <c r="G62" i="13" s="1"/>
  <c r="I63" i="13"/>
  <c r="I62" i="13" s="1"/>
  <c r="K63" i="13"/>
  <c r="K62" i="13" s="1"/>
  <c r="O63" i="13"/>
  <c r="O62" i="13" s="1"/>
  <c r="Q63" i="13"/>
  <c r="Q62" i="13" s="1"/>
  <c r="V63" i="13"/>
  <c r="V62" i="13" s="1"/>
  <c r="G64" i="13"/>
  <c r="I64" i="13"/>
  <c r="K64" i="13"/>
  <c r="M64" i="13"/>
  <c r="O64" i="13"/>
  <c r="Q64" i="13"/>
  <c r="V64" i="13"/>
  <c r="G66" i="13"/>
  <c r="G65" i="13" s="1"/>
  <c r="I66" i="13"/>
  <c r="I65" i="13" s="1"/>
  <c r="K66" i="13"/>
  <c r="M66" i="13"/>
  <c r="O66" i="13"/>
  <c r="O65" i="13" s="1"/>
  <c r="Q66" i="13"/>
  <c r="Q65" i="13" s="1"/>
  <c r="V66" i="13"/>
  <c r="G75" i="13"/>
  <c r="M75" i="13" s="1"/>
  <c r="I75" i="13"/>
  <c r="K75" i="13"/>
  <c r="O75" i="13"/>
  <c r="Q75" i="13"/>
  <c r="V75" i="13"/>
  <c r="G82" i="13"/>
  <c r="I82" i="13"/>
  <c r="K82" i="13"/>
  <c r="M82" i="13"/>
  <c r="O82" i="13"/>
  <c r="Q82" i="13"/>
  <c r="V82" i="13"/>
  <c r="G83" i="13"/>
  <c r="I83" i="13"/>
  <c r="K83" i="13"/>
  <c r="K65" i="13" s="1"/>
  <c r="M83" i="13"/>
  <c r="O83" i="13"/>
  <c r="Q83" i="13"/>
  <c r="V83" i="13"/>
  <c r="V65" i="13" s="1"/>
  <c r="G84" i="13"/>
  <c r="I84" i="13"/>
  <c r="K84" i="13"/>
  <c r="M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I87" i="13"/>
  <c r="K87" i="13"/>
  <c r="M87" i="13"/>
  <c r="O87" i="13"/>
  <c r="Q87" i="13"/>
  <c r="V87" i="13"/>
  <c r="G90" i="13"/>
  <c r="G89" i="13" s="1"/>
  <c r="I90" i="13"/>
  <c r="I89" i="13" s="1"/>
  <c r="K90" i="13"/>
  <c r="K89" i="13" s="1"/>
  <c r="O90" i="13"/>
  <c r="O89" i="13" s="1"/>
  <c r="Q90" i="13"/>
  <c r="Q89" i="13" s="1"/>
  <c r="V90" i="13"/>
  <c r="V89" i="13" s="1"/>
  <c r="G92" i="13"/>
  <c r="I92" i="13"/>
  <c r="K92" i="13"/>
  <c r="M92" i="13"/>
  <c r="O92" i="13"/>
  <c r="Q92" i="13"/>
  <c r="V92" i="13"/>
  <c r="G93" i="13"/>
  <c r="I93" i="13"/>
  <c r="K93" i="13"/>
  <c r="M93" i="13"/>
  <c r="O93" i="13"/>
  <c r="Q93" i="13"/>
  <c r="V93" i="13"/>
  <c r="G97" i="13"/>
  <c r="I97" i="13"/>
  <c r="K97" i="13"/>
  <c r="M97" i="13"/>
  <c r="O97" i="13"/>
  <c r="Q97" i="13"/>
  <c r="V97" i="13"/>
  <c r="G98" i="13"/>
  <c r="M98" i="13" s="1"/>
  <c r="I98" i="13"/>
  <c r="K98" i="13"/>
  <c r="O98" i="13"/>
  <c r="Q98" i="13"/>
  <c r="V98" i="13"/>
  <c r="G100" i="13"/>
  <c r="I100" i="13"/>
  <c r="K100" i="13"/>
  <c r="M100" i="13"/>
  <c r="O100" i="13"/>
  <c r="Q100" i="13"/>
  <c r="V100" i="13"/>
  <c r="G112" i="13"/>
  <c r="I112" i="13"/>
  <c r="K112" i="13"/>
  <c r="M112" i="13"/>
  <c r="O112" i="13"/>
  <c r="Q112" i="13"/>
  <c r="V112" i="13"/>
  <c r="G114" i="13"/>
  <c r="I114" i="13"/>
  <c r="K114" i="13"/>
  <c r="M114" i="13"/>
  <c r="O114" i="13"/>
  <c r="Q114" i="13"/>
  <c r="V114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1" i="13"/>
  <c r="I121" i="13"/>
  <c r="K121" i="13"/>
  <c r="M121" i="13"/>
  <c r="O121" i="13"/>
  <c r="Q121" i="13"/>
  <c r="V121" i="13"/>
  <c r="G123" i="13"/>
  <c r="M123" i="13" s="1"/>
  <c r="I123" i="13"/>
  <c r="K123" i="13"/>
  <c r="O123" i="13"/>
  <c r="Q123" i="13"/>
  <c r="V123" i="13"/>
  <c r="G126" i="13"/>
  <c r="I126" i="13"/>
  <c r="K126" i="13"/>
  <c r="M126" i="13"/>
  <c r="O126" i="13"/>
  <c r="Q126" i="13"/>
  <c r="V126" i="13"/>
  <c r="G127" i="13"/>
  <c r="I127" i="13"/>
  <c r="K127" i="13"/>
  <c r="M127" i="13"/>
  <c r="O127" i="13"/>
  <c r="Q127" i="13"/>
  <c r="V127" i="13"/>
  <c r="G130" i="13"/>
  <c r="G129" i="13" s="1"/>
  <c r="I130" i="13"/>
  <c r="I129" i="13" s="1"/>
  <c r="K130" i="13"/>
  <c r="K129" i="13" s="1"/>
  <c r="O130" i="13"/>
  <c r="O129" i="13" s="1"/>
  <c r="Q130" i="13"/>
  <c r="Q129" i="13" s="1"/>
  <c r="V130" i="13"/>
  <c r="V129" i="13" s="1"/>
  <c r="G133" i="13"/>
  <c r="I133" i="13"/>
  <c r="K133" i="13"/>
  <c r="M133" i="13"/>
  <c r="O133" i="13"/>
  <c r="Q133" i="13"/>
  <c r="V133" i="13"/>
  <c r="G135" i="13"/>
  <c r="I135" i="13"/>
  <c r="K135" i="13"/>
  <c r="M135" i="13"/>
  <c r="O135" i="13"/>
  <c r="Q135" i="13"/>
  <c r="V135" i="13"/>
  <c r="G138" i="13"/>
  <c r="G137" i="13" s="1"/>
  <c r="I138" i="13"/>
  <c r="I137" i="13" s="1"/>
  <c r="K138" i="13"/>
  <c r="K137" i="13" s="1"/>
  <c r="O138" i="13"/>
  <c r="O137" i="13" s="1"/>
  <c r="Q138" i="13"/>
  <c r="Q137" i="13" s="1"/>
  <c r="V138" i="13"/>
  <c r="V137" i="13" s="1"/>
  <c r="G140" i="13"/>
  <c r="G139" i="13" s="1"/>
  <c r="I140" i="13"/>
  <c r="K140" i="13"/>
  <c r="K139" i="13" s="1"/>
  <c r="M140" i="13"/>
  <c r="O140" i="13"/>
  <c r="O139" i="13" s="1"/>
  <c r="Q140" i="13"/>
  <c r="V140" i="13"/>
  <c r="V139" i="13" s="1"/>
  <c r="G141" i="13"/>
  <c r="I141" i="13"/>
  <c r="K141" i="13"/>
  <c r="M141" i="13"/>
  <c r="O141" i="13"/>
  <c r="Q141" i="13"/>
  <c r="V141" i="13"/>
  <c r="G142" i="13"/>
  <c r="AF150" i="13" s="1"/>
  <c r="I142" i="13"/>
  <c r="I139" i="13" s="1"/>
  <c r="K142" i="13"/>
  <c r="O142" i="13"/>
  <c r="Q142" i="13"/>
  <c r="Q139" i="13" s="1"/>
  <c r="V142" i="13"/>
  <c r="G143" i="13"/>
  <c r="M143" i="13" s="1"/>
  <c r="I143" i="13"/>
  <c r="K143" i="13"/>
  <c r="O143" i="13"/>
  <c r="Q143" i="13"/>
  <c r="V143" i="13"/>
  <c r="G144" i="13"/>
  <c r="I144" i="13"/>
  <c r="K144" i="13"/>
  <c r="M144" i="13"/>
  <c r="O144" i="13"/>
  <c r="Q144" i="13"/>
  <c r="V144" i="13"/>
  <c r="G145" i="13"/>
  <c r="I145" i="13"/>
  <c r="K145" i="13"/>
  <c r="M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O147" i="13"/>
  <c r="Q147" i="13"/>
  <c r="G148" i="13"/>
  <c r="I148" i="13"/>
  <c r="K148" i="13"/>
  <c r="K147" i="13" s="1"/>
  <c r="M148" i="13"/>
  <c r="M147" i="13" s="1"/>
  <c r="O148" i="13"/>
  <c r="Q148" i="13"/>
  <c r="V148" i="13"/>
  <c r="V147" i="13" s="1"/>
  <c r="AE150" i="13"/>
  <c r="G27" i="12"/>
  <c r="BA25" i="12"/>
  <c r="BA20" i="12"/>
  <c r="BA19" i="12"/>
  <c r="BA18" i="12"/>
  <c r="BA17" i="12"/>
  <c r="BA16" i="12"/>
  <c r="BA13" i="12"/>
  <c r="BA12" i="12"/>
  <c r="BA10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AE27" i="12"/>
  <c r="AF27" i="12"/>
  <c r="I20" i="1"/>
  <c r="I19" i="1"/>
  <c r="I18" i="1"/>
  <c r="I17" i="1"/>
  <c r="I16" i="1"/>
  <c r="I76" i="1"/>
  <c r="J75" i="1" s="1"/>
  <c r="AZ58" i="1"/>
  <c r="AZ56" i="1"/>
  <c r="AZ54" i="1"/>
  <c r="AZ51" i="1"/>
  <c r="AZ49" i="1"/>
  <c r="F46" i="1"/>
  <c r="G23" i="1" s="1"/>
  <c r="G46" i="1"/>
  <c r="G25" i="1" s="1"/>
  <c r="H46" i="1"/>
  <c r="I45" i="1"/>
  <c r="I44" i="1"/>
  <c r="I43" i="1"/>
  <c r="I42" i="1"/>
  <c r="I41" i="1"/>
  <c r="J67" i="1" l="1"/>
  <c r="J69" i="1"/>
  <c r="J71" i="1"/>
  <c r="J73" i="1"/>
  <c r="J65" i="1"/>
  <c r="J70" i="1"/>
  <c r="J74" i="1"/>
  <c r="J68" i="1"/>
  <c r="J72" i="1"/>
  <c r="J66" i="1"/>
  <c r="J64" i="1"/>
  <c r="A27" i="1"/>
  <c r="M8" i="15"/>
  <c r="G8" i="15"/>
  <c r="M8" i="14"/>
  <c r="M37" i="14"/>
  <c r="G37" i="14"/>
  <c r="G8" i="14"/>
  <c r="M42" i="14"/>
  <c r="M65" i="13"/>
  <c r="M19" i="13"/>
  <c r="M8" i="13" s="1"/>
  <c r="M142" i="13"/>
  <c r="M139" i="13" s="1"/>
  <c r="M138" i="13"/>
  <c r="M137" i="13" s="1"/>
  <c r="M130" i="13"/>
  <c r="M129" i="13" s="1"/>
  <c r="M90" i="13"/>
  <c r="M89" i="13" s="1"/>
  <c r="M63" i="13"/>
  <c r="M62" i="13" s="1"/>
  <c r="J43" i="1"/>
  <c r="J42" i="1"/>
  <c r="J39" i="1"/>
  <c r="J46" i="1" s="1"/>
  <c r="J45" i="1"/>
  <c r="J41" i="1"/>
  <c r="J44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76" i="1" l="1"/>
  <c r="A28" i="1"/>
  <c r="G28" i="1"/>
  <c r="G27" i="1" s="1"/>
  <c r="G29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uzivatel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<sst xmlns="http://schemas.openxmlformats.org/spreadsheetml/2006/main" count="1432" uniqueCount="463">
  <si>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</si>
  <si>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</si>
  <si>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</si>
  <si>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</si>
  <si>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</si>
  <si>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</si>
  <si>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</si>
  <si>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</si>
  <si>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</si>
  <si>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</si>
  <si>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</si>
  <si>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</si>
  <si>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</si>
  <si>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</si>
  <si>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</si>
  <si>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</si>
  <si>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</si>
  <si>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</si>
  <si>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</si>
  <si>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</si>
  <si>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</si>
  <si>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</si>
  <si>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</si>
  <si>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</si>
  <si>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</si>
  <si>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</si>
  <si>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</si>
  <si>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</si>
  <si>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</si>
  <si>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</si>
  <si>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</si>
  <si>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</si>
  <si>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</si>
  <si>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</si>
  <si>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</si>
  <si>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</si>
  <si>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</si>
  <si>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</si>
  <si>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</si>
  <si>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</si>
  <si>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</si>
  <si>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</si>
  <si>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</si>
  <si>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Jiří Dvořák </t>
  </si>
  <si>
    <t>2023_63</t>
  </si>
  <si>
    <t>OPRAVA STŘECHY OBJEKTU MARTINSKÉ NÁMĚSTÍ</t>
  </si>
  <si>
    <t>Stavba</t>
  </si>
  <si>
    <t>Stavební objekt</t>
  </si>
  <si>
    <t>01</t>
  </si>
  <si>
    <t>STAVEBNÍ PRÁCE</t>
  </si>
  <si>
    <t>00</t>
  </si>
  <si>
    <t xml:space="preserve">POKYNY PRO VYPLNĚNÍ </t>
  </si>
  <si>
    <t>STAVEBNÍ ČÁST</t>
  </si>
  <si>
    <t>02</t>
  </si>
  <si>
    <t>Hromosvod</t>
  </si>
  <si>
    <t>03</t>
  </si>
  <si>
    <t>OPN A VRN</t>
  </si>
  <si>
    <t>Celkem za stavbu</t>
  </si>
  <si>
    <t>CZK</t>
  </si>
  <si>
    <t>#POPS</t>
  </si>
  <si>
    <t>Popis stavby: 2023_63 - OPRAVA STŘECHY OBJEKTU MARTINSKÉ NÁMĚSTÍ</t>
  </si>
  <si>
    <t>#POPO</t>
  </si>
  <si>
    <t>Popis objektu: 01 - STAVEBNÍ PRÁCE</t>
  </si>
  <si>
    <t>Popis rozpočtu: 00 - POKYNY PRO VYPLNĚNÍ</t>
  </si>
  <si>
    <t>#POPR</t>
  </si>
  <si>
    <t xml:space="preserve">Popis rozpočtu: 00 - POKYNY PRO VYPLNĚNÍ </t>
  </si>
  <si>
    <t>Popis rozpočtu: 01 - STAVEBNÍ ČÁST</t>
  </si>
  <si>
    <t>Popis rozpočtu: 02 - Hromosvod</t>
  </si>
  <si>
    <t>Popis rozpočtu: 03 - OPN A VRN</t>
  </si>
  <si>
    <t>Rekapitulace dílů</t>
  </si>
  <si>
    <t>Typ dílu</t>
  </si>
  <si>
    <t>_1</t>
  </si>
  <si>
    <t>VNĚJŠÍ OCHRANA PŘED BLESKEM</t>
  </si>
  <si>
    <t>1</t>
  </si>
  <si>
    <t>ZEMNÍ PRÁCE</t>
  </si>
  <si>
    <t>62</t>
  </si>
  <si>
    <t>Úpravy povrchů vnější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</si>
  <si>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</si>
  <si>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</si>
  <si>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</si>
  <si>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</si>
  <si>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</si>
  <si>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</si>
  <si>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</si>
  <si>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</si>
  <si>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</si>
  <si>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</si>
  <si>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</si>
  <si>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</si>
  <si>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</si>
  <si>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</si>
  <si>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</si>
  <si>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</si>
  <si>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</si>
  <si>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</si>
  <si>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</si>
  <si>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</si>
  <si>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</si>
  <si>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</si>
  <si>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</si>
  <si>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</si>
  <si>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</si>
  <si>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</si>
  <si>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</si>
  <si>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</si>
  <si>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</si>
  <si>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</si>
  <si>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</si>
  <si>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</si>
  <si>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</si>
  <si>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</si>
  <si>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</si>
  <si>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</si>
  <si>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</si>
  <si>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</si>
  <si>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</si>
  <si>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</si>
  <si>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</si>
  <si>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</si>
  <si>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</si>
  <si>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</si>
  <si>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</si>
  <si>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</si>
  <si>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</si>
  <si>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</si>
  <si>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</si>
  <si>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Zemní práce</t>
  </si>
  <si>
    <t>DIL</t>
  </si>
  <si>
    <t>POKYNY PRO VYPLNĚNÍ - NENACEŇOVAT !!! PŘED VYPLNĚNÍM VÝKAZU PŘEČÍST!!!</t>
  </si>
  <si>
    <t>Vlastní</t>
  </si>
  <si>
    <t>Indiv</t>
  </si>
  <si>
    <t>Práce</t>
  </si>
  <si>
    <t>Běžná</t>
  </si>
  <si>
    <t>POL1_0</t>
  </si>
  <si>
    <t>POLOŽKY VLASTNÍ VYTVOŘENY INDIVIDIULNÍ KALKULACÍ DLE OBOROVÉHO KALKULAČNÍHO VZORCE S NASTAVENÍM  REŽIÍ A MÍRY ZISKU  DLE RTS S INDIVIDUÁLNÍMI VSTUPY MATERIÁLŮ A VÝKONŮ, KTERÉ NEOBSAHUJÍ KMENOVÉ POLOŽKY CENÍKŮ RTS. :</t>
  </si>
  <si>
    <t>POP</t>
  </si>
  <si>
    <t>Platí pro celou stavbu :</t>
  </si>
  <si>
    <t>a) veškeré položky na přípomoce,  dopravu, montáž, zpevněné montážní plochy, atd...  zahrnout do jednotlivých jednotkových cen. :</t>
  </si>
  <si>
    <t>b) součásti prací jsou veškeré zkoušky, potřebná měření, inspekce, uvedení zařízení do provozu, zaškolení obsluhy, provozní řády, manuály a revize v českém jazyce. Za komplexní vyzkoušení se považuje bezporuchový provoz po dobu minimálně 96 hod. :</t>
  </si>
  <si>
    <t>c) součástí dodávky je zpracování veškeré dílenské dokumentace a dokumentace skutečného provedení :</t>
  </si>
  <si>
    <t>d) součástí dodávky je kompletní dokladová část díla nutná k získání kolaudačního souhlasu stavby :</t>
  </si>
  <si>
    <t>e) v rozsahu prací zhotovitele jsou rovněž jakékoliv prvky, zařízení, práce a pomocné materiály, neuvedené v tomto soupisu výkonů, které jsou ale nezbytně nutné k dodání, instalaci , dokončení a provozování díla, včetně ztratného a prořezů :</t>
  </si>
  <si>
    <t>f) součástí dodávky jsou veškerá geodetická měření jako například vytyčení konstrukcí, kontrolní měření, zaměření skutečného stavu apod. :</t>
  </si>
  <si>
    <t>g) součástí dodávky jsou i náklady na případná  opatření související s ochranou stávajících sítí, komunikací či staveb :</t>
  </si>
  <si>
    <t>h) součástí jednotkových cen jsou i vícenáklady související s výstavbou v zimním období, průběžný úklid staveniště a přilehlých komunikací, likvidaci odpadů, dočasná dopravní omezení atd. :</t>
  </si>
  <si>
    <t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</t>
  </si>
  <si>
    <t>Nedílnou součástí výkazu výměr ( slepého rozpočtu ) je projektová dokumentace !! :</t>
  </si>
  <si>
    <t>Zpracovatel nabídky  je povinen prověřit specifikace a výměry uvedené ve výkazu výměr. :</t>
  </si>
  <si>
    <t>V případě zjištěných :</t>
  </si>
  <si>
    <t>rozdílů má na tyto rozdíly upozornit ve lhůtě pro podání nabídek :</t>
  </si>
  <si>
    <t>prostřednictvím žádosti o dodatečné informace k zadávacím podmínkám.  Následné změny výměr v průběhu realizace nebudou akceptovány. :</t>
  </si>
  <si>
    <t>SUM</t>
  </si>
  <si>
    <t>END</t>
  </si>
  <si>
    <t>941941032R00</t>
  </si>
  <si>
    <t>Montáž lešení lehkého pracovního řadového s podlahami šířky od 0,80 do 1,00 m, výšky přes 10 do 30 m</t>
  </si>
  <si>
    <t>m2</t>
  </si>
  <si>
    <t>800-3</t>
  </si>
  <si>
    <t>RTS 24/ II</t>
  </si>
  <si>
    <t>POL1_1</t>
  </si>
  <si>
    <t>včetně kotvení</t>
  </si>
  <si>
    <t>SPI</t>
  </si>
  <si>
    <t>Včetně kotvení lešení.</t>
  </si>
  <si>
    <t>120*22</t>
  </si>
  <si>
    <t>VV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</si>
  <si>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</si>
  <si>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</si>
  <si>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předpoklad pronájmu na 3 měsíce</t>
  </si>
  <si>
    <t>2640*3</t>
  </si>
  <si>
    <t>941941832R00</t>
  </si>
  <si>
    <t>Demontáž lešení lehkého řadového s podlahami šířky od 0,8 do 1 m, výšky přes 10 do 30 m</t>
  </si>
  <si>
    <t>2640</t>
  </si>
  <si>
    <t>94R001</t>
  </si>
  <si>
    <t>Zřízení stavebního výtahu zřízení a demontáž v. do 35m</t>
  </si>
  <si>
    <t>kpl</t>
  </si>
  <si>
    <t>Agregovaná položka</t>
  </si>
  <si>
    <t>POL2_</t>
  </si>
  <si>
    <t>Zřízení, pronájem a následnou demontáž stavebního výtahu</t>
  </si>
  <si>
    <t>95090R001</t>
  </si>
  <si>
    <t>Demontáž krytiny pálené včetně laťování, olechování a přídružených prací.</t>
  </si>
  <si>
    <t>S1 : 2,4*2</t>
  </si>
  <si>
    <t>14,07</t>
  </si>
  <si>
    <t>40,5</t>
  </si>
  <si>
    <t>20,6</t>
  </si>
  <si>
    <t>6,76</t>
  </si>
  <si>
    <t>48,16</t>
  </si>
  <si>
    <t>21,63</t>
  </si>
  <si>
    <t>2,4*2</t>
  </si>
  <si>
    <t>13,91</t>
  </si>
  <si>
    <t>6,73</t>
  </si>
  <si>
    <t>1,56</t>
  </si>
  <si>
    <t>206,23</t>
  </si>
  <si>
    <t>262,97</t>
  </si>
  <si>
    <t>32,33</t>
  </si>
  <si>
    <t>15,7</t>
  </si>
  <si>
    <t>2,29</t>
  </si>
  <si>
    <t>12,02</t>
  </si>
  <si>
    <t>48,97</t>
  </si>
  <si>
    <t>29,88</t>
  </si>
  <si>
    <t>62,5</t>
  </si>
  <si>
    <t>2,07*2</t>
  </si>
  <si>
    <t>6,41</t>
  </si>
  <si>
    <t>12,2</t>
  </si>
  <si>
    <t>1,62</t>
  </si>
  <si>
    <t>20,4</t>
  </si>
  <si>
    <t>S2 : 27,5</t>
  </si>
  <si>
    <t>96R003</t>
  </si>
  <si>
    <t>demontáž plechové krytiny včetně záklopu a zaatikové části</t>
  </si>
  <si>
    <t>96R02</t>
  </si>
  <si>
    <t>Demontáž stávajícího hromosvodu</t>
  </si>
  <si>
    <t>m</t>
  </si>
  <si>
    <t>12,2+6,5+31,45+10,1+6+9,7+4,2</t>
  </si>
  <si>
    <t>SVODY : 5*22</t>
  </si>
  <si>
    <t>998009101R00</t>
  </si>
  <si>
    <t>Přesun hmot samostatně budovaného lešení bez ohledu na výšku</t>
  </si>
  <si>
    <t>t</t>
  </si>
  <si>
    <t>Přesun hmot</t>
  </si>
  <si>
    <t>POL7_</t>
  </si>
  <si>
    <t>998009193R00</t>
  </si>
  <si>
    <t>Přesun hmot samostatně budovaného lešení příplatek za zvětšený přesun přes vymezenou největší dopravní vzdálenost  do 500 m</t>
  </si>
  <si>
    <t>711R001</t>
  </si>
  <si>
    <t>Střešní folie Dekplán 76 tl. 2mm m+d</t>
  </si>
  <si>
    <t>POL1_7</t>
  </si>
  <si>
    <t>711R002</t>
  </si>
  <si>
    <t>Separační vrstva geotextílie m+d</t>
  </si>
  <si>
    <t>Specifikace</t>
  </si>
  <si>
    <t>POL3_0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</si>
  <si>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</si>
  <si>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</si>
  <si>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800-762</t>
  </si>
  <si>
    <t>včetně inpregnace</t>
  </si>
  <si>
    <t>KROKEV : 3+2+2+2+2+2+3+3+2+2+2</t>
  </si>
  <si>
    <t>5+2+2+4+4+3+3+4+3+3+3</t>
  </si>
  <si>
    <t>NÁMĚTEK x 25 : 1*25</t>
  </si>
  <si>
    <t>Pásek 15x15 : 2</t>
  </si>
  <si>
    <t>kleštiny : 4+4</t>
  </si>
  <si>
    <t>námětek : 2+2+2+2+2+2</t>
  </si>
  <si>
    <t>užlabní krokev : 2+10+10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</si>
  <si>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</si>
  <si>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</si>
  <si>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VAZNÝ TRÁM : 2+2+1+1+2+8+2+3</t>
  </si>
  <si>
    <t>pozednice 18x16 : 24+4</t>
  </si>
  <si>
    <t>pozednice 16x15 : 5+4+4</t>
  </si>
  <si>
    <t>pozednice 15x14 : 20</t>
  </si>
  <si>
    <t>vaznice : 10</t>
  </si>
  <si>
    <t>762342203RT4</t>
  </si>
  <si>
    <t>Montáž laťování střech o sklonu do 60° při vzdálenost latí přes 220 do 360 mm, včetně dodávky latí 40/60 mm</t>
  </si>
  <si>
    <t>762342205RT4</t>
  </si>
  <si>
    <t>Montáž kontralatí na vruty, s dodávkou těsnicí pěny pod kontralatě, a dodávkou latí 40 x 60 mm</t>
  </si>
  <si>
    <t>762R001</t>
  </si>
  <si>
    <t>Demontáž dřevěných prvků</t>
  </si>
  <si>
    <t>762R002</t>
  </si>
  <si>
    <t>Bedněné prkna  24mm m+d</t>
  </si>
  <si>
    <t>762R003</t>
  </si>
  <si>
    <t>Ošetření konstrukce Bochemit</t>
  </si>
  <si>
    <t>998762103R00</t>
  </si>
  <si>
    <t>Přesun hmot pro konstrukce tesařské v objektech výšky do 24 m</t>
  </si>
  <si>
    <t>50 m vodorovně</t>
  </si>
  <si>
    <t>764352291R00</t>
  </si>
  <si>
    <t>Žlaby z pozinkovaného plechu montáž vč. spojovacích prostředků žlabů a příslušenství  žlabů Pz podokapních půlkruhových</t>
  </si>
  <si>
    <t>800-764</t>
  </si>
  <si>
    <t>žlab podokapní půlkruhový rč 400 šířky 200mm</t>
  </si>
  <si>
    <t>764352292R00</t>
  </si>
  <si>
    <t>Žlaby z pozinkovaného plechu montáž vč. spojovacích prostředků žlabů a příslušenství  háků Pz půlkruhových</t>
  </si>
  <si>
    <t>kus</t>
  </si>
  <si>
    <t>764454291R00</t>
  </si>
  <si>
    <t>Odpadní trouby z pozinkovaného plechu montáž vč. spojovacích prostředků trub Pz odpadních kruhových</t>
  </si>
  <si>
    <t>včetně lakování ral 8004</t>
  </si>
  <si>
    <t>rš 400mm D 125</t>
  </si>
  <si>
    <t>85</t>
  </si>
  <si>
    <t>764R001</t>
  </si>
  <si>
    <t>K5 střešní výkýře M+D</t>
  </si>
  <si>
    <t>764R002</t>
  </si>
  <si>
    <t>K1 lemování zdí vykýřů M+D</t>
  </si>
  <si>
    <t>RŠ 200mm LAKOVANÝ POZINKOVANÝ PLECH BARVA RAL 8004</t>
  </si>
  <si>
    <t>K11 Ozdobný prvek hromosvodu</t>
  </si>
  <si>
    <t xml:space="preserve">ks    </t>
  </si>
  <si>
    <t>R-položka</t>
  </si>
  <si>
    <t>POL12_0</t>
  </si>
  <si>
    <t>- na zhotovení hrotnice je nutné použít 3 kovotlačitelské formy</t>
  </si>
  <si>
    <t/>
  </si>
  <si>
    <t>- materiál měď-0,8 - 1mm</t>
  </si>
  <si>
    <t>- v hrotnici je nutné umísnit 2 středící kroužky</t>
  </si>
  <si>
    <t>- ukotvení hrotnice se musí řešit na místě</t>
  </si>
  <si>
    <t>- zhotovit přípravek na zdobný prstenec</t>
  </si>
  <si>
    <t>- montaž doporucuji na hromosvodovou tyc pr. 22mm</t>
  </si>
  <si>
    <t>764R003</t>
  </si>
  <si>
    <t>K2 užlabý vykýřů  rš. 500mm M+D</t>
  </si>
  <si>
    <t>RŠ 500mm LAKOVANÝ POZINKOVANÝ PLECH BARVA RAL 8004</t>
  </si>
  <si>
    <t>764R0036</t>
  </si>
  <si>
    <t>Instalace protisněhového systému M+D</t>
  </si>
  <si>
    <t>kpl.</t>
  </si>
  <si>
    <t>764R004</t>
  </si>
  <si>
    <t>K3 užlabý střech rš. 750mm M+D</t>
  </si>
  <si>
    <t xml:space="preserve"> LAKOVANÝ POZINKOVANÝ PLECH BARVA RAL 8004</t>
  </si>
  <si>
    <t>764R005</t>
  </si>
  <si>
    <t>K4 užlabý střech rš. 500mm M+D</t>
  </si>
  <si>
    <t>764R006</t>
  </si>
  <si>
    <t>K6 Lemovací plech střechy mansardy rš. 280mm M+D</t>
  </si>
  <si>
    <t>764R007</t>
  </si>
  <si>
    <t>K8 prostupová taška s odvětrávacím nástavcem D125 M+D</t>
  </si>
  <si>
    <t>ks</t>
  </si>
  <si>
    <t>764R008</t>
  </si>
  <si>
    <t>SO1 výlezové okno 600x600 M+D</t>
  </si>
  <si>
    <t>zasklení okna drátkosklo</t>
  </si>
  <si>
    <t>Lapač střešních naplavenin DN 125 M+D</t>
  </si>
  <si>
    <t>998764103R00</t>
  </si>
  <si>
    <t>Přesun hmot pro konstrukce klempířské v objektech výšky do 24 m</t>
  </si>
  <si>
    <t>765311511RT1</t>
  </si>
  <si>
    <t>Krytina pálená střech jednoduchých z bobrovek, šupinové kladení, uložení na sucho, povrchová úprava režná, segmentový řez tašek</t>
  </si>
  <si>
    <t>800-765</t>
  </si>
  <si>
    <t>včetně hřebenáčů, podmaltování tašek, včetně prořezu</t>
  </si>
  <si>
    <t>984,2800*1,06</t>
  </si>
  <si>
    <t>765799312R00</t>
  </si>
  <si>
    <t>Montáž ostatních konstrukcí na střeše montáž fólie na bednění přibitím</t>
  </si>
  <si>
    <t>27,5*1,15</t>
  </si>
  <si>
    <t>998765103R00</t>
  </si>
  <si>
    <t>Přesun hmot pro krytiny tvrdé v objektech výšky do 24 m</t>
  </si>
  <si>
    <t>783782210R00</t>
  </si>
  <si>
    <t>Nátěr tesařských konstrukcí ochranný biocidní (proti hmyzu), dvojnásobný, Hmota nátěrová</t>
  </si>
  <si>
    <t>800-783</t>
  </si>
  <si>
    <t>979011121R00</t>
  </si>
  <si>
    <t>Svislá doprava suti a vybouraných hmot příplatek za každé další podlaží</t>
  </si>
  <si>
    <t>801-3</t>
  </si>
  <si>
    <t>Přesun suti</t>
  </si>
  <si>
    <t>POL8_</t>
  </si>
  <si>
    <t>979011311RT2</t>
  </si>
  <si>
    <t>Svislá doprava suti a vybouraných hmot shozem s vyklopením suti do shozu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</si>
  <si>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</si>
  <si>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</si>
  <si>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</si>
  <si>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</si>
  <si>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</si>
  <si>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</si>
  <si>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</si>
  <si>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</si>
  <si>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</si>
  <si>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</si>
  <si>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POL1_9</t>
  </si>
  <si>
    <t>62R3156</t>
  </si>
  <si>
    <t xml:space="preserve">ozdobné štuky okolo vykýřů </t>
  </si>
  <si>
    <t>kompl</t>
  </si>
  <si>
    <t>POL1_</t>
  </si>
  <si>
    <t>Položka zahrnuje:</t>
  </si>
  <si>
    <t>650111611RT6</t>
  </si>
  <si>
    <t>Montáž vodiče svodového, průměru do 10 mm, a podpěr, včetně dodávky drátu AlMgSi 8 mm</t>
  </si>
  <si>
    <t>M65</t>
  </si>
  <si>
    <t>210220302RT3</t>
  </si>
  <si>
    <t>Montáž svorky hromosvodové včetně dodávky svorky křížové SK pro vodič 6-10 mm</t>
  </si>
  <si>
    <t>M21</t>
  </si>
  <si>
    <t>210220301RT2</t>
  </si>
  <si>
    <t>Montáž svorky hromosvodové včetně dodávky svorky spojovací (SS)</t>
  </si>
  <si>
    <t>REFERENČNÍ VÝROBEK</t>
  </si>
  <si>
    <t>Držák tyče jímací na krov DJ4h - horní FeZn</t>
  </si>
  <si>
    <t>KS</t>
  </si>
  <si>
    <t>Držák tyče jímací na krov DJ4d - dolní FeZn</t>
  </si>
  <si>
    <t>210220201R00</t>
  </si>
  <si>
    <t xml:space="preserve">Montáž jímací tyče na střešní hřeben  , do 3 m délky tyče,  </t>
  </si>
  <si>
    <t>JÍMACÍ TYČ NEREZ L=3M, D=30MM (KRUHOVÁ OCEL – 30 h9 – 1.4301/7 – EN 10278)</t>
  </si>
  <si>
    <t>210220302RT4</t>
  </si>
  <si>
    <t>Montáž svorky hromosvodové včetně dodávky svorky SJ 2 k zemnicí tyči</t>
  </si>
  <si>
    <t>210220372RT1</t>
  </si>
  <si>
    <t>Montáž ochranného úhelníku,trubky, nebo lišty do zdiva, včetně dodávky ochranného úhelníku dl. 2 m a dvou držáků</t>
  </si>
  <si>
    <t>210220301RT3</t>
  </si>
  <si>
    <t>Montáž svorky hromosvodové včetně dodávky svorky zkušební (SZ)</t>
  </si>
  <si>
    <t>210220301RT1</t>
  </si>
  <si>
    <t>Montáž svorky hromosvodové včetně dodávky svorky na okapové žlaby (SO)</t>
  </si>
  <si>
    <t>220110346R00</t>
  </si>
  <si>
    <t>Štítek kabelový</t>
  </si>
  <si>
    <t>650111111RT2</t>
  </si>
  <si>
    <t>Montáž uzemňovacího vedení na povrchu, včetně svorek upevnění a připojení, do 120 mm2, včetně dodávky pásku FeZn 30 x 4 mm, bez nátěru</t>
  </si>
  <si>
    <t>650111116RT3</t>
  </si>
  <si>
    <t>Montáž uzemňovacího vedení na povrchu, včetně svorek upevnění a připojení, průměru do 10 mm, včetně dodávky drátu FeZn průměru 10 mm, bez nátěru</t>
  </si>
  <si>
    <t>650111120RT3</t>
  </si>
  <si>
    <t>ULOŽENÍ UZEM. DRÁTU NA POVRCHU DO 10 MM , VČETNĚ DODÁVKY DRÁTU FEZN 10 MM S IZOLACÍ PVC</t>
  </si>
  <si>
    <t>M</t>
  </si>
  <si>
    <t>210220302RT1</t>
  </si>
  <si>
    <t>Montáž svorky hromosvodové včetně dodávky svorky SR 2b Fe pro pásek 30x4 mm</t>
  </si>
  <si>
    <t>210220302RT2</t>
  </si>
  <si>
    <t>Montáž svorky hromosvodové včetně dodávky svorky zemnicí páska-drát (SR 3a Fe)</t>
  </si>
  <si>
    <t>35442090R</t>
  </si>
  <si>
    <t>tyč zemnicí; provedení Fe/Zn; délka 2 000 mm</t>
  </si>
  <si>
    <t>SPCM</t>
  </si>
  <si>
    <t>650111311R00</t>
  </si>
  <si>
    <t>Montáž zemnící tyče zaražením do země, včetně připojení vedení, délka zemniče 2 m</t>
  </si>
  <si>
    <t>TEPLEM SMRŠTITELNÁ BUŽÍRKA VČETNĚ MONTÁŽE</t>
  </si>
  <si>
    <t>DOPRAVA,  NÁKUP MATERIÁLU</t>
  </si>
  <si>
    <t>SOUBOR</t>
  </si>
  <si>
    <t>REVIZE OCHRANY PŘED BLESKEM</t>
  </si>
  <si>
    <t>PODRUŽNÝ MATERIÁL</t>
  </si>
  <si>
    <t>ASFALTOVÝ NÁTĚR</t>
  </si>
  <si>
    <t>KG</t>
  </si>
  <si>
    <t>Pol__0026</t>
  </si>
  <si>
    <t>VÝŠKOVÉ HOROZELECKÉ PRÁCE</t>
  </si>
  <si>
    <t>DEMONTÁŽE STÁVAJÍCÍ JÍMACÍ SOUSTAVY+LIKVIDACE ODPADU</t>
  </si>
  <si>
    <t>POZNÁMKA SOUČÁSTÍ ROZPOČTU/VÝKAZU VÝMĚR NENÍ INSTALACE VNITŘNÍ OCHRANY PŘED BLESKEM -PŘEPŤOVÝCH OCHRAN DO JEDNOTLIVÝCH ROZVADĚČŮ V BUDOVĚ</t>
  </si>
  <si>
    <t>113106005RAE</t>
  </si>
  <si>
    <t>Rozebrání dlažeb komunikací pro pěší a vozovek rozebrání betonové dlažby,  , odstranění podkladu z kameniva drceného tl. 10 cm, naložení a odvoz na skládku do 10 km, plocha do 50 m2</t>
  </si>
  <si>
    <t>AP-HSV</t>
  </si>
  <si>
    <t>POL2_1</t>
  </si>
  <si>
    <t>113106030RAE</t>
  </si>
  <si>
    <t>Rozebrání dlažeb komunikací pro pěší a vozovek rozebrání zámkové dlažby, tl. 8 cm, odstranění podkladu z kameniva drceného tl. 40 cm, naložení a odvoz na skládku do 10 km, plocha do 50 m2</t>
  </si>
  <si>
    <t>596100030RA0</t>
  </si>
  <si>
    <t>Chodník z dlažby betonové, podklad štěrkodrť dlažba rozměru 300 x 300 mm, tloušťky 33 mm, Dlažba betonová typ: dvouvrstvý, s fazetou; tl = 40,00 mm; dl = 300,0 mm; š = 300,0 mm; povrch: impregnace, hladký; zátěž: pochozí</t>
  </si>
  <si>
    <t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 Skladba: podklad ze štěrkopísku                  10 cm lože z kameniva                               3 cm dlažba betonová                              4, 5, 6 cm celkem                                           17,18,19 cm</t>
  </si>
  <si>
    <t>591100010RAA</t>
  </si>
  <si>
    <t>Chodník z dlažby zámkové, podklad beton prostý přírodní , tloušťky 60 mm, celkové tloušťky 200 mm, Dlažba betonová</t>
  </si>
  <si>
    <t>odkopávka s přemístěním výkopku v příčných profilech, s naložením na dopravní prostředek a odvozem do 1 km, s uložením výkopku na skládku. Úprava pláně. Podklad z prostého betonu třídy II.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 Skladba: podklad z prostého betonu             10 cm lože z kameniva                               5 cm dlažba zámková, betonová              6 cm celkem                                            21 cm</t>
  </si>
  <si>
    <t>139600013RA0</t>
  </si>
  <si>
    <t>Ruční výkop v hornině 4, hloubka do 1 m, odvoz kolečkem do 20 m</t>
  </si>
  <si>
    <t>m3</t>
  </si>
  <si>
    <t>174101102R00</t>
  </si>
  <si>
    <t>Zásyp sypaninou se zhutněním v uzavřených prostorách s urovnáním povrchu zásypu s ručním zhutněním</t>
  </si>
  <si>
    <t>800-1</t>
  </si>
  <si>
    <t>z jakékoliv horniny s uložením výkopku po vrstvách,</t>
  </si>
  <si>
    <t>460680044RT1</t>
  </si>
  <si>
    <t>Průraz zdivem v betonové zdi tloušťky 60 cm, plochy do 0,25 m2</t>
  </si>
  <si>
    <t>974042584R00</t>
  </si>
  <si>
    <t>Vysekání rýh v betonové a jiné monolitické dlažbě do hloubky 250 mm, šířky do 150 mm</t>
  </si>
  <si>
    <t>s betonovým podkladem,</t>
  </si>
  <si>
    <t>581112001RA0</t>
  </si>
  <si>
    <t>Komunikace z betonu celkové tloušťky 500 mm bez zemních prací</t>
  </si>
  <si>
    <t>005111021R</t>
  </si>
  <si>
    <t>Vytyčení inženýrských sítí</t>
  </si>
  <si>
    <t>Soubor</t>
  </si>
  <si>
    <t>VRN</t>
  </si>
  <si>
    <t>POL99_</t>
  </si>
  <si>
    <t>DOPRAVA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</si>
  <si>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</si>
  <si>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</si>
  <si>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</si>
  <si>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</si>
  <si>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</si>
  <si>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</si>
  <si>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</si>
  <si>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</si>
  <si>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</si>
  <si>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08</t>
  </si>
  <si>
    <t>Pasportizace stavby, objektů a komunikací</t>
  </si>
  <si>
    <t>-  nutné zahrnout i studny</t>
  </si>
  <si>
    <t>-  průběžná fotodokumentace všech stavebních objektů, tj. zaznamenání průběhu celé stavby</t>
  </si>
  <si>
    <t>-  napojení jednotlivých přípojek</t>
  </si>
  <si>
    <t>09</t>
  </si>
  <si>
    <t>Koordinační kompletační činnost</t>
  </si>
  <si>
    <t>Zajištění všech podkladů ke kolaudaci stavby. Náklady na ztížené podmínky provádění tam, kde jsou stavební práce zcela nebo z části omezovány provozem jiných osob. Režijní náklady stavby vyplývající z plnění podmínek uvedených ve smlouvě o dílo např. pojištění stavby, bankovní záruky.</t>
  </si>
  <si>
    <t>10</t>
  </si>
  <si>
    <t>Upřesněná dokumentace pro provádění stavby (dodavatelká dílenká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</si>
  <si>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</si>
  <si>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</si>
  <si>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</si>
  <si>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</si>
  <si>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značek, vodorovnéhjo značení a světelné signalizace, jejich rozmístění a přemísťování a jejich údržba v průběhu výstavby včetně následného odstranění po ukončení stavebních prací.</t>
  </si>
  <si>
    <t>14</t>
  </si>
  <si>
    <t>Zkoušky a revize</t>
  </si>
  <si>
    <t>soubor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</si>
  <si>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</si>
  <si>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</si>
  <si>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</si>
  <si>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 xml:space="preserve">			</t>
  </si>
  <si>
    <t xml:space="preserve">		</t>
  </si>
  <si>
    <t>Náklady na vyhotovení dokumentace skutečného provedení stavby a její předání objednateli.</t>
  </si>
  <si>
    <t>Počet vyhotovení dle smlouvy o dílo</t>
  </si>
  <si>
    <t>18</t>
  </si>
  <si>
    <t>ZAKRYTÍ KONSTRUKCE PROTI ZATEČENÍ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</si>
</sst>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password="C7D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79"/>
  <sheetViews>
    <sheetView showGridLines="0" topLeftCell="B13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SUMIF(F64:F75,A16,I64:I75)+SUMIF(F64:F75,"PSU",I64:I75)</f>
        <v>0</v>
      </c>
      <c r="J16" s="85"/>
    </row>
    <row r="17" spans="1:10" ht="23.25" customHeight="1" x14ac:dyDescent="0.25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SUMIF(F64:F75,A17,I64:I75)</f>
        <v>0</v>
      </c>
      <c r="J17" s="85"/>
    </row>
    <row r="18" spans="1:10" ht="23.25" customHeight="1" x14ac:dyDescent="0.25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SUMIF(F64:F75,A18,I64:I75)</f>
        <v>0</v>
      </c>
      <c r="J18" s="85"/>
    </row>
    <row r="19" spans="1:10" ht="23.25" customHeight="1" x14ac:dyDescent="0.25">
      <c r="A19" s="199" t="s">
        <v>96</v>
      </c>
      <c r="B19" s="38" t="s">
        <v>27</v>
      </c>
      <c r="C19" s="62"/>
      <c r="D19" s="63"/>
      <c r="E19" s="83"/>
      <c r="F19" s="84"/>
      <c r="G19" s="83"/>
      <c r="H19" s="84"/>
      <c r="I19" s="83">
        <f>SUMIF(F64:F75,A19,I64:I75)</f>
        <v>0</v>
      </c>
      <c r="J19" s="85"/>
    </row>
    <row r="20" spans="1:10" ht="23.25" customHeight="1" x14ac:dyDescent="0.25">
      <c r="A20" s="199" t="s">
        <v>97</v>
      </c>
      <c r="B20" s="38" t="s">
        <v>28</v>
      </c>
      <c r="C20" s="62"/>
      <c r="D20" s="63"/>
      <c r="E20" s="83"/>
      <c r="F20" s="84"/>
      <c r="G20" s="83"/>
      <c r="H20" s="84"/>
      <c r="I20" s="83">
        <f>SUMIF(F64:F75,A20,I64:I75)</f>
        <v>0</v>
      </c>
      <c r="J20" s="85"/>
    </row>
    <row r="21" spans="1:10" ht="23.25" customHeight="1" x14ac:dyDescent="0.25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58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5">
      <c r="A39" s="134">
        <v>1</v>
      </c>
      <c r="B39" s="145" t="s">
        <v>46</v>
      </c>
      <c r="C39" s="146"/>
      <c r="D39" s="146"/>
      <c r="E39" s="146"/>
      <c r="F39" s="147">
        <f>'01 00 Pol'!AE27+'01 01 Pol'!AE150+'01 02 Pol'!AE54+'01 03 Pol'!AE39</f>
        <v>0</v>
      </c>
      <c r="G39" s="148">
        <f>'01 00 Pol'!AF27+'01 01 Pol'!AF150+'01 02 Pol'!AF54+'01 03 Pol'!AF39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 x14ac:dyDescent="0.25">
      <c r="A40" s="134">
        <v>2</v>
      </c>
      <c r="B40" s="152"/>
      <c r="C40" s="153" t="s">
        <v>47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5">
      <c r="A41" s="134">
        <v>2</v>
      </c>
      <c r="B41" s="152" t="s">
        <v>48</v>
      </c>
      <c r="C41" s="153" t="s">
        <v>49</v>
      </c>
      <c r="D41" s="153"/>
      <c r="E41" s="153"/>
      <c r="F41" s="154">
        <f>'01 00 Pol'!AE27+'01 01 Pol'!AE150+'01 02 Pol'!AE54+'01 03 Pol'!AE39</f>
        <v>0</v>
      </c>
      <c r="G41" s="155">
        <f>'01 00 Pol'!AF27+'01 01 Pol'!AF150+'01 02 Pol'!AF54+'01 03 Pol'!AF39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5">
      <c r="A42" s="134">
        <v>3</v>
      </c>
      <c r="B42" s="158" t="s">
        <v>50</v>
      </c>
      <c r="C42" s="146" t="s">
        <v>51</v>
      </c>
      <c r="D42" s="146"/>
      <c r="E42" s="146"/>
      <c r="F42" s="159">
        <f>'01 00 Pol'!AE27</f>
        <v>0</v>
      </c>
      <c r="G42" s="149">
        <f>'01 00 Pol'!AF27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 x14ac:dyDescent="0.25">
      <c r="A43" s="134">
        <v>3</v>
      </c>
      <c r="B43" s="158" t="s">
        <v>48</v>
      </c>
      <c r="C43" s="146" t="s">
        <v>52</v>
      </c>
      <c r="D43" s="146"/>
      <c r="E43" s="146"/>
      <c r="F43" s="159">
        <f>'01 01 Pol'!AE150</f>
        <v>0</v>
      </c>
      <c r="G43" s="149">
        <f>'01 01 Pol'!AF150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 x14ac:dyDescent="0.25">
      <c r="A44" s="134">
        <v>3</v>
      </c>
      <c r="B44" s="158" t="s">
        <v>53</v>
      </c>
      <c r="C44" s="146" t="s">
        <v>54</v>
      </c>
      <c r="D44" s="146"/>
      <c r="E44" s="146"/>
      <c r="F44" s="159">
        <f>'01 02 Pol'!AE54</f>
        <v>0</v>
      </c>
      <c r="G44" s="149">
        <f>'01 02 Pol'!AF54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 x14ac:dyDescent="0.25">
      <c r="A45" s="134">
        <v>3</v>
      </c>
      <c r="B45" s="158" t="s">
        <v>55</v>
      </c>
      <c r="C45" s="146" t="s">
        <v>56</v>
      </c>
      <c r="D45" s="146"/>
      <c r="E45" s="146"/>
      <c r="F45" s="159">
        <f>'01 03 Pol'!AE39</f>
        <v>0</v>
      </c>
      <c r="G45" s="149">
        <f>'01 03 Pol'!AF39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 x14ac:dyDescent="0.25">
      <c r="A46" s="134"/>
      <c r="B46" s="160" t="s">
        <v>57</v>
      </c>
      <c r="C46" s="161"/>
      <c r="D46" s="161"/>
      <c r="E46" s="161"/>
      <c r="F46" s="162">
        <f>SUMIF(A39:A45,"=1",F39:F45)</f>
        <v>0</v>
      </c>
      <c r="G46" s="163">
        <f>SUMIF(A39:A45,"=1",G39:G45)</f>
        <v>0</v>
      </c>
      <c r="H46" s="163">
        <f>SUMIF(A39:A45,"=1",H39:H45)</f>
        <v>0</v>
      </c>
      <c r="I46" s="164">
        <f>SUMIF(A39:A45,"=1",I39:I45)</f>
        <v>0</v>
      </c>
      <c r="J46" s="165">
        <f>SUMIF(A39:A45,"=1",J39:J45)</f>
        <v>0</v>
      </c>
    </row>
    <row r="48" spans="1:10" x14ac:dyDescent="0.25">
      <c r="A48" t="s">
        <v>59</v>
      </c>
      <c r="B48" t="s">
        <v>60</v>
      </c>
    </row>
    <row r="49" spans="1:52" x14ac:dyDescent="0.25">
      <c r="B49" s="177" t="s">
        <v>60</v>
      </c>
      <c r="C49" s="177"/>
      <c r="D49" s="177"/>
      <c r="E49" s="177"/>
      <c r="F49" s="177"/>
      <c r="G49" s="177"/>
      <c r="H49" s="177"/>
      <c r="I49" s="177"/>
      <c r="J49" s="177"/>
      <c r="AZ49" s="176" t="str">
        <f>B49</f>
        <v>Popis stavby: 2023_63 - OPRAVA STŘECHY OBJEKTU MARTINSKÉ NÁMĚSTÍ</v>
      </c>
    </row>
    <row r="50" spans="1:52" x14ac:dyDescent="0.25">
      <c r="A50" t="s">
        <v>61</v>
      </c>
      <c r="B50" t="s">
        <v>62</v>
      </c>
    </row>
    <row r="51" spans="1:52" x14ac:dyDescent="0.25">
      <c r="B51" s="177" t="s">
        <v>63</v>
      </c>
      <c r="C51" s="177"/>
      <c r="D51" s="177"/>
      <c r="E51" s="177"/>
      <c r="F51" s="177"/>
      <c r="G51" s="177"/>
      <c r="H51" s="177"/>
      <c r="I51" s="177"/>
      <c r="J51" s="177"/>
      <c r="AZ51" s="176" t="str">
        <f>B51</f>
        <v>Popis rozpočtu: 00 - POKYNY PRO VYPLNĚNÍ</v>
      </c>
    </row>
    <row r="52" spans="1:52" x14ac:dyDescent="0.25">
      <c r="A52" t="s">
        <v>64</v>
      </c>
      <c r="B52" t="s">
        <v>65</v>
      </c>
    </row>
    <row r="53" spans="1:52" x14ac:dyDescent="0.25">
      <c r="A53" t="s">
        <v>64</v>
      </c>
      <c r="B53" t="s">
        <v>66</v>
      </c>
    </row>
    <row r="54" spans="1:52" x14ac:dyDescent="0.25">
      <c r="B54" s="177" t="s">
        <v>67</v>
      </c>
      <c r="C54" s="177"/>
      <c r="D54" s="177"/>
      <c r="E54" s="177"/>
      <c r="F54" s="177"/>
      <c r="G54" s="177"/>
      <c r="H54" s="177"/>
      <c r="I54" s="177"/>
      <c r="J54" s="177"/>
      <c r="AZ54" s="176" t="str">
        <f>B54</f>
        <v>Popis rozpočtu: 02 - Hromosvod</v>
      </c>
    </row>
    <row r="55" spans="1:52" x14ac:dyDescent="0.25">
      <c r="A55" t="s">
        <v>64</v>
      </c>
      <c r="B55" t="s">
        <v>67</v>
      </c>
    </row>
    <row r="56" spans="1:52" x14ac:dyDescent="0.25">
      <c r="B56" s="177" t="s">
        <v>67</v>
      </c>
      <c r="C56" s="177"/>
      <c r="D56" s="177"/>
      <c r="E56" s="177"/>
      <c r="F56" s="177"/>
      <c r="G56" s="177"/>
      <c r="H56" s="177"/>
      <c r="I56" s="177"/>
      <c r="J56" s="177"/>
      <c r="AZ56" s="176" t="str">
        <f>B56</f>
        <v>Popis rozpočtu: 02 - Hromosvod</v>
      </c>
    </row>
    <row r="57" spans="1:52" x14ac:dyDescent="0.25">
      <c r="A57" t="s">
        <v>64</v>
      </c>
      <c r="B57" t="s">
        <v>68</v>
      </c>
    </row>
    <row r="58" spans="1:52" x14ac:dyDescent="0.25">
      <c r="B58" s="177" t="s">
        <v>67</v>
      </c>
      <c r="C58" s="177"/>
      <c r="D58" s="177"/>
      <c r="E58" s="177"/>
      <c r="F58" s="177"/>
      <c r="G58" s="177"/>
      <c r="H58" s="177"/>
      <c r="I58" s="177"/>
      <c r="J58" s="177"/>
      <c r="AZ58" s="176" t="str">
        <f>B58</f>
        <v>Popis rozpočtu: 02 - Hromosvod</v>
      </c>
    </row>
    <row r="61" spans="1:52" ht="15.6" x14ac:dyDescent="0.3">
      <c r="B61" s="178" t="s">
        <v>69</v>
      </c>
    </row>
    <row r="63" spans="1:52" ht="25.5" customHeight="1" x14ac:dyDescent="0.25">
      <c r="A63" s="180"/>
      <c r="B63" s="183" t="s">
        <v>17</v>
      </c>
      <c r="C63" s="183" t="s">
        <v>5</v>
      </c>
      <c r="D63" s="184"/>
      <c r="E63" s="184"/>
      <c r="F63" s="185" t="s">
        <v>70</v>
      </c>
      <c r="G63" s="185"/>
      <c r="H63" s="185"/>
      <c r="I63" s="185" t="s">
        <v>29</v>
      </c>
      <c r="J63" s="185" t="s">
        <v>0</v>
      </c>
    </row>
    <row r="64" spans="1:52" ht="36.75" customHeight="1" x14ac:dyDescent="0.25">
      <c r="A64" s="181"/>
      <c r="B64" s="186" t="s">
        <v>71</v>
      </c>
      <c r="C64" s="187" t="s">
        <v>72</v>
      </c>
      <c r="D64" s="188"/>
      <c r="E64" s="188"/>
      <c r="F64" s="195" t="s">
        <v>24</v>
      </c>
      <c r="G64" s="196"/>
      <c r="H64" s="196"/>
      <c r="I64" s="196">
        <f>'01 02 Pol'!G8</f>
        <v>0</v>
      </c>
      <c r="J64" s="192" t="str">
        <f>IF(I76=0,"",I64/I76*100)</f>
        <v/>
      </c>
    </row>
    <row r="65" spans="1:10" ht="36.75" customHeight="1" x14ac:dyDescent="0.25">
      <c r="A65" s="181"/>
      <c r="B65" s="186" t="s">
        <v>73</v>
      </c>
      <c r="C65" s="187" t="s">
        <v>74</v>
      </c>
      <c r="D65" s="188"/>
      <c r="E65" s="188"/>
      <c r="F65" s="195" t="s">
        <v>24</v>
      </c>
      <c r="G65" s="196"/>
      <c r="H65" s="196"/>
      <c r="I65" s="196">
        <f>'01 00 Pol'!G8+'01 02 Pol'!G37+'01 03 Pol'!G8</f>
        <v>0</v>
      </c>
      <c r="J65" s="192" t="str">
        <f>IF(I76=0,"",I65/I76*100)</f>
        <v/>
      </c>
    </row>
    <row r="66" spans="1:10" ht="36.75" customHeight="1" x14ac:dyDescent="0.25">
      <c r="A66" s="181"/>
      <c r="B66" s="186" t="s">
        <v>75</v>
      </c>
      <c r="C66" s="187" t="s">
        <v>76</v>
      </c>
      <c r="D66" s="188"/>
      <c r="E66" s="188"/>
      <c r="F66" s="195" t="s">
        <v>24</v>
      </c>
      <c r="G66" s="196"/>
      <c r="H66" s="196"/>
      <c r="I66" s="196">
        <f>'01 01 Pol'!G147</f>
        <v>0</v>
      </c>
      <c r="J66" s="192" t="str">
        <f>IF(I76=0,"",I66/I76*100)</f>
        <v/>
      </c>
    </row>
    <row r="67" spans="1:10" ht="36.75" customHeight="1" x14ac:dyDescent="0.25">
      <c r="A67" s="181"/>
      <c r="B67" s="186" t="s">
        <v>77</v>
      </c>
      <c r="C67" s="187" t="s">
        <v>78</v>
      </c>
      <c r="D67" s="188"/>
      <c r="E67" s="188"/>
      <c r="F67" s="195" t="s">
        <v>24</v>
      </c>
      <c r="G67" s="196"/>
      <c r="H67" s="196"/>
      <c r="I67" s="196">
        <f>'01 01 Pol'!G8</f>
        <v>0</v>
      </c>
      <c r="J67" s="192" t="str">
        <f>IF(I76=0,"",I67/I76*100)</f>
        <v/>
      </c>
    </row>
    <row r="68" spans="1:10" ht="36.75" customHeight="1" x14ac:dyDescent="0.25">
      <c r="A68" s="181"/>
      <c r="B68" s="186" t="s">
        <v>79</v>
      </c>
      <c r="C68" s="187" t="s">
        <v>80</v>
      </c>
      <c r="D68" s="188"/>
      <c r="E68" s="188"/>
      <c r="F68" s="195" t="s">
        <v>24</v>
      </c>
      <c r="G68" s="196"/>
      <c r="H68" s="196"/>
      <c r="I68" s="196">
        <f>'01 01 Pol'!G22</f>
        <v>0</v>
      </c>
      <c r="J68" s="192" t="str">
        <f>IF(I76=0,"",I68/I76*100)</f>
        <v/>
      </c>
    </row>
    <row r="69" spans="1:10" ht="36.75" customHeight="1" x14ac:dyDescent="0.25">
      <c r="A69" s="181"/>
      <c r="B69" s="186" t="s">
        <v>81</v>
      </c>
      <c r="C69" s="187" t="s">
        <v>82</v>
      </c>
      <c r="D69" s="188"/>
      <c r="E69" s="188"/>
      <c r="F69" s="195" t="s">
        <v>24</v>
      </c>
      <c r="G69" s="196"/>
      <c r="H69" s="196"/>
      <c r="I69" s="196">
        <f>'01 01 Pol'!G59</f>
        <v>0</v>
      </c>
      <c r="J69" s="192" t="str">
        <f>IF(I76=0,"",I69/I76*100)</f>
        <v/>
      </c>
    </row>
    <row r="70" spans="1:10" ht="36.75" customHeight="1" x14ac:dyDescent="0.25">
      <c r="A70" s="181"/>
      <c r="B70" s="186" t="s">
        <v>83</v>
      </c>
      <c r="C70" s="187" t="s">
        <v>84</v>
      </c>
      <c r="D70" s="188"/>
      <c r="E70" s="188"/>
      <c r="F70" s="195" t="s">
        <v>25</v>
      </c>
      <c r="G70" s="196"/>
      <c r="H70" s="196"/>
      <c r="I70" s="196">
        <f>'01 01 Pol'!G62</f>
        <v>0</v>
      </c>
      <c r="J70" s="192" t="str">
        <f>IF(I76=0,"",I70/I76*100)</f>
        <v/>
      </c>
    </row>
    <row r="71" spans="1:10" ht="36.75" customHeight="1" x14ac:dyDescent="0.25">
      <c r="A71" s="181"/>
      <c r="B71" s="186" t="s">
        <v>85</v>
      </c>
      <c r="C71" s="187" t="s">
        <v>86</v>
      </c>
      <c r="D71" s="188"/>
      <c r="E71" s="188"/>
      <c r="F71" s="195" t="s">
        <v>25</v>
      </c>
      <c r="G71" s="196"/>
      <c r="H71" s="196"/>
      <c r="I71" s="196">
        <f>'01 01 Pol'!G65</f>
        <v>0</v>
      </c>
      <c r="J71" s="192" t="str">
        <f>IF(I76=0,"",I71/I76*100)</f>
        <v/>
      </c>
    </row>
    <row r="72" spans="1:10" ht="36.75" customHeight="1" x14ac:dyDescent="0.25">
      <c r="A72" s="181"/>
      <c r="B72" s="186" t="s">
        <v>87</v>
      </c>
      <c r="C72" s="187" t="s">
        <v>88</v>
      </c>
      <c r="D72" s="188"/>
      <c r="E72" s="188"/>
      <c r="F72" s="195" t="s">
        <v>25</v>
      </c>
      <c r="G72" s="196"/>
      <c r="H72" s="196"/>
      <c r="I72" s="196">
        <f>'01 01 Pol'!G89</f>
        <v>0</v>
      </c>
      <c r="J72" s="192" t="str">
        <f>IF(I76=0,"",I72/I76*100)</f>
        <v/>
      </c>
    </row>
    <row r="73" spans="1:10" ht="36.75" customHeight="1" x14ac:dyDescent="0.25">
      <c r="A73" s="181"/>
      <c r="B73" s="186" t="s">
        <v>89</v>
      </c>
      <c r="C73" s="187" t="s">
        <v>90</v>
      </c>
      <c r="D73" s="188"/>
      <c r="E73" s="188"/>
      <c r="F73" s="195" t="s">
        <v>25</v>
      </c>
      <c r="G73" s="196"/>
      <c r="H73" s="196"/>
      <c r="I73" s="196">
        <f>'01 01 Pol'!G129</f>
        <v>0</v>
      </c>
      <c r="J73" s="192" t="str">
        <f>IF(I76=0,"",I73/I76*100)</f>
        <v/>
      </c>
    </row>
    <row r="74" spans="1:10" ht="36.75" customHeight="1" x14ac:dyDescent="0.25">
      <c r="A74" s="181"/>
      <c r="B74" s="186" t="s">
        <v>91</v>
      </c>
      <c r="C74" s="187" t="s">
        <v>92</v>
      </c>
      <c r="D74" s="188"/>
      <c r="E74" s="188"/>
      <c r="F74" s="195" t="s">
        <v>25</v>
      </c>
      <c r="G74" s="196"/>
      <c r="H74" s="196"/>
      <c r="I74" s="196">
        <f>'01 01 Pol'!G137</f>
        <v>0</v>
      </c>
      <c r="J74" s="192" t="str">
        <f>IF(I76=0,"",I74/I76*100)</f>
        <v/>
      </c>
    </row>
    <row r="75" spans="1:10" ht="36.75" customHeight="1" x14ac:dyDescent="0.25">
      <c r="A75" s="181"/>
      <c r="B75" s="186" t="s">
        <v>93</v>
      </c>
      <c r="C75" s="187" t="s">
        <v>94</v>
      </c>
      <c r="D75" s="188"/>
      <c r="E75" s="188"/>
      <c r="F75" s="195" t="s">
        <v>95</v>
      </c>
      <c r="G75" s="196"/>
      <c r="H75" s="196"/>
      <c r="I75" s="196">
        <f>'01 01 Pol'!G139</f>
        <v>0</v>
      </c>
      <c r="J75" s="192" t="str">
        <f>IF(I76=0,"",I75/I76*100)</f>
        <v/>
      </c>
    </row>
    <row r="76" spans="1:10" ht="25.5" customHeight="1" x14ac:dyDescent="0.25">
      <c r="A76" s="182"/>
      <c r="B76" s="189" t="s">
        <v>1</v>
      </c>
      <c r="C76" s="190"/>
      <c r="D76" s="191"/>
      <c r="E76" s="191"/>
      <c r="F76" s="197"/>
      <c r="G76" s="198"/>
      <c r="H76" s="198"/>
      <c r="I76" s="198">
        <f>SUM(I64:I75)</f>
        <v>0</v>
      </c>
      <c r="J76" s="193">
        <f>SUM(J64:J75)</f>
        <v>0</v>
      </c>
    </row>
    <row r="77" spans="1:10" x14ac:dyDescent="0.25">
      <c r="F77" s="133"/>
      <c r="G77" s="133"/>
      <c r="H77" s="133"/>
      <c r="I77" s="133"/>
      <c r="J77" s="194"/>
    </row>
    <row r="78" spans="1:10" x14ac:dyDescent="0.25">
      <c r="F78" s="133"/>
      <c r="G78" s="133"/>
      <c r="H78" s="133"/>
      <c r="I78" s="133"/>
      <c r="J78" s="194"/>
    </row>
    <row r="79" spans="1:10" x14ac:dyDescent="0.25">
      <c r="F79" s="133"/>
      <c r="G79" s="133"/>
      <c r="H79" s="133"/>
      <c r="I79" s="133"/>
      <c r="J79" s="194"/>
    </row>
  </sheetData>
  <sheetProtection password="C7DF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B54:J54"/>
    <mergeCell ref="B56:J56"/>
    <mergeCell ref="B58:J58"/>
    <mergeCell ref="C64:E64"/>
    <mergeCell ref="C65:E65"/>
    <mergeCell ref="C44:E44"/>
    <mergeCell ref="C45:E45"/>
    <mergeCell ref="B46:E46"/>
    <mergeCell ref="B49:J49"/>
    <mergeCell ref="B51:J5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password="C7D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98</v>
      </c>
      <c r="B1" s="200"/>
      <c r="C1" s="200"/>
      <c r="D1" s="200"/>
      <c r="E1" s="200"/>
      <c r="F1" s="200"/>
      <c r="G1" s="200"/>
      <c r="AG1" t="s">
        <v>99</v>
      </c>
    </row>
    <row r="2" spans="1:60" ht="25.05" customHeight="1" x14ac:dyDescent="0.25">
      <c r="A2" s="201" t="s">
        <v>7</v>
      </c>
      <c r="B2" s="49" t="s">
        <v>44</v>
      </c>
      <c r="C2" s="204" t="s">
        <v>45</v>
      </c>
      <c r="D2" s="202"/>
      <c r="E2" s="202"/>
      <c r="F2" s="202"/>
      <c r="G2" s="203"/>
      <c r="AG2" t="s">
        <v>100</v>
      </c>
    </row>
    <row r="3" spans="1:60" ht="25.05" customHeight="1" x14ac:dyDescent="0.25">
      <c r="A3" s="201" t="s">
        <v>8</v>
      </c>
      <c r="B3" s="49" t="s">
        <v>48</v>
      </c>
      <c r="C3" s="204" t="s">
        <v>49</v>
      </c>
      <c r="D3" s="202"/>
      <c r="E3" s="202"/>
      <c r="F3" s="202"/>
      <c r="G3" s="203"/>
      <c r="AC3" s="179" t="s">
        <v>100</v>
      </c>
      <c r="AG3" t="s">
        <v>101</v>
      </c>
    </row>
    <row r="4" spans="1:60" ht="25.05" customHeight="1" x14ac:dyDescent="0.25">
      <c r="A4" s="205" t="s">
        <v>9</v>
      </c>
      <c r="B4" s="206" t="s">
        <v>50</v>
      </c>
      <c r="C4" s="207" t="s">
        <v>51</v>
      </c>
      <c r="D4" s="208"/>
      <c r="E4" s="208"/>
      <c r="F4" s="208"/>
      <c r="G4" s="209"/>
      <c r="AG4" t="s">
        <v>102</v>
      </c>
    </row>
    <row r="5" spans="1:60" x14ac:dyDescent="0.25">
      <c r="D5" s="10"/>
    </row>
    <row r="6" spans="1:60" ht="39.6" x14ac:dyDescent="0.25">
      <c r="A6" s="211" t="s">
        <v>103</v>
      </c>
      <c r="B6" s="213" t="s">
        <v>104</v>
      </c>
      <c r="C6" s="213" t="s">
        <v>105</v>
      </c>
      <c r="D6" s="212" t="s">
        <v>106</v>
      </c>
      <c r="E6" s="211" t="s">
        <v>107</v>
      </c>
      <c r="F6" s="210" t="s">
        <v>108</v>
      </c>
      <c r="G6" s="211" t="s">
        <v>29</v>
      </c>
      <c r="H6" s="214" t="s">
        <v>30</v>
      </c>
      <c r="I6" s="214" t="s">
        <v>109</v>
      </c>
      <c r="J6" s="214" t="s">
        <v>31</v>
      </c>
      <c r="K6" s="214" t="s">
        <v>110</v>
      </c>
      <c r="L6" s="214" t="s">
        <v>111</v>
      </c>
      <c r="M6" s="214" t="s">
        <v>112</v>
      </c>
      <c r="N6" s="214" t="s">
        <v>113</v>
      </c>
      <c r="O6" s="214" t="s">
        <v>114</v>
      </c>
      <c r="P6" s="214" t="s">
        <v>115</v>
      </c>
      <c r="Q6" s="214" t="s">
        <v>116</v>
      </c>
      <c r="R6" s="214" t="s">
        <v>117</v>
      </c>
      <c r="S6" s="214" t="s">
        <v>118</v>
      </c>
      <c r="T6" s="214" t="s">
        <v>119</v>
      </c>
      <c r="U6" s="214" t="s">
        <v>120</v>
      </c>
      <c r="V6" s="214" t="s">
        <v>121</v>
      </c>
      <c r="W6" s="214" t="s">
        <v>122</v>
      </c>
      <c r="X6" s="214" t="s">
        <v>123</v>
      </c>
      <c r="Y6" s="214" t="s">
        <v>124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0" t="s">
        <v>125</v>
      </c>
      <c r="B8" s="231" t="s">
        <v>73</v>
      </c>
      <c r="C8" s="247" t="s">
        <v>126</v>
      </c>
      <c r="D8" s="232"/>
      <c r="E8" s="233"/>
      <c r="F8" s="234"/>
      <c r="G8" s="234">
        <f>SUMIF(AG9:AG25,"&lt;&gt;NOR",G9:G25)</f>
        <v>0</v>
      </c>
      <c r="H8" s="234"/>
      <c r="I8" s="234">
        <f>SUM(I9:I25)</f>
        <v>0</v>
      </c>
      <c r="J8" s="234"/>
      <c r="K8" s="234">
        <f>SUM(K9:K25)</f>
        <v>0</v>
      </c>
      <c r="L8" s="234"/>
      <c r="M8" s="234">
        <f>SUM(M9:M25)</f>
        <v>0</v>
      </c>
      <c r="N8" s="233"/>
      <c r="O8" s="233">
        <f>SUM(O9:O25)</f>
        <v>0</v>
      </c>
      <c r="P8" s="233"/>
      <c r="Q8" s="233">
        <f>SUM(Q9:Q25)</f>
        <v>0</v>
      </c>
      <c r="R8" s="234"/>
      <c r="S8" s="234"/>
      <c r="T8" s="235"/>
      <c r="U8" s="229"/>
      <c r="V8" s="229">
        <f>SUM(V9:V25)</f>
        <v>0</v>
      </c>
      <c r="W8" s="229"/>
      <c r="X8" s="229"/>
      <c r="Y8" s="229"/>
      <c r="AG8" t="s">
        <v>127</v>
      </c>
    </row>
    <row r="9" spans="1:60" outlineLevel="1" x14ac:dyDescent="0.25">
      <c r="A9" s="237">
        <v>1</v>
      </c>
      <c r="B9" s="238" t="s">
        <v>50</v>
      </c>
      <c r="C9" s="248" t="s">
        <v>128</v>
      </c>
      <c r="D9" s="239"/>
      <c r="E9" s="240">
        <v>0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2"/>
      <c r="S9" s="242" t="s">
        <v>129</v>
      </c>
      <c r="T9" s="243" t="s">
        <v>130</v>
      </c>
      <c r="U9" s="225">
        <v>0</v>
      </c>
      <c r="V9" s="225">
        <f>ROUND(E9*U9,2)</f>
        <v>0</v>
      </c>
      <c r="W9" s="225"/>
      <c r="X9" s="225" t="s">
        <v>131</v>
      </c>
      <c r="Y9" s="225" t="s">
        <v>132</v>
      </c>
      <c r="Z9" s="215"/>
      <c r="AA9" s="215"/>
      <c r="AB9" s="215"/>
      <c r="AC9" s="215"/>
      <c r="AD9" s="215"/>
      <c r="AE9" s="215"/>
      <c r="AF9" s="215"/>
      <c r="AG9" s="215" t="s">
        <v>133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1" outlineLevel="2" x14ac:dyDescent="0.25">
      <c r="A10" s="222"/>
      <c r="B10" s="223"/>
      <c r="C10" s="249" t="s">
        <v>134</v>
      </c>
      <c r="D10" s="245"/>
      <c r="E10" s="245"/>
      <c r="F10" s="245"/>
      <c r="G10" s="245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135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4" t="str">
        <f>C10</f>
        <v>POLOŽKY VLASTNÍ VYTVOŘENY INDIVIDIULNÍ KALKULACÍ DLE OBOROVÉHO KALKULAČNÍHO VZORCE S NASTAVENÍM  REŽIÍ A MÍRY ZISKU  DLE RTS S INDIVIDUÁLNÍMI VSTUPY MATERIÁLŮ A VÝKONŮ, KTERÉ NEOBSAHUJÍ KMENOVÉ POLOŽKY CENÍKŮ RTS. :</v>
      </c>
      <c r="BB10" s="215"/>
      <c r="BC10" s="215"/>
      <c r="BD10" s="215"/>
      <c r="BE10" s="215"/>
      <c r="BF10" s="215"/>
      <c r="BG10" s="215"/>
      <c r="BH10" s="215"/>
    </row>
    <row r="11" spans="1:60" outlineLevel="3" x14ac:dyDescent="0.25">
      <c r="A11" s="222"/>
      <c r="B11" s="223"/>
      <c r="C11" s="250" t="s">
        <v>136</v>
      </c>
      <c r="D11" s="246"/>
      <c r="E11" s="246"/>
      <c r="F11" s="246"/>
      <c r="G11" s="246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5">
      <c r="A12" s="222"/>
      <c r="B12" s="223"/>
      <c r="C12" s="250" t="s">
        <v>137</v>
      </c>
      <c r="D12" s="246"/>
      <c r="E12" s="246"/>
      <c r="F12" s="246"/>
      <c r="G12" s="246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135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44" t="str">
        <f>C12</f>
        <v>a) veškeré položky na přípomoce,  dopravu, montáž, zpevněné montážní plochy, atd...  zahrnout do jednotlivých jednotkových cen. :</v>
      </c>
      <c r="BB12" s="215"/>
      <c r="BC12" s="215"/>
      <c r="BD12" s="215"/>
      <c r="BE12" s="215"/>
      <c r="BF12" s="215"/>
      <c r="BG12" s="215"/>
      <c r="BH12" s="215"/>
    </row>
    <row r="13" spans="1:60" ht="21" outlineLevel="3" x14ac:dyDescent="0.25">
      <c r="A13" s="222"/>
      <c r="B13" s="223"/>
      <c r="C13" s="250" t="s">
        <v>138</v>
      </c>
      <c r="D13" s="246"/>
      <c r="E13" s="246"/>
      <c r="F13" s="246"/>
      <c r="G13" s="246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4" t="str">
        <f>C13</f>
        <v>b) součásti prací jsou veškeré zkoušky, potřebná měření, inspekce, uvedení zařízení do provozu, zaškolení obsluhy, provozní řády, manuály a revize v českém jazyce. Za komplexní vyzkoušení se považuje bezporuchový provoz po dobu minimálně 96 hod. :</v>
      </c>
      <c r="BB13" s="215"/>
      <c r="BC13" s="215"/>
      <c r="BD13" s="215"/>
      <c r="BE13" s="215"/>
      <c r="BF13" s="215"/>
      <c r="BG13" s="215"/>
      <c r="BH13" s="215"/>
    </row>
    <row r="14" spans="1:60" outlineLevel="3" x14ac:dyDescent="0.25">
      <c r="A14" s="222"/>
      <c r="B14" s="223"/>
      <c r="C14" s="250" t="s">
        <v>139</v>
      </c>
      <c r="D14" s="246"/>
      <c r="E14" s="246"/>
      <c r="F14" s="246"/>
      <c r="G14" s="246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135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5">
      <c r="A15" s="222"/>
      <c r="B15" s="223"/>
      <c r="C15" s="250" t="s">
        <v>140</v>
      </c>
      <c r="D15" s="246"/>
      <c r="E15" s="246"/>
      <c r="F15" s="246"/>
      <c r="G15" s="246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1" outlineLevel="3" x14ac:dyDescent="0.25">
      <c r="A16" s="222"/>
      <c r="B16" s="223"/>
      <c r="C16" s="250" t="s">
        <v>141</v>
      </c>
      <c r="D16" s="246"/>
      <c r="E16" s="246"/>
      <c r="F16" s="246"/>
      <c r="G16" s="246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135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44" t="str">
        <f>C16</f>
        <v>e) v rozsahu prací zhotovitele jsou rovněž jakékoliv prvky, zařízení, práce a pomocné materiály, neuvedené v tomto soupisu výkonů, které jsou ale nezbytně nutné k dodání, instalaci , dokončení a provozování díla, včetně ztratného a prořezů :</v>
      </c>
      <c r="BB16" s="215"/>
      <c r="BC16" s="215"/>
      <c r="BD16" s="215"/>
      <c r="BE16" s="215"/>
      <c r="BF16" s="215"/>
      <c r="BG16" s="215"/>
      <c r="BH16" s="215"/>
    </row>
    <row r="17" spans="1:60" outlineLevel="3" x14ac:dyDescent="0.25">
      <c r="A17" s="222"/>
      <c r="B17" s="223"/>
      <c r="C17" s="250" t="s">
        <v>142</v>
      </c>
      <c r="D17" s="246"/>
      <c r="E17" s="246"/>
      <c r="F17" s="246"/>
      <c r="G17" s="246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135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44" t="str">
        <f>C17</f>
        <v>f) součástí dodávky jsou veškerá geodetická měření jako například vytyčení konstrukcí, kontrolní měření, zaměření skutečného stavu apod. :</v>
      </c>
      <c r="BB17" s="215"/>
      <c r="BC17" s="215"/>
      <c r="BD17" s="215"/>
      <c r="BE17" s="215"/>
      <c r="BF17" s="215"/>
      <c r="BG17" s="215"/>
      <c r="BH17" s="215"/>
    </row>
    <row r="18" spans="1:60" outlineLevel="3" x14ac:dyDescent="0.25">
      <c r="A18" s="222"/>
      <c r="B18" s="223"/>
      <c r="C18" s="250" t="s">
        <v>143</v>
      </c>
      <c r="D18" s="246"/>
      <c r="E18" s="246"/>
      <c r="F18" s="246"/>
      <c r="G18" s="246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4" t="str">
        <f>C18</f>
        <v>g) součástí dodávky jsou i náklady na případná  opatření související s ochranou stávajících sítí, komunikací či staveb :</v>
      </c>
      <c r="BB18" s="215"/>
      <c r="BC18" s="215"/>
      <c r="BD18" s="215"/>
      <c r="BE18" s="215"/>
      <c r="BF18" s="215"/>
      <c r="BG18" s="215"/>
      <c r="BH18" s="215"/>
    </row>
    <row r="19" spans="1:60" ht="21" outlineLevel="3" x14ac:dyDescent="0.25">
      <c r="A19" s="222"/>
      <c r="B19" s="223"/>
      <c r="C19" s="250" t="s">
        <v>144</v>
      </c>
      <c r="D19" s="246"/>
      <c r="E19" s="246"/>
      <c r="F19" s="246"/>
      <c r="G19" s="246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135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44" t="str">
        <f>C19</f>
        <v>h) součástí jednotkových cen jsou i vícenáklady související s výstavbou v zimním období, průběžný úklid staveniště a přilehlých komunikací, likvidaci odpadů, dočasná dopravní omezení atd. :</v>
      </c>
      <c r="BB19" s="215"/>
      <c r="BC19" s="215"/>
      <c r="BD19" s="215"/>
      <c r="BE19" s="215"/>
      <c r="BF19" s="215"/>
      <c r="BG19" s="215"/>
      <c r="BH19" s="215"/>
    </row>
    <row r="20" spans="1:60" ht="21" outlineLevel="3" x14ac:dyDescent="0.25">
      <c r="A20" s="222"/>
      <c r="B20" s="223"/>
      <c r="C20" s="250" t="s">
        <v>145</v>
      </c>
      <c r="D20" s="246"/>
      <c r="E20" s="246"/>
      <c r="F20" s="246"/>
      <c r="G20" s="246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135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4" t="str">
        <f>C20</f>
        <v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</v>
      </c>
      <c r="BB20" s="215"/>
      <c r="BC20" s="215"/>
      <c r="BD20" s="215"/>
      <c r="BE20" s="215"/>
      <c r="BF20" s="215"/>
      <c r="BG20" s="215"/>
      <c r="BH20" s="215"/>
    </row>
    <row r="21" spans="1:60" outlineLevel="3" x14ac:dyDescent="0.25">
      <c r="A21" s="222"/>
      <c r="B21" s="223"/>
      <c r="C21" s="250" t="s">
        <v>146</v>
      </c>
      <c r="D21" s="246"/>
      <c r="E21" s="246"/>
      <c r="F21" s="246"/>
      <c r="G21" s="246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5">
      <c r="A22" s="222"/>
      <c r="B22" s="223"/>
      <c r="C22" s="250" t="s">
        <v>147</v>
      </c>
      <c r="D22" s="246"/>
      <c r="E22" s="246"/>
      <c r="F22" s="246"/>
      <c r="G22" s="246"/>
      <c r="H22" s="225"/>
      <c r="I22" s="225"/>
      <c r="J22" s="225"/>
      <c r="K22" s="225"/>
      <c r="L22" s="225"/>
      <c r="M22" s="225"/>
      <c r="N22" s="224"/>
      <c r="O22" s="224"/>
      <c r="P22" s="224"/>
      <c r="Q22" s="224"/>
      <c r="R22" s="225"/>
      <c r="S22" s="225"/>
      <c r="T22" s="225"/>
      <c r="U22" s="225"/>
      <c r="V22" s="225"/>
      <c r="W22" s="225"/>
      <c r="X22" s="225"/>
      <c r="Y22" s="225"/>
      <c r="Z22" s="215"/>
      <c r="AA22" s="215"/>
      <c r="AB22" s="215"/>
      <c r="AC22" s="215"/>
      <c r="AD22" s="215"/>
      <c r="AE22" s="215"/>
      <c r="AF22" s="215"/>
      <c r="AG22" s="215" t="s">
        <v>135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5">
      <c r="A23" s="222"/>
      <c r="B23" s="223"/>
      <c r="C23" s="250" t="s">
        <v>148</v>
      </c>
      <c r="D23" s="246"/>
      <c r="E23" s="246"/>
      <c r="F23" s="246"/>
      <c r="G23" s="246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5"/>
      <c r="AA23" s="215"/>
      <c r="AB23" s="215"/>
      <c r="AC23" s="215"/>
      <c r="AD23" s="215"/>
      <c r="AE23" s="215"/>
      <c r="AF23" s="215"/>
      <c r="AG23" s="215" t="s">
        <v>135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5">
      <c r="A24" s="222"/>
      <c r="B24" s="223"/>
      <c r="C24" s="250" t="s">
        <v>149</v>
      </c>
      <c r="D24" s="246"/>
      <c r="E24" s="246"/>
      <c r="F24" s="246"/>
      <c r="G24" s="246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135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5">
      <c r="A25" s="222"/>
      <c r="B25" s="223"/>
      <c r="C25" s="250" t="s">
        <v>150</v>
      </c>
      <c r="D25" s="246"/>
      <c r="E25" s="246"/>
      <c r="F25" s="246"/>
      <c r="G25" s="246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135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44" t="str">
        <f>C25</f>
        <v>prostřednictvím žádosti o dodatečné informace k zadávacím podmínkám.  Následné změny výměr v průběhu realizace nebudou akceptovány. :</v>
      </c>
      <c r="BB25" s="215"/>
      <c r="BC25" s="215"/>
      <c r="BD25" s="215"/>
      <c r="BE25" s="215"/>
      <c r="BF25" s="215"/>
      <c r="BG25" s="215"/>
      <c r="BH25" s="215"/>
    </row>
    <row r="26" spans="1:60" x14ac:dyDescent="0.25">
      <c r="A26" s="3"/>
      <c r="B26" s="4"/>
      <c r="C26" s="251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111</v>
      </c>
    </row>
    <row r="27" spans="1:60" x14ac:dyDescent="0.25">
      <c r="A27" s="218"/>
      <c r="B27" s="219" t="s">
        <v>29</v>
      </c>
      <c r="C27" s="252"/>
      <c r="D27" s="220"/>
      <c r="E27" s="221"/>
      <c r="F27" s="221"/>
      <c r="G27" s="23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151</v>
      </c>
    </row>
    <row r="28" spans="1:60" x14ac:dyDescent="0.25">
      <c r="C28" s="253"/>
      <c r="D28" s="10"/>
      <c r="AG28" t="s">
        <v>152</v>
      </c>
    </row>
    <row r="29" spans="1:60" x14ac:dyDescent="0.25">
      <c r="D29" s="10"/>
    </row>
    <row r="30" spans="1:60" x14ac:dyDescent="0.25">
      <c r="D30" s="10"/>
    </row>
    <row r="31" spans="1:60" x14ac:dyDescent="0.25">
      <c r="D31" s="10"/>
    </row>
    <row r="32" spans="1:60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DF" sheet="1" formatRows="0"/>
  <mergeCells count="20">
    <mergeCell ref="C24:G24"/>
    <mergeCell ref="C25:G25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0" t="s">
        <v>98</v>
      </c>
      <c r="B1" s="200"/>
      <c r="C1" s="200"/>
      <c r="D1" s="200"/>
      <c r="E1" s="200"/>
      <c r="F1" s="200"/>
      <c r="G1" s="200"/>
      <c r="AG1" t="s">
        <v>99</v>
      </c>
    </row>
    <row r="2" spans="1:60" ht="25.05" customHeight="1" x14ac:dyDescent="0.25">
      <c r="A2" s="201" t="s">
        <v>7</v>
      </c>
      <c r="B2" s="49" t="s">
        <v>44</v>
      </c>
      <c r="C2" s="204" t="s">
        <v>45</v>
      </c>
      <c r="D2" s="202"/>
      <c r="E2" s="202"/>
      <c r="F2" s="202"/>
      <c r="G2" s="203"/>
      <c r="AG2" t="s">
        <v>100</v>
      </c>
    </row>
    <row r="3" spans="1:60" ht="25.05" customHeight="1" x14ac:dyDescent="0.25">
      <c r="A3" s="201" t="s">
        <v>8</v>
      </c>
      <c r="B3" s="49" t="s">
        <v>48</v>
      </c>
      <c r="C3" s="204" t="s">
        <v>49</v>
      </c>
      <c r="D3" s="202"/>
      <c r="E3" s="202"/>
      <c r="F3" s="202"/>
      <c r="G3" s="203"/>
      <c r="AC3" s="179" t="s">
        <v>100</v>
      </c>
      <c r="AG3" t="s">
        <v>101</v>
      </c>
    </row>
    <row r="4" spans="1:60" ht="25.05" customHeight="1" x14ac:dyDescent="0.25">
      <c r="A4" s="205" t="s">
        <v>9</v>
      </c>
      <c r="B4" s="206" t="s">
        <v>48</v>
      </c>
      <c r="C4" s="207" t="s">
        <v>52</v>
      </c>
      <c r="D4" s="208"/>
      <c r="E4" s="208"/>
      <c r="F4" s="208"/>
      <c r="G4" s="209"/>
      <c r="AG4" t="s">
        <v>102</v>
      </c>
    </row>
    <row r="5" spans="1:60" x14ac:dyDescent="0.25">
      <c r="D5" s="10"/>
    </row>
    <row r="6" spans="1:60" ht="39.6" x14ac:dyDescent="0.25">
      <c r="A6" s="211" t="s">
        <v>103</v>
      </c>
      <c r="B6" s="213" t="s">
        <v>104</v>
      </c>
      <c r="C6" s="213" t="s">
        <v>105</v>
      </c>
      <c r="D6" s="212" t="s">
        <v>106</v>
      </c>
      <c r="E6" s="211" t="s">
        <v>107</v>
      </c>
      <c r="F6" s="210" t="s">
        <v>108</v>
      </c>
      <c r="G6" s="211" t="s">
        <v>29</v>
      </c>
      <c r="H6" s="214" t="s">
        <v>30</v>
      </c>
      <c r="I6" s="214" t="s">
        <v>109</v>
      </c>
      <c r="J6" s="214" t="s">
        <v>31</v>
      </c>
      <c r="K6" s="214" t="s">
        <v>110</v>
      </c>
      <c r="L6" s="214" t="s">
        <v>111</v>
      </c>
      <c r="M6" s="214" t="s">
        <v>112</v>
      </c>
      <c r="N6" s="214" t="s">
        <v>113</v>
      </c>
      <c r="O6" s="214" t="s">
        <v>114</v>
      </c>
      <c r="P6" s="214" t="s">
        <v>115</v>
      </c>
      <c r="Q6" s="214" t="s">
        <v>116</v>
      </c>
      <c r="R6" s="214" t="s">
        <v>117</v>
      </c>
      <c r="S6" s="214" t="s">
        <v>118</v>
      </c>
      <c r="T6" s="214" t="s">
        <v>119</v>
      </c>
      <c r="U6" s="214" t="s">
        <v>120</v>
      </c>
      <c r="V6" s="214" t="s">
        <v>121</v>
      </c>
      <c r="W6" s="214" t="s">
        <v>122</v>
      </c>
      <c r="X6" s="214" t="s">
        <v>123</v>
      </c>
      <c r="Y6" s="214" t="s">
        <v>124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0" t="s">
        <v>125</v>
      </c>
      <c r="B8" s="231" t="s">
        <v>77</v>
      </c>
      <c r="C8" s="247" t="s">
        <v>78</v>
      </c>
      <c r="D8" s="232"/>
      <c r="E8" s="233"/>
      <c r="F8" s="234"/>
      <c r="G8" s="234">
        <f>SUMIF(AG9:AG21,"&lt;&gt;NOR",G9:G21)</f>
        <v>0</v>
      </c>
      <c r="H8" s="234"/>
      <c r="I8" s="234">
        <f>SUM(I9:I21)</f>
        <v>0</v>
      </c>
      <c r="J8" s="234"/>
      <c r="K8" s="234">
        <f>SUM(K9:K21)</f>
        <v>0</v>
      </c>
      <c r="L8" s="234"/>
      <c r="M8" s="234">
        <f>SUM(M9:M21)</f>
        <v>0</v>
      </c>
      <c r="N8" s="233"/>
      <c r="O8" s="233">
        <f>SUM(O9:O21)</f>
        <v>60.64</v>
      </c>
      <c r="P8" s="233"/>
      <c r="Q8" s="233">
        <f>SUM(Q9:Q21)</f>
        <v>0</v>
      </c>
      <c r="R8" s="234"/>
      <c r="S8" s="234"/>
      <c r="T8" s="235"/>
      <c r="U8" s="229"/>
      <c r="V8" s="229">
        <f>SUM(V9:V21)</f>
        <v>488.4</v>
      </c>
      <c r="W8" s="229"/>
      <c r="X8" s="229"/>
      <c r="Y8" s="229"/>
      <c r="AG8" t="s">
        <v>127</v>
      </c>
    </row>
    <row r="9" spans="1:60" ht="20.399999999999999" outlineLevel="1" x14ac:dyDescent="0.25">
      <c r="A9" s="237">
        <v>1</v>
      </c>
      <c r="B9" s="238" t="s">
        <v>153</v>
      </c>
      <c r="C9" s="248" t="s">
        <v>154</v>
      </c>
      <c r="D9" s="239" t="s">
        <v>155</v>
      </c>
      <c r="E9" s="240">
        <v>2640</v>
      </c>
      <c r="F9" s="241"/>
      <c r="G9" s="242">
        <f>ROUND(E9*F9,2)</f>
        <v>0</v>
      </c>
      <c r="H9" s="241"/>
      <c r="I9" s="242">
        <f>ROUND(E9*H9,2)</f>
        <v>0</v>
      </c>
      <c r="J9" s="241"/>
      <c r="K9" s="242">
        <f>ROUND(E9*J9,2)</f>
        <v>0</v>
      </c>
      <c r="L9" s="242">
        <v>21</v>
      </c>
      <c r="M9" s="242">
        <f>G9*(1+L9/100)</f>
        <v>0</v>
      </c>
      <c r="N9" s="240">
        <v>1.8380000000000001E-2</v>
      </c>
      <c r="O9" s="240">
        <f>ROUND(E9*N9,2)</f>
        <v>48.52</v>
      </c>
      <c r="P9" s="240">
        <v>0</v>
      </c>
      <c r="Q9" s="240">
        <f>ROUND(E9*P9,2)</f>
        <v>0</v>
      </c>
      <c r="R9" s="242" t="s">
        <v>156</v>
      </c>
      <c r="S9" s="242" t="s">
        <v>157</v>
      </c>
      <c r="T9" s="243" t="s">
        <v>157</v>
      </c>
      <c r="U9" s="225">
        <v>0.107</v>
      </c>
      <c r="V9" s="225">
        <f>ROUND(E9*U9,2)</f>
        <v>282.48</v>
      </c>
      <c r="W9" s="225"/>
      <c r="X9" s="225" t="s">
        <v>131</v>
      </c>
      <c r="Y9" s="225" t="s">
        <v>132</v>
      </c>
      <c r="Z9" s="215"/>
      <c r="AA9" s="215"/>
      <c r="AB9" s="215"/>
      <c r="AC9" s="215"/>
      <c r="AD9" s="215"/>
      <c r="AE9" s="215"/>
      <c r="AF9" s="215"/>
      <c r="AG9" s="215" t="s">
        <v>158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5">
      <c r="A10" s="222"/>
      <c r="B10" s="223"/>
      <c r="C10" s="264" t="s">
        <v>159</v>
      </c>
      <c r="D10" s="256"/>
      <c r="E10" s="256"/>
      <c r="F10" s="256"/>
      <c r="G10" s="256"/>
      <c r="H10" s="225"/>
      <c r="I10" s="225"/>
      <c r="J10" s="225"/>
      <c r="K10" s="225"/>
      <c r="L10" s="225"/>
      <c r="M10" s="225"/>
      <c r="N10" s="224"/>
      <c r="O10" s="224"/>
      <c r="P10" s="224"/>
      <c r="Q10" s="224"/>
      <c r="R10" s="225"/>
      <c r="S10" s="225"/>
      <c r="T10" s="225"/>
      <c r="U10" s="225"/>
      <c r="V10" s="225"/>
      <c r="W10" s="225"/>
      <c r="X10" s="225"/>
      <c r="Y10" s="225"/>
      <c r="Z10" s="215"/>
      <c r="AA10" s="215"/>
      <c r="AB10" s="215"/>
      <c r="AC10" s="215"/>
      <c r="AD10" s="215"/>
      <c r="AE10" s="215"/>
      <c r="AF10" s="215"/>
      <c r="AG10" s="215" t="s">
        <v>160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5">
      <c r="A11" s="222"/>
      <c r="B11" s="223"/>
      <c r="C11" s="250" t="s">
        <v>161</v>
      </c>
      <c r="D11" s="246"/>
      <c r="E11" s="246"/>
      <c r="F11" s="246"/>
      <c r="G11" s="246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5">
      <c r="A12" s="222"/>
      <c r="B12" s="223"/>
      <c r="C12" s="265" t="s">
        <v>162</v>
      </c>
      <c r="D12" s="254"/>
      <c r="E12" s="255">
        <v>2640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5"/>
      <c r="AA12" s="215"/>
      <c r="AB12" s="215"/>
      <c r="AC12" s="215"/>
      <c r="AD12" s="215"/>
      <c r="AE12" s="215"/>
      <c r="AF12" s="215"/>
      <c r="AG12" s="215" t="s">
        <v>163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 x14ac:dyDescent="0.25">
      <c r="A13" s="237">
        <v>2</v>
      </c>
      <c r="B13" s="238" t="s">
        <v>164</v>
      </c>
      <c r="C13" s="248" t="s">
        <v>165</v>
      </c>
      <c r="D13" s="239" t="s">
        <v>155</v>
      </c>
      <c r="E13" s="240">
        <v>7920</v>
      </c>
      <c r="F13" s="241"/>
      <c r="G13" s="242">
        <f>ROUND(E13*F13,2)</f>
        <v>0</v>
      </c>
      <c r="H13" s="241"/>
      <c r="I13" s="242">
        <f>ROUND(E13*H13,2)</f>
        <v>0</v>
      </c>
      <c r="J13" s="241"/>
      <c r="K13" s="242">
        <f>ROUND(E13*J13,2)</f>
        <v>0</v>
      </c>
      <c r="L13" s="242">
        <v>21</v>
      </c>
      <c r="M13" s="242">
        <f>G13*(1+L13/100)</f>
        <v>0</v>
      </c>
      <c r="N13" s="240">
        <v>1.5299999999999999E-3</v>
      </c>
      <c r="O13" s="240">
        <f>ROUND(E13*N13,2)</f>
        <v>12.12</v>
      </c>
      <c r="P13" s="240">
        <v>0</v>
      </c>
      <c r="Q13" s="240">
        <f>ROUND(E13*P13,2)</f>
        <v>0</v>
      </c>
      <c r="R13" s="242" t="s">
        <v>156</v>
      </c>
      <c r="S13" s="242" t="s">
        <v>157</v>
      </c>
      <c r="T13" s="243" t="s">
        <v>157</v>
      </c>
      <c r="U13" s="225">
        <v>6.0000000000000001E-3</v>
      </c>
      <c r="V13" s="225">
        <f>ROUND(E13*U13,2)</f>
        <v>47.52</v>
      </c>
      <c r="W13" s="225"/>
      <c r="X13" s="225" t="s">
        <v>131</v>
      </c>
      <c r="Y13" s="225" t="s">
        <v>132</v>
      </c>
      <c r="Z13" s="215"/>
      <c r="AA13" s="215"/>
      <c r="AB13" s="215"/>
      <c r="AC13" s="215"/>
      <c r="AD13" s="215"/>
      <c r="AE13" s="215"/>
      <c r="AF13" s="215"/>
      <c r="AG13" s="215" t="s">
        <v>158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5">
      <c r="A14" s="222"/>
      <c r="B14" s="223"/>
      <c r="C14" s="264" t="s">
        <v>159</v>
      </c>
      <c r="D14" s="256"/>
      <c r="E14" s="256"/>
      <c r="F14" s="256"/>
      <c r="G14" s="256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5"/>
      <c r="AA14" s="215"/>
      <c r="AB14" s="215"/>
      <c r="AC14" s="215"/>
      <c r="AD14" s="215"/>
      <c r="AE14" s="215"/>
      <c r="AF14" s="215"/>
      <c r="AG14" s="215" t="s">
        <v>160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5">
      <c r="A15" s="222"/>
      <c r="B15" s="223"/>
      <c r="C15" s="250" t="s">
        <v>166</v>
      </c>
      <c r="D15" s="246"/>
      <c r="E15" s="246"/>
      <c r="F15" s="246"/>
      <c r="G15" s="246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5">
      <c r="A16" s="222"/>
      <c r="B16" s="223"/>
      <c r="C16" s="265" t="s">
        <v>167</v>
      </c>
      <c r="D16" s="254"/>
      <c r="E16" s="255">
        <v>7920</v>
      </c>
      <c r="F16" s="225"/>
      <c r="G16" s="225"/>
      <c r="H16" s="225"/>
      <c r="I16" s="225"/>
      <c r="J16" s="225"/>
      <c r="K16" s="225"/>
      <c r="L16" s="225"/>
      <c r="M16" s="225"/>
      <c r="N16" s="224"/>
      <c r="O16" s="224"/>
      <c r="P16" s="224"/>
      <c r="Q16" s="224"/>
      <c r="R16" s="225"/>
      <c r="S16" s="225"/>
      <c r="T16" s="225"/>
      <c r="U16" s="225"/>
      <c r="V16" s="225"/>
      <c r="W16" s="225"/>
      <c r="X16" s="225"/>
      <c r="Y16" s="225"/>
      <c r="Z16" s="215"/>
      <c r="AA16" s="215"/>
      <c r="AB16" s="215"/>
      <c r="AC16" s="215"/>
      <c r="AD16" s="215"/>
      <c r="AE16" s="215"/>
      <c r="AF16" s="215"/>
      <c r="AG16" s="215" t="s">
        <v>163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5">
      <c r="A17" s="237">
        <v>3</v>
      </c>
      <c r="B17" s="238" t="s">
        <v>168</v>
      </c>
      <c r="C17" s="248" t="s">
        <v>169</v>
      </c>
      <c r="D17" s="239" t="s">
        <v>155</v>
      </c>
      <c r="E17" s="240">
        <v>2640</v>
      </c>
      <c r="F17" s="241"/>
      <c r="G17" s="242">
        <f>ROUND(E17*F17,2)</f>
        <v>0</v>
      </c>
      <c r="H17" s="241"/>
      <c r="I17" s="242">
        <f>ROUND(E17*H17,2)</f>
        <v>0</v>
      </c>
      <c r="J17" s="241"/>
      <c r="K17" s="242">
        <f>ROUND(E17*J17,2)</f>
        <v>0</v>
      </c>
      <c r="L17" s="242">
        <v>21</v>
      </c>
      <c r="M17" s="242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2" t="s">
        <v>156</v>
      </c>
      <c r="S17" s="242" t="s">
        <v>157</v>
      </c>
      <c r="T17" s="243" t="s">
        <v>157</v>
      </c>
      <c r="U17" s="225">
        <v>0.06</v>
      </c>
      <c r="V17" s="225">
        <f>ROUND(E17*U17,2)</f>
        <v>158.4</v>
      </c>
      <c r="W17" s="225"/>
      <c r="X17" s="225" t="s">
        <v>131</v>
      </c>
      <c r="Y17" s="225" t="s">
        <v>132</v>
      </c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5">
      <c r="A18" s="222"/>
      <c r="B18" s="223"/>
      <c r="C18" s="265" t="s">
        <v>170</v>
      </c>
      <c r="D18" s="254"/>
      <c r="E18" s="255">
        <v>2640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163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37">
        <v>4</v>
      </c>
      <c r="B19" s="238" t="s">
        <v>171</v>
      </c>
      <c r="C19" s="248" t="s">
        <v>172</v>
      </c>
      <c r="D19" s="239" t="s">
        <v>173</v>
      </c>
      <c r="E19" s="240">
        <v>1</v>
      </c>
      <c r="F19" s="241"/>
      <c r="G19" s="242">
        <f>ROUND(E19*F19,2)</f>
        <v>0</v>
      </c>
      <c r="H19" s="241"/>
      <c r="I19" s="242">
        <f>ROUND(E19*H19,2)</f>
        <v>0</v>
      </c>
      <c r="J19" s="241"/>
      <c r="K19" s="242">
        <f>ROUND(E19*J19,2)</f>
        <v>0</v>
      </c>
      <c r="L19" s="242">
        <v>21</v>
      </c>
      <c r="M19" s="242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2"/>
      <c r="S19" s="242" t="s">
        <v>129</v>
      </c>
      <c r="T19" s="243" t="s">
        <v>130</v>
      </c>
      <c r="U19" s="225">
        <v>0</v>
      </c>
      <c r="V19" s="225">
        <f>ROUND(E19*U19,2)</f>
        <v>0</v>
      </c>
      <c r="W19" s="225"/>
      <c r="X19" s="225" t="s">
        <v>174</v>
      </c>
      <c r="Y19" s="225" t="s">
        <v>132</v>
      </c>
      <c r="Z19" s="215"/>
      <c r="AA19" s="215"/>
      <c r="AB19" s="215"/>
      <c r="AC19" s="215"/>
      <c r="AD19" s="215"/>
      <c r="AE19" s="215"/>
      <c r="AF19" s="215"/>
      <c r="AG19" s="215" t="s">
        <v>175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5">
      <c r="A20" s="222"/>
      <c r="B20" s="223"/>
      <c r="C20" s="249" t="s">
        <v>342</v>
      </c>
      <c r="D20" s="245"/>
      <c r="E20" s="245"/>
      <c r="F20" s="245"/>
      <c r="G20" s="245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5"/>
      <c r="AA20" s="215"/>
      <c r="AB20" s="215"/>
      <c r="AC20" s="215"/>
      <c r="AD20" s="215"/>
      <c r="AE20" s="215"/>
      <c r="AF20" s="215"/>
      <c r="AG20" s="215" t="s">
        <v>135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5">
      <c r="A21" s="222"/>
      <c r="B21" s="223"/>
      <c r="C21" s="250" t="s">
        <v>176</v>
      </c>
      <c r="D21" s="246"/>
      <c r="E21" s="246"/>
      <c r="F21" s="246"/>
      <c r="G21" s="246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5">
      <c r="A22" s="230" t="s">
        <v>125</v>
      </c>
      <c r="B22" s="231" t="s">
        <v>79</v>
      </c>
      <c r="C22" s="247" t="s">
        <v>80</v>
      </c>
      <c r="D22" s="232"/>
      <c r="E22" s="233"/>
      <c r="F22" s="234"/>
      <c r="G22" s="234">
        <f>SUMIF(AG23:AG58,"&lt;&gt;NOR",G23:G58)</f>
        <v>0</v>
      </c>
      <c r="H22" s="234"/>
      <c r="I22" s="234">
        <f>SUM(I23:I58)</f>
        <v>0</v>
      </c>
      <c r="J22" s="234"/>
      <c r="K22" s="234">
        <f>SUM(K23:K58)</f>
        <v>0</v>
      </c>
      <c r="L22" s="234"/>
      <c r="M22" s="234">
        <f>SUM(M23:M58)</f>
        <v>0</v>
      </c>
      <c r="N22" s="233"/>
      <c r="O22" s="233">
        <f>SUM(O23:O58)</f>
        <v>0</v>
      </c>
      <c r="P22" s="233"/>
      <c r="Q22" s="233">
        <f>SUM(Q23:Q58)</f>
        <v>126.55</v>
      </c>
      <c r="R22" s="234"/>
      <c r="S22" s="234"/>
      <c r="T22" s="235"/>
      <c r="U22" s="229"/>
      <c r="V22" s="229">
        <f>SUM(V23:V58)</f>
        <v>0</v>
      </c>
      <c r="W22" s="229"/>
      <c r="X22" s="229"/>
      <c r="Y22" s="229"/>
      <c r="AG22" t="s">
        <v>127</v>
      </c>
    </row>
    <row r="23" spans="1:60" outlineLevel="1" x14ac:dyDescent="0.25">
      <c r="A23" s="237">
        <v>5</v>
      </c>
      <c r="B23" s="238" t="s">
        <v>177</v>
      </c>
      <c r="C23" s="248" t="s">
        <v>178</v>
      </c>
      <c r="D23" s="239" t="s">
        <v>155</v>
      </c>
      <c r="E23" s="240">
        <v>984.28</v>
      </c>
      <c r="F23" s="241"/>
      <c r="G23" s="242">
        <f>ROUND(E23*F23,2)</f>
        <v>0</v>
      </c>
      <c r="H23" s="241"/>
      <c r="I23" s="242">
        <f>ROUND(E23*H23,2)</f>
        <v>0</v>
      </c>
      <c r="J23" s="241"/>
      <c r="K23" s="242">
        <f>ROUND(E23*J23,2)</f>
        <v>0</v>
      </c>
      <c r="L23" s="242">
        <v>21</v>
      </c>
      <c r="M23" s="242">
        <f>G23*(1+L23/100)</f>
        <v>0</v>
      </c>
      <c r="N23" s="240">
        <v>0</v>
      </c>
      <c r="O23" s="240">
        <f>ROUND(E23*N23,2)</f>
        <v>0</v>
      </c>
      <c r="P23" s="240">
        <v>0.12662000000000001</v>
      </c>
      <c r="Q23" s="240">
        <f>ROUND(E23*P23,2)</f>
        <v>124.63</v>
      </c>
      <c r="R23" s="242"/>
      <c r="S23" s="242" t="s">
        <v>129</v>
      </c>
      <c r="T23" s="243" t="s">
        <v>130</v>
      </c>
      <c r="U23" s="225">
        <v>0</v>
      </c>
      <c r="V23" s="225">
        <f>ROUND(E23*U23,2)</f>
        <v>0</v>
      </c>
      <c r="W23" s="225"/>
      <c r="X23" s="225" t="s">
        <v>131</v>
      </c>
      <c r="Y23" s="225" t="s">
        <v>132</v>
      </c>
      <c r="Z23" s="215"/>
      <c r="AA23" s="215"/>
      <c r="AB23" s="215"/>
      <c r="AC23" s="215"/>
      <c r="AD23" s="215"/>
      <c r="AE23" s="215"/>
      <c r="AF23" s="215"/>
      <c r="AG23" s="215" t="s">
        <v>158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5">
      <c r="A24" s="222"/>
      <c r="B24" s="223"/>
      <c r="C24" s="265" t="s">
        <v>179</v>
      </c>
      <c r="D24" s="254"/>
      <c r="E24" s="255">
        <v>4.8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5"/>
      <c r="AA24" s="215"/>
      <c r="AB24" s="215"/>
      <c r="AC24" s="215"/>
      <c r="AD24" s="215"/>
      <c r="AE24" s="215"/>
      <c r="AF24" s="215"/>
      <c r="AG24" s="215" t="s">
        <v>163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5">
      <c r="A25" s="222"/>
      <c r="B25" s="223"/>
      <c r="C25" s="265" t="s">
        <v>180</v>
      </c>
      <c r="D25" s="254"/>
      <c r="E25" s="255">
        <v>14.07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163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5">
      <c r="A26" s="222"/>
      <c r="B26" s="223"/>
      <c r="C26" s="265" t="s">
        <v>181</v>
      </c>
      <c r="D26" s="254"/>
      <c r="E26" s="255">
        <v>40.5</v>
      </c>
      <c r="F26" s="225"/>
      <c r="G26" s="225"/>
      <c r="H26" s="225"/>
      <c r="I26" s="225"/>
      <c r="J26" s="225"/>
      <c r="K26" s="225"/>
      <c r="L26" s="225"/>
      <c r="M26" s="225"/>
      <c r="N26" s="224"/>
      <c r="O26" s="224"/>
      <c r="P26" s="224"/>
      <c r="Q26" s="224"/>
      <c r="R26" s="225"/>
      <c r="S26" s="225"/>
      <c r="T26" s="225"/>
      <c r="U26" s="225"/>
      <c r="V26" s="225"/>
      <c r="W26" s="225"/>
      <c r="X26" s="225"/>
      <c r="Y26" s="225"/>
      <c r="Z26" s="215"/>
      <c r="AA26" s="215"/>
      <c r="AB26" s="215"/>
      <c r="AC26" s="215"/>
      <c r="AD26" s="215"/>
      <c r="AE26" s="215"/>
      <c r="AF26" s="215"/>
      <c r="AG26" s="215" t="s">
        <v>163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5">
      <c r="A27" s="222"/>
      <c r="B27" s="223"/>
      <c r="C27" s="265" t="s">
        <v>182</v>
      </c>
      <c r="D27" s="254"/>
      <c r="E27" s="255">
        <v>20.6</v>
      </c>
      <c r="F27" s="225"/>
      <c r="G27" s="22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163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5">
      <c r="A28" s="222"/>
      <c r="B28" s="223"/>
      <c r="C28" s="265" t="s">
        <v>183</v>
      </c>
      <c r="D28" s="254"/>
      <c r="E28" s="255">
        <v>6.76</v>
      </c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5"/>
      <c r="AA28" s="215"/>
      <c r="AB28" s="215"/>
      <c r="AC28" s="215"/>
      <c r="AD28" s="215"/>
      <c r="AE28" s="215"/>
      <c r="AF28" s="215"/>
      <c r="AG28" s="215" t="s">
        <v>163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5">
      <c r="A29" s="222"/>
      <c r="B29" s="223"/>
      <c r="C29" s="265" t="s">
        <v>184</v>
      </c>
      <c r="D29" s="254"/>
      <c r="E29" s="255">
        <v>48.16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163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5">
      <c r="A30" s="222"/>
      <c r="B30" s="223"/>
      <c r="C30" s="265" t="s">
        <v>185</v>
      </c>
      <c r="D30" s="254"/>
      <c r="E30" s="255">
        <v>21.63</v>
      </c>
      <c r="F30" s="225"/>
      <c r="G30" s="225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163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5">
      <c r="A31" s="222"/>
      <c r="B31" s="223"/>
      <c r="C31" s="265" t="s">
        <v>186</v>
      </c>
      <c r="D31" s="254"/>
      <c r="E31" s="255">
        <v>4.8</v>
      </c>
      <c r="F31" s="225"/>
      <c r="G31" s="225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163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5">
      <c r="A32" s="222"/>
      <c r="B32" s="223"/>
      <c r="C32" s="265" t="s">
        <v>182</v>
      </c>
      <c r="D32" s="254"/>
      <c r="E32" s="255">
        <v>20.6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163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5">
      <c r="A33" s="222"/>
      <c r="B33" s="223"/>
      <c r="C33" s="265" t="s">
        <v>187</v>
      </c>
      <c r="D33" s="254"/>
      <c r="E33" s="255">
        <v>13.91</v>
      </c>
      <c r="F33" s="225"/>
      <c r="G33" s="225"/>
      <c r="H33" s="225"/>
      <c r="I33" s="225"/>
      <c r="J33" s="225"/>
      <c r="K33" s="225"/>
      <c r="L33" s="225"/>
      <c r="M33" s="225"/>
      <c r="N33" s="224"/>
      <c r="O33" s="224"/>
      <c r="P33" s="224"/>
      <c r="Q33" s="224"/>
      <c r="R33" s="225"/>
      <c r="S33" s="225"/>
      <c r="T33" s="225"/>
      <c r="U33" s="225"/>
      <c r="V33" s="225"/>
      <c r="W33" s="225"/>
      <c r="X33" s="225"/>
      <c r="Y33" s="225"/>
      <c r="Z33" s="215"/>
      <c r="AA33" s="215"/>
      <c r="AB33" s="215"/>
      <c r="AC33" s="215"/>
      <c r="AD33" s="215"/>
      <c r="AE33" s="215"/>
      <c r="AF33" s="215"/>
      <c r="AG33" s="215" t="s">
        <v>163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5">
      <c r="A34" s="222"/>
      <c r="B34" s="223"/>
      <c r="C34" s="265" t="s">
        <v>188</v>
      </c>
      <c r="D34" s="254"/>
      <c r="E34" s="255">
        <v>6.73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163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5">
      <c r="A35" s="222"/>
      <c r="B35" s="223"/>
      <c r="C35" s="265" t="s">
        <v>186</v>
      </c>
      <c r="D35" s="254"/>
      <c r="E35" s="255">
        <v>4.8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163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5">
      <c r="A36" s="222"/>
      <c r="B36" s="223"/>
      <c r="C36" s="265" t="s">
        <v>189</v>
      </c>
      <c r="D36" s="254"/>
      <c r="E36" s="255">
        <v>1.56</v>
      </c>
      <c r="F36" s="225"/>
      <c r="G36" s="22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163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5">
      <c r="A37" s="222"/>
      <c r="B37" s="223"/>
      <c r="C37" s="265" t="s">
        <v>190</v>
      </c>
      <c r="D37" s="254"/>
      <c r="E37" s="255">
        <v>206.23</v>
      </c>
      <c r="F37" s="225"/>
      <c r="G37" s="225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163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5">
      <c r="A38" s="222"/>
      <c r="B38" s="223"/>
      <c r="C38" s="265" t="s">
        <v>191</v>
      </c>
      <c r="D38" s="254"/>
      <c r="E38" s="255">
        <v>262.97000000000003</v>
      </c>
      <c r="F38" s="225"/>
      <c r="G38" s="225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5"/>
      <c r="AA38" s="215"/>
      <c r="AB38" s="215"/>
      <c r="AC38" s="215"/>
      <c r="AD38" s="215"/>
      <c r="AE38" s="215"/>
      <c r="AF38" s="215"/>
      <c r="AG38" s="215" t="s">
        <v>163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5">
      <c r="A39" s="222"/>
      <c r="B39" s="223"/>
      <c r="C39" s="265" t="s">
        <v>192</v>
      </c>
      <c r="D39" s="254"/>
      <c r="E39" s="255">
        <v>32.33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5"/>
      <c r="AA39" s="215"/>
      <c r="AB39" s="215"/>
      <c r="AC39" s="215"/>
      <c r="AD39" s="215"/>
      <c r="AE39" s="215"/>
      <c r="AF39" s="215"/>
      <c r="AG39" s="215" t="s">
        <v>163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5">
      <c r="A40" s="222"/>
      <c r="B40" s="223"/>
      <c r="C40" s="265" t="s">
        <v>193</v>
      </c>
      <c r="D40" s="254"/>
      <c r="E40" s="255">
        <v>15.7</v>
      </c>
      <c r="F40" s="225"/>
      <c r="G40" s="225"/>
      <c r="H40" s="225"/>
      <c r="I40" s="225"/>
      <c r="J40" s="225"/>
      <c r="K40" s="225"/>
      <c r="L40" s="225"/>
      <c r="M40" s="225"/>
      <c r="N40" s="224"/>
      <c r="O40" s="224"/>
      <c r="P40" s="224"/>
      <c r="Q40" s="224"/>
      <c r="R40" s="225"/>
      <c r="S40" s="225"/>
      <c r="T40" s="225"/>
      <c r="U40" s="225"/>
      <c r="V40" s="225"/>
      <c r="W40" s="225"/>
      <c r="X40" s="225"/>
      <c r="Y40" s="225"/>
      <c r="Z40" s="215"/>
      <c r="AA40" s="215"/>
      <c r="AB40" s="215"/>
      <c r="AC40" s="215"/>
      <c r="AD40" s="215"/>
      <c r="AE40" s="215"/>
      <c r="AF40" s="215"/>
      <c r="AG40" s="215" t="s">
        <v>163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5">
      <c r="A41" s="222"/>
      <c r="B41" s="223"/>
      <c r="C41" s="265" t="s">
        <v>194</v>
      </c>
      <c r="D41" s="254"/>
      <c r="E41" s="255">
        <v>2.29</v>
      </c>
      <c r="F41" s="225"/>
      <c r="G41" s="225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163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5">
      <c r="A42" s="222"/>
      <c r="B42" s="223"/>
      <c r="C42" s="265" t="s">
        <v>186</v>
      </c>
      <c r="D42" s="254"/>
      <c r="E42" s="255">
        <v>4.8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5"/>
      <c r="AA42" s="215"/>
      <c r="AB42" s="215"/>
      <c r="AC42" s="215"/>
      <c r="AD42" s="215"/>
      <c r="AE42" s="215"/>
      <c r="AF42" s="215"/>
      <c r="AG42" s="215" t="s">
        <v>163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5">
      <c r="A43" s="222"/>
      <c r="B43" s="223"/>
      <c r="C43" s="265" t="s">
        <v>182</v>
      </c>
      <c r="D43" s="254"/>
      <c r="E43" s="255">
        <v>20.6</v>
      </c>
      <c r="F43" s="225"/>
      <c r="G43" s="225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163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5">
      <c r="A44" s="222"/>
      <c r="B44" s="223"/>
      <c r="C44" s="265" t="s">
        <v>195</v>
      </c>
      <c r="D44" s="254"/>
      <c r="E44" s="255">
        <v>12.02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5"/>
      <c r="AA44" s="215"/>
      <c r="AB44" s="215"/>
      <c r="AC44" s="215"/>
      <c r="AD44" s="215"/>
      <c r="AE44" s="215"/>
      <c r="AF44" s="215"/>
      <c r="AG44" s="215" t="s">
        <v>163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5">
      <c r="A45" s="222"/>
      <c r="B45" s="223"/>
      <c r="C45" s="265" t="s">
        <v>196</v>
      </c>
      <c r="D45" s="254"/>
      <c r="E45" s="255">
        <v>48.97</v>
      </c>
      <c r="F45" s="225"/>
      <c r="G45" s="225"/>
      <c r="H45" s="225"/>
      <c r="I45" s="225"/>
      <c r="J45" s="225"/>
      <c r="K45" s="225"/>
      <c r="L45" s="225"/>
      <c r="M45" s="225"/>
      <c r="N45" s="224"/>
      <c r="O45" s="224"/>
      <c r="P45" s="224"/>
      <c r="Q45" s="224"/>
      <c r="R45" s="225"/>
      <c r="S45" s="225"/>
      <c r="T45" s="225"/>
      <c r="U45" s="225"/>
      <c r="V45" s="225"/>
      <c r="W45" s="225"/>
      <c r="X45" s="225"/>
      <c r="Y45" s="225"/>
      <c r="Z45" s="215"/>
      <c r="AA45" s="215"/>
      <c r="AB45" s="215"/>
      <c r="AC45" s="215"/>
      <c r="AD45" s="215"/>
      <c r="AE45" s="215"/>
      <c r="AF45" s="215"/>
      <c r="AG45" s="215" t="s">
        <v>163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5">
      <c r="A46" s="222"/>
      <c r="B46" s="223"/>
      <c r="C46" s="265" t="s">
        <v>197</v>
      </c>
      <c r="D46" s="254"/>
      <c r="E46" s="255">
        <v>29.88</v>
      </c>
      <c r="F46" s="225"/>
      <c r="G46" s="225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163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5">
      <c r="A47" s="222"/>
      <c r="B47" s="223"/>
      <c r="C47" s="265" t="s">
        <v>198</v>
      </c>
      <c r="D47" s="254"/>
      <c r="E47" s="255">
        <v>62.5</v>
      </c>
      <c r="F47" s="225"/>
      <c r="G47" s="225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5"/>
      <c r="AA47" s="215"/>
      <c r="AB47" s="215"/>
      <c r="AC47" s="215"/>
      <c r="AD47" s="215"/>
      <c r="AE47" s="215"/>
      <c r="AF47" s="215"/>
      <c r="AG47" s="215" t="s">
        <v>163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5">
      <c r="A48" s="222"/>
      <c r="B48" s="223"/>
      <c r="C48" s="265" t="s">
        <v>199</v>
      </c>
      <c r="D48" s="254"/>
      <c r="E48" s="255">
        <v>4.1399999999999997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5"/>
      <c r="AA48" s="215"/>
      <c r="AB48" s="215"/>
      <c r="AC48" s="215"/>
      <c r="AD48" s="215"/>
      <c r="AE48" s="215"/>
      <c r="AF48" s="215"/>
      <c r="AG48" s="215" t="s">
        <v>163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5">
      <c r="A49" s="222"/>
      <c r="B49" s="223"/>
      <c r="C49" s="265" t="s">
        <v>200</v>
      </c>
      <c r="D49" s="254"/>
      <c r="E49" s="255">
        <v>6.41</v>
      </c>
      <c r="F49" s="225"/>
      <c r="G49" s="225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163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5">
      <c r="A50" s="222"/>
      <c r="B50" s="223"/>
      <c r="C50" s="265" t="s">
        <v>201</v>
      </c>
      <c r="D50" s="254"/>
      <c r="E50" s="255">
        <v>12.2</v>
      </c>
      <c r="F50" s="225"/>
      <c r="G50" s="225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5"/>
      <c r="AA50" s="215"/>
      <c r="AB50" s="215"/>
      <c r="AC50" s="215"/>
      <c r="AD50" s="215"/>
      <c r="AE50" s="215"/>
      <c r="AF50" s="215"/>
      <c r="AG50" s="215" t="s">
        <v>163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5">
      <c r="A51" s="222"/>
      <c r="B51" s="223"/>
      <c r="C51" s="265" t="s">
        <v>202</v>
      </c>
      <c r="D51" s="254"/>
      <c r="E51" s="255">
        <v>1.62</v>
      </c>
      <c r="F51" s="225"/>
      <c r="G51" s="225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5"/>
      <c r="AA51" s="215"/>
      <c r="AB51" s="215"/>
      <c r="AC51" s="215"/>
      <c r="AD51" s="215"/>
      <c r="AE51" s="215"/>
      <c r="AF51" s="215"/>
      <c r="AG51" s="215" t="s">
        <v>163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5">
      <c r="A52" s="222"/>
      <c r="B52" s="223"/>
      <c r="C52" s="265" t="s">
        <v>203</v>
      </c>
      <c r="D52" s="254"/>
      <c r="E52" s="255">
        <v>20.399999999999999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5"/>
      <c r="AA52" s="215"/>
      <c r="AB52" s="215"/>
      <c r="AC52" s="215"/>
      <c r="AD52" s="215"/>
      <c r="AE52" s="215"/>
      <c r="AF52" s="215"/>
      <c r="AG52" s="215" t="s">
        <v>163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5">
      <c r="A53" s="222"/>
      <c r="B53" s="223"/>
      <c r="C53" s="265" t="s">
        <v>186</v>
      </c>
      <c r="D53" s="254"/>
      <c r="E53" s="255">
        <v>4.8</v>
      </c>
      <c r="F53" s="225"/>
      <c r="G53" s="225"/>
      <c r="H53" s="225"/>
      <c r="I53" s="225"/>
      <c r="J53" s="225"/>
      <c r="K53" s="225"/>
      <c r="L53" s="225"/>
      <c r="M53" s="225"/>
      <c r="N53" s="224"/>
      <c r="O53" s="224"/>
      <c r="P53" s="224"/>
      <c r="Q53" s="224"/>
      <c r="R53" s="225"/>
      <c r="S53" s="225"/>
      <c r="T53" s="225"/>
      <c r="U53" s="225"/>
      <c r="V53" s="225"/>
      <c r="W53" s="225"/>
      <c r="X53" s="225"/>
      <c r="Y53" s="225"/>
      <c r="Z53" s="215"/>
      <c r="AA53" s="215"/>
      <c r="AB53" s="215"/>
      <c r="AC53" s="215"/>
      <c r="AD53" s="215"/>
      <c r="AE53" s="215"/>
      <c r="AF53" s="215"/>
      <c r="AG53" s="215" t="s">
        <v>163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5">
      <c r="A54" s="222"/>
      <c r="B54" s="223"/>
      <c r="C54" s="265" t="s">
        <v>204</v>
      </c>
      <c r="D54" s="254"/>
      <c r="E54" s="255">
        <v>27.5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5"/>
      <c r="AA54" s="215"/>
      <c r="AB54" s="215"/>
      <c r="AC54" s="215"/>
      <c r="AD54" s="215"/>
      <c r="AE54" s="215"/>
      <c r="AF54" s="215"/>
      <c r="AG54" s="215" t="s">
        <v>163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5">
      <c r="A55" s="257">
        <v>6</v>
      </c>
      <c r="B55" s="258" t="s">
        <v>205</v>
      </c>
      <c r="C55" s="266" t="s">
        <v>206</v>
      </c>
      <c r="D55" s="259" t="s">
        <v>155</v>
      </c>
      <c r="E55" s="260">
        <v>27.5</v>
      </c>
      <c r="F55" s="261"/>
      <c r="G55" s="262">
        <f>ROUND(E55*F55,2)</f>
        <v>0</v>
      </c>
      <c r="H55" s="261"/>
      <c r="I55" s="262">
        <f>ROUND(E55*H55,2)</f>
        <v>0</v>
      </c>
      <c r="J55" s="261"/>
      <c r="K55" s="262">
        <f>ROUND(E55*J55,2)</f>
        <v>0</v>
      </c>
      <c r="L55" s="262">
        <v>21</v>
      </c>
      <c r="M55" s="262">
        <f>G55*(1+L55/100)</f>
        <v>0</v>
      </c>
      <c r="N55" s="260">
        <v>0</v>
      </c>
      <c r="O55" s="260">
        <f>ROUND(E55*N55,2)</f>
        <v>0</v>
      </c>
      <c r="P55" s="260">
        <v>5.8930000000000003E-2</v>
      </c>
      <c r="Q55" s="260">
        <f>ROUND(E55*P55,2)</f>
        <v>1.62</v>
      </c>
      <c r="R55" s="262"/>
      <c r="S55" s="262" t="s">
        <v>129</v>
      </c>
      <c r="T55" s="263" t="s">
        <v>130</v>
      </c>
      <c r="U55" s="225">
        <v>0</v>
      </c>
      <c r="V55" s="225">
        <f>ROUND(E55*U55,2)</f>
        <v>0</v>
      </c>
      <c r="W55" s="225"/>
      <c r="X55" s="225" t="s">
        <v>131</v>
      </c>
      <c r="Y55" s="225" t="s">
        <v>132</v>
      </c>
      <c r="Z55" s="215"/>
      <c r="AA55" s="215"/>
      <c r="AB55" s="215"/>
      <c r="AC55" s="215"/>
      <c r="AD55" s="215"/>
      <c r="AE55" s="215"/>
      <c r="AF55" s="215"/>
      <c r="AG55" s="215" t="s">
        <v>158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5">
      <c r="A56" s="237">
        <v>7</v>
      </c>
      <c r="B56" s="238" t="s">
        <v>207</v>
      </c>
      <c r="C56" s="248" t="s">
        <v>208</v>
      </c>
      <c r="D56" s="239" t="s">
        <v>209</v>
      </c>
      <c r="E56" s="240">
        <v>190.15</v>
      </c>
      <c r="F56" s="241"/>
      <c r="G56" s="242">
        <f>ROUND(E56*F56,2)</f>
        <v>0</v>
      </c>
      <c r="H56" s="241"/>
      <c r="I56" s="242">
        <f>ROUND(E56*H56,2)</f>
        <v>0</v>
      </c>
      <c r="J56" s="241"/>
      <c r="K56" s="242">
        <f>ROUND(E56*J56,2)</f>
        <v>0</v>
      </c>
      <c r="L56" s="242">
        <v>21</v>
      </c>
      <c r="M56" s="242">
        <f>G56*(1+L56/100)</f>
        <v>0</v>
      </c>
      <c r="N56" s="240">
        <v>0</v>
      </c>
      <c r="O56" s="240">
        <f>ROUND(E56*N56,2)</f>
        <v>0</v>
      </c>
      <c r="P56" s="240">
        <v>1.5900000000000001E-3</v>
      </c>
      <c r="Q56" s="240">
        <f>ROUND(E56*P56,2)</f>
        <v>0.3</v>
      </c>
      <c r="R56" s="242"/>
      <c r="S56" s="242" t="s">
        <v>129</v>
      </c>
      <c r="T56" s="243" t="s">
        <v>130</v>
      </c>
      <c r="U56" s="225">
        <v>0</v>
      </c>
      <c r="V56" s="225">
        <f>ROUND(E56*U56,2)</f>
        <v>0</v>
      </c>
      <c r="W56" s="225"/>
      <c r="X56" s="225" t="s">
        <v>131</v>
      </c>
      <c r="Y56" s="225" t="s">
        <v>132</v>
      </c>
      <c r="Z56" s="215"/>
      <c r="AA56" s="215"/>
      <c r="AB56" s="215"/>
      <c r="AC56" s="215"/>
      <c r="AD56" s="215"/>
      <c r="AE56" s="215"/>
      <c r="AF56" s="215"/>
      <c r="AG56" s="215" t="s">
        <v>158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5">
      <c r="A57" s="222"/>
      <c r="B57" s="223"/>
      <c r="C57" s="265" t="s">
        <v>210</v>
      </c>
      <c r="D57" s="254"/>
      <c r="E57" s="255">
        <v>80.150000000000006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5"/>
      <c r="AA57" s="215"/>
      <c r="AB57" s="215"/>
      <c r="AC57" s="215"/>
      <c r="AD57" s="215"/>
      <c r="AE57" s="215"/>
      <c r="AF57" s="215"/>
      <c r="AG57" s="215" t="s">
        <v>163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5">
      <c r="A58" s="222"/>
      <c r="B58" s="223"/>
      <c r="C58" s="265" t="s">
        <v>211</v>
      </c>
      <c r="D58" s="254"/>
      <c r="E58" s="255">
        <v>110</v>
      </c>
      <c r="F58" s="225"/>
      <c r="G58" s="225"/>
      <c r="H58" s="225"/>
      <c r="I58" s="225"/>
      <c r="J58" s="225"/>
      <c r="K58" s="225"/>
      <c r="L58" s="225"/>
      <c r="M58" s="225"/>
      <c r="N58" s="224"/>
      <c r="O58" s="224"/>
      <c r="P58" s="224"/>
      <c r="Q58" s="224"/>
      <c r="R58" s="225"/>
      <c r="S58" s="225"/>
      <c r="T58" s="225"/>
      <c r="U58" s="225"/>
      <c r="V58" s="225"/>
      <c r="W58" s="225"/>
      <c r="X58" s="225"/>
      <c r="Y58" s="225"/>
      <c r="Z58" s="215"/>
      <c r="AA58" s="215"/>
      <c r="AB58" s="215"/>
      <c r="AC58" s="215"/>
      <c r="AD58" s="215"/>
      <c r="AE58" s="215"/>
      <c r="AF58" s="215"/>
      <c r="AG58" s="215" t="s">
        <v>163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x14ac:dyDescent="0.25">
      <c r="A59" s="230" t="s">
        <v>125</v>
      </c>
      <c r="B59" s="231" t="s">
        <v>81</v>
      </c>
      <c r="C59" s="247" t="s">
        <v>82</v>
      </c>
      <c r="D59" s="232"/>
      <c r="E59" s="233"/>
      <c r="F59" s="234"/>
      <c r="G59" s="234">
        <f>SUMIF(AG60:AG61,"&lt;&gt;NOR",G60:G61)</f>
        <v>0</v>
      </c>
      <c r="H59" s="234"/>
      <c r="I59" s="234">
        <f>SUM(I60:I61)</f>
        <v>0</v>
      </c>
      <c r="J59" s="234"/>
      <c r="K59" s="234">
        <f>SUM(K60:K61)</f>
        <v>0</v>
      </c>
      <c r="L59" s="234"/>
      <c r="M59" s="234">
        <f>SUM(M60:M61)</f>
        <v>0</v>
      </c>
      <c r="N59" s="233"/>
      <c r="O59" s="233">
        <f>SUM(O60:O61)</f>
        <v>0</v>
      </c>
      <c r="P59" s="233"/>
      <c r="Q59" s="233">
        <f>SUM(Q60:Q61)</f>
        <v>0</v>
      </c>
      <c r="R59" s="234"/>
      <c r="S59" s="234"/>
      <c r="T59" s="235"/>
      <c r="U59" s="229"/>
      <c r="V59" s="229">
        <f>SUM(V60:V61)</f>
        <v>445.71</v>
      </c>
      <c r="W59" s="229"/>
      <c r="X59" s="229"/>
      <c r="Y59" s="229"/>
      <c r="AG59" t="s">
        <v>127</v>
      </c>
    </row>
    <row r="60" spans="1:60" outlineLevel="1" x14ac:dyDescent="0.25">
      <c r="A60" s="257">
        <v>8</v>
      </c>
      <c r="B60" s="258" t="s">
        <v>212</v>
      </c>
      <c r="C60" s="266" t="s">
        <v>213</v>
      </c>
      <c r="D60" s="259" t="s">
        <v>214</v>
      </c>
      <c r="E60" s="260">
        <v>60.657200000000003</v>
      </c>
      <c r="F60" s="261"/>
      <c r="G60" s="262">
        <f>ROUND(E60*F60,2)</f>
        <v>0</v>
      </c>
      <c r="H60" s="261"/>
      <c r="I60" s="262">
        <f>ROUND(E60*H60,2)</f>
        <v>0</v>
      </c>
      <c r="J60" s="261"/>
      <c r="K60" s="262">
        <f>ROUND(E60*J60,2)</f>
        <v>0</v>
      </c>
      <c r="L60" s="262">
        <v>21</v>
      </c>
      <c r="M60" s="262">
        <f>G60*(1+L60/100)</f>
        <v>0</v>
      </c>
      <c r="N60" s="260">
        <v>0</v>
      </c>
      <c r="O60" s="260">
        <f>ROUND(E60*N60,2)</f>
        <v>0</v>
      </c>
      <c r="P60" s="260">
        <v>0</v>
      </c>
      <c r="Q60" s="260">
        <f>ROUND(E60*P60,2)</f>
        <v>0</v>
      </c>
      <c r="R60" s="262" t="s">
        <v>156</v>
      </c>
      <c r="S60" s="262" t="s">
        <v>157</v>
      </c>
      <c r="T60" s="263" t="s">
        <v>157</v>
      </c>
      <c r="U60" s="225">
        <v>7.3479999999999999</v>
      </c>
      <c r="V60" s="225">
        <f>ROUND(E60*U60,2)</f>
        <v>445.71</v>
      </c>
      <c r="W60" s="225"/>
      <c r="X60" s="225" t="s">
        <v>215</v>
      </c>
      <c r="Y60" s="225" t="s">
        <v>132</v>
      </c>
      <c r="Z60" s="215"/>
      <c r="AA60" s="215"/>
      <c r="AB60" s="215"/>
      <c r="AC60" s="215"/>
      <c r="AD60" s="215"/>
      <c r="AE60" s="215"/>
      <c r="AF60" s="215"/>
      <c r="AG60" s="215" t="s">
        <v>216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0.399999999999999" outlineLevel="1" x14ac:dyDescent="0.25">
      <c r="A61" s="257">
        <v>9</v>
      </c>
      <c r="B61" s="258" t="s">
        <v>217</v>
      </c>
      <c r="C61" s="266" t="s">
        <v>218</v>
      </c>
      <c r="D61" s="259" t="s">
        <v>214</v>
      </c>
      <c r="E61" s="260">
        <v>60.657200000000003</v>
      </c>
      <c r="F61" s="261"/>
      <c r="G61" s="262">
        <f>ROUND(E61*F61,2)</f>
        <v>0</v>
      </c>
      <c r="H61" s="261"/>
      <c r="I61" s="262">
        <f>ROUND(E61*H61,2)</f>
        <v>0</v>
      </c>
      <c r="J61" s="261"/>
      <c r="K61" s="262">
        <f>ROUND(E61*J61,2)</f>
        <v>0</v>
      </c>
      <c r="L61" s="262">
        <v>21</v>
      </c>
      <c r="M61" s="262">
        <f>G61*(1+L61/100)</f>
        <v>0</v>
      </c>
      <c r="N61" s="260">
        <v>0</v>
      </c>
      <c r="O61" s="260">
        <f>ROUND(E61*N61,2)</f>
        <v>0</v>
      </c>
      <c r="P61" s="260">
        <v>0</v>
      </c>
      <c r="Q61" s="260">
        <f>ROUND(E61*P61,2)</f>
        <v>0</v>
      </c>
      <c r="R61" s="262" t="s">
        <v>156</v>
      </c>
      <c r="S61" s="262" t="s">
        <v>157</v>
      </c>
      <c r="T61" s="263" t="s">
        <v>157</v>
      </c>
      <c r="U61" s="225">
        <v>0</v>
      </c>
      <c r="V61" s="225">
        <f>ROUND(E61*U61,2)</f>
        <v>0</v>
      </c>
      <c r="W61" s="225"/>
      <c r="X61" s="225" t="s">
        <v>215</v>
      </c>
      <c r="Y61" s="225" t="s">
        <v>132</v>
      </c>
      <c r="Z61" s="215"/>
      <c r="AA61" s="215"/>
      <c r="AB61" s="215"/>
      <c r="AC61" s="215"/>
      <c r="AD61" s="215"/>
      <c r="AE61" s="215"/>
      <c r="AF61" s="215"/>
      <c r="AG61" s="215" t="s">
        <v>216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5">
      <c r="A62" s="230" t="s">
        <v>125</v>
      </c>
      <c r="B62" s="231" t="s">
        <v>83</v>
      </c>
      <c r="C62" s="247" t="s">
        <v>84</v>
      </c>
      <c r="D62" s="232"/>
      <c r="E62" s="233"/>
      <c r="F62" s="234"/>
      <c r="G62" s="234">
        <f>SUMIF(AG63:AG64,"&lt;&gt;NOR",G63:G64)</f>
        <v>0</v>
      </c>
      <c r="H62" s="234"/>
      <c r="I62" s="234">
        <f>SUM(I63:I64)</f>
        <v>0</v>
      </c>
      <c r="J62" s="234"/>
      <c r="K62" s="234">
        <f>SUM(K63:K64)</f>
        <v>0</v>
      </c>
      <c r="L62" s="234"/>
      <c r="M62" s="234">
        <f>SUM(M63:M64)</f>
        <v>0</v>
      </c>
      <c r="N62" s="233"/>
      <c r="O62" s="233">
        <f>SUM(O63:O64)</f>
        <v>0</v>
      </c>
      <c r="P62" s="233"/>
      <c r="Q62" s="233">
        <f>SUM(Q63:Q64)</f>
        <v>0</v>
      </c>
      <c r="R62" s="234"/>
      <c r="S62" s="234"/>
      <c r="T62" s="235"/>
      <c r="U62" s="229"/>
      <c r="V62" s="229">
        <f>SUM(V63:V64)</f>
        <v>0</v>
      </c>
      <c r="W62" s="229"/>
      <c r="X62" s="229"/>
      <c r="Y62" s="229"/>
      <c r="AG62" t="s">
        <v>127</v>
      </c>
    </row>
    <row r="63" spans="1:60" outlineLevel="1" x14ac:dyDescent="0.25">
      <c r="A63" s="257">
        <v>10</v>
      </c>
      <c r="B63" s="258" t="s">
        <v>219</v>
      </c>
      <c r="C63" s="266" t="s">
        <v>220</v>
      </c>
      <c r="D63" s="259" t="s">
        <v>155</v>
      </c>
      <c r="E63" s="260">
        <v>34.325000000000003</v>
      </c>
      <c r="F63" s="261"/>
      <c r="G63" s="262">
        <f>ROUND(E63*F63,2)</f>
        <v>0</v>
      </c>
      <c r="H63" s="261"/>
      <c r="I63" s="262">
        <f>ROUND(E63*H63,2)</f>
        <v>0</v>
      </c>
      <c r="J63" s="261"/>
      <c r="K63" s="262">
        <f>ROUND(E63*J63,2)</f>
        <v>0</v>
      </c>
      <c r="L63" s="262">
        <v>21</v>
      </c>
      <c r="M63" s="262">
        <f>G63*(1+L63/100)</f>
        <v>0</v>
      </c>
      <c r="N63" s="260">
        <v>0</v>
      </c>
      <c r="O63" s="260">
        <f>ROUND(E63*N63,2)</f>
        <v>0</v>
      </c>
      <c r="P63" s="260">
        <v>0</v>
      </c>
      <c r="Q63" s="260">
        <f>ROUND(E63*P63,2)</f>
        <v>0</v>
      </c>
      <c r="R63" s="262"/>
      <c r="S63" s="262" t="s">
        <v>129</v>
      </c>
      <c r="T63" s="263" t="s">
        <v>130</v>
      </c>
      <c r="U63" s="225">
        <v>0</v>
      </c>
      <c r="V63" s="225">
        <f>ROUND(E63*U63,2)</f>
        <v>0</v>
      </c>
      <c r="W63" s="225"/>
      <c r="X63" s="225" t="s">
        <v>131</v>
      </c>
      <c r="Y63" s="225" t="s">
        <v>132</v>
      </c>
      <c r="Z63" s="215"/>
      <c r="AA63" s="215"/>
      <c r="AB63" s="215"/>
      <c r="AC63" s="215"/>
      <c r="AD63" s="215"/>
      <c r="AE63" s="215"/>
      <c r="AF63" s="215"/>
      <c r="AG63" s="215" t="s">
        <v>221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5">
      <c r="A64" s="257">
        <v>11</v>
      </c>
      <c r="B64" s="258" t="s">
        <v>222</v>
      </c>
      <c r="C64" s="266" t="s">
        <v>223</v>
      </c>
      <c r="D64" s="259" t="s">
        <v>155</v>
      </c>
      <c r="E64" s="260">
        <v>34.325000000000003</v>
      </c>
      <c r="F64" s="261"/>
      <c r="G64" s="262">
        <f>ROUND(E64*F64,2)</f>
        <v>0</v>
      </c>
      <c r="H64" s="261"/>
      <c r="I64" s="262">
        <f>ROUND(E64*H64,2)</f>
        <v>0</v>
      </c>
      <c r="J64" s="261"/>
      <c r="K64" s="262">
        <f>ROUND(E64*J64,2)</f>
        <v>0</v>
      </c>
      <c r="L64" s="262">
        <v>21</v>
      </c>
      <c r="M64" s="262">
        <f>G64*(1+L64/100)</f>
        <v>0</v>
      </c>
      <c r="N64" s="260">
        <v>0</v>
      </c>
      <c r="O64" s="260">
        <f>ROUND(E64*N64,2)</f>
        <v>0</v>
      </c>
      <c r="P64" s="260">
        <v>0</v>
      </c>
      <c r="Q64" s="260">
        <f>ROUND(E64*P64,2)</f>
        <v>0</v>
      </c>
      <c r="R64" s="262"/>
      <c r="S64" s="262" t="s">
        <v>129</v>
      </c>
      <c r="T64" s="263" t="s">
        <v>130</v>
      </c>
      <c r="U64" s="225">
        <v>0</v>
      </c>
      <c r="V64" s="225">
        <f>ROUND(E64*U64,2)</f>
        <v>0</v>
      </c>
      <c r="W64" s="225"/>
      <c r="X64" s="225" t="s">
        <v>224</v>
      </c>
      <c r="Y64" s="225" t="s">
        <v>132</v>
      </c>
      <c r="Z64" s="215"/>
      <c r="AA64" s="215"/>
      <c r="AB64" s="215"/>
      <c r="AC64" s="215"/>
      <c r="AD64" s="215"/>
      <c r="AE64" s="215"/>
      <c r="AF64" s="215"/>
      <c r="AG64" s="215" t="s">
        <v>225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x14ac:dyDescent="0.25">
      <c r="A65" s="230" t="s">
        <v>125</v>
      </c>
      <c r="B65" s="231" t="s">
        <v>85</v>
      </c>
      <c r="C65" s="247" t="s">
        <v>86</v>
      </c>
      <c r="D65" s="232"/>
      <c r="E65" s="233"/>
      <c r="F65" s="234"/>
      <c r="G65" s="234">
        <f>SUMIF(AG66:AG88,"&lt;&gt;NOR",G66:G88)</f>
        <v>0</v>
      </c>
      <c r="H65" s="234"/>
      <c r="I65" s="234">
        <f>SUM(I66:I88)</f>
        <v>0</v>
      </c>
      <c r="J65" s="234"/>
      <c r="K65" s="234">
        <f>SUM(K66:K88)</f>
        <v>0</v>
      </c>
      <c r="L65" s="234"/>
      <c r="M65" s="234">
        <f>SUM(M66:M88)</f>
        <v>0</v>
      </c>
      <c r="N65" s="233"/>
      <c r="O65" s="233">
        <f>SUM(O66:O88)</f>
        <v>5.75</v>
      </c>
      <c r="P65" s="233"/>
      <c r="Q65" s="233">
        <f>SUM(Q66:Q88)</f>
        <v>0.71</v>
      </c>
      <c r="R65" s="234"/>
      <c r="S65" s="234"/>
      <c r="T65" s="235"/>
      <c r="U65" s="229"/>
      <c r="V65" s="229">
        <f>SUM(V66:V88)</f>
        <v>349.68</v>
      </c>
      <c r="W65" s="229"/>
      <c r="X65" s="229"/>
      <c r="Y65" s="229"/>
      <c r="AG65" t="s">
        <v>127</v>
      </c>
    </row>
    <row r="66" spans="1:60" ht="20.399999999999999" outlineLevel="1" x14ac:dyDescent="0.25">
      <c r="A66" s="237">
        <v>12</v>
      </c>
      <c r="B66" s="238" t="s">
        <v>226</v>
      </c>
      <c r="C66" s="248" t="s">
        <v>227</v>
      </c>
      <c r="D66" s="239" t="s">
        <v>209</v>
      </c>
      <c r="E66" s="240">
        <v>130</v>
      </c>
      <c r="F66" s="241"/>
      <c r="G66" s="242">
        <f>ROUND(E66*F66,2)</f>
        <v>0</v>
      </c>
      <c r="H66" s="241"/>
      <c r="I66" s="242">
        <f>ROUND(E66*H66,2)</f>
        <v>0</v>
      </c>
      <c r="J66" s="241"/>
      <c r="K66" s="242">
        <f>ROUND(E66*J66,2)</f>
        <v>0</v>
      </c>
      <c r="L66" s="242">
        <v>21</v>
      </c>
      <c r="M66" s="242">
        <f>G66*(1+L66/100)</f>
        <v>0</v>
      </c>
      <c r="N66" s="240">
        <v>9.8999999999999999E-4</v>
      </c>
      <c r="O66" s="240">
        <f>ROUND(E66*N66,2)</f>
        <v>0.13</v>
      </c>
      <c r="P66" s="240">
        <v>0</v>
      </c>
      <c r="Q66" s="240">
        <f>ROUND(E66*P66,2)</f>
        <v>0</v>
      </c>
      <c r="R66" s="242" t="s">
        <v>228</v>
      </c>
      <c r="S66" s="242" t="s">
        <v>157</v>
      </c>
      <c r="T66" s="243" t="s">
        <v>157</v>
      </c>
      <c r="U66" s="225">
        <v>0.36099999999999999</v>
      </c>
      <c r="V66" s="225">
        <f>ROUND(E66*U66,2)</f>
        <v>46.93</v>
      </c>
      <c r="W66" s="225"/>
      <c r="X66" s="225" t="s">
        <v>131</v>
      </c>
      <c r="Y66" s="225" t="s">
        <v>132</v>
      </c>
      <c r="Z66" s="215"/>
      <c r="AA66" s="215"/>
      <c r="AB66" s="215"/>
      <c r="AC66" s="215"/>
      <c r="AD66" s="215"/>
      <c r="AE66" s="215"/>
      <c r="AF66" s="215"/>
      <c r="AG66" s="215" t="s">
        <v>221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5">
      <c r="A67" s="222"/>
      <c r="B67" s="223"/>
      <c r="C67" s="249" t="s">
        <v>229</v>
      </c>
      <c r="D67" s="245"/>
      <c r="E67" s="245"/>
      <c r="F67" s="245"/>
      <c r="G67" s="245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5"/>
      <c r="AA67" s="215"/>
      <c r="AB67" s="215"/>
      <c r="AC67" s="215"/>
      <c r="AD67" s="215"/>
      <c r="AE67" s="215"/>
      <c r="AF67" s="215"/>
      <c r="AG67" s="215" t="s">
        <v>135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2" x14ac:dyDescent="0.25">
      <c r="A68" s="222"/>
      <c r="B68" s="223"/>
      <c r="C68" s="265" t="s">
        <v>230</v>
      </c>
      <c r="D68" s="254"/>
      <c r="E68" s="255">
        <v>25</v>
      </c>
      <c r="F68" s="225"/>
      <c r="G68" s="225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5"/>
      <c r="AA68" s="215"/>
      <c r="AB68" s="215"/>
      <c r="AC68" s="215"/>
      <c r="AD68" s="215"/>
      <c r="AE68" s="215"/>
      <c r="AF68" s="215"/>
      <c r="AG68" s="215" t="s">
        <v>163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5">
      <c r="A69" s="222"/>
      <c r="B69" s="223"/>
      <c r="C69" s="265" t="s">
        <v>231</v>
      </c>
      <c r="D69" s="254"/>
      <c r="E69" s="255">
        <v>36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5"/>
      <c r="AA69" s="215"/>
      <c r="AB69" s="215"/>
      <c r="AC69" s="215"/>
      <c r="AD69" s="215"/>
      <c r="AE69" s="215"/>
      <c r="AF69" s="215"/>
      <c r="AG69" s="215" t="s">
        <v>163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5">
      <c r="A70" s="222"/>
      <c r="B70" s="223"/>
      <c r="C70" s="265" t="s">
        <v>232</v>
      </c>
      <c r="D70" s="254"/>
      <c r="E70" s="255">
        <v>25</v>
      </c>
      <c r="F70" s="225"/>
      <c r="G70" s="225"/>
      <c r="H70" s="225"/>
      <c r="I70" s="225"/>
      <c r="J70" s="225"/>
      <c r="K70" s="225"/>
      <c r="L70" s="225"/>
      <c r="M70" s="225"/>
      <c r="N70" s="224"/>
      <c r="O70" s="224"/>
      <c r="P70" s="224"/>
      <c r="Q70" s="224"/>
      <c r="R70" s="225"/>
      <c r="S70" s="225"/>
      <c r="T70" s="225"/>
      <c r="U70" s="225"/>
      <c r="V70" s="225"/>
      <c r="W70" s="225"/>
      <c r="X70" s="225"/>
      <c r="Y70" s="225"/>
      <c r="Z70" s="215"/>
      <c r="AA70" s="215"/>
      <c r="AB70" s="215"/>
      <c r="AC70" s="215"/>
      <c r="AD70" s="215"/>
      <c r="AE70" s="215"/>
      <c r="AF70" s="215"/>
      <c r="AG70" s="215" t="s">
        <v>163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 x14ac:dyDescent="0.25">
      <c r="A71" s="222"/>
      <c r="B71" s="223"/>
      <c r="C71" s="265" t="s">
        <v>233</v>
      </c>
      <c r="D71" s="254"/>
      <c r="E71" s="255">
        <v>2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5"/>
      <c r="AA71" s="215"/>
      <c r="AB71" s="215"/>
      <c r="AC71" s="215"/>
      <c r="AD71" s="215"/>
      <c r="AE71" s="215"/>
      <c r="AF71" s="215"/>
      <c r="AG71" s="215" t="s">
        <v>163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 x14ac:dyDescent="0.25">
      <c r="A72" s="222"/>
      <c r="B72" s="223"/>
      <c r="C72" s="265" t="s">
        <v>234</v>
      </c>
      <c r="D72" s="254"/>
      <c r="E72" s="255">
        <v>8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5"/>
      <c r="AA72" s="215"/>
      <c r="AB72" s="215"/>
      <c r="AC72" s="215"/>
      <c r="AD72" s="215"/>
      <c r="AE72" s="215"/>
      <c r="AF72" s="215"/>
      <c r="AG72" s="215" t="s">
        <v>163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5">
      <c r="A73" s="222"/>
      <c r="B73" s="223"/>
      <c r="C73" s="265" t="s">
        <v>235</v>
      </c>
      <c r="D73" s="254"/>
      <c r="E73" s="255">
        <v>12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5"/>
      <c r="AA73" s="215"/>
      <c r="AB73" s="215"/>
      <c r="AC73" s="215"/>
      <c r="AD73" s="215"/>
      <c r="AE73" s="215"/>
      <c r="AF73" s="215"/>
      <c r="AG73" s="215" t="s">
        <v>163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5">
      <c r="A74" s="222"/>
      <c r="B74" s="223"/>
      <c r="C74" s="265" t="s">
        <v>236</v>
      </c>
      <c r="D74" s="254"/>
      <c r="E74" s="255">
        <v>22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5"/>
      <c r="AA74" s="215"/>
      <c r="AB74" s="215"/>
      <c r="AC74" s="215"/>
      <c r="AD74" s="215"/>
      <c r="AE74" s="215"/>
      <c r="AF74" s="215"/>
      <c r="AG74" s="215" t="s">
        <v>163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ht="20.399999999999999" outlineLevel="1" x14ac:dyDescent="0.25">
      <c r="A75" s="237">
        <v>13</v>
      </c>
      <c r="B75" s="238" t="s">
        <v>237</v>
      </c>
      <c r="C75" s="248" t="s">
        <v>238</v>
      </c>
      <c r="D75" s="239" t="s">
        <v>209</v>
      </c>
      <c r="E75" s="240">
        <v>92</v>
      </c>
      <c r="F75" s="241"/>
      <c r="G75" s="242">
        <f>ROUND(E75*F75,2)</f>
        <v>0</v>
      </c>
      <c r="H75" s="241"/>
      <c r="I75" s="242">
        <f>ROUND(E75*H75,2)</f>
        <v>0</v>
      </c>
      <c r="J75" s="241"/>
      <c r="K75" s="242">
        <f>ROUND(E75*J75,2)</f>
        <v>0</v>
      </c>
      <c r="L75" s="242">
        <v>21</v>
      </c>
      <c r="M75" s="242">
        <f>G75*(1+L75/100)</f>
        <v>0</v>
      </c>
      <c r="N75" s="240">
        <v>9.8999999999999999E-4</v>
      </c>
      <c r="O75" s="240">
        <f>ROUND(E75*N75,2)</f>
        <v>0.09</v>
      </c>
      <c r="P75" s="240">
        <v>0</v>
      </c>
      <c r="Q75" s="240">
        <f>ROUND(E75*P75,2)</f>
        <v>0</v>
      </c>
      <c r="R75" s="242" t="s">
        <v>228</v>
      </c>
      <c r="S75" s="242" t="s">
        <v>157</v>
      </c>
      <c r="T75" s="243" t="s">
        <v>157</v>
      </c>
      <c r="U75" s="225">
        <v>0.48899999999999999</v>
      </c>
      <c r="V75" s="225">
        <f>ROUND(E75*U75,2)</f>
        <v>44.99</v>
      </c>
      <c r="W75" s="225"/>
      <c r="X75" s="225" t="s">
        <v>131</v>
      </c>
      <c r="Y75" s="225" t="s">
        <v>132</v>
      </c>
      <c r="Z75" s="215"/>
      <c r="AA75" s="215"/>
      <c r="AB75" s="215"/>
      <c r="AC75" s="215"/>
      <c r="AD75" s="215"/>
      <c r="AE75" s="215"/>
      <c r="AF75" s="215"/>
      <c r="AG75" s="215" t="s">
        <v>221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 x14ac:dyDescent="0.25">
      <c r="A76" s="222"/>
      <c r="B76" s="223"/>
      <c r="C76" s="249" t="s">
        <v>229</v>
      </c>
      <c r="D76" s="245"/>
      <c r="E76" s="245"/>
      <c r="F76" s="245"/>
      <c r="G76" s="24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5"/>
      <c r="AA76" s="215"/>
      <c r="AB76" s="215"/>
      <c r="AC76" s="215"/>
      <c r="AD76" s="215"/>
      <c r="AE76" s="215"/>
      <c r="AF76" s="215"/>
      <c r="AG76" s="215" t="s">
        <v>135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5">
      <c r="A77" s="222"/>
      <c r="B77" s="223"/>
      <c r="C77" s="265" t="s">
        <v>239</v>
      </c>
      <c r="D77" s="254"/>
      <c r="E77" s="255">
        <v>21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5"/>
      <c r="AA77" s="215"/>
      <c r="AB77" s="215"/>
      <c r="AC77" s="215"/>
      <c r="AD77" s="215"/>
      <c r="AE77" s="215"/>
      <c r="AF77" s="215"/>
      <c r="AG77" s="215" t="s">
        <v>163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5">
      <c r="A78" s="222"/>
      <c r="B78" s="223"/>
      <c r="C78" s="265" t="s">
        <v>240</v>
      </c>
      <c r="D78" s="254"/>
      <c r="E78" s="255">
        <v>28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5"/>
      <c r="AA78" s="215"/>
      <c r="AB78" s="215"/>
      <c r="AC78" s="215"/>
      <c r="AD78" s="215"/>
      <c r="AE78" s="215"/>
      <c r="AF78" s="215"/>
      <c r="AG78" s="215" t="s">
        <v>163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5">
      <c r="A79" s="222"/>
      <c r="B79" s="223"/>
      <c r="C79" s="265" t="s">
        <v>241</v>
      </c>
      <c r="D79" s="254"/>
      <c r="E79" s="255">
        <v>13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5"/>
      <c r="AA79" s="215"/>
      <c r="AB79" s="215"/>
      <c r="AC79" s="215"/>
      <c r="AD79" s="215"/>
      <c r="AE79" s="215"/>
      <c r="AF79" s="215"/>
      <c r="AG79" s="215" t="s">
        <v>163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3" x14ac:dyDescent="0.25">
      <c r="A80" s="222"/>
      <c r="B80" s="223"/>
      <c r="C80" s="265" t="s">
        <v>242</v>
      </c>
      <c r="D80" s="254"/>
      <c r="E80" s="255">
        <v>20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5"/>
      <c r="AA80" s="215"/>
      <c r="AB80" s="215"/>
      <c r="AC80" s="215"/>
      <c r="AD80" s="215"/>
      <c r="AE80" s="215"/>
      <c r="AF80" s="215"/>
      <c r="AG80" s="215" t="s">
        <v>163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3" x14ac:dyDescent="0.25">
      <c r="A81" s="222"/>
      <c r="B81" s="223"/>
      <c r="C81" s="265" t="s">
        <v>243</v>
      </c>
      <c r="D81" s="254"/>
      <c r="E81" s="255">
        <v>10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5"/>
      <c r="AA81" s="215"/>
      <c r="AB81" s="215"/>
      <c r="AC81" s="215"/>
      <c r="AD81" s="215"/>
      <c r="AE81" s="215"/>
      <c r="AF81" s="215"/>
      <c r="AG81" s="215" t="s">
        <v>163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ht="20.399999999999999" outlineLevel="1" x14ac:dyDescent="0.25">
      <c r="A82" s="257">
        <v>14</v>
      </c>
      <c r="B82" s="258" t="s">
        <v>244</v>
      </c>
      <c r="C82" s="266" t="s">
        <v>245</v>
      </c>
      <c r="D82" s="259" t="s">
        <v>155</v>
      </c>
      <c r="E82" s="260">
        <v>984.28</v>
      </c>
      <c r="F82" s="261"/>
      <c r="G82" s="262">
        <f>ROUND(E82*F82,2)</f>
        <v>0</v>
      </c>
      <c r="H82" s="261"/>
      <c r="I82" s="262">
        <f>ROUND(E82*H82,2)</f>
        <v>0</v>
      </c>
      <c r="J82" s="261"/>
      <c r="K82" s="262">
        <f>ROUND(E82*J82,2)</f>
        <v>0</v>
      </c>
      <c r="L82" s="262">
        <v>21</v>
      </c>
      <c r="M82" s="262">
        <f>G82*(1+L82/100)</f>
        <v>0</v>
      </c>
      <c r="N82" s="260">
        <v>4.0299999999999997E-3</v>
      </c>
      <c r="O82" s="260">
        <f>ROUND(E82*N82,2)</f>
        <v>3.97</v>
      </c>
      <c r="P82" s="260">
        <v>0</v>
      </c>
      <c r="Q82" s="260">
        <f>ROUND(E82*P82,2)</f>
        <v>0</v>
      </c>
      <c r="R82" s="262" t="s">
        <v>228</v>
      </c>
      <c r="S82" s="262" t="s">
        <v>157</v>
      </c>
      <c r="T82" s="263" t="s">
        <v>157</v>
      </c>
      <c r="U82" s="225">
        <v>0.156</v>
      </c>
      <c r="V82" s="225">
        <f>ROUND(E82*U82,2)</f>
        <v>153.55000000000001</v>
      </c>
      <c r="W82" s="225"/>
      <c r="X82" s="225" t="s">
        <v>131</v>
      </c>
      <c r="Y82" s="225" t="s">
        <v>132</v>
      </c>
      <c r="Z82" s="215"/>
      <c r="AA82" s="215"/>
      <c r="AB82" s="215"/>
      <c r="AC82" s="215"/>
      <c r="AD82" s="215"/>
      <c r="AE82" s="215"/>
      <c r="AF82" s="215"/>
      <c r="AG82" s="215" t="s">
        <v>221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5">
      <c r="A83" s="257">
        <v>15</v>
      </c>
      <c r="B83" s="258" t="s">
        <v>246</v>
      </c>
      <c r="C83" s="266" t="s">
        <v>247</v>
      </c>
      <c r="D83" s="259" t="s">
        <v>155</v>
      </c>
      <c r="E83" s="260">
        <v>984.28</v>
      </c>
      <c r="F83" s="261"/>
      <c r="G83" s="262">
        <f>ROUND(E83*F83,2)</f>
        <v>0</v>
      </c>
      <c r="H83" s="261"/>
      <c r="I83" s="262">
        <f>ROUND(E83*H83,2)</f>
        <v>0</v>
      </c>
      <c r="J83" s="261"/>
      <c r="K83" s="262">
        <f>ROUND(E83*J83,2)</f>
        <v>0</v>
      </c>
      <c r="L83" s="262">
        <v>21</v>
      </c>
      <c r="M83" s="262">
        <f>G83*(1+L83/100)</f>
        <v>0</v>
      </c>
      <c r="N83" s="260">
        <v>1.58E-3</v>
      </c>
      <c r="O83" s="260">
        <f>ROUND(E83*N83,2)</f>
        <v>1.56</v>
      </c>
      <c r="P83" s="260">
        <v>0</v>
      </c>
      <c r="Q83" s="260">
        <f>ROUND(E83*P83,2)</f>
        <v>0</v>
      </c>
      <c r="R83" s="262" t="s">
        <v>228</v>
      </c>
      <c r="S83" s="262" t="s">
        <v>157</v>
      </c>
      <c r="T83" s="263" t="s">
        <v>157</v>
      </c>
      <c r="U83" s="225">
        <v>9.5000000000000001E-2</v>
      </c>
      <c r="V83" s="225">
        <f>ROUND(E83*U83,2)</f>
        <v>93.51</v>
      </c>
      <c r="W83" s="225"/>
      <c r="X83" s="225" t="s">
        <v>131</v>
      </c>
      <c r="Y83" s="225" t="s">
        <v>132</v>
      </c>
      <c r="Z83" s="215"/>
      <c r="AA83" s="215"/>
      <c r="AB83" s="215"/>
      <c r="AC83" s="215"/>
      <c r="AD83" s="215"/>
      <c r="AE83" s="215"/>
      <c r="AF83" s="215"/>
      <c r="AG83" s="215" t="s">
        <v>221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5">
      <c r="A84" s="257">
        <v>16</v>
      </c>
      <c r="B84" s="258" t="s">
        <v>248</v>
      </c>
      <c r="C84" s="266" t="s">
        <v>249</v>
      </c>
      <c r="D84" s="259" t="s">
        <v>209</v>
      </c>
      <c r="E84" s="260">
        <v>85</v>
      </c>
      <c r="F84" s="261"/>
      <c r="G84" s="262">
        <f>ROUND(E84*F84,2)</f>
        <v>0</v>
      </c>
      <c r="H84" s="261"/>
      <c r="I84" s="262">
        <f>ROUND(E84*H84,2)</f>
        <v>0</v>
      </c>
      <c r="J84" s="261"/>
      <c r="K84" s="262">
        <f>ROUND(E84*J84,2)</f>
        <v>0</v>
      </c>
      <c r="L84" s="262">
        <v>21</v>
      </c>
      <c r="M84" s="262">
        <f>G84*(1+L84/100)</f>
        <v>0</v>
      </c>
      <c r="N84" s="260">
        <v>0</v>
      </c>
      <c r="O84" s="260">
        <f>ROUND(E84*N84,2)</f>
        <v>0</v>
      </c>
      <c r="P84" s="260">
        <v>5.8900000000000003E-3</v>
      </c>
      <c r="Q84" s="260">
        <f>ROUND(E84*P84,2)</f>
        <v>0.5</v>
      </c>
      <c r="R84" s="262"/>
      <c r="S84" s="262" t="s">
        <v>129</v>
      </c>
      <c r="T84" s="263" t="s">
        <v>130</v>
      </c>
      <c r="U84" s="225">
        <v>0</v>
      </c>
      <c r="V84" s="225">
        <f>ROUND(E84*U84,2)</f>
        <v>0</v>
      </c>
      <c r="W84" s="225"/>
      <c r="X84" s="225" t="s">
        <v>131</v>
      </c>
      <c r="Y84" s="225" t="s">
        <v>132</v>
      </c>
      <c r="Z84" s="215"/>
      <c r="AA84" s="215"/>
      <c r="AB84" s="215"/>
      <c r="AC84" s="215"/>
      <c r="AD84" s="215"/>
      <c r="AE84" s="215"/>
      <c r="AF84" s="215"/>
      <c r="AG84" s="215" t="s">
        <v>221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5">
      <c r="A85" s="257">
        <v>17</v>
      </c>
      <c r="B85" s="258" t="s">
        <v>250</v>
      </c>
      <c r="C85" s="266" t="s">
        <v>251</v>
      </c>
      <c r="D85" s="259" t="s">
        <v>155</v>
      </c>
      <c r="E85" s="260">
        <v>35</v>
      </c>
      <c r="F85" s="261"/>
      <c r="G85" s="262">
        <f>ROUND(E85*F85,2)</f>
        <v>0</v>
      </c>
      <c r="H85" s="261"/>
      <c r="I85" s="262">
        <f>ROUND(E85*H85,2)</f>
        <v>0</v>
      </c>
      <c r="J85" s="261"/>
      <c r="K85" s="262">
        <f>ROUND(E85*J85,2)</f>
        <v>0</v>
      </c>
      <c r="L85" s="262">
        <v>21</v>
      </c>
      <c r="M85" s="262">
        <f>G85*(1+L85/100)</f>
        <v>0</v>
      </c>
      <c r="N85" s="260">
        <v>0</v>
      </c>
      <c r="O85" s="260">
        <f>ROUND(E85*N85,2)</f>
        <v>0</v>
      </c>
      <c r="P85" s="260">
        <v>5.8900000000000003E-3</v>
      </c>
      <c r="Q85" s="260">
        <f>ROUND(E85*P85,2)</f>
        <v>0.21</v>
      </c>
      <c r="R85" s="262"/>
      <c r="S85" s="262" t="s">
        <v>129</v>
      </c>
      <c r="T85" s="263" t="s">
        <v>130</v>
      </c>
      <c r="U85" s="225">
        <v>0</v>
      </c>
      <c r="V85" s="225">
        <f>ROUND(E85*U85,2)</f>
        <v>0</v>
      </c>
      <c r="W85" s="225"/>
      <c r="X85" s="225" t="s">
        <v>224</v>
      </c>
      <c r="Y85" s="225" t="s">
        <v>132</v>
      </c>
      <c r="Z85" s="215"/>
      <c r="AA85" s="215"/>
      <c r="AB85" s="215"/>
      <c r="AC85" s="215"/>
      <c r="AD85" s="215"/>
      <c r="AE85" s="215"/>
      <c r="AF85" s="215"/>
      <c r="AG85" s="215" t="s">
        <v>225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5">
      <c r="A86" s="257">
        <v>18</v>
      </c>
      <c r="B86" s="258" t="s">
        <v>252</v>
      </c>
      <c r="C86" s="266" t="s">
        <v>253</v>
      </c>
      <c r="D86" s="259" t="s">
        <v>173</v>
      </c>
      <c r="E86" s="260">
        <v>1</v>
      </c>
      <c r="F86" s="261"/>
      <c r="G86" s="262">
        <f>ROUND(E86*F86,2)</f>
        <v>0</v>
      </c>
      <c r="H86" s="261"/>
      <c r="I86" s="262">
        <f>ROUND(E86*H86,2)</f>
        <v>0</v>
      </c>
      <c r="J86" s="261"/>
      <c r="K86" s="262">
        <f>ROUND(E86*J86,2)</f>
        <v>0</v>
      </c>
      <c r="L86" s="262">
        <v>21</v>
      </c>
      <c r="M86" s="262">
        <f>G86*(1+L86/100)</f>
        <v>0</v>
      </c>
      <c r="N86" s="260">
        <v>2.5600000000000002E-3</v>
      </c>
      <c r="O86" s="260">
        <f>ROUND(E86*N86,2)</f>
        <v>0</v>
      </c>
      <c r="P86" s="260">
        <v>0</v>
      </c>
      <c r="Q86" s="260">
        <f>ROUND(E86*P86,2)</f>
        <v>0</v>
      </c>
      <c r="R86" s="262"/>
      <c r="S86" s="262" t="s">
        <v>129</v>
      </c>
      <c r="T86" s="263" t="s">
        <v>130</v>
      </c>
      <c r="U86" s="225">
        <v>0</v>
      </c>
      <c r="V86" s="225">
        <f>ROUND(E86*U86,2)</f>
        <v>0</v>
      </c>
      <c r="W86" s="225"/>
      <c r="X86" s="225" t="s">
        <v>131</v>
      </c>
      <c r="Y86" s="225" t="s">
        <v>132</v>
      </c>
      <c r="Z86" s="215"/>
      <c r="AA86" s="215"/>
      <c r="AB86" s="215"/>
      <c r="AC86" s="215"/>
      <c r="AD86" s="215"/>
      <c r="AE86" s="215"/>
      <c r="AF86" s="215"/>
      <c r="AG86" s="215" t="s">
        <v>221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5">
      <c r="A87" s="237">
        <v>19</v>
      </c>
      <c r="B87" s="238" t="s">
        <v>254</v>
      </c>
      <c r="C87" s="248" t="s">
        <v>255</v>
      </c>
      <c r="D87" s="239" t="s">
        <v>214</v>
      </c>
      <c r="E87" s="240">
        <v>5.7441500000000003</v>
      </c>
      <c r="F87" s="241"/>
      <c r="G87" s="242">
        <f>ROUND(E87*F87,2)</f>
        <v>0</v>
      </c>
      <c r="H87" s="241"/>
      <c r="I87" s="242">
        <f>ROUND(E87*H87,2)</f>
        <v>0</v>
      </c>
      <c r="J87" s="241"/>
      <c r="K87" s="242">
        <f>ROUND(E87*J87,2)</f>
        <v>0</v>
      </c>
      <c r="L87" s="242">
        <v>21</v>
      </c>
      <c r="M87" s="242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2" t="s">
        <v>228</v>
      </c>
      <c r="S87" s="242" t="s">
        <v>157</v>
      </c>
      <c r="T87" s="243" t="s">
        <v>157</v>
      </c>
      <c r="U87" s="225">
        <v>1.863</v>
      </c>
      <c r="V87" s="225">
        <f>ROUND(E87*U87,2)</f>
        <v>10.7</v>
      </c>
      <c r="W87" s="225"/>
      <c r="X87" s="225" t="s">
        <v>215</v>
      </c>
      <c r="Y87" s="225" t="s">
        <v>132</v>
      </c>
      <c r="Z87" s="215"/>
      <c r="AA87" s="215"/>
      <c r="AB87" s="215"/>
      <c r="AC87" s="215"/>
      <c r="AD87" s="215"/>
      <c r="AE87" s="215"/>
      <c r="AF87" s="215"/>
      <c r="AG87" s="215" t="s">
        <v>216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2" x14ac:dyDescent="0.25">
      <c r="A88" s="222"/>
      <c r="B88" s="223"/>
      <c r="C88" s="264" t="s">
        <v>256</v>
      </c>
      <c r="D88" s="256"/>
      <c r="E88" s="256"/>
      <c r="F88" s="256"/>
      <c r="G88" s="256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5"/>
      <c r="AA88" s="215"/>
      <c r="AB88" s="215"/>
      <c r="AC88" s="215"/>
      <c r="AD88" s="215"/>
      <c r="AE88" s="215"/>
      <c r="AF88" s="215"/>
      <c r="AG88" s="215" t="s">
        <v>160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5">
      <c r="A89" s="230" t="s">
        <v>125</v>
      </c>
      <c r="B89" s="231" t="s">
        <v>87</v>
      </c>
      <c r="C89" s="247" t="s">
        <v>88</v>
      </c>
      <c r="D89" s="232"/>
      <c r="E89" s="233"/>
      <c r="F89" s="234"/>
      <c r="G89" s="234">
        <f>SUMIF(AG90:AG128,"&lt;&gt;NOR",G90:G128)</f>
        <v>0</v>
      </c>
      <c r="H89" s="234"/>
      <c r="I89" s="234">
        <f>SUM(I90:I128)</f>
        <v>0</v>
      </c>
      <c r="J89" s="234"/>
      <c r="K89" s="234">
        <f>SUM(K90:K128)</f>
        <v>0</v>
      </c>
      <c r="L89" s="234"/>
      <c r="M89" s="234">
        <f>SUM(M90:M128)</f>
        <v>0</v>
      </c>
      <c r="N89" s="233"/>
      <c r="O89" s="233">
        <f>SUM(O90:O128)</f>
        <v>17.430000000000003</v>
      </c>
      <c r="P89" s="233"/>
      <c r="Q89" s="233">
        <f>SUM(Q90:Q128)</f>
        <v>0</v>
      </c>
      <c r="R89" s="234"/>
      <c r="S89" s="234"/>
      <c r="T89" s="235"/>
      <c r="U89" s="229"/>
      <c r="V89" s="229">
        <f>SUM(V90:V128)</f>
        <v>154.19999999999999</v>
      </c>
      <c r="W89" s="229"/>
      <c r="X89" s="229"/>
      <c r="Y89" s="229"/>
      <c r="AG89" t="s">
        <v>127</v>
      </c>
    </row>
    <row r="90" spans="1:60" ht="20.399999999999999" outlineLevel="1" x14ac:dyDescent="0.25">
      <c r="A90" s="237">
        <v>20</v>
      </c>
      <c r="B90" s="238" t="s">
        <v>257</v>
      </c>
      <c r="C90" s="248" t="s">
        <v>258</v>
      </c>
      <c r="D90" s="239" t="s">
        <v>209</v>
      </c>
      <c r="E90" s="240">
        <v>120</v>
      </c>
      <c r="F90" s="241"/>
      <c r="G90" s="242">
        <f>ROUND(E90*F90,2)</f>
        <v>0</v>
      </c>
      <c r="H90" s="241"/>
      <c r="I90" s="242">
        <f>ROUND(E90*H90,2)</f>
        <v>0</v>
      </c>
      <c r="J90" s="241"/>
      <c r="K90" s="242">
        <f>ROUND(E90*J90,2)</f>
        <v>0</v>
      </c>
      <c r="L90" s="242">
        <v>21</v>
      </c>
      <c r="M90" s="242">
        <f>G90*(1+L90/100)</f>
        <v>0</v>
      </c>
      <c r="N90" s="240">
        <v>4.0000000000000003E-5</v>
      </c>
      <c r="O90" s="240">
        <f>ROUND(E90*N90,2)</f>
        <v>0</v>
      </c>
      <c r="P90" s="240">
        <v>0</v>
      </c>
      <c r="Q90" s="240">
        <f>ROUND(E90*P90,2)</f>
        <v>0</v>
      </c>
      <c r="R90" s="242" t="s">
        <v>259</v>
      </c>
      <c r="S90" s="242" t="s">
        <v>157</v>
      </c>
      <c r="T90" s="243" t="s">
        <v>130</v>
      </c>
      <c r="U90" s="225">
        <v>0.27024999999999999</v>
      </c>
      <c r="V90" s="225">
        <f>ROUND(E90*U90,2)</f>
        <v>32.43</v>
      </c>
      <c r="W90" s="225"/>
      <c r="X90" s="225" t="s">
        <v>131</v>
      </c>
      <c r="Y90" s="225" t="s">
        <v>132</v>
      </c>
      <c r="Z90" s="215"/>
      <c r="AA90" s="215"/>
      <c r="AB90" s="215"/>
      <c r="AC90" s="215"/>
      <c r="AD90" s="215"/>
      <c r="AE90" s="215"/>
      <c r="AF90" s="215"/>
      <c r="AG90" s="215" t="s">
        <v>221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5">
      <c r="A91" s="222"/>
      <c r="B91" s="223"/>
      <c r="C91" s="249" t="s">
        <v>260</v>
      </c>
      <c r="D91" s="245"/>
      <c r="E91" s="245"/>
      <c r="F91" s="245"/>
      <c r="G91" s="245"/>
      <c r="H91" s="225"/>
      <c r="I91" s="225"/>
      <c r="J91" s="225"/>
      <c r="K91" s="225"/>
      <c r="L91" s="225"/>
      <c r="M91" s="225"/>
      <c r="N91" s="224"/>
      <c r="O91" s="224"/>
      <c r="P91" s="224"/>
      <c r="Q91" s="224"/>
      <c r="R91" s="225"/>
      <c r="S91" s="225"/>
      <c r="T91" s="225"/>
      <c r="U91" s="225"/>
      <c r="V91" s="225"/>
      <c r="W91" s="225"/>
      <c r="X91" s="225"/>
      <c r="Y91" s="225"/>
      <c r="Z91" s="215"/>
      <c r="AA91" s="215"/>
      <c r="AB91" s="215"/>
      <c r="AC91" s="215"/>
      <c r="AD91" s="215"/>
      <c r="AE91" s="215"/>
      <c r="AF91" s="215"/>
      <c r="AG91" s="215" t="s">
        <v>135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ht="20.399999999999999" outlineLevel="1" x14ac:dyDescent="0.25">
      <c r="A92" s="257">
        <v>21</v>
      </c>
      <c r="B92" s="258" t="s">
        <v>261</v>
      </c>
      <c r="C92" s="266" t="s">
        <v>262</v>
      </c>
      <c r="D92" s="259" t="s">
        <v>263</v>
      </c>
      <c r="E92" s="260">
        <v>120</v>
      </c>
      <c r="F92" s="261"/>
      <c r="G92" s="262">
        <f>ROUND(E92*F92,2)</f>
        <v>0</v>
      </c>
      <c r="H92" s="261"/>
      <c r="I92" s="262">
        <f>ROUND(E92*H92,2)</f>
        <v>0</v>
      </c>
      <c r="J92" s="261"/>
      <c r="K92" s="262">
        <f>ROUND(E92*J92,2)</f>
        <v>0</v>
      </c>
      <c r="L92" s="262">
        <v>21</v>
      </c>
      <c r="M92" s="262">
        <f>G92*(1+L92/100)</f>
        <v>0</v>
      </c>
      <c r="N92" s="260">
        <v>5.0000000000000002E-5</v>
      </c>
      <c r="O92" s="260">
        <f>ROUND(E92*N92,2)</f>
        <v>0.01</v>
      </c>
      <c r="P92" s="260">
        <v>0</v>
      </c>
      <c r="Q92" s="260">
        <f>ROUND(E92*P92,2)</f>
        <v>0</v>
      </c>
      <c r="R92" s="262" t="s">
        <v>259</v>
      </c>
      <c r="S92" s="262" t="s">
        <v>157</v>
      </c>
      <c r="T92" s="263" t="s">
        <v>130</v>
      </c>
      <c r="U92" s="225">
        <v>0.115</v>
      </c>
      <c r="V92" s="225">
        <f>ROUND(E92*U92,2)</f>
        <v>13.8</v>
      </c>
      <c r="W92" s="225"/>
      <c r="X92" s="225" t="s">
        <v>131</v>
      </c>
      <c r="Y92" s="225" t="s">
        <v>132</v>
      </c>
      <c r="Z92" s="215"/>
      <c r="AA92" s="215"/>
      <c r="AB92" s="215"/>
      <c r="AC92" s="215"/>
      <c r="AD92" s="215"/>
      <c r="AE92" s="215"/>
      <c r="AF92" s="215"/>
      <c r="AG92" s="215" t="s">
        <v>221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0.399999999999999" outlineLevel="1" x14ac:dyDescent="0.25">
      <c r="A93" s="237">
        <v>22</v>
      </c>
      <c r="B93" s="238" t="s">
        <v>264</v>
      </c>
      <c r="C93" s="248" t="s">
        <v>265</v>
      </c>
      <c r="D93" s="239" t="s">
        <v>209</v>
      </c>
      <c r="E93" s="240">
        <v>85</v>
      </c>
      <c r="F93" s="241"/>
      <c r="G93" s="242">
        <f>ROUND(E93*F93,2)</f>
        <v>0</v>
      </c>
      <c r="H93" s="241"/>
      <c r="I93" s="242">
        <f>ROUND(E93*H93,2)</f>
        <v>0</v>
      </c>
      <c r="J93" s="241"/>
      <c r="K93" s="242">
        <f>ROUND(E93*J93,2)</f>
        <v>0</v>
      </c>
      <c r="L93" s="242">
        <v>21</v>
      </c>
      <c r="M93" s="242">
        <f>G93*(1+L93/100)</f>
        <v>0</v>
      </c>
      <c r="N93" s="240">
        <v>6.0000000000000002E-5</v>
      </c>
      <c r="O93" s="240">
        <f>ROUND(E93*N93,2)</f>
        <v>0.01</v>
      </c>
      <c r="P93" s="240">
        <v>0</v>
      </c>
      <c r="Q93" s="240">
        <f>ROUND(E93*P93,2)</f>
        <v>0</v>
      </c>
      <c r="R93" s="242" t="s">
        <v>259</v>
      </c>
      <c r="S93" s="242" t="s">
        <v>157</v>
      </c>
      <c r="T93" s="243" t="s">
        <v>130</v>
      </c>
      <c r="U93" s="225">
        <v>0.25645000000000001</v>
      </c>
      <c r="V93" s="225">
        <f>ROUND(E93*U93,2)</f>
        <v>21.8</v>
      </c>
      <c r="W93" s="225"/>
      <c r="X93" s="225" t="s">
        <v>131</v>
      </c>
      <c r="Y93" s="225" t="s">
        <v>132</v>
      </c>
      <c r="Z93" s="215"/>
      <c r="AA93" s="215"/>
      <c r="AB93" s="215"/>
      <c r="AC93" s="215"/>
      <c r="AD93" s="215"/>
      <c r="AE93" s="215"/>
      <c r="AF93" s="215"/>
      <c r="AG93" s="215" t="s">
        <v>221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 x14ac:dyDescent="0.25">
      <c r="A94" s="222"/>
      <c r="B94" s="223"/>
      <c r="C94" s="249" t="s">
        <v>266</v>
      </c>
      <c r="D94" s="245"/>
      <c r="E94" s="245"/>
      <c r="F94" s="245"/>
      <c r="G94" s="24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5"/>
      <c r="AA94" s="215"/>
      <c r="AB94" s="215"/>
      <c r="AC94" s="215"/>
      <c r="AD94" s="215"/>
      <c r="AE94" s="215"/>
      <c r="AF94" s="215"/>
      <c r="AG94" s="215" t="s">
        <v>135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5">
      <c r="A95" s="222"/>
      <c r="B95" s="223"/>
      <c r="C95" s="250" t="s">
        <v>267</v>
      </c>
      <c r="D95" s="246"/>
      <c r="E95" s="246"/>
      <c r="F95" s="246"/>
      <c r="G95" s="246"/>
      <c r="H95" s="225"/>
      <c r="I95" s="225"/>
      <c r="J95" s="225"/>
      <c r="K95" s="225"/>
      <c r="L95" s="225"/>
      <c r="M95" s="225"/>
      <c r="N95" s="224"/>
      <c r="O95" s="224"/>
      <c r="P95" s="224"/>
      <c r="Q95" s="224"/>
      <c r="R95" s="225"/>
      <c r="S95" s="225"/>
      <c r="T95" s="225"/>
      <c r="U95" s="225"/>
      <c r="V95" s="225"/>
      <c r="W95" s="225"/>
      <c r="X95" s="225"/>
      <c r="Y95" s="225"/>
      <c r="Z95" s="215"/>
      <c r="AA95" s="215"/>
      <c r="AB95" s="215"/>
      <c r="AC95" s="215"/>
      <c r="AD95" s="215"/>
      <c r="AE95" s="215"/>
      <c r="AF95" s="215"/>
      <c r="AG95" s="215" t="s">
        <v>135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2" x14ac:dyDescent="0.25">
      <c r="A96" s="222"/>
      <c r="B96" s="223"/>
      <c r="C96" s="265" t="s">
        <v>268</v>
      </c>
      <c r="D96" s="254"/>
      <c r="E96" s="255">
        <v>85</v>
      </c>
      <c r="F96" s="225"/>
      <c r="G96" s="225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5"/>
      <c r="AA96" s="215"/>
      <c r="AB96" s="215"/>
      <c r="AC96" s="215"/>
      <c r="AD96" s="215"/>
      <c r="AE96" s="215"/>
      <c r="AF96" s="215"/>
      <c r="AG96" s="215" t="s">
        <v>163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5">
      <c r="A97" s="257">
        <v>23</v>
      </c>
      <c r="B97" s="258" t="s">
        <v>269</v>
      </c>
      <c r="C97" s="266" t="s">
        <v>270</v>
      </c>
      <c r="D97" s="259" t="s">
        <v>263</v>
      </c>
      <c r="E97" s="260">
        <v>5</v>
      </c>
      <c r="F97" s="261"/>
      <c r="G97" s="262">
        <f>ROUND(E97*F97,2)</f>
        <v>0</v>
      </c>
      <c r="H97" s="261"/>
      <c r="I97" s="262">
        <f>ROUND(E97*H97,2)</f>
        <v>0</v>
      </c>
      <c r="J97" s="261"/>
      <c r="K97" s="262">
        <f>ROUND(E97*J97,2)</f>
        <v>0</v>
      </c>
      <c r="L97" s="262">
        <v>21</v>
      </c>
      <c r="M97" s="262">
        <f>G97*(1+L97/100)</f>
        <v>0</v>
      </c>
      <c r="N97" s="260">
        <v>9.8599999999999993E-2</v>
      </c>
      <c r="O97" s="260">
        <f>ROUND(E97*N97,2)</f>
        <v>0.49</v>
      </c>
      <c r="P97" s="260">
        <v>0</v>
      </c>
      <c r="Q97" s="260">
        <f>ROUND(E97*P97,2)</f>
        <v>0</v>
      </c>
      <c r="R97" s="262"/>
      <c r="S97" s="262" t="s">
        <v>129</v>
      </c>
      <c r="T97" s="263" t="s">
        <v>130</v>
      </c>
      <c r="U97" s="225">
        <v>0</v>
      </c>
      <c r="V97" s="225">
        <f>ROUND(E97*U97,2)</f>
        <v>0</v>
      </c>
      <c r="W97" s="225"/>
      <c r="X97" s="225" t="s">
        <v>224</v>
      </c>
      <c r="Y97" s="225" t="s">
        <v>132</v>
      </c>
      <c r="Z97" s="215"/>
      <c r="AA97" s="215"/>
      <c r="AB97" s="215"/>
      <c r="AC97" s="215"/>
      <c r="AD97" s="215"/>
      <c r="AE97" s="215"/>
      <c r="AF97" s="215"/>
      <c r="AG97" s="215" t="s">
        <v>225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5">
      <c r="A98" s="237">
        <v>24</v>
      </c>
      <c r="B98" s="238" t="s">
        <v>271</v>
      </c>
      <c r="C98" s="248" t="s">
        <v>272</v>
      </c>
      <c r="D98" s="239" t="s">
        <v>209</v>
      </c>
      <c r="E98" s="240">
        <v>29</v>
      </c>
      <c r="F98" s="241"/>
      <c r="G98" s="242">
        <f>ROUND(E98*F98,2)</f>
        <v>0</v>
      </c>
      <c r="H98" s="241"/>
      <c r="I98" s="242">
        <f>ROUND(E98*H98,2)</f>
        <v>0</v>
      </c>
      <c r="J98" s="241"/>
      <c r="K98" s="242">
        <f>ROUND(E98*J98,2)</f>
        <v>0</v>
      </c>
      <c r="L98" s="242">
        <v>21</v>
      </c>
      <c r="M98" s="242">
        <f>G98*(1+L98/100)</f>
        <v>0</v>
      </c>
      <c r="N98" s="240">
        <v>9.8599999999999993E-2</v>
      </c>
      <c r="O98" s="240">
        <f>ROUND(E98*N98,2)</f>
        <v>2.86</v>
      </c>
      <c r="P98" s="240">
        <v>0</v>
      </c>
      <c r="Q98" s="240">
        <f>ROUND(E98*P98,2)</f>
        <v>0</v>
      </c>
      <c r="R98" s="242"/>
      <c r="S98" s="242" t="s">
        <v>129</v>
      </c>
      <c r="T98" s="243" t="s">
        <v>130</v>
      </c>
      <c r="U98" s="225">
        <v>0</v>
      </c>
      <c r="V98" s="225">
        <f>ROUND(E98*U98,2)</f>
        <v>0</v>
      </c>
      <c r="W98" s="225"/>
      <c r="X98" s="225" t="s">
        <v>224</v>
      </c>
      <c r="Y98" s="225" t="s">
        <v>132</v>
      </c>
      <c r="Z98" s="215"/>
      <c r="AA98" s="215"/>
      <c r="AB98" s="215"/>
      <c r="AC98" s="215"/>
      <c r="AD98" s="215"/>
      <c r="AE98" s="215"/>
      <c r="AF98" s="215"/>
      <c r="AG98" s="215" t="s">
        <v>225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2" x14ac:dyDescent="0.25">
      <c r="A99" s="222"/>
      <c r="B99" s="223"/>
      <c r="C99" s="249" t="s">
        <v>273</v>
      </c>
      <c r="D99" s="245"/>
      <c r="E99" s="245"/>
      <c r="F99" s="245"/>
      <c r="G99" s="245"/>
      <c r="H99" s="225"/>
      <c r="I99" s="225"/>
      <c r="J99" s="225"/>
      <c r="K99" s="225"/>
      <c r="L99" s="225"/>
      <c r="M99" s="225"/>
      <c r="N99" s="224"/>
      <c r="O99" s="224"/>
      <c r="P99" s="224"/>
      <c r="Q99" s="224"/>
      <c r="R99" s="225"/>
      <c r="S99" s="225"/>
      <c r="T99" s="225"/>
      <c r="U99" s="225"/>
      <c r="V99" s="225"/>
      <c r="W99" s="225"/>
      <c r="X99" s="225"/>
      <c r="Y99" s="225"/>
      <c r="Z99" s="215"/>
      <c r="AA99" s="215"/>
      <c r="AB99" s="215"/>
      <c r="AC99" s="215"/>
      <c r="AD99" s="215"/>
      <c r="AE99" s="215"/>
      <c r="AF99" s="215"/>
      <c r="AG99" s="215" t="s">
        <v>135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5">
      <c r="A100" s="237">
        <v>25</v>
      </c>
      <c r="B100" s="238" t="s">
        <v>271</v>
      </c>
      <c r="C100" s="248" t="s">
        <v>274</v>
      </c>
      <c r="D100" s="239" t="s">
        <v>275</v>
      </c>
      <c r="E100" s="240">
        <v>4</v>
      </c>
      <c r="F100" s="241"/>
      <c r="G100" s="242">
        <f>ROUND(E100*F100,2)</f>
        <v>0</v>
      </c>
      <c r="H100" s="241"/>
      <c r="I100" s="242">
        <f>ROUND(E100*H100,2)</f>
        <v>0</v>
      </c>
      <c r="J100" s="241"/>
      <c r="K100" s="242">
        <f>ROUND(E100*J100,2)</f>
        <v>0</v>
      </c>
      <c r="L100" s="242">
        <v>21</v>
      </c>
      <c r="M100" s="242">
        <f>G100*(1+L100/100)</f>
        <v>0</v>
      </c>
      <c r="N100" s="240">
        <v>9.8599999999999993E-2</v>
      </c>
      <c r="O100" s="240">
        <f>ROUND(E100*N100,2)</f>
        <v>0.39</v>
      </c>
      <c r="P100" s="240">
        <v>0</v>
      </c>
      <c r="Q100" s="240">
        <f>ROUND(E100*P100,2)</f>
        <v>0</v>
      </c>
      <c r="R100" s="242"/>
      <c r="S100" s="242" t="s">
        <v>129</v>
      </c>
      <c r="T100" s="243" t="s">
        <v>130</v>
      </c>
      <c r="U100" s="225">
        <v>0</v>
      </c>
      <c r="V100" s="225">
        <f>ROUND(E100*U100,2)</f>
        <v>0</v>
      </c>
      <c r="W100" s="225"/>
      <c r="X100" s="225" t="s">
        <v>276</v>
      </c>
      <c r="Y100" s="225" t="s">
        <v>132</v>
      </c>
      <c r="Z100" s="215"/>
      <c r="AA100" s="215"/>
      <c r="AB100" s="215"/>
      <c r="AC100" s="215"/>
      <c r="AD100" s="215"/>
      <c r="AE100" s="215"/>
      <c r="AF100" s="215"/>
      <c r="AG100" s="215" t="s">
        <v>277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 x14ac:dyDescent="0.25">
      <c r="A101" s="222"/>
      <c r="B101" s="223"/>
      <c r="C101" s="249" t="s">
        <v>278</v>
      </c>
      <c r="D101" s="245"/>
      <c r="E101" s="245"/>
      <c r="F101" s="245"/>
      <c r="G101" s="245"/>
      <c r="H101" s="225"/>
      <c r="I101" s="225"/>
      <c r="J101" s="225"/>
      <c r="K101" s="225"/>
      <c r="L101" s="225"/>
      <c r="M101" s="225"/>
      <c r="N101" s="224"/>
      <c r="O101" s="224"/>
      <c r="P101" s="224"/>
      <c r="Q101" s="224"/>
      <c r="R101" s="225"/>
      <c r="S101" s="225"/>
      <c r="T101" s="225"/>
      <c r="U101" s="225"/>
      <c r="V101" s="225"/>
      <c r="W101" s="225"/>
      <c r="X101" s="225"/>
      <c r="Y101" s="225"/>
      <c r="Z101" s="215"/>
      <c r="AA101" s="215"/>
      <c r="AB101" s="215"/>
      <c r="AC101" s="215"/>
      <c r="AD101" s="215"/>
      <c r="AE101" s="215"/>
      <c r="AF101" s="215"/>
      <c r="AG101" s="215" t="s">
        <v>135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5">
      <c r="A102" s="222"/>
      <c r="B102" s="223"/>
      <c r="C102" s="267" t="s">
        <v>279</v>
      </c>
      <c r="D102" s="226"/>
      <c r="E102" s="227"/>
      <c r="F102" s="228"/>
      <c r="G102" s="228"/>
      <c r="H102" s="225"/>
      <c r="I102" s="225"/>
      <c r="J102" s="225"/>
      <c r="K102" s="225"/>
      <c r="L102" s="225"/>
      <c r="M102" s="225"/>
      <c r="N102" s="224"/>
      <c r="O102" s="224"/>
      <c r="P102" s="224"/>
      <c r="Q102" s="224"/>
      <c r="R102" s="225"/>
      <c r="S102" s="225"/>
      <c r="T102" s="225"/>
      <c r="U102" s="225"/>
      <c r="V102" s="225"/>
      <c r="W102" s="225"/>
      <c r="X102" s="225"/>
      <c r="Y102" s="225"/>
      <c r="Z102" s="215"/>
      <c r="AA102" s="215"/>
      <c r="AB102" s="215"/>
      <c r="AC102" s="215"/>
      <c r="AD102" s="215"/>
      <c r="AE102" s="215"/>
      <c r="AF102" s="215"/>
      <c r="AG102" s="215" t="s">
        <v>135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5">
      <c r="A103" s="222"/>
      <c r="B103" s="223"/>
      <c r="C103" s="250" t="s">
        <v>280</v>
      </c>
      <c r="D103" s="246"/>
      <c r="E103" s="246"/>
      <c r="F103" s="246"/>
      <c r="G103" s="246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5"/>
      <c r="AA103" s="215"/>
      <c r="AB103" s="215"/>
      <c r="AC103" s="215"/>
      <c r="AD103" s="215"/>
      <c r="AE103" s="215"/>
      <c r="AF103" s="215"/>
      <c r="AG103" s="215" t="s">
        <v>135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 x14ac:dyDescent="0.25">
      <c r="A104" s="222"/>
      <c r="B104" s="223"/>
      <c r="C104" s="267" t="s">
        <v>279</v>
      </c>
      <c r="D104" s="226"/>
      <c r="E104" s="227"/>
      <c r="F104" s="228"/>
      <c r="G104" s="228"/>
      <c r="H104" s="225"/>
      <c r="I104" s="225"/>
      <c r="J104" s="225"/>
      <c r="K104" s="225"/>
      <c r="L104" s="225"/>
      <c r="M104" s="225"/>
      <c r="N104" s="224"/>
      <c r="O104" s="224"/>
      <c r="P104" s="224"/>
      <c r="Q104" s="224"/>
      <c r="R104" s="225"/>
      <c r="S104" s="225"/>
      <c r="T104" s="225"/>
      <c r="U104" s="225"/>
      <c r="V104" s="225"/>
      <c r="W104" s="225"/>
      <c r="X104" s="225"/>
      <c r="Y104" s="225"/>
      <c r="Z104" s="215"/>
      <c r="AA104" s="215"/>
      <c r="AB104" s="215"/>
      <c r="AC104" s="215"/>
      <c r="AD104" s="215"/>
      <c r="AE104" s="215"/>
      <c r="AF104" s="215"/>
      <c r="AG104" s="215" t="s">
        <v>135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5">
      <c r="A105" s="222"/>
      <c r="B105" s="223"/>
      <c r="C105" s="250" t="s">
        <v>281</v>
      </c>
      <c r="D105" s="246"/>
      <c r="E105" s="246"/>
      <c r="F105" s="246"/>
      <c r="G105" s="246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5"/>
      <c r="AA105" s="215"/>
      <c r="AB105" s="215"/>
      <c r="AC105" s="215"/>
      <c r="AD105" s="215"/>
      <c r="AE105" s="215"/>
      <c r="AF105" s="215"/>
      <c r="AG105" s="215" t="s">
        <v>135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5">
      <c r="A106" s="222"/>
      <c r="B106" s="223"/>
      <c r="C106" s="267" t="s">
        <v>279</v>
      </c>
      <c r="D106" s="226"/>
      <c r="E106" s="227"/>
      <c r="F106" s="228"/>
      <c r="G106" s="228"/>
      <c r="H106" s="225"/>
      <c r="I106" s="225"/>
      <c r="J106" s="225"/>
      <c r="K106" s="225"/>
      <c r="L106" s="225"/>
      <c r="M106" s="225"/>
      <c r="N106" s="224"/>
      <c r="O106" s="224"/>
      <c r="P106" s="224"/>
      <c r="Q106" s="224"/>
      <c r="R106" s="225"/>
      <c r="S106" s="225"/>
      <c r="T106" s="225"/>
      <c r="U106" s="225"/>
      <c r="V106" s="225"/>
      <c r="W106" s="225"/>
      <c r="X106" s="225"/>
      <c r="Y106" s="225"/>
      <c r="Z106" s="215"/>
      <c r="AA106" s="215"/>
      <c r="AB106" s="215"/>
      <c r="AC106" s="215"/>
      <c r="AD106" s="215"/>
      <c r="AE106" s="215"/>
      <c r="AF106" s="215"/>
      <c r="AG106" s="215" t="s">
        <v>135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 x14ac:dyDescent="0.25">
      <c r="A107" s="222"/>
      <c r="B107" s="223"/>
      <c r="C107" s="250" t="s">
        <v>282</v>
      </c>
      <c r="D107" s="246"/>
      <c r="E107" s="246"/>
      <c r="F107" s="246"/>
      <c r="G107" s="246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5"/>
      <c r="AA107" s="215"/>
      <c r="AB107" s="215"/>
      <c r="AC107" s="215"/>
      <c r="AD107" s="215"/>
      <c r="AE107" s="215"/>
      <c r="AF107" s="215"/>
      <c r="AG107" s="215" t="s">
        <v>135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3" x14ac:dyDescent="0.25">
      <c r="A108" s="222"/>
      <c r="B108" s="223"/>
      <c r="C108" s="267" t="s">
        <v>279</v>
      </c>
      <c r="D108" s="226"/>
      <c r="E108" s="227"/>
      <c r="F108" s="228"/>
      <c r="G108" s="228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5"/>
      <c r="AA108" s="215"/>
      <c r="AB108" s="215"/>
      <c r="AC108" s="215"/>
      <c r="AD108" s="215"/>
      <c r="AE108" s="215"/>
      <c r="AF108" s="215"/>
      <c r="AG108" s="215" t="s">
        <v>135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3" x14ac:dyDescent="0.25">
      <c r="A109" s="222"/>
      <c r="B109" s="223"/>
      <c r="C109" s="250" t="s">
        <v>283</v>
      </c>
      <c r="D109" s="246"/>
      <c r="E109" s="246"/>
      <c r="F109" s="246"/>
      <c r="G109" s="246"/>
      <c r="H109" s="225"/>
      <c r="I109" s="225"/>
      <c r="J109" s="225"/>
      <c r="K109" s="225"/>
      <c r="L109" s="225"/>
      <c r="M109" s="225"/>
      <c r="N109" s="224"/>
      <c r="O109" s="224"/>
      <c r="P109" s="224"/>
      <c r="Q109" s="224"/>
      <c r="R109" s="225"/>
      <c r="S109" s="225"/>
      <c r="T109" s="225"/>
      <c r="U109" s="225"/>
      <c r="V109" s="225"/>
      <c r="W109" s="225"/>
      <c r="X109" s="225"/>
      <c r="Y109" s="225"/>
      <c r="Z109" s="215"/>
      <c r="AA109" s="215"/>
      <c r="AB109" s="215"/>
      <c r="AC109" s="215"/>
      <c r="AD109" s="215"/>
      <c r="AE109" s="215"/>
      <c r="AF109" s="215"/>
      <c r="AG109" s="215" t="s">
        <v>135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5">
      <c r="A110" s="222"/>
      <c r="B110" s="223"/>
      <c r="C110" s="267" t="s">
        <v>279</v>
      </c>
      <c r="D110" s="226"/>
      <c r="E110" s="227"/>
      <c r="F110" s="228"/>
      <c r="G110" s="228"/>
      <c r="H110" s="225"/>
      <c r="I110" s="225"/>
      <c r="J110" s="225"/>
      <c r="K110" s="225"/>
      <c r="L110" s="225"/>
      <c r="M110" s="225"/>
      <c r="N110" s="224"/>
      <c r="O110" s="224"/>
      <c r="P110" s="224"/>
      <c r="Q110" s="224"/>
      <c r="R110" s="225"/>
      <c r="S110" s="225"/>
      <c r="T110" s="225"/>
      <c r="U110" s="225"/>
      <c r="V110" s="225"/>
      <c r="W110" s="225"/>
      <c r="X110" s="225"/>
      <c r="Y110" s="225"/>
      <c r="Z110" s="215"/>
      <c r="AA110" s="215"/>
      <c r="AB110" s="215"/>
      <c r="AC110" s="215"/>
      <c r="AD110" s="215"/>
      <c r="AE110" s="215"/>
      <c r="AF110" s="215"/>
      <c r="AG110" s="215" t="s">
        <v>135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5">
      <c r="A111" s="222"/>
      <c r="B111" s="223"/>
      <c r="C111" s="250" t="s">
        <v>284</v>
      </c>
      <c r="D111" s="246"/>
      <c r="E111" s="246"/>
      <c r="F111" s="246"/>
      <c r="G111" s="246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5"/>
      <c r="AA111" s="215"/>
      <c r="AB111" s="215"/>
      <c r="AC111" s="215"/>
      <c r="AD111" s="215"/>
      <c r="AE111" s="215"/>
      <c r="AF111" s="215"/>
      <c r="AG111" s="215" t="s">
        <v>135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5">
      <c r="A112" s="237">
        <v>26</v>
      </c>
      <c r="B112" s="238" t="s">
        <v>285</v>
      </c>
      <c r="C112" s="248" t="s">
        <v>286</v>
      </c>
      <c r="D112" s="239" t="s">
        <v>209</v>
      </c>
      <c r="E112" s="240">
        <v>30</v>
      </c>
      <c r="F112" s="241"/>
      <c r="G112" s="242">
        <f>ROUND(E112*F112,2)</f>
        <v>0</v>
      </c>
      <c r="H112" s="241"/>
      <c r="I112" s="242">
        <f>ROUND(E112*H112,2)</f>
        <v>0</v>
      </c>
      <c r="J112" s="241"/>
      <c r="K112" s="242">
        <f>ROUND(E112*J112,2)</f>
        <v>0</v>
      </c>
      <c r="L112" s="242">
        <v>21</v>
      </c>
      <c r="M112" s="242">
        <f>G112*(1+L112/100)</f>
        <v>0</v>
      </c>
      <c r="N112" s="240">
        <v>9.8599999999999993E-2</v>
      </c>
      <c r="O112" s="240">
        <f>ROUND(E112*N112,2)</f>
        <v>2.96</v>
      </c>
      <c r="P112" s="240">
        <v>0</v>
      </c>
      <c r="Q112" s="240">
        <f>ROUND(E112*P112,2)</f>
        <v>0</v>
      </c>
      <c r="R112" s="242"/>
      <c r="S112" s="242" t="s">
        <v>129</v>
      </c>
      <c r="T112" s="243" t="s">
        <v>130</v>
      </c>
      <c r="U112" s="225">
        <v>0</v>
      </c>
      <c r="V112" s="225">
        <f>ROUND(E112*U112,2)</f>
        <v>0</v>
      </c>
      <c r="W112" s="225"/>
      <c r="X112" s="225" t="s">
        <v>224</v>
      </c>
      <c r="Y112" s="225" t="s">
        <v>132</v>
      </c>
      <c r="Z112" s="215"/>
      <c r="AA112" s="215"/>
      <c r="AB112" s="215"/>
      <c r="AC112" s="215"/>
      <c r="AD112" s="215"/>
      <c r="AE112" s="215"/>
      <c r="AF112" s="215"/>
      <c r="AG112" s="215" t="s">
        <v>225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2" x14ac:dyDescent="0.25">
      <c r="A113" s="222"/>
      <c r="B113" s="223"/>
      <c r="C113" s="249" t="s">
        <v>287</v>
      </c>
      <c r="D113" s="245"/>
      <c r="E113" s="245"/>
      <c r="F113" s="245"/>
      <c r="G113" s="24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5"/>
      <c r="AA113" s="215"/>
      <c r="AB113" s="215"/>
      <c r="AC113" s="215"/>
      <c r="AD113" s="215"/>
      <c r="AE113" s="215"/>
      <c r="AF113" s="215"/>
      <c r="AG113" s="215" t="s">
        <v>135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5">
      <c r="A114" s="257">
        <v>27</v>
      </c>
      <c r="B114" s="258" t="s">
        <v>288</v>
      </c>
      <c r="C114" s="266" t="s">
        <v>289</v>
      </c>
      <c r="D114" s="259" t="s">
        <v>290</v>
      </c>
      <c r="E114" s="260">
        <v>1</v>
      </c>
      <c r="F114" s="261"/>
      <c r="G114" s="262">
        <f>ROUND(E114*F114,2)</f>
        <v>0</v>
      </c>
      <c r="H114" s="261"/>
      <c r="I114" s="262">
        <f>ROUND(E114*H114,2)</f>
        <v>0</v>
      </c>
      <c r="J114" s="261"/>
      <c r="K114" s="262">
        <f>ROUND(E114*J114,2)</f>
        <v>0</v>
      </c>
      <c r="L114" s="262">
        <v>21</v>
      </c>
      <c r="M114" s="262">
        <f>G114*(1+L114/100)</f>
        <v>0</v>
      </c>
      <c r="N114" s="260">
        <v>0</v>
      </c>
      <c r="O114" s="260">
        <f>ROUND(E114*N114,2)</f>
        <v>0</v>
      </c>
      <c r="P114" s="260">
        <v>0</v>
      </c>
      <c r="Q114" s="260">
        <f>ROUND(E114*P114,2)</f>
        <v>0</v>
      </c>
      <c r="R114" s="262"/>
      <c r="S114" s="262" t="s">
        <v>129</v>
      </c>
      <c r="T114" s="263" t="s">
        <v>130</v>
      </c>
      <c r="U114" s="225">
        <v>0</v>
      </c>
      <c r="V114" s="225">
        <f>ROUND(E114*U114,2)</f>
        <v>0</v>
      </c>
      <c r="W114" s="225"/>
      <c r="X114" s="225" t="s">
        <v>224</v>
      </c>
      <c r="Y114" s="225" t="s">
        <v>132</v>
      </c>
      <c r="Z114" s="215"/>
      <c r="AA114" s="215"/>
      <c r="AB114" s="215"/>
      <c r="AC114" s="215"/>
      <c r="AD114" s="215"/>
      <c r="AE114" s="215"/>
      <c r="AF114" s="215"/>
      <c r="AG114" s="215" t="s">
        <v>225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5">
      <c r="A115" s="237">
        <v>28</v>
      </c>
      <c r="B115" s="238" t="s">
        <v>291</v>
      </c>
      <c r="C115" s="248" t="s">
        <v>292</v>
      </c>
      <c r="D115" s="239" t="s">
        <v>209</v>
      </c>
      <c r="E115" s="240">
        <v>46</v>
      </c>
      <c r="F115" s="241"/>
      <c r="G115" s="242">
        <f>ROUND(E115*F115,2)</f>
        <v>0</v>
      </c>
      <c r="H115" s="241"/>
      <c r="I115" s="242">
        <f>ROUND(E115*H115,2)</f>
        <v>0</v>
      </c>
      <c r="J115" s="241"/>
      <c r="K115" s="242">
        <f>ROUND(E115*J115,2)</f>
        <v>0</v>
      </c>
      <c r="L115" s="242">
        <v>21</v>
      </c>
      <c r="M115" s="242">
        <f>G115*(1+L115/100)</f>
        <v>0</v>
      </c>
      <c r="N115" s="240">
        <v>9.8599999999999993E-2</v>
      </c>
      <c r="O115" s="240">
        <f>ROUND(E115*N115,2)</f>
        <v>4.54</v>
      </c>
      <c r="P115" s="240">
        <v>0</v>
      </c>
      <c r="Q115" s="240">
        <f>ROUND(E115*P115,2)</f>
        <v>0</v>
      </c>
      <c r="R115" s="242"/>
      <c r="S115" s="242" t="s">
        <v>129</v>
      </c>
      <c r="T115" s="243" t="s">
        <v>130</v>
      </c>
      <c r="U115" s="225">
        <v>0</v>
      </c>
      <c r="V115" s="225">
        <f>ROUND(E115*U115,2)</f>
        <v>0</v>
      </c>
      <c r="W115" s="225"/>
      <c r="X115" s="225" t="s">
        <v>224</v>
      </c>
      <c r="Y115" s="225" t="s">
        <v>132</v>
      </c>
      <c r="Z115" s="215"/>
      <c r="AA115" s="215"/>
      <c r="AB115" s="215"/>
      <c r="AC115" s="215"/>
      <c r="AD115" s="215"/>
      <c r="AE115" s="215"/>
      <c r="AF115" s="215"/>
      <c r="AG115" s="215" t="s">
        <v>225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 x14ac:dyDescent="0.25">
      <c r="A116" s="222"/>
      <c r="B116" s="223"/>
      <c r="C116" s="249" t="s">
        <v>293</v>
      </c>
      <c r="D116" s="245"/>
      <c r="E116" s="245"/>
      <c r="F116" s="245"/>
      <c r="G116" s="24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5"/>
      <c r="AA116" s="215"/>
      <c r="AB116" s="215"/>
      <c r="AC116" s="215"/>
      <c r="AD116" s="215"/>
      <c r="AE116" s="215"/>
      <c r="AF116" s="215"/>
      <c r="AG116" s="215" t="s">
        <v>135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5">
      <c r="A117" s="237">
        <v>29</v>
      </c>
      <c r="B117" s="238" t="s">
        <v>294</v>
      </c>
      <c r="C117" s="248" t="s">
        <v>295</v>
      </c>
      <c r="D117" s="239" t="s">
        <v>209</v>
      </c>
      <c r="E117" s="240">
        <v>13</v>
      </c>
      <c r="F117" s="241"/>
      <c r="G117" s="242">
        <f>ROUND(E117*F117,2)</f>
        <v>0</v>
      </c>
      <c r="H117" s="241"/>
      <c r="I117" s="242">
        <f>ROUND(E117*H117,2)</f>
        <v>0</v>
      </c>
      <c r="J117" s="241"/>
      <c r="K117" s="242">
        <f>ROUND(E117*J117,2)</f>
        <v>0</v>
      </c>
      <c r="L117" s="242">
        <v>21</v>
      </c>
      <c r="M117" s="242">
        <f>G117*(1+L117/100)</f>
        <v>0</v>
      </c>
      <c r="N117" s="240">
        <v>9.8599999999999993E-2</v>
      </c>
      <c r="O117" s="240">
        <f>ROUND(E117*N117,2)</f>
        <v>1.28</v>
      </c>
      <c r="P117" s="240">
        <v>0</v>
      </c>
      <c r="Q117" s="240">
        <f>ROUND(E117*P117,2)</f>
        <v>0</v>
      </c>
      <c r="R117" s="242"/>
      <c r="S117" s="242" t="s">
        <v>129</v>
      </c>
      <c r="T117" s="243" t="s">
        <v>130</v>
      </c>
      <c r="U117" s="225">
        <v>0</v>
      </c>
      <c r="V117" s="225">
        <f>ROUND(E117*U117,2)</f>
        <v>0</v>
      </c>
      <c r="W117" s="225"/>
      <c r="X117" s="225" t="s">
        <v>224</v>
      </c>
      <c r="Y117" s="225" t="s">
        <v>132</v>
      </c>
      <c r="Z117" s="215"/>
      <c r="AA117" s="215"/>
      <c r="AB117" s="215"/>
      <c r="AC117" s="215"/>
      <c r="AD117" s="215"/>
      <c r="AE117" s="215"/>
      <c r="AF117" s="215"/>
      <c r="AG117" s="215" t="s">
        <v>225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 x14ac:dyDescent="0.25">
      <c r="A118" s="222"/>
      <c r="B118" s="223"/>
      <c r="C118" s="249" t="s">
        <v>293</v>
      </c>
      <c r="D118" s="245"/>
      <c r="E118" s="245"/>
      <c r="F118" s="245"/>
      <c r="G118" s="24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5"/>
      <c r="AA118" s="215"/>
      <c r="AB118" s="215"/>
      <c r="AC118" s="215"/>
      <c r="AD118" s="215"/>
      <c r="AE118" s="215"/>
      <c r="AF118" s="215"/>
      <c r="AG118" s="215" t="s">
        <v>135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5">
      <c r="A119" s="237">
        <v>30</v>
      </c>
      <c r="B119" s="238" t="s">
        <v>296</v>
      </c>
      <c r="C119" s="248" t="s">
        <v>297</v>
      </c>
      <c r="D119" s="239" t="s">
        <v>209</v>
      </c>
      <c r="E119" s="240">
        <v>43.5</v>
      </c>
      <c r="F119" s="241"/>
      <c r="G119" s="242">
        <f>ROUND(E119*F119,2)</f>
        <v>0</v>
      </c>
      <c r="H119" s="241"/>
      <c r="I119" s="242">
        <f>ROUND(E119*H119,2)</f>
        <v>0</v>
      </c>
      <c r="J119" s="241"/>
      <c r="K119" s="242">
        <f>ROUND(E119*J119,2)</f>
        <v>0</v>
      </c>
      <c r="L119" s="242">
        <v>21</v>
      </c>
      <c r="M119" s="242">
        <f>G119*(1+L119/100)</f>
        <v>0</v>
      </c>
      <c r="N119" s="240">
        <v>9.8599999999999993E-2</v>
      </c>
      <c r="O119" s="240">
        <f>ROUND(E119*N119,2)</f>
        <v>4.29</v>
      </c>
      <c r="P119" s="240">
        <v>0</v>
      </c>
      <c r="Q119" s="240">
        <f>ROUND(E119*P119,2)</f>
        <v>0</v>
      </c>
      <c r="R119" s="242"/>
      <c r="S119" s="242" t="s">
        <v>129</v>
      </c>
      <c r="T119" s="243" t="s">
        <v>130</v>
      </c>
      <c r="U119" s="225">
        <v>0</v>
      </c>
      <c r="V119" s="225">
        <f>ROUND(E119*U119,2)</f>
        <v>0</v>
      </c>
      <c r="W119" s="225"/>
      <c r="X119" s="225" t="s">
        <v>224</v>
      </c>
      <c r="Y119" s="225" t="s">
        <v>132</v>
      </c>
      <c r="Z119" s="215"/>
      <c r="AA119" s="215"/>
      <c r="AB119" s="215"/>
      <c r="AC119" s="215"/>
      <c r="AD119" s="215"/>
      <c r="AE119" s="215"/>
      <c r="AF119" s="215"/>
      <c r="AG119" s="215" t="s">
        <v>225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5">
      <c r="A120" s="222"/>
      <c r="B120" s="223"/>
      <c r="C120" s="249" t="s">
        <v>293</v>
      </c>
      <c r="D120" s="245"/>
      <c r="E120" s="245"/>
      <c r="F120" s="245"/>
      <c r="G120" s="245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5"/>
      <c r="AA120" s="215"/>
      <c r="AB120" s="215"/>
      <c r="AC120" s="215"/>
      <c r="AD120" s="215"/>
      <c r="AE120" s="215"/>
      <c r="AF120" s="215"/>
      <c r="AG120" s="215" t="s">
        <v>135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5">
      <c r="A121" s="237">
        <v>31</v>
      </c>
      <c r="B121" s="238" t="s">
        <v>298</v>
      </c>
      <c r="C121" s="248" t="s">
        <v>299</v>
      </c>
      <c r="D121" s="239" t="s">
        <v>300</v>
      </c>
      <c r="E121" s="240">
        <v>3</v>
      </c>
      <c r="F121" s="241"/>
      <c r="G121" s="242">
        <f>ROUND(E121*F121,2)</f>
        <v>0</v>
      </c>
      <c r="H121" s="241"/>
      <c r="I121" s="242">
        <f>ROUND(E121*H121,2)</f>
        <v>0</v>
      </c>
      <c r="J121" s="241"/>
      <c r="K121" s="242">
        <f>ROUND(E121*J121,2)</f>
        <v>0</v>
      </c>
      <c r="L121" s="242">
        <v>21</v>
      </c>
      <c r="M121" s="242">
        <f>G121*(1+L121/100)</f>
        <v>0</v>
      </c>
      <c r="N121" s="240">
        <v>9.8599999999999993E-2</v>
      </c>
      <c r="O121" s="240">
        <f>ROUND(E121*N121,2)</f>
        <v>0.3</v>
      </c>
      <c r="P121" s="240">
        <v>0</v>
      </c>
      <c r="Q121" s="240">
        <f>ROUND(E121*P121,2)</f>
        <v>0</v>
      </c>
      <c r="R121" s="242"/>
      <c r="S121" s="242" t="s">
        <v>129</v>
      </c>
      <c r="T121" s="243" t="s">
        <v>130</v>
      </c>
      <c r="U121" s="225">
        <v>0</v>
      </c>
      <c r="V121" s="225">
        <f>ROUND(E121*U121,2)</f>
        <v>0</v>
      </c>
      <c r="W121" s="225"/>
      <c r="X121" s="225" t="s">
        <v>224</v>
      </c>
      <c r="Y121" s="225" t="s">
        <v>132</v>
      </c>
      <c r="Z121" s="215"/>
      <c r="AA121" s="215"/>
      <c r="AB121" s="215"/>
      <c r="AC121" s="215"/>
      <c r="AD121" s="215"/>
      <c r="AE121" s="215"/>
      <c r="AF121" s="215"/>
      <c r="AG121" s="215" t="s">
        <v>225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2" x14ac:dyDescent="0.25">
      <c r="A122" s="222"/>
      <c r="B122" s="223"/>
      <c r="C122" s="249" t="s">
        <v>293</v>
      </c>
      <c r="D122" s="245"/>
      <c r="E122" s="245"/>
      <c r="F122" s="245"/>
      <c r="G122" s="24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5"/>
      <c r="AA122" s="215"/>
      <c r="AB122" s="215"/>
      <c r="AC122" s="215"/>
      <c r="AD122" s="215"/>
      <c r="AE122" s="215"/>
      <c r="AF122" s="215"/>
      <c r="AG122" s="215" t="s">
        <v>135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5">
      <c r="A123" s="237">
        <v>32</v>
      </c>
      <c r="B123" s="238" t="s">
        <v>301</v>
      </c>
      <c r="C123" s="248" t="s">
        <v>302</v>
      </c>
      <c r="D123" s="239" t="s">
        <v>300</v>
      </c>
      <c r="E123" s="240">
        <v>3</v>
      </c>
      <c r="F123" s="241"/>
      <c r="G123" s="242">
        <f>ROUND(E123*F123,2)</f>
        <v>0</v>
      </c>
      <c r="H123" s="241"/>
      <c r="I123" s="242">
        <f>ROUND(E123*H123,2)</f>
        <v>0</v>
      </c>
      <c r="J123" s="241"/>
      <c r="K123" s="242">
        <f>ROUND(E123*J123,2)</f>
        <v>0</v>
      </c>
      <c r="L123" s="242">
        <v>21</v>
      </c>
      <c r="M123" s="242">
        <f>G123*(1+L123/100)</f>
        <v>0</v>
      </c>
      <c r="N123" s="240">
        <v>9.8599999999999993E-2</v>
      </c>
      <c r="O123" s="240">
        <f>ROUND(E123*N123,2)</f>
        <v>0.3</v>
      </c>
      <c r="P123" s="240">
        <v>0</v>
      </c>
      <c r="Q123" s="240">
        <f>ROUND(E123*P123,2)</f>
        <v>0</v>
      </c>
      <c r="R123" s="242"/>
      <c r="S123" s="242" t="s">
        <v>129</v>
      </c>
      <c r="T123" s="243" t="s">
        <v>130</v>
      </c>
      <c r="U123" s="225">
        <v>0</v>
      </c>
      <c r="V123" s="225">
        <f>ROUND(E123*U123,2)</f>
        <v>0</v>
      </c>
      <c r="W123" s="225"/>
      <c r="X123" s="225" t="s">
        <v>224</v>
      </c>
      <c r="Y123" s="225" t="s">
        <v>132</v>
      </c>
      <c r="Z123" s="215"/>
      <c r="AA123" s="215"/>
      <c r="AB123" s="215"/>
      <c r="AC123" s="215"/>
      <c r="AD123" s="215"/>
      <c r="AE123" s="215"/>
      <c r="AF123" s="215"/>
      <c r="AG123" s="215" t="s">
        <v>225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 x14ac:dyDescent="0.25">
      <c r="A124" s="222"/>
      <c r="B124" s="223"/>
      <c r="C124" s="249" t="s">
        <v>293</v>
      </c>
      <c r="D124" s="245"/>
      <c r="E124" s="245"/>
      <c r="F124" s="245"/>
      <c r="G124" s="24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5"/>
      <c r="AA124" s="215"/>
      <c r="AB124" s="215"/>
      <c r="AC124" s="215"/>
      <c r="AD124" s="215"/>
      <c r="AE124" s="215"/>
      <c r="AF124" s="215"/>
      <c r="AG124" s="215" t="s">
        <v>135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5">
      <c r="A125" s="222"/>
      <c r="B125" s="223"/>
      <c r="C125" s="250" t="s">
        <v>303</v>
      </c>
      <c r="D125" s="246"/>
      <c r="E125" s="246"/>
      <c r="F125" s="246"/>
      <c r="G125" s="246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5"/>
      <c r="AA125" s="215"/>
      <c r="AB125" s="215"/>
      <c r="AC125" s="215"/>
      <c r="AD125" s="215"/>
      <c r="AE125" s="215"/>
      <c r="AF125" s="215"/>
      <c r="AG125" s="215" t="s">
        <v>135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5">
      <c r="A126" s="257">
        <v>33</v>
      </c>
      <c r="B126" s="258" t="s">
        <v>301</v>
      </c>
      <c r="C126" s="266" t="s">
        <v>304</v>
      </c>
      <c r="D126" s="259" t="s">
        <v>300</v>
      </c>
      <c r="E126" s="260">
        <v>5</v>
      </c>
      <c r="F126" s="261"/>
      <c r="G126" s="262">
        <f>ROUND(E126*F126,2)</f>
        <v>0</v>
      </c>
      <c r="H126" s="261"/>
      <c r="I126" s="262">
        <f>ROUND(E126*H126,2)</f>
        <v>0</v>
      </c>
      <c r="J126" s="261"/>
      <c r="K126" s="262">
        <f>ROUND(E126*J126,2)</f>
        <v>0</v>
      </c>
      <c r="L126" s="262">
        <v>21</v>
      </c>
      <c r="M126" s="262">
        <f>G126*(1+L126/100)</f>
        <v>0</v>
      </c>
      <c r="N126" s="260">
        <v>0</v>
      </c>
      <c r="O126" s="260">
        <f>ROUND(E126*N126,2)</f>
        <v>0</v>
      </c>
      <c r="P126" s="260">
        <v>0</v>
      </c>
      <c r="Q126" s="260">
        <f>ROUND(E126*P126,2)</f>
        <v>0</v>
      </c>
      <c r="R126" s="262"/>
      <c r="S126" s="262" t="s">
        <v>129</v>
      </c>
      <c r="T126" s="263" t="s">
        <v>130</v>
      </c>
      <c r="U126" s="225">
        <v>0</v>
      </c>
      <c r="V126" s="225">
        <f>ROUND(E126*U126,2)</f>
        <v>0</v>
      </c>
      <c r="W126" s="225"/>
      <c r="X126" s="225" t="s">
        <v>276</v>
      </c>
      <c r="Y126" s="225" t="s">
        <v>132</v>
      </c>
      <c r="Z126" s="215"/>
      <c r="AA126" s="215"/>
      <c r="AB126" s="215"/>
      <c r="AC126" s="215"/>
      <c r="AD126" s="215"/>
      <c r="AE126" s="215"/>
      <c r="AF126" s="215"/>
      <c r="AG126" s="215" t="s">
        <v>277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5">
      <c r="A127" s="237">
        <v>34</v>
      </c>
      <c r="B127" s="238" t="s">
        <v>305</v>
      </c>
      <c r="C127" s="248" t="s">
        <v>306</v>
      </c>
      <c r="D127" s="239" t="s">
        <v>214</v>
      </c>
      <c r="E127" s="240">
        <v>17.418800000000001</v>
      </c>
      <c r="F127" s="241"/>
      <c r="G127" s="242">
        <f>ROUND(E127*F127,2)</f>
        <v>0</v>
      </c>
      <c r="H127" s="241"/>
      <c r="I127" s="242">
        <f>ROUND(E127*H127,2)</f>
        <v>0</v>
      </c>
      <c r="J127" s="241"/>
      <c r="K127" s="242">
        <f>ROUND(E127*J127,2)</f>
        <v>0</v>
      </c>
      <c r="L127" s="242">
        <v>21</v>
      </c>
      <c r="M127" s="242">
        <f>G127*(1+L127/100)</f>
        <v>0</v>
      </c>
      <c r="N127" s="240">
        <v>0</v>
      </c>
      <c r="O127" s="240">
        <f>ROUND(E127*N127,2)</f>
        <v>0</v>
      </c>
      <c r="P127" s="240">
        <v>0</v>
      </c>
      <c r="Q127" s="240">
        <f>ROUND(E127*P127,2)</f>
        <v>0</v>
      </c>
      <c r="R127" s="242" t="s">
        <v>259</v>
      </c>
      <c r="S127" s="242" t="s">
        <v>157</v>
      </c>
      <c r="T127" s="243" t="s">
        <v>157</v>
      </c>
      <c r="U127" s="225">
        <v>4.9470000000000001</v>
      </c>
      <c r="V127" s="225">
        <f>ROUND(E127*U127,2)</f>
        <v>86.17</v>
      </c>
      <c r="W127" s="225"/>
      <c r="X127" s="225" t="s">
        <v>215</v>
      </c>
      <c r="Y127" s="225" t="s">
        <v>132</v>
      </c>
      <c r="Z127" s="215"/>
      <c r="AA127" s="215"/>
      <c r="AB127" s="215"/>
      <c r="AC127" s="215"/>
      <c r="AD127" s="215"/>
      <c r="AE127" s="215"/>
      <c r="AF127" s="215"/>
      <c r="AG127" s="215" t="s">
        <v>216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5">
      <c r="A128" s="222"/>
      <c r="B128" s="223"/>
      <c r="C128" s="264" t="s">
        <v>256</v>
      </c>
      <c r="D128" s="256"/>
      <c r="E128" s="256"/>
      <c r="F128" s="256"/>
      <c r="G128" s="256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5"/>
      <c r="AA128" s="215"/>
      <c r="AB128" s="215"/>
      <c r="AC128" s="215"/>
      <c r="AD128" s="215"/>
      <c r="AE128" s="215"/>
      <c r="AF128" s="215"/>
      <c r="AG128" s="215" t="s">
        <v>160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x14ac:dyDescent="0.25">
      <c r="A129" s="230" t="s">
        <v>125</v>
      </c>
      <c r="B129" s="231" t="s">
        <v>89</v>
      </c>
      <c r="C129" s="247" t="s">
        <v>90</v>
      </c>
      <c r="D129" s="232"/>
      <c r="E129" s="233"/>
      <c r="F129" s="234"/>
      <c r="G129" s="234">
        <f>SUMIF(AG130:AG136,"&lt;&gt;NOR",G130:G136)</f>
        <v>0</v>
      </c>
      <c r="H129" s="234"/>
      <c r="I129" s="234">
        <f>SUM(I130:I136)</f>
        <v>0</v>
      </c>
      <c r="J129" s="234"/>
      <c r="K129" s="234">
        <f>SUM(K130:K136)</f>
        <v>0</v>
      </c>
      <c r="L129" s="234"/>
      <c r="M129" s="234">
        <f>SUM(M130:M136)</f>
        <v>0</v>
      </c>
      <c r="N129" s="233"/>
      <c r="O129" s="233">
        <f>SUM(O130:O136)</f>
        <v>69.12</v>
      </c>
      <c r="P129" s="233"/>
      <c r="Q129" s="233">
        <f>SUM(Q130:Q136)</f>
        <v>0</v>
      </c>
      <c r="R129" s="234"/>
      <c r="S129" s="234"/>
      <c r="T129" s="235"/>
      <c r="U129" s="229"/>
      <c r="V129" s="229">
        <f>SUM(V130:V136)</f>
        <v>781.6</v>
      </c>
      <c r="W129" s="229"/>
      <c r="X129" s="229"/>
      <c r="Y129" s="229"/>
      <c r="AG129" t="s">
        <v>127</v>
      </c>
    </row>
    <row r="130" spans="1:60" ht="20.399999999999999" outlineLevel="1" x14ac:dyDescent="0.25">
      <c r="A130" s="237">
        <v>35</v>
      </c>
      <c r="B130" s="238" t="s">
        <v>307</v>
      </c>
      <c r="C130" s="248" t="s">
        <v>308</v>
      </c>
      <c r="D130" s="239" t="s">
        <v>155</v>
      </c>
      <c r="E130" s="240">
        <v>1043.3368</v>
      </c>
      <c r="F130" s="241"/>
      <c r="G130" s="242">
        <f>ROUND(E130*F130,2)</f>
        <v>0</v>
      </c>
      <c r="H130" s="241"/>
      <c r="I130" s="242">
        <f>ROUND(E130*H130,2)</f>
        <v>0</v>
      </c>
      <c r="J130" s="241"/>
      <c r="K130" s="242">
        <f>ROUND(E130*J130,2)</f>
        <v>0</v>
      </c>
      <c r="L130" s="242">
        <v>21</v>
      </c>
      <c r="M130" s="242">
        <f>G130*(1+L130/100)</f>
        <v>0</v>
      </c>
      <c r="N130" s="240">
        <v>6.6250000000000003E-2</v>
      </c>
      <c r="O130" s="240">
        <f>ROUND(E130*N130,2)</f>
        <v>69.12</v>
      </c>
      <c r="P130" s="240">
        <v>0</v>
      </c>
      <c r="Q130" s="240">
        <f>ROUND(E130*P130,2)</f>
        <v>0</v>
      </c>
      <c r="R130" s="242" t="s">
        <v>309</v>
      </c>
      <c r="S130" s="242" t="s">
        <v>157</v>
      </c>
      <c r="T130" s="243" t="s">
        <v>157</v>
      </c>
      <c r="U130" s="225">
        <v>0.57699999999999996</v>
      </c>
      <c r="V130" s="225">
        <f>ROUND(E130*U130,2)</f>
        <v>602.01</v>
      </c>
      <c r="W130" s="225"/>
      <c r="X130" s="225" t="s">
        <v>131</v>
      </c>
      <c r="Y130" s="225" t="s">
        <v>132</v>
      </c>
      <c r="Z130" s="215"/>
      <c r="AA130" s="215"/>
      <c r="AB130" s="215"/>
      <c r="AC130" s="215"/>
      <c r="AD130" s="215"/>
      <c r="AE130" s="215"/>
      <c r="AF130" s="215"/>
      <c r="AG130" s="215" t="s">
        <v>221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2" x14ac:dyDescent="0.25">
      <c r="A131" s="222"/>
      <c r="B131" s="223"/>
      <c r="C131" s="249" t="s">
        <v>310</v>
      </c>
      <c r="D131" s="245"/>
      <c r="E131" s="245"/>
      <c r="F131" s="245"/>
      <c r="G131" s="24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5"/>
      <c r="AA131" s="215"/>
      <c r="AB131" s="215"/>
      <c r="AC131" s="215"/>
      <c r="AD131" s="215"/>
      <c r="AE131" s="215"/>
      <c r="AF131" s="215"/>
      <c r="AG131" s="215" t="s">
        <v>135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2" x14ac:dyDescent="0.25">
      <c r="A132" s="222"/>
      <c r="B132" s="223"/>
      <c r="C132" s="265" t="s">
        <v>311</v>
      </c>
      <c r="D132" s="254"/>
      <c r="E132" s="255">
        <v>1043.3368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5"/>
      <c r="AA132" s="215"/>
      <c r="AB132" s="215"/>
      <c r="AC132" s="215"/>
      <c r="AD132" s="215"/>
      <c r="AE132" s="215"/>
      <c r="AF132" s="215"/>
      <c r="AG132" s="215" t="s">
        <v>163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5">
      <c r="A133" s="237">
        <v>36</v>
      </c>
      <c r="B133" s="238" t="s">
        <v>312</v>
      </c>
      <c r="C133" s="248" t="s">
        <v>313</v>
      </c>
      <c r="D133" s="239" t="s">
        <v>155</v>
      </c>
      <c r="E133" s="240">
        <v>31.625</v>
      </c>
      <c r="F133" s="241"/>
      <c r="G133" s="242">
        <f>ROUND(E133*F133,2)</f>
        <v>0</v>
      </c>
      <c r="H133" s="241"/>
      <c r="I133" s="242">
        <f>ROUND(E133*H133,2)</f>
        <v>0</v>
      </c>
      <c r="J133" s="241"/>
      <c r="K133" s="242">
        <f>ROUND(E133*J133,2)</f>
        <v>0</v>
      </c>
      <c r="L133" s="242">
        <v>21</v>
      </c>
      <c r="M133" s="242">
        <f>G133*(1+L133/100)</f>
        <v>0</v>
      </c>
      <c r="N133" s="240">
        <v>1.0000000000000001E-5</v>
      </c>
      <c r="O133" s="240">
        <f>ROUND(E133*N133,2)</f>
        <v>0</v>
      </c>
      <c r="P133" s="240">
        <v>0</v>
      </c>
      <c r="Q133" s="240">
        <f>ROUND(E133*P133,2)</f>
        <v>0</v>
      </c>
      <c r="R133" s="242" t="s">
        <v>309</v>
      </c>
      <c r="S133" s="242" t="s">
        <v>157</v>
      </c>
      <c r="T133" s="243" t="s">
        <v>130</v>
      </c>
      <c r="U133" s="225">
        <v>0.09</v>
      </c>
      <c r="V133" s="225">
        <f>ROUND(E133*U133,2)</f>
        <v>2.85</v>
      </c>
      <c r="W133" s="225"/>
      <c r="X133" s="225" t="s">
        <v>131</v>
      </c>
      <c r="Y133" s="225" t="s">
        <v>132</v>
      </c>
      <c r="Z133" s="215"/>
      <c r="AA133" s="215"/>
      <c r="AB133" s="215"/>
      <c r="AC133" s="215"/>
      <c r="AD133" s="215"/>
      <c r="AE133" s="215"/>
      <c r="AF133" s="215"/>
      <c r="AG133" s="215" t="s">
        <v>221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2" x14ac:dyDescent="0.25">
      <c r="A134" s="222"/>
      <c r="B134" s="223"/>
      <c r="C134" s="265" t="s">
        <v>314</v>
      </c>
      <c r="D134" s="254"/>
      <c r="E134" s="255">
        <v>31.63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5"/>
      <c r="AA134" s="215"/>
      <c r="AB134" s="215"/>
      <c r="AC134" s="215"/>
      <c r="AD134" s="215"/>
      <c r="AE134" s="215"/>
      <c r="AF134" s="215"/>
      <c r="AG134" s="215" t="s">
        <v>163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 x14ac:dyDescent="0.25">
      <c r="A135" s="237">
        <v>37</v>
      </c>
      <c r="B135" s="238" t="s">
        <v>315</v>
      </c>
      <c r="C135" s="248" t="s">
        <v>316</v>
      </c>
      <c r="D135" s="239" t="s">
        <v>214</v>
      </c>
      <c r="E135" s="240">
        <v>69.121380000000002</v>
      </c>
      <c r="F135" s="241"/>
      <c r="G135" s="242">
        <f>ROUND(E135*F135,2)</f>
        <v>0</v>
      </c>
      <c r="H135" s="241"/>
      <c r="I135" s="242">
        <f>ROUND(E135*H135,2)</f>
        <v>0</v>
      </c>
      <c r="J135" s="241"/>
      <c r="K135" s="242">
        <f>ROUND(E135*J135,2)</f>
        <v>0</v>
      </c>
      <c r="L135" s="242">
        <v>21</v>
      </c>
      <c r="M135" s="242">
        <f>G135*(1+L135/100)</f>
        <v>0</v>
      </c>
      <c r="N135" s="240">
        <v>0</v>
      </c>
      <c r="O135" s="240">
        <f>ROUND(E135*N135,2)</f>
        <v>0</v>
      </c>
      <c r="P135" s="240">
        <v>0</v>
      </c>
      <c r="Q135" s="240">
        <f>ROUND(E135*P135,2)</f>
        <v>0</v>
      </c>
      <c r="R135" s="242" t="s">
        <v>309</v>
      </c>
      <c r="S135" s="242" t="s">
        <v>157</v>
      </c>
      <c r="T135" s="243" t="s">
        <v>157</v>
      </c>
      <c r="U135" s="225">
        <v>2.5569999999999999</v>
      </c>
      <c r="V135" s="225">
        <f>ROUND(E135*U135,2)</f>
        <v>176.74</v>
      </c>
      <c r="W135" s="225"/>
      <c r="X135" s="225" t="s">
        <v>215</v>
      </c>
      <c r="Y135" s="225" t="s">
        <v>132</v>
      </c>
      <c r="Z135" s="215"/>
      <c r="AA135" s="215"/>
      <c r="AB135" s="215"/>
      <c r="AC135" s="215"/>
      <c r="AD135" s="215"/>
      <c r="AE135" s="215"/>
      <c r="AF135" s="215"/>
      <c r="AG135" s="215" t="s">
        <v>216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2" x14ac:dyDescent="0.25">
      <c r="A136" s="222"/>
      <c r="B136" s="223"/>
      <c r="C136" s="264" t="s">
        <v>256</v>
      </c>
      <c r="D136" s="256"/>
      <c r="E136" s="256"/>
      <c r="F136" s="256"/>
      <c r="G136" s="256"/>
      <c r="H136" s="225"/>
      <c r="I136" s="225"/>
      <c r="J136" s="225"/>
      <c r="K136" s="225"/>
      <c r="L136" s="225"/>
      <c r="M136" s="225"/>
      <c r="N136" s="224"/>
      <c r="O136" s="224"/>
      <c r="P136" s="224"/>
      <c r="Q136" s="224"/>
      <c r="R136" s="225"/>
      <c r="S136" s="225"/>
      <c r="T136" s="225"/>
      <c r="U136" s="225"/>
      <c r="V136" s="225"/>
      <c r="W136" s="225"/>
      <c r="X136" s="225"/>
      <c r="Y136" s="225"/>
      <c r="Z136" s="215"/>
      <c r="AA136" s="215"/>
      <c r="AB136" s="215"/>
      <c r="AC136" s="215"/>
      <c r="AD136" s="215"/>
      <c r="AE136" s="215"/>
      <c r="AF136" s="215"/>
      <c r="AG136" s="215" t="s">
        <v>160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x14ac:dyDescent="0.25">
      <c r="A137" s="230" t="s">
        <v>125</v>
      </c>
      <c r="B137" s="231" t="s">
        <v>91</v>
      </c>
      <c r="C137" s="247" t="s">
        <v>92</v>
      </c>
      <c r="D137" s="232"/>
      <c r="E137" s="233"/>
      <c r="F137" s="234"/>
      <c r="G137" s="234">
        <f>SUMIF(AG138:AG138,"&lt;&gt;NOR",G138:G138)</f>
        <v>0</v>
      </c>
      <c r="H137" s="234"/>
      <c r="I137" s="234">
        <f>SUM(I138:I138)</f>
        <v>0</v>
      </c>
      <c r="J137" s="234"/>
      <c r="K137" s="234">
        <f>SUM(K138:K138)</f>
        <v>0</v>
      </c>
      <c r="L137" s="234"/>
      <c r="M137" s="234">
        <f>SUM(M138:M138)</f>
        <v>0</v>
      </c>
      <c r="N137" s="233"/>
      <c r="O137" s="233">
        <f>SUM(O138:O138)</f>
        <v>0.15</v>
      </c>
      <c r="P137" s="233"/>
      <c r="Q137" s="233">
        <f>SUM(Q138:Q138)</f>
        <v>0</v>
      </c>
      <c r="R137" s="234"/>
      <c r="S137" s="234"/>
      <c r="T137" s="235"/>
      <c r="U137" s="229"/>
      <c r="V137" s="229">
        <f>SUM(V138:V138)</f>
        <v>147.63999999999999</v>
      </c>
      <c r="W137" s="229"/>
      <c r="X137" s="229"/>
      <c r="Y137" s="229"/>
      <c r="AG137" t="s">
        <v>127</v>
      </c>
    </row>
    <row r="138" spans="1:60" outlineLevel="1" x14ac:dyDescent="0.25">
      <c r="A138" s="257">
        <v>38</v>
      </c>
      <c r="B138" s="258" t="s">
        <v>317</v>
      </c>
      <c r="C138" s="266" t="s">
        <v>318</v>
      </c>
      <c r="D138" s="259" t="s">
        <v>155</v>
      </c>
      <c r="E138" s="260">
        <v>984.28</v>
      </c>
      <c r="F138" s="261"/>
      <c r="G138" s="262">
        <f>ROUND(E138*F138,2)</f>
        <v>0</v>
      </c>
      <c r="H138" s="261"/>
      <c r="I138" s="262">
        <f>ROUND(E138*H138,2)</f>
        <v>0</v>
      </c>
      <c r="J138" s="261"/>
      <c r="K138" s="262">
        <f>ROUND(E138*J138,2)</f>
        <v>0</v>
      </c>
      <c r="L138" s="262">
        <v>21</v>
      </c>
      <c r="M138" s="262">
        <f>G138*(1+L138/100)</f>
        <v>0</v>
      </c>
      <c r="N138" s="260">
        <v>1.4999999999999999E-4</v>
      </c>
      <c r="O138" s="260">
        <f>ROUND(E138*N138,2)</f>
        <v>0.15</v>
      </c>
      <c r="P138" s="260">
        <v>0</v>
      </c>
      <c r="Q138" s="260">
        <f>ROUND(E138*P138,2)</f>
        <v>0</v>
      </c>
      <c r="R138" s="262" t="s">
        <v>319</v>
      </c>
      <c r="S138" s="262" t="s">
        <v>157</v>
      </c>
      <c r="T138" s="263" t="s">
        <v>157</v>
      </c>
      <c r="U138" s="225">
        <v>0.15</v>
      </c>
      <c r="V138" s="225">
        <f>ROUND(E138*U138,2)</f>
        <v>147.63999999999999</v>
      </c>
      <c r="W138" s="225"/>
      <c r="X138" s="225" t="s">
        <v>131</v>
      </c>
      <c r="Y138" s="225" t="s">
        <v>132</v>
      </c>
      <c r="Z138" s="215"/>
      <c r="AA138" s="215"/>
      <c r="AB138" s="215"/>
      <c r="AC138" s="215"/>
      <c r="AD138" s="215"/>
      <c r="AE138" s="215"/>
      <c r="AF138" s="215"/>
      <c r="AG138" s="215" t="s">
        <v>221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x14ac:dyDescent="0.25">
      <c r="A139" s="230" t="s">
        <v>125</v>
      </c>
      <c r="B139" s="231" t="s">
        <v>93</v>
      </c>
      <c r="C139" s="247" t="s">
        <v>94</v>
      </c>
      <c r="D139" s="232"/>
      <c r="E139" s="233"/>
      <c r="F139" s="234"/>
      <c r="G139" s="234">
        <f>SUMIF(AG140:AG146,"&lt;&gt;NOR",G140:G146)</f>
        <v>0</v>
      </c>
      <c r="H139" s="234"/>
      <c r="I139" s="234">
        <f>SUM(I140:I146)</f>
        <v>0</v>
      </c>
      <c r="J139" s="234"/>
      <c r="K139" s="234">
        <f>SUM(K140:K146)</f>
        <v>0</v>
      </c>
      <c r="L139" s="234"/>
      <c r="M139" s="234">
        <f>SUM(M140:M146)</f>
        <v>0</v>
      </c>
      <c r="N139" s="233"/>
      <c r="O139" s="233">
        <f>SUM(O140:O146)</f>
        <v>0</v>
      </c>
      <c r="P139" s="233"/>
      <c r="Q139" s="233">
        <f>SUM(Q140:Q146)</f>
        <v>0</v>
      </c>
      <c r="R139" s="234"/>
      <c r="S139" s="234"/>
      <c r="T139" s="235"/>
      <c r="U139" s="229"/>
      <c r="V139" s="229">
        <f>SUM(V140:V146)</f>
        <v>568.73</v>
      </c>
      <c r="W139" s="229"/>
      <c r="X139" s="229"/>
      <c r="Y139" s="229"/>
      <c r="AG139" t="s">
        <v>127</v>
      </c>
    </row>
    <row r="140" spans="1:60" outlineLevel="1" x14ac:dyDescent="0.25">
      <c r="A140" s="257">
        <v>39</v>
      </c>
      <c r="B140" s="258" t="s">
        <v>320</v>
      </c>
      <c r="C140" s="266" t="s">
        <v>321</v>
      </c>
      <c r="D140" s="259" t="s">
        <v>214</v>
      </c>
      <c r="E140" s="260">
        <v>509.03699</v>
      </c>
      <c r="F140" s="261"/>
      <c r="G140" s="262">
        <f>ROUND(E140*F140,2)</f>
        <v>0</v>
      </c>
      <c r="H140" s="261"/>
      <c r="I140" s="262">
        <f>ROUND(E140*H140,2)</f>
        <v>0</v>
      </c>
      <c r="J140" s="261"/>
      <c r="K140" s="262">
        <f>ROUND(E140*J140,2)</f>
        <v>0</v>
      </c>
      <c r="L140" s="262">
        <v>21</v>
      </c>
      <c r="M140" s="262">
        <f>G140*(1+L140/100)</f>
        <v>0</v>
      </c>
      <c r="N140" s="260">
        <v>0</v>
      </c>
      <c r="O140" s="260">
        <f>ROUND(E140*N140,2)</f>
        <v>0</v>
      </c>
      <c r="P140" s="260">
        <v>0</v>
      </c>
      <c r="Q140" s="260">
        <f>ROUND(E140*P140,2)</f>
        <v>0</v>
      </c>
      <c r="R140" s="262" t="s">
        <v>322</v>
      </c>
      <c r="S140" s="262" t="s">
        <v>157</v>
      </c>
      <c r="T140" s="263" t="s">
        <v>157</v>
      </c>
      <c r="U140" s="225">
        <v>0.65300000000000002</v>
      </c>
      <c r="V140" s="225">
        <f>ROUND(E140*U140,2)</f>
        <v>332.4</v>
      </c>
      <c r="W140" s="225"/>
      <c r="X140" s="225" t="s">
        <v>323</v>
      </c>
      <c r="Y140" s="225" t="s">
        <v>132</v>
      </c>
      <c r="Z140" s="215"/>
      <c r="AA140" s="215"/>
      <c r="AB140" s="215"/>
      <c r="AC140" s="215"/>
      <c r="AD140" s="215"/>
      <c r="AE140" s="215"/>
      <c r="AF140" s="215"/>
      <c r="AG140" s="215" t="s">
        <v>324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5">
      <c r="A141" s="257">
        <v>40</v>
      </c>
      <c r="B141" s="258" t="s">
        <v>325</v>
      </c>
      <c r="C141" s="266" t="s">
        <v>326</v>
      </c>
      <c r="D141" s="259" t="s">
        <v>214</v>
      </c>
      <c r="E141" s="260">
        <v>127.25924999999999</v>
      </c>
      <c r="F141" s="261"/>
      <c r="G141" s="262">
        <f>ROUND(E141*F141,2)</f>
        <v>0</v>
      </c>
      <c r="H141" s="261"/>
      <c r="I141" s="262">
        <f>ROUND(E141*H141,2)</f>
        <v>0</v>
      </c>
      <c r="J141" s="261"/>
      <c r="K141" s="262">
        <f>ROUND(E141*J141,2)</f>
        <v>0</v>
      </c>
      <c r="L141" s="262">
        <v>21</v>
      </c>
      <c r="M141" s="262">
        <f>G141*(1+L141/100)</f>
        <v>0</v>
      </c>
      <c r="N141" s="260">
        <v>0</v>
      </c>
      <c r="O141" s="260">
        <f>ROUND(E141*N141,2)</f>
        <v>0</v>
      </c>
      <c r="P141" s="260">
        <v>0</v>
      </c>
      <c r="Q141" s="260">
        <f>ROUND(E141*P141,2)</f>
        <v>0</v>
      </c>
      <c r="R141" s="262" t="s">
        <v>322</v>
      </c>
      <c r="S141" s="262" t="s">
        <v>157</v>
      </c>
      <c r="T141" s="263" t="s">
        <v>157</v>
      </c>
      <c r="U141" s="225">
        <v>0.11</v>
      </c>
      <c r="V141" s="225">
        <f>ROUND(E141*U141,2)</f>
        <v>14</v>
      </c>
      <c r="W141" s="225"/>
      <c r="X141" s="225" t="s">
        <v>323</v>
      </c>
      <c r="Y141" s="225" t="s">
        <v>132</v>
      </c>
      <c r="Z141" s="215"/>
      <c r="AA141" s="215"/>
      <c r="AB141" s="215"/>
      <c r="AC141" s="215"/>
      <c r="AD141" s="215"/>
      <c r="AE141" s="215"/>
      <c r="AF141" s="215"/>
      <c r="AG141" s="215" t="s">
        <v>324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5">
      <c r="A142" s="257">
        <v>41</v>
      </c>
      <c r="B142" s="258" t="s">
        <v>327</v>
      </c>
      <c r="C142" s="266" t="s">
        <v>328</v>
      </c>
      <c r="D142" s="259" t="s">
        <v>214</v>
      </c>
      <c r="E142" s="260">
        <v>127.25924999999999</v>
      </c>
      <c r="F142" s="261"/>
      <c r="G142" s="262">
        <f>ROUND(E142*F142,2)</f>
        <v>0</v>
      </c>
      <c r="H142" s="261"/>
      <c r="I142" s="262">
        <f>ROUND(E142*H142,2)</f>
        <v>0</v>
      </c>
      <c r="J142" s="261"/>
      <c r="K142" s="262">
        <f>ROUND(E142*J142,2)</f>
        <v>0</v>
      </c>
      <c r="L142" s="262">
        <v>21</v>
      </c>
      <c r="M142" s="262">
        <f>G142*(1+L142/100)</f>
        <v>0</v>
      </c>
      <c r="N142" s="260">
        <v>0</v>
      </c>
      <c r="O142" s="260">
        <f>ROUND(E142*N142,2)</f>
        <v>0</v>
      </c>
      <c r="P142" s="260">
        <v>0</v>
      </c>
      <c r="Q142" s="260">
        <f>ROUND(E142*P142,2)</f>
        <v>0</v>
      </c>
      <c r="R142" s="262" t="s">
        <v>322</v>
      </c>
      <c r="S142" s="262" t="s">
        <v>157</v>
      </c>
      <c r="T142" s="263" t="s">
        <v>157</v>
      </c>
      <c r="U142" s="225">
        <v>0.49</v>
      </c>
      <c r="V142" s="225">
        <f>ROUND(E142*U142,2)</f>
        <v>62.36</v>
      </c>
      <c r="W142" s="225"/>
      <c r="X142" s="225" t="s">
        <v>323</v>
      </c>
      <c r="Y142" s="225" t="s">
        <v>132</v>
      </c>
      <c r="Z142" s="215"/>
      <c r="AA142" s="215"/>
      <c r="AB142" s="215"/>
      <c r="AC142" s="215"/>
      <c r="AD142" s="215"/>
      <c r="AE142" s="215"/>
      <c r="AF142" s="215"/>
      <c r="AG142" s="215" t="s">
        <v>324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5">
      <c r="A143" s="257">
        <v>42</v>
      </c>
      <c r="B143" s="258" t="s">
        <v>329</v>
      </c>
      <c r="C143" s="266" t="s">
        <v>330</v>
      </c>
      <c r="D143" s="259" t="s">
        <v>214</v>
      </c>
      <c r="E143" s="260">
        <v>2545.1849400000001</v>
      </c>
      <c r="F143" s="261"/>
      <c r="G143" s="262">
        <f>ROUND(E143*F143,2)</f>
        <v>0</v>
      </c>
      <c r="H143" s="261"/>
      <c r="I143" s="262">
        <f>ROUND(E143*H143,2)</f>
        <v>0</v>
      </c>
      <c r="J143" s="261"/>
      <c r="K143" s="262">
        <f>ROUND(E143*J143,2)</f>
        <v>0</v>
      </c>
      <c r="L143" s="262">
        <v>21</v>
      </c>
      <c r="M143" s="262">
        <f>G143*(1+L143/100)</f>
        <v>0</v>
      </c>
      <c r="N143" s="260">
        <v>0</v>
      </c>
      <c r="O143" s="260">
        <f>ROUND(E143*N143,2)</f>
        <v>0</v>
      </c>
      <c r="P143" s="260">
        <v>0</v>
      </c>
      <c r="Q143" s="260">
        <f>ROUND(E143*P143,2)</f>
        <v>0</v>
      </c>
      <c r="R143" s="262" t="s">
        <v>322</v>
      </c>
      <c r="S143" s="262" t="s">
        <v>157</v>
      </c>
      <c r="T143" s="263" t="s">
        <v>157</v>
      </c>
      <c r="U143" s="225">
        <v>0</v>
      </c>
      <c r="V143" s="225">
        <f>ROUND(E143*U143,2)</f>
        <v>0</v>
      </c>
      <c r="W143" s="225"/>
      <c r="X143" s="225" t="s">
        <v>323</v>
      </c>
      <c r="Y143" s="225" t="s">
        <v>132</v>
      </c>
      <c r="Z143" s="215"/>
      <c r="AA143" s="215"/>
      <c r="AB143" s="215"/>
      <c r="AC143" s="215"/>
      <c r="AD143" s="215"/>
      <c r="AE143" s="215"/>
      <c r="AF143" s="215"/>
      <c r="AG143" s="215" t="s">
        <v>324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5">
      <c r="A144" s="257">
        <v>43</v>
      </c>
      <c r="B144" s="258" t="s">
        <v>331</v>
      </c>
      <c r="C144" s="266" t="s">
        <v>332</v>
      </c>
      <c r="D144" s="259" t="s">
        <v>214</v>
      </c>
      <c r="E144" s="260">
        <v>127.25924999999999</v>
      </c>
      <c r="F144" s="261"/>
      <c r="G144" s="262">
        <f>ROUND(E144*F144,2)</f>
        <v>0</v>
      </c>
      <c r="H144" s="261"/>
      <c r="I144" s="262">
        <f>ROUND(E144*H144,2)</f>
        <v>0</v>
      </c>
      <c r="J144" s="261"/>
      <c r="K144" s="262">
        <f>ROUND(E144*J144,2)</f>
        <v>0</v>
      </c>
      <c r="L144" s="262">
        <v>21</v>
      </c>
      <c r="M144" s="262">
        <f>G144*(1+L144/100)</f>
        <v>0</v>
      </c>
      <c r="N144" s="260">
        <v>0</v>
      </c>
      <c r="O144" s="260">
        <f>ROUND(E144*N144,2)</f>
        <v>0</v>
      </c>
      <c r="P144" s="260">
        <v>0</v>
      </c>
      <c r="Q144" s="260">
        <f>ROUND(E144*P144,2)</f>
        <v>0</v>
      </c>
      <c r="R144" s="262" t="s">
        <v>322</v>
      </c>
      <c r="S144" s="262" t="s">
        <v>157</v>
      </c>
      <c r="T144" s="263" t="s">
        <v>157</v>
      </c>
      <c r="U144" s="225">
        <v>0.94199999999999995</v>
      </c>
      <c r="V144" s="225">
        <f>ROUND(E144*U144,2)</f>
        <v>119.88</v>
      </c>
      <c r="W144" s="225"/>
      <c r="X144" s="225" t="s">
        <v>323</v>
      </c>
      <c r="Y144" s="225" t="s">
        <v>132</v>
      </c>
      <c r="Z144" s="215"/>
      <c r="AA144" s="215"/>
      <c r="AB144" s="215"/>
      <c r="AC144" s="215"/>
      <c r="AD144" s="215"/>
      <c r="AE144" s="215"/>
      <c r="AF144" s="215"/>
      <c r="AG144" s="215" t="s">
        <v>324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5">
      <c r="A145" s="257">
        <v>44</v>
      </c>
      <c r="B145" s="258" t="s">
        <v>333</v>
      </c>
      <c r="C145" s="266" t="s">
        <v>334</v>
      </c>
      <c r="D145" s="259" t="s">
        <v>214</v>
      </c>
      <c r="E145" s="260">
        <v>381.77773999999999</v>
      </c>
      <c r="F145" s="261"/>
      <c r="G145" s="262">
        <f>ROUND(E145*F145,2)</f>
        <v>0</v>
      </c>
      <c r="H145" s="261"/>
      <c r="I145" s="262">
        <f>ROUND(E145*H145,2)</f>
        <v>0</v>
      </c>
      <c r="J145" s="261"/>
      <c r="K145" s="262">
        <f>ROUND(E145*J145,2)</f>
        <v>0</v>
      </c>
      <c r="L145" s="262">
        <v>21</v>
      </c>
      <c r="M145" s="262">
        <f>G145*(1+L145/100)</f>
        <v>0</v>
      </c>
      <c r="N145" s="260">
        <v>0</v>
      </c>
      <c r="O145" s="260">
        <f>ROUND(E145*N145,2)</f>
        <v>0</v>
      </c>
      <c r="P145" s="260">
        <v>0</v>
      </c>
      <c r="Q145" s="260">
        <f>ROUND(E145*P145,2)</f>
        <v>0</v>
      </c>
      <c r="R145" s="262" t="s">
        <v>322</v>
      </c>
      <c r="S145" s="262" t="s">
        <v>157</v>
      </c>
      <c r="T145" s="263" t="s">
        <v>157</v>
      </c>
      <c r="U145" s="225">
        <v>0.105</v>
      </c>
      <c r="V145" s="225">
        <f>ROUND(E145*U145,2)</f>
        <v>40.090000000000003</v>
      </c>
      <c r="W145" s="225"/>
      <c r="X145" s="225" t="s">
        <v>323</v>
      </c>
      <c r="Y145" s="225" t="s">
        <v>132</v>
      </c>
      <c r="Z145" s="215"/>
      <c r="AA145" s="215"/>
      <c r="AB145" s="215"/>
      <c r="AC145" s="215"/>
      <c r="AD145" s="215"/>
      <c r="AE145" s="215"/>
      <c r="AF145" s="215"/>
      <c r="AG145" s="215" t="s">
        <v>324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5">
      <c r="A146" s="257">
        <v>45</v>
      </c>
      <c r="B146" s="258" t="s">
        <v>335</v>
      </c>
      <c r="C146" s="266" t="s">
        <v>336</v>
      </c>
      <c r="D146" s="259" t="s">
        <v>214</v>
      </c>
      <c r="E146" s="260">
        <v>127.56159</v>
      </c>
      <c r="F146" s="261"/>
      <c r="G146" s="262">
        <f>ROUND(E146*F146,2)</f>
        <v>0</v>
      </c>
      <c r="H146" s="261"/>
      <c r="I146" s="262">
        <f>ROUND(E146*H146,2)</f>
        <v>0</v>
      </c>
      <c r="J146" s="261"/>
      <c r="K146" s="262">
        <f>ROUND(E146*J146,2)</f>
        <v>0</v>
      </c>
      <c r="L146" s="262">
        <v>21</v>
      </c>
      <c r="M146" s="262">
        <f>G146*(1+L146/100)</f>
        <v>0</v>
      </c>
      <c r="N146" s="260">
        <v>0</v>
      </c>
      <c r="O146" s="260">
        <f>ROUND(E146*N146,2)</f>
        <v>0</v>
      </c>
      <c r="P146" s="260">
        <v>0</v>
      </c>
      <c r="Q146" s="260">
        <f>ROUND(E146*P146,2)</f>
        <v>0</v>
      </c>
      <c r="R146" s="262"/>
      <c r="S146" s="262" t="s">
        <v>129</v>
      </c>
      <c r="T146" s="263" t="s">
        <v>130</v>
      </c>
      <c r="U146" s="225">
        <v>0</v>
      </c>
      <c r="V146" s="225">
        <f>ROUND(E146*U146,2)</f>
        <v>0</v>
      </c>
      <c r="W146" s="225"/>
      <c r="X146" s="225" t="s">
        <v>131</v>
      </c>
      <c r="Y146" s="225" t="s">
        <v>132</v>
      </c>
      <c r="Z146" s="215"/>
      <c r="AA146" s="215"/>
      <c r="AB146" s="215"/>
      <c r="AC146" s="215"/>
      <c r="AD146" s="215"/>
      <c r="AE146" s="215"/>
      <c r="AF146" s="215"/>
      <c r="AG146" s="215" t="s">
        <v>337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x14ac:dyDescent="0.25">
      <c r="A147" s="230" t="s">
        <v>125</v>
      </c>
      <c r="B147" s="231" t="s">
        <v>75</v>
      </c>
      <c r="C147" s="247" t="s">
        <v>76</v>
      </c>
      <c r="D147" s="232"/>
      <c r="E147" s="233"/>
      <c r="F147" s="234"/>
      <c r="G147" s="234">
        <f>SUMIF(AG148:AG148,"&lt;&gt;NOR",G148:G148)</f>
        <v>0</v>
      </c>
      <c r="H147" s="234"/>
      <c r="I147" s="234">
        <f>SUM(I148:I148)</f>
        <v>0</v>
      </c>
      <c r="J147" s="234"/>
      <c r="K147" s="234">
        <f>SUM(K148:K148)</f>
        <v>0</v>
      </c>
      <c r="L147" s="234"/>
      <c r="M147" s="234">
        <f>SUM(M148:M148)</f>
        <v>0</v>
      </c>
      <c r="N147" s="233"/>
      <c r="O147" s="233">
        <f>SUM(O148:O148)</f>
        <v>0.02</v>
      </c>
      <c r="P147" s="233"/>
      <c r="Q147" s="233">
        <f>SUM(Q148:Q148)</f>
        <v>0</v>
      </c>
      <c r="R147" s="234"/>
      <c r="S147" s="234"/>
      <c r="T147" s="235"/>
      <c r="U147" s="229"/>
      <c r="V147" s="229">
        <f>SUM(V148:V148)</f>
        <v>0</v>
      </c>
      <c r="W147" s="229"/>
      <c r="X147" s="229"/>
      <c r="Y147" s="229"/>
      <c r="AG147" t="s">
        <v>127</v>
      </c>
    </row>
    <row r="148" spans="1:60" outlineLevel="1" x14ac:dyDescent="0.25">
      <c r="A148" s="237">
        <v>46</v>
      </c>
      <c r="B148" s="238" t="s">
        <v>338</v>
      </c>
      <c r="C148" s="248" t="s">
        <v>339</v>
      </c>
      <c r="D148" s="239" t="s">
        <v>340</v>
      </c>
      <c r="E148" s="240">
        <v>10</v>
      </c>
      <c r="F148" s="241"/>
      <c r="G148" s="242">
        <f>ROUND(E148*F148,2)</f>
        <v>0</v>
      </c>
      <c r="H148" s="241"/>
      <c r="I148" s="242">
        <f>ROUND(E148*H148,2)</f>
        <v>0</v>
      </c>
      <c r="J148" s="241"/>
      <c r="K148" s="242">
        <f>ROUND(E148*J148,2)</f>
        <v>0</v>
      </c>
      <c r="L148" s="242">
        <v>21</v>
      </c>
      <c r="M148" s="242">
        <f>G148*(1+L148/100)</f>
        <v>0</v>
      </c>
      <c r="N148" s="240">
        <v>1.64E-3</v>
      </c>
      <c r="O148" s="240">
        <f>ROUND(E148*N148,2)</f>
        <v>0.02</v>
      </c>
      <c r="P148" s="240">
        <v>0</v>
      </c>
      <c r="Q148" s="240">
        <f>ROUND(E148*P148,2)</f>
        <v>0</v>
      </c>
      <c r="R148" s="242"/>
      <c r="S148" s="242" t="s">
        <v>129</v>
      </c>
      <c r="T148" s="243" t="s">
        <v>130</v>
      </c>
      <c r="U148" s="225">
        <v>0</v>
      </c>
      <c r="V148" s="225">
        <f>ROUND(E148*U148,2)</f>
        <v>0</v>
      </c>
      <c r="W148" s="225"/>
      <c r="X148" s="225" t="s">
        <v>131</v>
      </c>
      <c r="Y148" s="225" t="s">
        <v>132</v>
      </c>
      <c r="Z148" s="215"/>
      <c r="AA148" s="215"/>
      <c r="AB148" s="215"/>
      <c r="AC148" s="215"/>
      <c r="AD148" s="215"/>
      <c r="AE148" s="215"/>
      <c r="AF148" s="215"/>
      <c r="AG148" s="215" t="s">
        <v>341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x14ac:dyDescent="0.25">
      <c r="A149" s="3"/>
      <c r="B149" s="4"/>
      <c r="C149" s="251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v>12</v>
      </c>
      <c r="AF149">
        <v>21</v>
      </c>
      <c r="AG149" t="s">
        <v>111</v>
      </c>
    </row>
    <row r="150" spans="1:60" x14ac:dyDescent="0.25">
      <c r="A150" s="218"/>
      <c r="B150" s="219" t="s">
        <v>29</v>
      </c>
      <c r="C150" s="252"/>
      <c r="D150" s="220"/>
      <c r="E150" s="221"/>
      <c r="F150" s="221"/>
      <c r="G150" s="236">
        <f>G8+G22+G59+G62+G65+G89+G129+G137+G139+G147</f>
        <v>0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f>SUMIF(L7:L148,AE149,G7:G148)</f>
        <v>0</v>
      </c>
      <c r="AF150">
        <f>SUMIF(L7:L148,AF149,G7:G148)</f>
        <v>0</v>
      </c>
      <c r="AG150" t="s">
        <v>151</v>
      </c>
    </row>
    <row r="151" spans="1:60" x14ac:dyDescent="0.25">
      <c r="C151" s="253"/>
      <c r="D151" s="10"/>
      <c r="AG151" t="s">
        <v>152</v>
      </c>
    </row>
    <row r="152" spans="1:60" x14ac:dyDescent="0.25">
      <c r="D152" s="10"/>
    </row>
    <row r="153" spans="1:60" x14ac:dyDescent="0.25">
      <c r="D153" s="10"/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DF" sheet="1" formatRows="0"/>
  <mergeCells count="33">
    <mergeCell ref="C128:G128"/>
    <mergeCell ref="C131:G131"/>
    <mergeCell ref="C136:G136"/>
    <mergeCell ref="C116:G116"/>
    <mergeCell ref="C118:G118"/>
    <mergeCell ref="C120:G120"/>
    <mergeCell ref="C122:G122"/>
    <mergeCell ref="C124:G124"/>
    <mergeCell ref="C125:G125"/>
    <mergeCell ref="C103:G103"/>
    <mergeCell ref="C105:G105"/>
    <mergeCell ref="C107:G107"/>
    <mergeCell ref="C109:G109"/>
    <mergeCell ref="C111:G111"/>
    <mergeCell ref="C113:G113"/>
    <mergeCell ref="C88:G88"/>
    <mergeCell ref="C91:G91"/>
    <mergeCell ref="C94:G94"/>
    <mergeCell ref="C95:G95"/>
    <mergeCell ref="C99:G99"/>
    <mergeCell ref="C101:G101"/>
    <mergeCell ref="C14:G14"/>
    <mergeCell ref="C15:G15"/>
    <mergeCell ref="C20:G20"/>
    <mergeCell ref="C21:G21"/>
    <mergeCell ref="C67:G67"/>
    <mergeCell ref="C76:G7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98</v>
      </c>
      <c r="B1" s="200"/>
      <c r="C1" s="200"/>
      <c r="D1" s="200"/>
      <c r="E1" s="200"/>
      <c r="F1" s="200"/>
      <c r="G1" s="200"/>
      <c r="AG1" t="s">
        <v>99</v>
      </c>
    </row>
    <row r="2" spans="1:60" ht="25.05" customHeight="1" x14ac:dyDescent="0.25">
      <c r="A2" s="201" t="s">
        <v>7</v>
      </c>
      <c r="B2" s="49" t="s">
        <v>44</v>
      </c>
      <c r="C2" s="204" t="s">
        <v>45</v>
      </c>
      <c r="D2" s="202"/>
      <c r="E2" s="202"/>
      <c r="F2" s="202"/>
      <c r="G2" s="203"/>
      <c r="AG2" t="s">
        <v>100</v>
      </c>
    </row>
    <row r="3" spans="1:60" ht="25.05" customHeight="1" x14ac:dyDescent="0.25">
      <c r="A3" s="201" t="s">
        <v>8</v>
      </c>
      <c r="B3" s="49" t="s">
        <v>48</v>
      </c>
      <c r="C3" s="204" t="s">
        <v>49</v>
      </c>
      <c r="D3" s="202"/>
      <c r="E3" s="202"/>
      <c r="F3" s="202"/>
      <c r="G3" s="203"/>
      <c r="AC3" s="179" t="s">
        <v>100</v>
      </c>
      <c r="AG3" t="s">
        <v>101</v>
      </c>
    </row>
    <row r="4" spans="1:60" ht="25.05" customHeight="1" x14ac:dyDescent="0.25">
      <c r="A4" s="205" t="s">
        <v>9</v>
      </c>
      <c r="B4" s="206" t="s">
        <v>53</v>
      </c>
      <c r="C4" s="207" t="s">
        <v>54</v>
      </c>
      <c r="D4" s="208"/>
      <c r="E4" s="208"/>
      <c r="F4" s="208"/>
      <c r="G4" s="209"/>
      <c r="AG4" t="s">
        <v>102</v>
      </c>
    </row>
    <row r="5" spans="1:60" x14ac:dyDescent="0.25">
      <c r="D5" s="10"/>
    </row>
    <row r="6" spans="1:60" ht="39.6" x14ac:dyDescent="0.25">
      <c r="A6" s="211" t="s">
        <v>103</v>
      </c>
      <c r="B6" s="213" t="s">
        <v>104</v>
      </c>
      <c r="C6" s="213" t="s">
        <v>105</v>
      </c>
      <c r="D6" s="212" t="s">
        <v>106</v>
      </c>
      <c r="E6" s="211" t="s">
        <v>107</v>
      </c>
      <c r="F6" s="210" t="s">
        <v>108</v>
      </c>
      <c r="G6" s="211" t="s">
        <v>29</v>
      </c>
      <c r="H6" s="214" t="s">
        <v>30</v>
      </c>
      <c r="I6" s="214" t="s">
        <v>109</v>
      </c>
      <c r="J6" s="214" t="s">
        <v>31</v>
      </c>
      <c r="K6" s="214" t="s">
        <v>110</v>
      </c>
      <c r="L6" s="214" t="s">
        <v>111</v>
      </c>
      <c r="M6" s="214" t="s">
        <v>112</v>
      </c>
      <c r="N6" s="214" t="s">
        <v>113</v>
      </c>
      <c r="O6" s="214" t="s">
        <v>114</v>
      </c>
      <c r="P6" s="214" t="s">
        <v>115</v>
      </c>
      <c r="Q6" s="214" t="s">
        <v>116</v>
      </c>
      <c r="R6" s="214" t="s">
        <v>117</v>
      </c>
      <c r="S6" s="214" t="s">
        <v>118</v>
      </c>
      <c r="T6" s="214" t="s">
        <v>119</v>
      </c>
      <c r="U6" s="214" t="s">
        <v>120</v>
      </c>
      <c r="V6" s="214" t="s">
        <v>121</v>
      </c>
      <c r="W6" s="214" t="s">
        <v>122</v>
      </c>
      <c r="X6" s="214" t="s">
        <v>123</v>
      </c>
      <c r="Y6" s="214" t="s">
        <v>124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0" t="s">
        <v>125</v>
      </c>
      <c r="B8" s="231" t="s">
        <v>71</v>
      </c>
      <c r="C8" s="247" t="s">
        <v>72</v>
      </c>
      <c r="D8" s="232"/>
      <c r="E8" s="233"/>
      <c r="F8" s="234"/>
      <c r="G8" s="234">
        <f>SUMIF(AG9:AG36,"&lt;&gt;NOR",G9:G36)</f>
        <v>0</v>
      </c>
      <c r="H8" s="234"/>
      <c r="I8" s="234">
        <f>SUM(I9:I36)</f>
        <v>0</v>
      </c>
      <c r="J8" s="234"/>
      <c r="K8" s="234">
        <f>SUM(K9:K36)</f>
        <v>0</v>
      </c>
      <c r="L8" s="234"/>
      <c r="M8" s="234">
        <f>SUM(M9:M36)</f>
        <v>0</v>
      </c>
      <c r="N8" s="233"/>
      <c r="O8" s="233">
        <f>SUM(O9:O36)</f>
        <v>0.2</v>
      </c>
      <c r="P8" s="233"/>
      <c r="Q8" s="233">
        <f>SUM(Q9:Q36)</f>
        <v>0</v>
      </c>
      <c r="R8" s="234"/>
      <c r="S8" s="234"/>
      <c r="T8" s="235"/>
      <c r="U8" s="229"/>
      <c r="V8" s="229">
        <f>SUM(V9:V36)</f>
        <v>258.71999999999997</v>
      </c>
      <c r="W8" s="229"/>
      <c r="X8" s="229"/>
      <c r="Y8" s="229"/>
      <c r="AG8" t="s">
        <v>127</v>
      </c>
    </row>
    <row r="9" spans="1:60" outlineLevel="1" x14ac:dyDescent="0.25">
      <c r="A9" s="257">
        <v>1</v>
      </c>
      <c r="B9" s="258" t="s">
        <v>343</v>
      </c>
      <c r="C9" s="266" t="s">
        <v>344</v>
      </c>
      <c r="D9" s="259" t="s">
        <v>209</v>
      </c>
      <c r="E9" s="260">
        <v>310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1.3999999999999999E-4</v>
      </c>
      <c r="O9" s="260">
        <f>ROUND(E9*N9,2)</f>
        <v>0.04</v>
      </c>
      <c r="P9" s="260">
        <v>0</v>
      </c>
      <c r="Q9" s="260">
        <f>ROUND(E9*P9,2)</f>
        <v>0</v>
      </c>
      <c r="R9" s="262" t="s">
        <v>345</v>
      </c>
      <c r="S9" s="262" t="s">
        <v>157</v>
      </c>
      <c r="T9" s="263" t="s">
        <v>130</v>
      </c>
      <c r="U9" s="225">
        <v>0.49717</v>
      </c>
      <c r="V9" s="225">
        <f>ROUND(E9*U9,2)</f>
        <v>154.12</v>
      </c>
      <c r="W9" s="225"/>
      <c r="X9" s="225" t="s">
        <v>131</v>
      </c>
      <c r="Y9" s="225" t="s">
        <v>132</v>
      </c>
      <c r="Z9" s="215"/>
      <c r="AA9" s="215"/>
      <c r="AB9" s="215"/>
      <c r="AC9" s="215"/>
      <c r="AD9" s="215"/>
      <c r="AE9" s="215"/>
      <c r="AF9" s="215"/>
      <c r="AG9" s="215" t="s">
        <v>158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57">
        <v>2</v>
      </c>
      <c r="B10" s="258" t="s">
        <v>346</v>
      </c>
      <c r="C10" s="266" t="s">
        <v>347</v>
      </c>
      <c r="D10" s="259" t="s">
        <v>263</v>
      </c>
      <c r="E10" s="260">
        <v>30</v>
      </c>
      <c r="F10" s="261"/>
      <c r="G10" s="262">
        <f>ROUND(E10*F10,2)</f>
        <v>0</v>
      </c>
      <c r="H10" s="261"/>
      <c r="I10" s="262">
        <f>ROUND(E10*H10,2)</f>
        <v>0</v>
      </c>
      <c r="J10" s="261"/>
      <c r="K10" s="262">
        <f>ROUND(E10*J10,2)</f>
        <v>0</v>
      </c>
      <c r="L10" s="262">
        <v>21</v>
      </c>
      <c r="M10" s="262">
        <f>G10*(1+L10/100)</f>
        <v>0</v>
      </c>
      <c r="N10" s="260">
        <v>2.2000000000000001E-4</v>
      </c>
      <c r="O10" s="260">
        <f>ROUND(E10*N10,2)</f>
        <v>0.01</v>
      </c>
      <c r="P10" s="260">
        <v>0</v>
      </c>
      <c r="Q10" s="260">
        <f>ROUND(E10*P10,2)</f>
        <v>0</v>
      </c>
      <c r="R10" s="262" t="s">
        <v>348</v>
      </c>
      <c r="S10" s="262" t="s">
        <v>157</v>
      </c>
      <c r="T10" s="263" t="s">
        <v>130</v>
      </c>
      <c r="U10" s="225">
        <v>0.35216999999999998</v>
      </c>
      <c r="V10" s="225">
        <f>ROUND(E10*U10,2)</f>
        <v>10.57</v>
      </c>
      <c r="W10" s="225"/>
      <c r="X10" s="225" t="s">
        <v>131</v>
      </c>
      <c r="Y10" s="225" t="s">
        <v>132</v>
      </c>
      <c r="Z10" s="215"/>
      <c r="AA10" s="215"/>
      <c r="AB10" s="215"/>
      <c r="AC10" s="215"/>
      <c r="AD10" s="215"/>
      <c r="AE10" s="215"/>
      <c r="AF10" s="215"/>
      <c r="AG10" s="215" t="s">
        <v>158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5">
      <c r="A11" s="257">
        <v>3</v>
      </c>
      <c r="B11" s="258" t="s">
        <v>349</v>
      </c>
      <c r="C11" s="266" t="s">
        <v>350</v>
      </c>
      <c r="D11" s="259" t="s">
        <v>263</v>
      </c>
      <c r="E11" s="260">
        <v>140</v>
      </c>
      <c r="F11" s="261"/>
      <c r="G11" s="262">
        <f>ROUND(E11*F11,2)</f>
        <v>0</v>
      </c>
      <c r="H11" s="261"/>
      <c r="I11" s="262">
        <f>ROUND(E11*H11,2)</f>
        <v>0</v>
      </c>
      <c r="J11" s="261"/>
      <c r="K11" s="262">
        <f>ROUND(E11*J11,2)</f>
        <v>0</v>
      </c>
      <c r="L11" s="262">
        <v>21</v>
      </c>
      <c r="M11" s="262">
        <f>G11*(1+L11/100)</f>
        <v>0</v>
      </c>
      <c r="N11" s="260">
        <v>1.1E-4</v>
      </c>
      <c r="O11" s="260">
        <f>ROUND(E11*N11,2)</f>
        <v>0.02</v>
      </c>
      <c r="P11" s="260">
        <v>0</v>
      </c>
      <c r="Q11" s="260">
        <f>ROUND(E11*P11,2)</f>
        <v>0</v>
      </c>
      <c r="R11" s="262" t="s">
        <v>348</v>
      </c>
      <c r="S11" s="262" t="s">
        <v>157</v>
      </c>
      <c r="T11" s="263" t="s">
        <v>130</v>
      </c>
      <c r="U11" s="225">
        <v>0.24399999999999999</v>
      </c>
      <c r="V11" s="225">
        <f>ROUND(E11*U11,2)</f>
        <v>34.159999999999997</v>
      </c>
      <c r="W11" s="225"/>
      <c r="X11" s="225" t="s">
        <v>131</v>
      </c>
      <c r="Y11" s="225" t="s">
        <v>132</v>
      </c>
      <c r="Z11" s="215"/>
      <c r="AA11" s="215"/>
      <c r="AB11" s="215"/>
      <c r="AC11" s="215"/>
      <c r="AD11" s="215"/>
      <c r="AE11" s="215"/>
      <c r="AF11" s="215"/>
      <c r="AG11" s="215" t="s">
        <v>158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57">
        <v>4</v>
      </c>
      <c r="B12" s="258" t="s">
        <v>351</v>
      </c>
      <c r="C12" s="266" t="s">
        <v>352</v>
      </c>
      <c r="D12" s="259" t="s">
        <v>353</v>
      </c>
      <c r="E12" s="260">
        <v>4</v>
      </c>
      <c r="F12" s="261"/>
      <c r="G12" s="262">
        <f>ROUND(E12*F12,2)</f>
        <v>0</v>
      </c>
      <c r="H12" s="261"/>
      <c r="I12" s="262">
        <f>ROUND(E12*H12,2)</f>
        <v>0</v>
      </c>
      <c r="J12" s="261"/>
      <c r="K12" s="262">
        <f>ROUND(E12*J12,2)</f>
        <v>0</v>
      </c>
      <c r="L12" s="262">
        <v>21</v>
      </c>
      <c r="M12" s="262">
        <f>G12*(1+L12/100)</f>
        <v>0</v>
      </c>
      <c r="N12" s="260">
        <v>0</v>
      </c>
      <c r="O12" s="260">
        <f>ROUND(E12*N12,2)</f>
        <v>0</v>
      </c>
      <c r="P12" s="260">
        <v>0</v>
      </c>
      <c r="Q12" s="260">
        <f>ROUND(E12*P12,2)</f>
        <v>0</v>
      </c>
      <c r="R12" s="262"/>
      <c r="S12" s="262" t="s">
        <v>129</v>
      </c>
      <c r="T12" s="263" t="s">
        <v>130</v>
      </c>
      <c r="U12" s="225">
        <v>0</v>
      </c>
      <c r="V12" s="225">
        <f>ROUND(E12*U12,2)</f>
        <v>0</v>
      </c>
      <c r="W12" s="225"/>
      <c r="X12" s="225" t="s">
        <v>224</v>
      </c>
      <c r="Y12" s="225" t="s">
        <v>132</v>
      </c>
      <c r="Z12" s="215"/>
      <c r="AA12" s="215"/>
      <c r="AB12" s="215"/>
      <c r="AC12" s="215"/>
      <c r="AD12" s="215"/>
      <c r="AE12" s="215"/>
      <c r="AF12" s="215"/>
      <c r="AG12" s="215" t="s">
        <v>225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5">
      <c r="A13" s="257">
        <v>5</v>
      </c>
      <c r="B13" s="258" t="s">
        <v>351</v>
      </c>
      <c r="C13" s="266" t="s">
        <v>354</v>
      </c>
      <c r="D13" s="259" t="s">
        <v>353</v>
      </c>
      <c r="E13" s="260">
        <v>4</v>
      </c>
      <c r="F13" s="261"/>
      <c r="G13" s="262">
        <f>ROUND(E13*F13,2)</f>
        <v>0</v>
      </c>
      <c r="H13" s="261"/>
      <c r="I13" s="262">
        <f>ROUND(E13*H13,2)</f>
        <v>0</v>
      </c>
      <c r="J13" s="261"/>
      <c r="K13" s="262">
        <f>ROUND(E13*J13,2)</f>
        <v>0</v>
      </c>
      <c r="L13" s="262">
        <v>21</v>
      </c>
      <c r="M13" s="262">
        <f>G13*(1+L13/100)</f>
        <v>0</v>
      </c>
      <c r="N13" s="260">
        <v>0</v>
      </c>
      <c r="O13" s="260">
        <f>ROUND(E13*N13,2)</f>
        <v>0</v>
      </c>
      <c r="P13" s="260">
        <v>0</v>
      </c>
      <c r="Q13" s="260">
        <f>ROUND(E13*P13,2)</f>
        <v>0</v>
      </c>
      <c r="R13" s="262"/>
      <c r="S13" s="262" t="s">
        <v>129</v>
      </c>
      <c r="T13" s="263" t="s">
        <v>130</v>
      </c>
      <c r="U13" s="225">
        <v>0</v>
      </c>
      <c r="V13" s="225">
        <f>ROUND(E13*U13,2)</f>
        <v>0</v>
      </c>
      <c r="W13" s="225"/>
      <c r="X13" s="225" t="s">
        <v>276</v>
      </c>
      <c r="Y13" s="225" t="s">
        <v>132</v>
      </c>
      <c r="Z13" s="215"/>
      <c r="AA13" s="215"/>
      <c r="AB13" s="215"/>
      <c r="AC13" s="215"/>
      <c r="AD13" s="215"/>
      <c r="AE13" s="215"/>
      <c r="AF13" s="215"/>
      <c r="AG13" s="215" t="s">
        <v>277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57">
        <v>6</v>
      </c>
      <c r="B14" s="258" t="s">
        <v>355</v>
      </c>
      <c r="C14" s="266" t="s">
        <v>356</v>
      </c>
      <c r="D14" s="259" t="s">
        <v>263</v>
      </c>
      <c r="E14" s="260">
        <v>4</v>
      </c>
      <c r="F14" s="261"/>
      <c r="G14" s="262">
        <f>ROUND(E14*F14,2)</f>
        <v>0</v>
      </c>
      <c r="H14" s="261"/>
      <c r="I14" s="262">
        <f>ROUND(E14*H14,2)</f>
        <v>0</v>
      </c>
      <c r="J14" s="261"/>
      <c r="K14" s="262">
        <f>ROUND(E14*J14,2)</f>
        <v>0</v>
      </c>
      <c r="L14" s="262">
        <v>21</v>
      </c>
      <c r="M14" s="262">
        <f>G14*(1+L14/100)</f>
        <v>0</v>
      </c>
      <c r="N14" s="260">
        <v>0</v>
      </c>
      <c r="O14" s="260">
        <f>ROUND(E14*N14,2)</f>
        <v>0</v>
      </c>
      <c r="P14" s="260">
        <v>0</v>
      </c>
      <c r="Q14" s="260">
        <f>ROUND(E14*P14,2)</f>
        <v>0</v>
      </c>
      <c r="R14" s="262" t="s">
        <v>348</v>
      </c>
      <c r="S14" s="262" t="s">
        <v>157</v>
      </c>
      <c r="T14" s="263" t="s">
        <v>130</v>
      </c>
      <c r="U14" s="225">
        <v>1.7733300000000001</v>
      </c>
      <c r="V14" s="225">
        <f>ROUND(E14*U14,2)</f>
        <v>7.09</v>
      </c>
      <c r="W14" s="225"/>
      <c r="X14" s="225" t="s">
        <v>131</v>
      </c>
      <c r="Y14" s="225" t="s">
        <v>132</v>
      </c>
      <c r="Z14" s="215"/>
      <c r="AA14" s="215"/>
      <c r="AB14" s="215"/>
      <c r="AC14" s="215"/>
      <c r="AD14" s="215"/>
      <c r="AE14" s="215"/>
      <c r="AF14" s="215"/>
      <c r="AG14" s="215" t="s">
        <v>158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5">
      <c r="A15" s="257">
        <v>7</v>
      </c>
      <c r="B15" s="258" t="s">
        <v>351</v>
      </c>
      <c r="C15" s="266" t="s">
        <v>357</v>
      </c>
      <c r="D15" s="259" t="s">
        <v>353</v>
      </c>
      <c r="E15" s="260">
        <v>4</v>
      </c>
      <c r="F15" s="261"/>
      <c r="G15" s="262">
        <f>ROUND(E15*F15,2)</f>
        <v>0</v>
      </c>
      <c r="H15" s="261"/>
      <c r="I15" s="262">
        <f>ROUND(E15*H15,2)</f>
        <v>0</v>
      </c>
      <c r="J15" s="261"/>
      <c r="K15" s="262">
        <f>ROUND(E15*J15,2)</f>
        <v>0</v>
      </c>
      <c r="L15" s="262">
        <v>21</v>
      </c>
      <c r="M15" s="262">
        <f>G15*(1+L15/100)</f>
        <v>0</v>
      </c>
      <c r="N15" s="260">
        <v>0</v>
      </c>
      <c r="O15" s="260">
        <f>ROUND(E15*N15,2)</f>
        <v>0</v>
      </c>
      <c r="P15" s="260">
        <v>0</v>
      </c>
      <c r="Q15" s="260">
        <f>ROUND(E15*P15,2)</f>
        <v>0</v>
      </c>
      <c r="R15" s="262"/>
      <c r="S15" s="262" t="s">
        <v>129</v>
      </c>
      <c r="T15" s="263" t="s">
        <v>130</v>
      </c>
      <c r="U15" s="225">
        <v>0</v>
      </c>
      <c r="V15" s="225">
        <f>ROUND(E15*U15,2)</f>
        <v>0</v>
      </c>
      <c r="W15" s="225"/>
      <c r="X15" s="225" t="s">
        <v>276</v>
      </c>
      <c r="Y15" s="225" t="s">
        <v>132</v>
      </c>
      <c r="Z15" s="215"/>
      <c r="AA15" s="215"/>
      <c r="AB15" s="215"/>
      <c r="AC15" s="215"/>
      <c r="AD15" s="215"/>
      <c r="AE15" s="215"/>
      <c r="AF15" s="215"/>
      <c r="AG15" s="215" t="s">
        <v>277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57">
        <v>8</v>
      </c>
      <c r="B16" s="258" t="s">
        <v>358</v>
      </c>
      <c r="C16" s="266" t="s">
        <v>359</v>
      </c>
      <c r="D16" s="259" t="s">
        <v>263</v>
      </c>
      <c r="E16" s="260">
        <v>4</v>
      </c>
      <c r="F16" s="261"/>
      <c r="G16" s="262">
        <f>ROUND(E16*F16,2)</f>
        <v>0</v>
      </c>
      <c r="H16" s="261"/>
      <c r="I16" s="262">
        <f>ROUND(E16*H16,2)</f>
        <v>0</v>
      </c>
      <c r="J16" s="261"/>
      <c r="K16" s="262">
        <f>ROUND(E16*J16,2)</f>
        <v>0</v>
      </c>
      <c r="L16" s="262">
        <v>21</v>
      </c>
      <c r="M16" s="262">
        <f>G16*(1+L16/100)</f>
        <v>0</v>
      </c>
      <c r="N16" s="260">
        <v>4.2000000000000002E-4</v>
      </c>
      <c r="O16" s="260">
        <f>ROUND(E16*N16,2)</f>
        <v>0</v>
      </c>
      <c r="P16" s="260">
        <v>0</v>
      </c>
      <c r="Q16" s="260">
        <f>ROUND(E16*P16,2)</f>
        <v>0</v>
      </c>
      <c r="R16" s="262" t="s">
        <v>348</v>
      </c>
      <c r="S16" s="262" t="s">
        <v>157</v>
      </c>
      <c r="T16" s="263" t="s">
        <v>130</v>
      </c>
      <c r="U16" s="225">
        <v>0.35216999999999998</v>
      </c>
      <c r="V16" s="225">
        <f>ROUND(E16*U16,2)</f>
        <v>1.41</v>
      </c>
      <c r="W16" s="225"/>
      <c r="X16" s="225" t="s">
        <v>131</v>
      </c>
      <c r="Y16" s="225" t="s">
        <v>132</v>
      </c>
      <c r="Z16" s="215"/>
      <c r="AA16" s="215"/>
      <c r="AB16" s="215"/>
      <c r="AC16" s="215"/>
      <c r="AD16" s="215"/>
      <c r="AE16" s="215"/>
      <c r="AF16" s="215"/>
      <c r="AG16" s="215" t="s">
        <v>158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 x14ac:dyDescent="0.25">
      <c r="A17" s="257">
        <v>9</v>
      </c>
      <c r="B17" s="258" t="s">
        <v>360</v>
      </c>
      <c r="C17" s="266" t="s">
        <v>361</v>
      </c>
      <c r="D17" s="259" t="s">
        <v>263</v>
      </c>
      <c r="E17" s="260">
        <v>8</v>
      </c>
      <c r="F17" s="261"/>
      <c r="G17" s="262">
        <f>ROUND(E17*F17,2)</f>
        <v>0</v>
      </c>
      <c r="H17" s="261"/>
      <c r="I17" s="262">
        <f>ROUND(E17*H17,2)</f>
        <v>0</v>
      </c>
      <c r="J17" s="261"/>
      <c r="K17" s="262">
        <f>ROUND(E17*J17,2)</f>
        <v>0</v>
      </c>
      <c r="L17" s="262">
        <v>21</v>
      </c>
      <c r="M17" s="262">
        <f>G17*(1+L17/100)</f>
        <v>0</v>
      </c>
      <c r="N17" s="260">
        <v>3.64E-3</v>
      </c>
      <c r="O17" s="260">
        <f>ROUND(E17*N17,2)</f>
        <v>0.03</v>
      </c>
      <c r="P17" s="260">
        <v>0</v>
      </c>
      <c r="Q17" s="260">
        <f>ROUND(E17*P17,2)</f>
        <v>0</v>
      </c>
      <c r="R17" s="262" t="s">
        <v>348</v>
      </c>
      <c r="S17" s="262" t="s">
        <v>157</v>
      </c>
      <c r="T17" s="263" t="s">
        <v>130</v>
      </c>
      <c r="U17" s="225">
        <v>0.871</v>
      </c>
      <c r="V17" s="225">
        <f>ROUND(E17*U17,2)</f>
        <v>6.97</v>
      </c>
      <c r="W17" s="225"/>
      <c r="X17" s="225" t="s">
        <v>131</v>
      </c>
      <c r="Y17" s="225" t="s">
        <v>132</v>
      </c>
      <c r="Z17" s="215"/>
      <c r="AA17" s="215"/>
      <c r="AB17" s="215"/>
      <c r="AC17" s="215"/>
      <c r="AD17" s="215"/>
      <c r="AE17" s="215"/>
      <c r="AF17" s="215"/>
      <c r="AG17" s="215" t="s">
        <v>158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5">
      <c r="A18" s="257">
        <v>10</v>
      </c>
      <c r="B18" s="258" t="s">
        <v>362</v>
      </c>
      <c r="C18" s="266" t="s">
        <v>363</v>
      </c>
      <c r="D18" s="259" t="s">
        <v>263</v>
      </c>
      <c r="E18" s="260">
        <v>8</v>
      </c>
      <c r="F18" s="261"/>
      <c r="G18" s="262">
        <f>ROUND(E18*F18,2)</f>
        <v>0</v>
      </c>
      <c r="H18" s="261"/>
      <c r="I18" s="262">
        <f>ROUND(E18*H18,2)</f>
        <v>0</v>
      </c>
      <c r="J18" s="261"/>
      <c r="K18" s="262">
        <f>ROUND(E18*J18,2)</f>
        <v>0</v>
      </c>
      <c r="L18" s="262">
        <v>21</v>
      </c>
      <c r="M18" s="262">
        <f>G18*(1+L18/100)</f>
        <v>0</v>
      </c>
      <c r="N18" s="260">
        <v>2.0000000000000001E-4</v>
      </c>
      <c r="O18" s="260">
        <f>ROUND(E18*N18,2)</f>
        <v>0</v>
      </c>
      <c r="P18" s="260">
        <v>0</v>
      </c>
      <c r="Q18" s="260">
        <f>ROUND(E18*P18,2)</f>
        <v>0</v>
      </c>
      <c r="R18" s="262" t="s">
        <v>348</v>
      </c>
      <c r="S18" s="262" t="s">
        <v>157</v>
      </c>
      <c r="T18" s="263" t="s">
        <v>130</v>
      </c>
      <c r="U18" s="225">
        <v>0.24399999999999999</v>
      </c>
      <c r="V18" s="225">
        <f>ROUND(E18*U18,2)</f>
        <v>1.95</v>
      </c>
      <c r="W18" s="225"/>
      <c r="X18" s="225" t="s">
        <v>131</v>
      </c>
      <c r="Y18" s="225" t="s">
        <v>132</v>
      </c>
      <c r="Z18" s="215"/>
      <c r="AA18" s="215"/>
      <c r="AB18" s="215"/>
      <c r="AC18" s="215"/>
      <c r="AD18" s="215"/>
      <c r="AE18" s="215"/>
      <c r="AF18" s="215"/>
      <c r="AG18" s="215" t="s">
        <v>158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5">
      <c r="A19" s="257">
        <v>11</v>
      </c>
      <c r="B19" s="258" t="s">
        <v>364</v>
      </c>
      <c r="C19" s="266" t="s">
        <v>365</v>
      </c>
      <c r="D19" s="259" t="s">
        <v>263</v>
      </c>
      <c r="E19" s="260">
        <v>10</v>
      </c>
      <c r="F19" s="261"/>
      <c r="G19" s="262">
        <f>ROUND(E19*F19,2)</f>
        <v>0</v>
      </c>
      <c r="H19" s="261"/>
      <c r="I19" s="262">
        <f>ROUND(E19*H19,2)</f>
        <v>0</v>
      </c>
      <c r="J19" s="261"/>
      <c r="K19" s="262">
        <f>ROUND(E19*J19,2)</f>
        <v>0</v>
      </c>
      <c r="L19" s="262">
        <v>21</v>
      </c>
      <c r="M19" s="262">
        <f>G19*(1+L19/100)</f>
        <v>0</v>
      </c>
      <c r="N19" s="260">
        <v>2.7999999999999998E-4</v>
      </c>
      <c r="O19" s="260">
        <f>ROUND(E19*N19,2)</f>
        <v>0</v>
      </c>
      <c r="P19" s="260">
        <v>0</v>
      </c>
      <c r="Q19" s="260">
        <f>ROUND(E19*P19,2)</f>
        <v>0</v>
      </c>
      <c r="R19" s="262" t="s">
        <v>348</v>
      </c>
      <c r="S19" s="262" t="s">
        <v>157</v>
      </c>
      <c r="T19" s="263" t="s">
        <v>130</v>
      </c>
      <c r="U19" s="225">
        <v>0.24399999999999999</v>
      </c>
      <c r="V19" s="225">
        <f>ROUND(E19*U19,2)</f>
        <v>2.44</v>
      </c>
      <c r="W19" s="225"/>
      <c r="X19" s="225" t="s">
        <v>131</v>
      </c>
      <c r="Y19" s="225" t="s">
        <v>132</v>
      </c>
      <c r="Z19" s="215"/>
      <c r="AA19" s="215"/>
      <c r="AB19" s="215"/>
      <c r="AC19" s="215"/>
      <c r="AD19" s="215"/>
      <c r="AE19" s="215"/>
      <c r="AF19" s="215"/>
      <c r="AG19" s="215" t="s">
        <v>158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57">
        <v>12</v>
      </c>
      <c r="B20" s="258" t="s">
        <v>366</v>
      </c>
      <c r="C20" s="266" t="s">
        <v>367</v>
      </c>
      <c r="D20" s="259" t="s">
        <v>263</v>
      </c>
      <c r="E20" s="260">
        <v>8</v>
      </c>
      <c r="F20" s="261"/>
      <c r="G20" s="262">
        <f>ROUND(E20*F20,2)</f>
        <v>0</v>
      </c>
      <c r="H20" s="261"/>
      <c r="I20" s="262">
        <f>ROUND(E20*H20,2)</f>
        <v>0</v>
      </c>
      <c r="J20" s="261"/>
      <c r="K20" s="262">
        <f>ROUND(E20*J20,2)</f>
        <v>0</v>
      </c>
      <c r="L20" s="262">
        <v>21</v>
      </c>
      <c r="M20" s="262">
        <f>G20*(1+L20/100)</f>
        <v>0</v>
      </c>
      <c r="N20" s="260">
        <v>1.0000000000000001E-5</v>
      </c>
      <c r="O20" s="260">
        <f>ROUND(E20*N20,2)</f>
        <v>0</v>
      </c>
      <c r="P20" s="260">
        <v>0</v>
      </c>
      <c r="Q20" s="260">
        <f>ROUND(E20*P20,2)</f>
        <v>0</v>
      </c>
      <c r="R20" s="262"/>
      <c r="S20" s="262" t="s">
        <v>157</v>
      </c>
      <c r="T20" s="263" t="s">
        <v>130</v>
      </c>
      <c r="U20" s="225">
        <v>0.08</v>
      </c>
      <c r="V20" s="225">
        <f>ROUND(E20*U20,2)</f>
        <v>0.64</v>
      </c>
      <c r="W20" s="225"/>
      <c r="X20" s="225" t="s">
        <v>131</v>
      </c>
      <c r="Y20" s="225" t="s">
        <v>132</v>
      </c>
      <c r="Z20" s="215"/>
      <c r="AA20" s="215"/>
      <c r="AB20" s="215"/>
      <c r="AC20" s="215"/>
      <c r="AD20" s="215"/>
      <c r="AE20" s="215"/>
      <c r="AF20" s="215"/>
      <c r="AG20" s="215" t="s">
        <v>158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0.399999999999999" outlineLevel="1" x14ac:dyDescent="0.25">
      <c r="A21" s="257">
        <v>13</v>
      </c>
      <c r="B21" s="258" t="s">
        <v>368</v>
      </c>
      <c r="C21" s="266" t="s">
        <v>369</v>
      </c>
      <c r="D21" s="259" t="s">
        <v>209</v>
      </c>
      <c r="E21" s="260">
        <v>65</v>
      </c>
      <c r="F21" s="261"/>
      <c r="G21" s="262">
        <f>ROUND(E21*F21,2)</f>
        <v>0</v>
      </c>
      <c r="H21" s="261"/>
      <c r="I21" s="262">
        <f>ROUND(E21*H21,2)</f>
        <v>0</v>
      </c>
      <c r="J21" s="261"/>
      <c r="K21" s="262">
        <f>ROUND(E21*J21,2)</f>
        <v>0</v>
      </c>
      <c r="L21" s="262">
        <v>21</v>
      </c>
      <c r="M21" s="262">
        <f>G21*(1+L21/100)</f>
        <v>0</v>
      </c>
      <c r="N21" s="260">
        <v>9.8999999999999999E-4</v>
      </c>
      <c r="O21" s="260">
        <f>ROUND(E21*N21,2)</f>
        <v>0.06</v>
      </c>
      <c r="P21" s="260">
        <v>0</v>
      </c>
      <c r="Q21" s="260">
        <f>ROUND(E21*P21,2)</f>
        <v>0</v>
      </c>
      <c r="R21" s="262" t="s">
        <v>345</v>
      </c>
      <c r="S21" s="262" t="s">
        <v>157</v>
      </c>
      <c r="T21" s="263" t="s">
        <v>130</v>
      </c>
      <c r="U21" s="225">
        <v>0.30567</v>
      </c>
      <c r="V21" s="225">
        <f>ROUND(E21*U21,2)</f>
        <v>19.87</v>
      </c>
      <c r="W21" s="225"/>
      <c r="X21" s="225" t="s">
        <v>131</v>
      </c>
      <c r="Y21" s="225" t="s">
        <v>132</v>
      </c>
      <c r="Z21" s="215"/>
      <c r="AA21" s="215"/>
      <c r="AB21" s="215"/>
      <c r="AC21" s="215"/>
      <c r="AD21" s="215"/>
      <c r="AE21" s="215"/>
      <c r="AF21" s="215"/>
      <c r="AG21" s="215" t="s">
        <v>158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 x14ac:dyDescent="0.25">
      <c r="A22" s="257">
        <v>14</v>
      </c>
      <c r="B22" s="258" t="s">
        <v>370</v>
      </c>
      <c r="C22" s="266" t="s">
        <v>371</v>
      </c>
      <c r="D22" s="259" t="s">
        <v>209</v>
      </c>
      <c r="E22" s="260">
        <v>30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1.0499999999999999E-3</v>
      </c>
      <c r="O22" s="260">
        <f>ROUND(E22*N22,2)</f>
        <v>0.03</v>
      </c>
      <c r="P22" s="260">
        <v>0</v>
      </c>
      <c r="Q22" s="260">
        <f>ROUND(E22*P22,2)</f>
        <v>0</v>
      </c>
      <c r="R22" s="262" t="s">
        <v>345</v>
      </c>
      <c r="S22" s="262" t="s">
        <v>157</v>
      </c>
      <c r="T22" s="263" t="s">
        <v>130</v>
      </c>
      <c r="U22" s="225">
        <v>0.17917</v>
      </c>
      <c r="V22" s="225">
        <f>ROUND(E22*U22,2)</f>
        <v>5.38</v>
      </c>
      <c r="W22" s="225"/>
      <c r="X22" s="225" t="s">
        <v>131</v>
      </c>
      <c r="Y22" s="225" t="s">
        <v>132</v>
      </c>
      <c r="Z22" s="215"/>
      <c r="AA22" s="215"/>
      <c r="AB22" s="215"/>
      <c r="AC22" s="215"/>
      <c r="AD22" s="215"/>
      <c r="AE22" s="215"/>
      <c r="AF22" s="215"/>
      <c r="AG22" s="215" t="s">
        <v>158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 x14ac:dyDescent="0.25">
      <c r="A23" s="257">
        <v>15</v>
      </c>
      <c r="B23" s="258" t="s">
        <v>372</v>
      </c>
      <c r="C23" s="266" t="s">
        <v>373</v>
      </c>
      <c r="D23" s="259" t="s">
        <v>374</v>
      </c>
      <c r="E23" s="260">
        <v>23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129</v>
      </c>
      <c r="T23" s="263" t="s">
        <v>130</v>
      </c>
      <c r="U23" s="225">
        <v>0</v>
      </c>
      <c r="V23" s="225">
        <f>ROUND(E23*U23,2)</f>
        <v>0</v>
      </c>
      <c r="W23" s="225"/>
      <c r="X23" s="225" t="s">
        <v>131</v>
      </c>
      <c r="Y23" s="225" t="s">
        <v>132</v>
      </c>
      <c r="Z23" s="215"/>
      <c r="AA23" s="215"/>
      <c r="AB23" s="215"/>
      <c r="AC23" s="215"/>
      <c r="AD23" s="215"/>
      <c r="AE23" s="215"/>
      <c r="AF23" s="215"/>
      <c r="AG23" s="215" t="s">
        <v>158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57">
        <v>16</v>
      </c>
      <c r="B24" s="258" t="s">
        <v>375</v>
      </c>
      <c r="C24" s="266" t="s">
        <v>376</v>
      </c>
      <c r="D24" s="259" t="s">
        <v>263</v>
      </c>
      <c r="E24" s="260">
        <v>20</v>
      </c>
      <c r="F24" s="261"/>
      <c r="G24" s="262">
        <f>ROUND(E24*F24,2)</f>
        <v>0</v>
      </c>
      <c r="H24" s="261"/>
      <c r="I24" s="262">
        <f>ROUND(E24*H24,2)</f>
        <v>0</v>
      </c>
      <c r="J24" s="261"/>
      <c r="K24" s="262">
        <f>ROUND(E24*J24,2)</f>
        <v>0</v>
      </c>
      <c r="L24" s="262">
        <v>21</v>
      </c>
      <c r="M24" s="262">
        <f>G24*(1+L24/100)</f>
        <v>0</v>
      </c>
      <c r="N24" s="260">
        <v>2.1000000000000001E-4</v>
      </c>
      <c r="O24" s="260">
        <f>ROUND(E24*N24,2)</f>
        <v>0</v>
      </c>
      <c r="P24" s="260">
        <v>0</v>
      </c>
      <c r="Q24" s="260">
        <f>ROUND(E24*P24,2)</f>
        <v>0</v>
      </c>
      <c r="R24" s="262" t="s">
        <v>348</v>
      </c>
      <c r="S24" s="262" t="s">
        <v>157</v>
      </c>
      <c r="T24" s="263" t="s">
        <v>130</v>
      </c>
      <c r="U24" s="225">
        <v>0.35216999999999998</v>
      </c>
      <c r="V24" s="225">
        <f>ROUND(E24*U24,2)</f>
        <v>7.04</v>
      </c>
      <c r="W24" s="225"/>
      <c r="X24" s="225" t="s">
        <v>131</v>
      </c>
      <c r="Y24" s="225" t="s">
        <v>132</v>
      </c>
      <c r="Z24" s="215"/>
      <c r="AA24" s="215"/>
      <c r="AB24" s="215"/>
      <c r="AC24" s="215"/>
      <c r="AD24" s="215"/>
      <c r="AE24" s="215"/>
      <c r="AF24" s="215"/>
      <c r="AG24" s="215" t="s">
        <v>158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5">
      <c r="A25" s="257">
        <v>17</v>
      </c>
      <c r="B25" s="258" t="s">
        <v>377</v>
      </c>
      <c r="C25" s="266" t="s">
        <v>378</v>
      </c>
      <c r="D25" s="259" t="s">
        <v>263</v>
      </c>
      <c r="E25" s="260">
        <v>15</v>
      </c>
      <c r="F25" s="261"/>
      <c r="G25" s="262">
        <f>ROUND(E25*F25,2)</f>
        <v>0</v>
      </c>
      <c r="H25" s="261"/>
      <c r="I25" s="262">
        <f>ROUND(E25*H25,2)</f>
        <v>0</v>
      </c>
      <c r="J25" s="261"/>
      <c r="K25" s="262">
        <f>ROUND(E25*J25,2)</f>
        <v>0</v>
      </c>
      <c r="L25" s="262">
        <v>21</v>
      </c>
      <c r="M25" s="262">
        <f>G25*(1+L25/100)</f>
        <v>0</v>
      </c>
      <c r="N25" s="260">
        <v>2.9999999999999997E-4</v>
      </c>
      <c r="O25" s="260">
        <f>ROUND(E25*N25,2)</f>
        <v>0</v>
      </c>
      <c r="P25" s="260">
        <v>0</v>
      </c>
      <c r="Q25" s="260">
        <f>ROUND(E25*P25,2)</f>
        <v>0</v>
      </c>
      <c r="R25" s="262" t="s">
        <v>348</v>
      </c>
      <c r="S25" s="262" t="s">
        <v>157</v>
      </c>
      <c r="T25" s="263" t="s">
        <v>130</v>
      </c>
      <c r="U25" s="225">
        <v>0.35216999999999998</v>
      </c>
      <c r="V25" s="225">
        <f>ROUND(E25*U25,2)</f>
        <v>5.28</v>
      </c>
      <c r="W25" s="225"/>
      <c r="X25" s="225" t="s">
        <v>131</v>
      </c>
      <c r="Y25" s="225" t="s">
        <v>132</v>
      </c>
      <c r="Z25" s="215"/>
      <c r="AA25" s="215"/>
      <c r="AB25" s="215"/>
      <c r="AC25" s="215"/>
      <c r="AD25" s="215"/>
      <c r="AE25" s="215"/>
      <c r="AF25" s="215"/>
      <c r="AG25" s="215" t="s">
        <v>158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57">
        <v>18</v>
      </c>
      <c r="B26" s="258" t="s">
        <v>358</v>
      </c>
      <c r="C26" s="266" t="s">
        <v>359</v>
      </c>
      <c r="D26" s="259" t="s">
        <v>263</v>
      </c>
      <c r="E26" s="260">
        <v>1</v>
      </c>
      <c r="F26" s="261"/>
      <c r="G26" s="262">
        <f>ROUND(E26*F26,2)</f>
        <v>0</v>
      </c>
      <c r="H26" s="261"/>
      <c r="I26" s="262">
        <f>ROUND(E26*H26,2)</f>
        <v>0</v>
      </c>
      <c r="J26" s="261"/>
      <c r="K26" s="262">
        <f>ROUND(E26*J26,2)</f>
        <v>0</v>
      </c>
      <c r="L26" s="262">
        <v>21</v>
      </c>
      <c r="M26" s="262">
        <f>G26*(1+L26/100)</f>
        <v>0</v>
      </c>
      <c r="N26" s="260">
        <v>4.2000000000000002E-4</v>
      </c>
      <c r="O26" s="260">
        <f>ROUND(E26*N26,2)</f>
        <v>0</v>
      </c>
      <c r="P26" s="260">
        <v>0</v>
      </c>
      <c r="Q26" s="260">
        <f>ROUND(E26*P26,2)</f>
        <v>0</v>
      </c>
      <c r="R26" s="262" t="s">
        <v>348</v>
      </c>
      <c r="S26" s="262" t="s">
        <v>157</v>
      </c>
      <c r="T26" s="263" t="s">
        <v>130</v>
      </c>
      <c r="U26" s="225">
        <v>0.35216999999999998</v>
      </c>
      <c r="V26" s="225">
        <f>ROUND(E26*U26,2)</f>
        <v>0.35</v>
      </c>
      <c r="W26" s="225"/>
      <c r="X26" s="225" t="s">
        <v>131</v>
      </c>
      <c r="Y26" s="225" t="s">
        <v>132</v>
      </c>
      <c r="Z26" s="215"/>
      <c r="AA26" s="215"/>
      <c r="AB26" s="215"/>
      <c r="AC26" s="215"/>
      <c r="AD26" s="215"/>
      <c r="AE26" s="215"/>
      <c r="AF26" s="215"/>
      <c r="AG26" s="215" t="s">
        <v>158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5">
      <c r="A27" s="257">
        <v>19</v>
      </c>
      <c r="B27" s="258" t="s">
        <v>379</v>
      </c>
      <c r="C27" s="266" t="s">
        <v>380</v>
      </c>
      <c r="D27" s="259" t="s">
        <v>263</v>
      </c>
      <c r="E27" s="260">
        <v>1</v>
      </c>
      <c r="F27" s="261"/>
      <c r="G27" s="262">
        <f>ROUND(E27*F27,2)</f>
        <v>0</v>
      </c>
      <c r="H27" s="261"/>
      <c r="I27" s="262">
        <f>ROUND(E27*H27,2)</f>
        <v>0</v>
      </c>
      <c r="J27" s="261"/>
      <c r="K27" s="262">
        <f>ROUND(E27*J27,2)</f>
        <v>0</v>
      </c>
      <c r="L27" s="262">
        <v>21</v>
      </c>
      <c r="M27" s="262">
        <f>G27*(1+L27/100)</f>
        <v>0</v>
      </c>
      <c r="N27" s="260">
        <v>7.77E-3</v>
      </c>
      <c r="O27" s="260">
        <f>ROUND(E27*N27,2)</f>
        <v>0.01</v>
      </c>
      <c r="P27" s="260">
        <v>0</v>
      </c>
      <c r="Q27" s="260">
        <f>ROUND(E27*P27,2)</f>
        <v>0</v>
      </c>
      <c r="R27" s="262" t="s">
        <v>381</v>
      </c>
      <c r="S27" s="262" t="s">
        <v>157</v>
      </c>
      <c r="T27" s="263" t="s">
        <v>130</v>
      </c>
      <c r="U27" s="225">
        <v>0</v>
      </c>
      <c r="V27" s="225">
        <f>ROUND(E27*U27,2)</f>
        <v>0</v>
      </c>
      <c r="W27" s="225"/>
      <c r="X27" s="225" t="s">
        <v>224</v>
      </c>
      <c r="Y27" s="225" t="s">
        <v>132</v>
      </c>
      <c r="Z27" s="215"/>
      <c r="AA27" s="215"/>
      <c r="AB27" s="215"/>
      <c r="AC27" s="215"/>
      <c r="AD27" s="215"/>
      <c r="AE27" s="215"/>
      <c r="AF27" s="215"/>
      <c r="AG27" s="215" t="s">
        <v>225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57">
        <v>20</v>
      </c>
      <c r="B28" s="258" t="s">
        <v>382</v>
      </c>
      <c r="C28" s="266" t="s">
        <v>383</v>
      </c>
      <c r="D28" s="259" t="s">
        <v>263</v>
      </c>
      <c r="E28" s="260">
        <v>1</v>
      </c>
      <c r="F28" s="261"/>
      <c r="G28" s="262">
        <f>ROUND(E28*F28,2)</f>
        <v>0</v>
      </c>
      <c r="H28" s="261"/>
      <c r="I28" s="262">
        <f>ROUND(E28*H28,2)</f>
        <v>0</v>
      </c>
      <c r="J28" s="261"/>
      <c r="K28" s="262">
        <f>ROUND(E28*J28,2)</f>
        <v>0</v>
      </c>
      <c r="L28" s="262">
        <v>21</v>
      </c>
      <c r="M28" s="262">
        <f>G28*(1+L28/100)</f>
        <v>0</v>
      </c>
      <c r="N28" s="260">
        <v>0</v>
      </c>
      <c r="O28" s="260">
        <f>ROUND(E28*N28,2)</f>
        <v>0</v>
      </c>
      <c r="P28" s="260">
        <v>0</v>
      </c>
      <c r="Q28" s="260">
        <f>ROUND(E28*P28,2)</f>
        <v>0</v>
      </c>
      <c r="R28" s="262" t="s">
        <v>345</v>
      </c>
      <c r="S28" s="262" t="s">
        <v>157</v>
      </c>
      <c r="T28" s="263" t="s">
        <v>130</v>
      </c>
      <c r="U28" s="225">
        <v>1.4546699999999999</v>
      </c>
      <c r="V28" s="225">
        <f>ROUND(E28*U28,2)</f>
        <v>1.45</v>
      </c>
      <c r="W28" s="225"/>
      <c r="X28" s="225" t="s">
        <v>131</v>
      </c>
      <c r="Y28" s="225" t="s">
        <v>132</v>
      </c>
      <c r="Z28" s="215"/>
      <c r="AA28" s="215"/>
      <c r="AB28" s="215"/>
      <c r="AC28" s="215"/>
      <c r="AD28" s="215"/>
      <c r="AE28" s="215"/>
      <c r="AF28" s="215"/>
      <c r="AG28" s="215" t="s">
        <v>158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5">
      <c r="A29" s="257">
        <v>21</v>
      </c>
      <c r="B29" s="258" t="s">
        <v>351</v>
      </c>
      <c r="C29" s="266" t="s">
        <v>384</v>
      </c>
      <c r="D29" s="259" t="s">
        <v>353</v>
      </c>
      <c r="E29" s="260">
        <v>10</v>
      </c>
      <c r="F29" s="261"/>
      <c r="G29" s="262">
        <f>ROUND(E29*F29,2)</f>
        <v>0</v>
      </c>
      <c r="H29" s="261"/>
      <c r="I29" s="262">
        <f>ROUND(E29*H29,2)</f>
        <v>0</v>
      </c>
      <c r="J29" s="261"/>
      <c r="K29" s="262">
        <f>ROUND(E29*J29,2)</f>
        <v>0</v>
      </c>
      <c r="L29" s="262">
        <v>21</v>
      </c>
      <c r="M29" s="262">
        <f>G29*(1+L29/100)</f>
        <v>0</v>
      </c>
      <c r="N29" s="260">
        <v>0</v>
      </c>
      <c r="O29" s="260">
        <f>ROUND(E29*N29,2)</f>
        <v>0</v>
      </c>
      <c r="P29" s="260">
        <v>0</v>
      </c>
      <c r="Q29" s="260">
        <f>ROUND(E29*P29,2)</f>
        <v>0</v>
      </c>
      <c r="R29" s="262"/>
      <c r="S29" s="262" t="s">
        <v>129</v>
      </c>
      <c r="T29" s="263" t="s">
        <v>130</v>
      </c>
      <c r="U29" s="225">
        <v>0</v>
      </c>
      <c r="V29" s="225">
        <f>ROUND(E29*U29,2)</f>
        <v>0</v>
      </c>
      <c r="W29" s="225"/>
      <c r="X29" s="225" t="s">
        <v>276</v>
      </c>
      <c r="Y29" s="225" t="s">
        <v>132</v>
      </c>
      <c r="Z29" s="215"/>
      <c r="AA29" s="215"/>
      <c r="AB29" s="215"/>
      <c r="AC29" s="215"/>
      <c r="AD29" s="215"/>
      <c r="AE29" s="215"/>
      <c r="AF29" s="215"/>
      <c r="AG29" s="215" t="s">
        <v>277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5">
      <c r="A30" s="257">
        <v>22</v>
      </c>
      <c r="B30" s="258" t="s">
        <v>351</v>
      </c>
      <c r="C30" s="266" t="s">
        <v>385</v>
      </c>
      <c r="D30" s="259" t="s">
        <v>386</v>
      </c>
      <c r="E30" s="260">
        <v>1</v>
      </c>
      <c r="F30" s="261"/>
      <c r="G30" s="262">
        <f>ROUND(E30*F30,2)</f>
        <v>0</v>
      </c>
      <c r="H30" s="261"/>
      <c r="I30" s="262">
        <f>ROUND(E30*H30,2)</f>
        <v>0</v>
      </c>
      <c r="J30" s="261"/>
      <c r="K30" s="262">
        <f>ROUND(E30*J30,2)</f>
        <v>0</v>
      </c>
      <c r="L30" s="262">
        <v>21</v>
      </c>
      <c r="M30" s="262">
        <f>G30*(1+L30/100)</f>
        <v>0</v>
      </c>
      <c r="N30" s="260">
        <v>0</v>
      </c>
      <c r="O30" s="260">
        <f>ROUND(E30*N30,2)</f>
        <v>0</v>
      </c>
      <c r="P30" s="260">
        <v>0</v>
      </c>
      <c r="Q30" s="260">
        <f>ROUND(E30*P30,2)</f>
        <v>0</v>
      </c>
      <c r="R30" s="262"/>
      <c r="S30" s="262" t="s">
        <v>129</v>
      </c>
      <c r="T30" s="263" t="s">
        <v>130</v>
      </c>
      <c r="U30" s="225">
        <v>0</v>
      </c>
      <c r="V30" s="225">
        <f>ROUND(E30*U30,2)</f>
        <v>0</v>
      </c>
      <c r="W30" s="225"/>
      <c r="X30" s="225" t="s">
        <v>276</v>
      </c>
      <c r="Y30" s="225" t="s">
        <v>132</v>
      </c>
      <c r="Z30" s="215"/>
      <c r="AA30" s="215"/>
      <c r="AB30" s="215"/>
      <c r="AC30" s="215"/>
      <c r="AD30" s="215"/>
      <c r="AE30" s="215"/>
      <c r="AF30" s="215"/>
      <c r="AG30" s="215" t="s">
        <v>277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5">
      <c r="A31" s="257">
        <v>23</v>
      </c>
      <c r="B31" s="258" t="s">
        <v>351</v>
      </c>
      <c r="C31" s="266" t="s">
        <v>387</v>
      </c>
      <c r="D31" s="259" t="s">
        <v>386</v>
      </c>
      <c r="E31" s="260">
        <v>1</v>
      </c>
      <c r="F31" s="261"/>
      <c r="G31" s="262">
        <f>ROUND(E31*F31,2)</f>
        <v>0</v>
      </c>
      <c r="H31" s="261"/>
      <c r="I31" s="262">
        <f>ROUND(E31*H31,2)</f>
        <v>0</v>
      </c>
      <c r="J31" s="261"/>
      <c r="K31" s="262">
        <f>ROUND(E31*J31,2)</f>
        <v>0</v>
      </c>
      <c r="L31" s="262">
        <v>21</v>
      </c>
      <c r="M31" s="262">
        <f>G31*(1+L31/100)</f>
        <v>0</v>
      </c>
      <c r="N31" s="260">
        <v>0</v>
      </c>
      <c r="O31" s="260">
        <f>ROUND(E31*N31,2)</f>
        <v>0</v>
      </c>
      <c r="P31" s="260">
        <v>0</v>
      </c>
      <c r="Q31" s="260">
        <f>ROUND(E31*P31,2)</f>
        <v>0</v>
      </c>
      <c r="R31" s="262"/>
      <c r="S31" s="262" t="s">
        <v>129</v>
      </c>
      <c r="T31" s="263" t="s">
        <v>130</v>
      </c>
      <c r="U31" s="225">
        <v>0</v>
      </c>
      <c r="V31" s="225">
        <f>ROUND(E31*U31,2)</f>
        <v>0</v>
      </c>
      <c r="W31" s="225"/>
      <c r="X31" s="225" t="s">
        <v>276</v>
      </c>
      <c r="Y31" s="225" t="s">
        <v>132</v>
      </c>
      <c r="Z31" s="215"/>
      <c r="AA31" s="215"/>
      <c r="AB31" s="215"/>
      <c r="AC31" s="215"/>
      <c r="AD31" s="215"/>
      <c r="AE31" s="215"/>
      <c r="AF31" s="215"/>
      <c r="AG31" s="215" t="s">
        <v>277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5">
      <c r="A32" s="257">
        <v>24</v>
      </c>
      <c r="B32" s="258" t="s">
        <v>351</v>
      </c>
      <c r="C32" s="266" t="s">
        <v>388</v>
      </c>
      <c r="D32" s="259" t="s">
        <v>386</v>
      </c>
      <c r="E32" s="260">
        <v>1</v>
      </c>
      <c r="F32" s="261"/>
      <c r="G32" s="262">
        <f>ROUND(E32*F32,2)</f>
        <v>0</v>
      </c>
      <c r="H32" s="261"/>
      <c r="I32" s="262">
        <f>ROUND(E32*H32,2)</f>
        <v>0</v>
      </c>
      <c r="J32" s="261"/>
      <c r="K32" s="262">
        <f>ROUND(E32*J32,2)</f>
        <v>0</v>
      </c>
      <c r="L32" s="262">
        <v>21</v>
      </c>
      <c r="M32" s="262">
        <f>G32*(1+L32/100)</f>
        <v>0</v>
      </c>
      <c r="N32" s="260">
        <v>0</v>
      </c>
      <c r="O32" s="260">
        <f>ROUND(E32*N32,2)</f>
        <v>0</v>
      </c>
      <c r="P32" s="260">
        <v>0</v>
      </c>
      <c r="Q32" s="260">
        <f>ROUND(E32*P32,2)</f>
        <v>0</v>
      </c>
      <c r="R32" s="262"/>
      <c r="S32" s="262" t="s">
        <v>129</v>
      </c>
      <c r="T32" s="263" t="s">
        <v>130</v>
      </c>
      <c r="U32" s="225">
        <v>0</v>
      </c>
      <c r="V32" s="225">
        <f>ROUND(E32*U32,2)</f>
        <v>0</v>
      </c>
      <c r="W32" s="225"/>
      <c r="X32" s="225" t="s">
        <v>276</v>
      </c>
      <c r="Y32" s="225" t="s">
        <v>132</v>
      </c>
      <c r="Z32" s="215"/>
      <c r="AA32" s="215"/>
      <c r="AB32" s="215"/>
      <c r="AC32" s="215"/>
      <c r="AD32" s="215"/>
      <c r="AE32" s="215"/>
      <c r="AF32" s="215"/>
      <c r="AG32" s="215" t="s">
        <v>277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57">
        <v>25</v>
      </c>
      <c r="B33" s="258" t="s">
        <v>351</v>
      </c>
      <c r="C33" s="266" t="s">
        <v>389</v>
      </c>
      <c r="D33" s="259" t="s">
        <v>390</v>
      </c>
      <c r="E33" s="260">
        <v>2</v>
      </c>
      <c r="F33" s="261"/>
      <c r="G33" s="262">
        <f>ROUND(E33*F33,2)</f>
        <v>0</v>
      </c>
      <c r="H33" s="261"/>
      <c r="I33" s="262">
        <f>ROUND(E33*H33,2)</f>
        <v>0</v>
      </c>
      <c r="J33" s="261"/>
      <c r="K33" s="262">
        <f>ROUND(E33*J33,2)</f>
        <v>0</v>
      </c>
      <c r="L33" s="262">
        <v>21</v>
      </c>
      <c r="M33" s="262">
        <f>G33*(1+L33/100)</f>
        <v>0</v>
      </c>
      <c r="N33" s="260">
        <v>0</v>
      </c>
      <c r="O33" s="260">
        <f>ROUND(E33*N33,2)</f>
        <v>0</v>
      </c>
      <c r="P33" s="260">
        <v>0</v>
      </c>
      <c r="Q33" s="260">
        <f>ROUND(E33*P33,2)</f>
        <v>0</v>
      </c>
      <c r="R33" s="262"/>
      <c r="S33" s="262" t="s">
        <v>129</v>
      </c>
      <c r="T33" s="263" t="s">
        <v>130</v>
      </c>
      <c r="U33" s="225">
        <v>0</v>
      </c>
      <c r="V33" s="225">
        <f>ROUND(E33*U33,2)</f>
        <v>0</v>
      </c>
      <c r="W33" s="225"/>
      <c r="X33" s="225" t="s">
        <v>276</v>
      </c>
      <c r="Y33" s="225" t="s">
        <v>132</v>
      </c>
      <c r="Z33" s="215"/>
      <c r="AA33" s="215"/>
      <c r="AB33" s="215"/>
      <c r="AC33" s="215"/>
      <c r="AD33" s="215"/>
      <c r="AE33" s="215"/>
      <c r="AF33" s="215"/>
      <c r="AG33" s="215" t="s">
        <v>277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5">
      <c r="A34" s="257">
        <v>26</v>
      </c>
      <c r="B34" s="258" t="s">
        <v>391</v>
      </c>
      <c r="C34" s="266" t="s">
        <v>392</v>
      </c>
      <c r="D34" s="259" t="s">
        <v>386</v>
      </c>
      <c r="E34" s="260">
        <v>1</v>
      </c>
      <c r="F34" s="261"/>
      <c r="G34" s="262">
        <f>ROUND(E34*F34,2)</f>
        <v>0</v>
      </c>
      <c r="H34" s="261"/>
      <c r="I34" s="262">
        <f>ROUND(E34*H34,2)</f>
        <v>0</v>
      </c>
      <c r="J34" s="261"/>
      <c r="K34" s="262">
        <f>ROUND(E34*J34,2)</f>
        <v>0</v>
      </c>
      <c r="L34" s="262">
        <v>21</v>
      </c>
      <c r="M34" s="262">
        <f>G34*(1+L34/100)</f>
        <v>0</v>
      </c>
      <c r="N34" s="260">
        <v>0</v>
      </c>
      <c r="O34" s="260">
        <f>ROUND(E34*N34,2)</f>
        <v>0</v>
      </c>
      <c r="P34" s="260">
        <v>0</v>
      </c>
      <c r="Q34" s="260">
        <f>ROUND(E34*P34,2)</f>
        <v>0</v>
      </c>
      <c r="R34" s="262"/>
      <c r="S34" s="262" t="s">
        <v>129</v>
      </c>
      <c r="T34" s="263" t="s">
        <v>130</v>
      </c>
      <c r="U34" s="225">
        <v>0</v>
      </c>
      <c r="V34" s="225">
        <f>ROUND(E34*U34,2)</f>
        <v>0</v>
      </c>
      <c r="W34" s="225"/>
      <c r="X34" s="225" t="s">
        <v>131</v>
      </c>
      <c r="Y34" s="225" t="s">
        <v>132</v>
      </c>
      <c r="Z34" s="215"/>
      <c r="AA34" s="215"/>
      <c r="AB34" s="215"/>
      <c r="AC34" s="215"/>
      <c r="AD34" s="215"/>
      <c r="AE34" s="215"/>
      <c r="AF34" s="215"/>
      <c r="AG34" s="215" t="s">
        <v>158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5">
      <c r="A35" s="237">
        <v>27</v>
      </c>
      <c r="B35" s="238" t="s">
        <v>351</v>
      </c>
      <c r="C35" s="248" t="s">
        <v>393</v>
      </c>
      <c r="D35" s="239" t="s">
        <v>386</v>
      </c>
      <c r="E35" s="240">
        <v>1</v>
      </c>
      <c r="F35" s="241"/>
      <c r="G35" s="242">
        <f>ROUND(E35*F35,2)</f>
        <v>0</v>
      </c>
      <c r="H35" s="241"/>
      <c r="I35" s="242">
        <f>ROUND(E35*H35,2)</f>
        <v>0</v>
      </c>
      <c r="J35" s="241"/>
      <c r="K35" s="242">
        <f>ROUND(E35*J35,2)</f>
        <v>0</v>
      </c>
      <c r="L35" s="242">
        <v>21</v>
      </c>
      <c r="M35" s="242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2"/>
      <c r="S35" s="242" t="s">
        <v>129</v>
      </c>
      <c r="T35" s="243" t="s">
        <v>130</v>
      </c>
      <c r="U35" s="225">
        <v>0</v>
      </c>
      <c r="V35" s="225">
        <f>ROUND(E35*U35,2)</f>
        <v>0</v>
      </c>
      <c r="W35" s="225"/>
      <c r="X35" s="225" t="s">
        <v>276</v>
      </c>
      <c r="Y35" s="225" t="s">
        <v>132</v>
      </c>
      <c r="Z35" s="215"/>
      <c r="AA35" s="215"/>
      <c r="AB35" s="215"/>
      <c r="AC35" s="215"/>
      <c r="AD35" s="215"/>
      <c r="AE35" s="215"/>
      <c r="AF35" s="215"/>
      <c r="AG35" s="215" t="s">
        <v>277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1" outlineLevel="2" x14ac:dyDescent="0.25">
      <c r="A36" s="222"/>
      <c r="B36" s="223"/>
      <c r="C36" s="249" t="s">
        <v>394</v>
      </c>
      <c r="D36" s="245"/>
      <c r="E36" s="245"/>
      <c r="F36" s="245"/>
      <c r="G36" s="245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135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44" t="str">
        <f>C36</f>
        <v>POZNÁMKA SOUČÁSTÍ ROZPOČTU/VÝKAZU VÝMĚR NENÍ INSTALACE VNITŘNÍ OCHRANY PŘED BLESKEM -PŘEPŤOVÝCH OCHRAN DO JEDNOTLIVÝCH ROZVADĚČŮ V BUDOVĚ</v>
      </c>
      <c r="BB36" s="215"/>
      <c r="BC36" s="215"/>
      <c r="BD36" s="215"/>
      <c r="BE36" s="215"/>
      <c r="BF36" s="215"/>
      <c r="BG36" s="215"/>
      <c r="BH36" s="215"/>
    </row>
    <row r="37" spans="1:60" x14ac:dyDescent="0.25">
      <c r="A37" s="230" t="s">
        <v>125</v>
      </c>
      <c r="B37" s="231" t="s">
        <v>73</v>
      </c>
      <c r="C37" s="247" t="s">
        <v>74</v>
      </c>
      <c r="D37" s="232"/>
      <c r="E37" s="233"/>
      <c r="F37" s="234"/>
      <c r="G37" s="234">
        <f>SUMIF(AG38:AG52,"&lt;&gt;NOR",G38:G52)</f>
        <v>0</v>
      </c>
      <c r="H37" s="234"/>
      <c r="I37" s="234">
        <f>SUM(I38:I52)</f>
        <v>0</v>
      </c>
      <c r="J37" s="234"/>
      <c r="K37" s="234">
        <f>SUM(K38:K52)</f>
        <v>0</v>
      </c>
      <c r="L37" s="234"/>
      <c r="M37" s="234">
        <f>SUM(M38:M52)</f>
        <v>0</v>
      </c>
      <c r="N37" s="233"/>
      <c r="O37" s="233">
        <f>SUM(O38:O52)</f>
        <v>35.120000000000005</v>
      </c>
      <c r="P37" s="233"/>
      <c r="Q37" s="233">
        <f>SUM(Q38:Q52)</f>
        <v>28.24</v>
      </c>
      <c r="R37" s="234"/>
      <c r="S37" s="234"/>
      <c r="T37" s="235"/>
      <c r="U37" s="229"/>
      <c r="V37" s="229">
        <f>SUM(V38:V52)</f>
        <v>263.77999999999997</v>
      </c>
      <c r="W37" s="229"/>
      <c r="X37" s="229"/>
      <c r="Y37" s="229"/>
      <c r="AG37" t="s">
        <v>127</v>
      </c>
    </row>
    <row r="38" spans="1:60" ht="30.6" outlineLevel="1" x14ac:dyDescent="0.25">
      <c r="A38" s="257">
        <v>28</v>
      </c>
      <c r="B38" s="258" t="s">
        <v>395</v>
      </c>
      <c r="C38" s="266" t="s">
        <v>396</v>
      </c>
      <c r="D38" s="259" t="s">
        <v>155</v>
      </c>
      <c r="E38" s="260">
        <v>40</v>
      </c>
      <c r="F38" s="261"/>
      <c r="G38" s="262">
        <f>ROUND(E38*F38,2)</f>
        <v>0</v>
      </c>
      <c r="H38" s="261"/>
      <c r="I38" s="262">
        <f>ROUND(E38*H38,2)</f>
        <v>0</v>
      </c>
      <c r="J38" s="261"/>
      <c r="K38" s="262">
        <f>ROUND(E38*J38,2)</f>
        <v>0</v>
      </c>
      <c r="L38" s="262">
        <v>21</v>
      </c>
      <c r="M38" s="262">
        <f>G38*(1+L38/100)</f>
        <v>0</v>
      </c>
      <c r="N38" s="260">
        <v>0</v>
      </c>
      <c r="O38" s="260">
        <f>ROUND(E38*N38,2)</f>
        <v>0</v>
      </c>
      <c r="P38" s="260">
        <v>0.35799999999999998</v>
      </c>
      <c r="Q38" s="260">
        <f>ROUND(E38*P38,2)</f>
        <v>14.32</v>
      </c>
      <c r="R38" s="262" t="s">
        <v>397</v>
      </c>
      <c r="S38" s="262" t="s">
        <v>157</v>
      </c>
      <c r="T38" s="263" t="s">
        <v>130</v>
      </c>
      <c r="U38" s="225">
        <v>0.62002999999999997</v>
      </c>
      <c r="V38" s="225">
        <f>ROUND(E38*U38,2)</f>
        <v>24.8</v>
      </c>
      <c r="W38" s="225"/>
      <c r="X38" s="225" t="s">
        <v>174</v>
      </c>
      <c r="Y38" s="225" t="s">
        <v>132</v>
      </c>
      <c r="Z38" s="215"/>
      <c r="AA38" s="215"/>
      <c r="AB38" s="215"/>
      <c r="AC38" s="215"/>
      <c r="AD38" s="215"/>
      <c r="AE38" s="215"/>
      <c r="AF38" s="215"/>
      <c r="AG38" s="215" t="s">
        <v>398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30.6" outlineLevel="1" x14ac:dyDescent="0.25">
      <c r="A39" s="257">
        <v>29</v>
      </c>
      <c r="B39" s="258" t="s">
        <v>399</v>
      </c>
      <c r="C39" s="266" t="s">
        <v>400</v>
      </c>
      <c r="D39" s="259" t="s">
        <v>155</v>
      </c>
      <c r="E39" s="260">
        <v>12</v>
      </c>
      <c r="F39" s="261"/>
      <c r="G39" s="262">
        <f>ROUND(E39*F39,2)</f>
        <v>0</v>
      </c>
      <c r="H39" s="261"/>
      <c r="I39" s="262">
        <f>ROUND(E39*H39,2)</f>
        <v>0</v>
      </c>
      <c r="J39" s="261"/>
      <c r="K39" s="262">
        <f>ROUND(E39*J39,2)</f>
        <v>0</v>
      </c>
      <c r="L39" s="262">
        <v>21</v>
      </c>
      <c r="M39" s="262">
        <f>G39*(1+L39/100)</f>
        <v>0</v>
      </c>
      <c r="N39" s="260">
        <v>0</v>
      </c>
      <c r="O39" s="260">
        <f>ROUND(E39*N39,2)</f>
        <v>0</v>
      </c>
      <c r="P39" s="260">
        <v>1.105</v>
      </c>
      <c r="Q39" s="260">
        <f>ROUND(E39*P39,2)</f>
        <v>13.26</v>
      </c>
      <c r="R39" s="262" t="s">
        <v>397</v>
      </c>
      <c r="S39" s="262" t="s">
        <v>157</v>
      </c>
      <c r="T39" s="263" t="s">
        <v>130</v>
      </c>
      <c r="U39" s="225">
        <v>1.5104500000000001</v>
      </c>
      <c r="V39" s="225">
        <f>ROUND(E39*U39,2)</f>
        <v>18.13</v>
      </c>
      <c r="W39" s="225"/>
      <c r="X39" s="225" t="s">
        <v>174</v>
      </c>
      <c r="Y39" s="225" t="s">
        <v>132</v>
      </c>
      <c r="Z39" s="215"/>
      <c r="AA39" s="215"/>
      <c r="AB39" s="215"/>
      <c r="AC39" s="215"/>
      <c r="AD39" s="215"/>
      <c r="AE39" s="215"/>
      <c r="AF39" s="215"/>
      <c r="AG39" s="215" t="s">
        <v>398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30.6" outlineLevel="1" x14ac:dyDescent="0.25">
      <c r="A40" s="237">
        <v>30</v>
      </c>
      <c r="B40" s="238" t="s">
        <v>401</v>
      </c>
      <c r="C40" s="248" t="s">
        <v>402</v>
      </c>
      <c r="D40" s="239" t="s">
        <v>155</v>
      </c>
      <c r="E40" s="240">
        <v>40</v>
      </c>
      <c r="F40" s="241"/>
      <c r="G40" s="242">
        <f>ROUND(E40*F40,2)</f>
        <v>0</v>
      </c>
      <c r="H40" s="241"/>
      <c r="I40" s="242">
        <f>ROUND(E40*H40,2)</f>
        <v>0</v>
      </c>
      <c r="J40" s="241"/>
      <c r="K40" s="242">
        <f>ROUND(E40*J40,2)</f>
        <v>0</v>
      </c>
      <c r="L40" s="242">
        <v>21</v>
      </c>
      <c r="M40" s="242">
        <f>G40*(1+L40/100)</f>
        <v>0</v>
      </c>
      <c r="N40" s="240">
        <v>0.59053999999999995</v>
      </c>
      <c r="O40" s="240">
        <f>ROUND(E40*N40,2)</f>
        <v>23.62</v>
      </c>
      <c r="P40" s="240">
        <v>0</v>
      </c>
      <c r="Q40" s="240">
        <f>ROUND(E40*P40,2)</f>
        <v>0</v>
      </c>
      <c r="R40" s="242" t="s">
        <v>397</v>
      </c>
      <c r="S40" s="242" t="s">
        <v>157</v>
      </c>
      <c r="T40" s="243" t="s">
        <v>130</v>
      </c>
      <c r="U40" s="225">
        <v>0.79508000000000001</v>
      </c>
      <c r="V40" s="225">
        <f>ROUND(E40*U40,2)</f>
        <v>31.8</v>
      </c>
      <c r="W40" s="225"/>
      <c r="X40" s="225" t="s">
        <v>174</v>
      </c>
      <c r="Y40" s="225" t="s">
        <v>132</v>
      </c>
      <c r="Z40" s="215"/>
      <c r="AA40" s="215"/>
      <c r="AB40" s="215"/>
      <c r="AC40" s="215"/>
      <c r="AD40" s="215"/>
      <c r="AE40" s="215"/>
      <c r="AF40" s="215"/>
      <c r="AG40" s="215" t="s">
        <v>398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51.6" outlineLevel="2" x14ac:dyDescent="0.25">
      <c r="A41" s="222"/>
      <c r="B41" s="223"/>
      <c r="C41" s="264" t="s">
        <v>403</v>
      </c>
      <c r="D41" s="256"/>
      <c r="E41" s="256"/>
      <c r="F41" s="256"/>
      <c r="G41" s="256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5"/>
      <c r="AA41" s="215"/>
      <c r="AB41" s="215"/>
      <c r="AC41" s="215"/>
      <c r="AD41" s="215"/>
      <c r="AE41" s="215"/>
      <c r="AF41" s="215"/>
      <c r="AG41" s="215" t="s">
        <v>160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44" t="str">
        <f>C41</f>
        <v>odkopávky nezapažené pro silnice, s přemístěním výkopku v příčných profilech, s naložením na dopravní prostředek a odvozem do 1 km, s uložením výkopku na skládku a úpravou pláně. Podklad ze štěrkopísku s rozprostřením, vlhčením a zhutněním tl. 10 cm, dodávka a položení dlažby betonové do lože z těženého kameniva do tl. 3 cm, s vyplněním spár, s dvojím beraněním a se smetením přebytečného materiálu na krajnici, osazení a dodávka záhonových obrubníků do lože z prostého betonu tl. 5-10 cm se zalitím a zatřením spár maltou, s opěrou. Skladba: podklad ze štěrkopísku                  10 cm lože z kameniva                               3 cm dlažba betonová                              4, 5, 6 cm celkem                                           17,18,19 cm</v>
      </c>
      <c r="BB41" s="215"/>
      <c r="BC41" s="215"/>
      <c r="BD41" s="215"/>
      <c r="BE41" s="215"/>
      <c r="BF41" s="215"/>
      <c r="BG41" s="215"/>
      <c r="BH41" s="215"/>
    </row>
    <row r="42" spans="1:60" ht="20.399999999999999" outlineLevel="1" x14ac:dyDescent="0.25">
      <c r="A42" s="237">
        <v>31</v>
      </c>
      <c r="B42" s="238" t="s">
        <v>404</v>
      </c>
      <c r="C42" s="248" t="s">
        <v>405</v>
      </c>
      <c r="D42" s="239" t="s">
        <v>155</v>
      </c>
      <c r="E42" s="240">
        <v>20</v>
      </c>
      <c r="F42" s="241"/>
      <c r="G42" s="242">
        <f>ROUND(E42*F42,2)</f>
        <v>0</v>
      </c>
      <c r="H42" s="241"/>
      <c r="I42" s="242">
        <f>ROUND(E42*H42,2)</f>
        <v>0</v>
      </c>
      <c r="J42" s="241"/>
      <c r="K42" s="242">
        <f>ROUND(E42*J42,2)</f>
        <v>0</v>
      </c>
      <c r="L42" s="242">
        <v>21</v>
      </c>
      <c r="M42" s="242">
        <f>G42*(1+L42/100)</f>
        <v>0</v>
      </c>
      <c r="N42" s="240">
        <v>0.54491000000000001</v>
      </c>
      <c r="O42" s="240">
        <f>ROUND(E42*N42,2)</f>
        <v>10.9</v>
      </c>
      <c r="P42" s="240">
        <v>0</v>
      </c>
      <c r="Q42" s="240">
        <f>ROUND(E42*P42,2)</f>
        <v>0</v>
      </c>
      <c r="R42" s="242" t="s">
        <v>397</v>
      </c>
      <c r="S42" s="242" t="s">
        <v>157</v>
      </c>
      <c r="T42" s="243" t="s">
        <v>130</v>
      </c>
      <c r="U42" s="225">
        <v>1.2522500000000001</v>
      </c>
      <c r="V42" s="225">
        <f>ROUND(E42*U42,2)</f>
        <v>25.05</v>
      </c>
      <c r="W42" s="225"/>
      <c r="X42" s="225" t="s">
        <v>174</v>
      </c>
      <c r="Y42" s="225" t="s">
        <v>132</v>
      </c>
      <c r="Z42" s="215"/>
      <c r="AA42" s="215"/>
      <c r="AB42" s="215"/>
      <c r="AC42" s="215"/>
      <c r="AD42" s="215"/>
      <c r="AE42" s="215"/>
      <c r="AF42" s="215"/>
      <c r="AG42" s="215" t="s">
        <v>398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51.6" outlineLevel="2" x14ac:dyDescent="0.25">
      <c r="A43" s="222"/>
      <c r="B43" s="223"/>
      <c r="C43" s="264" t="s">
        <v>406</v>
      </c>
      <c r="D43" s="256"/>
      <c r="E43" s="256"/>
      <c r="F43" s="256"/>
      <c r="G43" s="256"/>
      <c r="H43" s="225"/>
      <c r="I43" s="225"/>
      <c r="J43" s="225"/>
      <c r="K43" s="225"/>
      <c r="L43" s="225"/>
      <c r="M43" s="225"/>
      <c r="N43" s="224"/>
      <c r="O43" s="224"/>
      <c r="P43" s="224"/>
      <c r="Q43" s="224"/>
      <c r="R43" s="225"/>
      <c r="S43" s="225"/>
      <c r="T43" s="225"/>
      <c r="U43" s="225"/>
      <c r="V43" s="225"/>
      <c r="W43" s="225"/>
      <c r="X43" s="225"/>
      <c r="Y43" s="225"/>
      <c r="Z43" s="215"/>
      <c r="AA43" s="215"/>
      <c r="AB43" s="215"/>
      <c r="AC43" s="215"/>
      <c r="AD43" s="215"/>
      <c r="AE43" s="215"/>
      <c r="AF43" s="215"/>
      <c r="AG43" s="215" t="s">
        <v>160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44" t="str">
        <f>C43</f>
        <v>odkopávka s přemístěním výkopku v příčných profilech, s naložením na dopravní prostředek a odvozem do 1 km, s uložením výkopku na skládku. Úprava pláně. Podklad z prostého betonu třídy II. tl. 10 cm. Dodávka a položení dlažby zámkové do lože z těženého kameniva do tl. 5 cm, s vyplněním spár, s dvojím beraněním a se smetením přebytečného materiálu na krajnici. Osazení a dodávka záhonových obrubníků do lože z prostého betonu tl. 5 - 10 cm se zalitím a zatřením spár maltou, s opěrou. Skladba: podklad z prostého betonu             10 cm lože z kameniva                               5 cm dlažba zámková, betonová              6 cm celkem                                            21 cm</v>
      </c>
      <c r="BB43" s="215"/>
      <c r="BC43" s="215"/>
      <c r="BD43" s="215"/>
      <c r="BE43" s="215"/>
      <c r="BF43" s="215"/>
      <c r="BG43" s="215"/>
      <c r="BH43" s="215"/>
    </row>
    <row r="44" spans="1:60" outlineLevel="1" x14ac:dyDescent="0.25">
      <c r="A44" s="257">
        <v>32</v>
      </c>
      <c r="B44" s="258" t="s">
        <v>407</v>
      </c>
      <c r="C44" s="266" t="s">
        <v>408</v>
      </c>
      <c r="D44" s="259" t="s">
        <v>409</v>
      </c>
      <c r="E44" s="260">
        <v>20</v>
      </c>
      <c r="F44" s="261"/>
      <c r="G44" s="262">
        <f>ROUND(E44*F44,2)</f>
        <v>0</v>
      </c>
      <c r="H44" s="261"/>
      <c r="I44" s="262">
        <f>ROUND(E44*H44,2)</f>
        <v>0</v>
      </c>
      <c r="J44" s="261"/>
      <c r="K44" s="262">
        <f>ROUND(E44*J44,2)</f>
        <v>0</v>
      </c>
      <c r="L44" s="262">
        <v>21</v>
      </c>
      <c r="M44" s="262">
        <f>G44*(1+L44/100)</f>
        <v>0</v>
      </c>
      <c r="N44" s="260">
        <v>0</v>
      </c>
      <c r="O44" s="260">
        <f>ROUND(E44*N44,2)</f>
        <v>0</v>
      </c>
      <c r="P44" s="260">
        <v>0</v>
      </c>
      <c r="Q44" s="260">
        <f>ROUND(E44*P44,2)</f>
        <v>0</v>
      </c>
      <c r="R44" s="262" t="s">
        <v>397</v>
      </c>
      <c r="S44" s="262" t="s">
        <v>157</v>
      </c>
      <c r="T44" s="263" t="s">
        <v>130</v>
      </c>
      <c r="U44" s="225">
        <v>5.9139999999999997</v>
      </c>
      <c r="V44" s="225">
        <f>ROUND(E44*U44,2)</f>
        <v>118.28</v>
      </c>
      <c r="W44" s="225"/>
      <c r="X44" s="225" t="s">
        <v>174</v>
      </c>
      <c r="Y44" s="225" t="s">
        <v>132</v>
      </c>
      <c r="Z44" s="215"/>
      <c r="AA44" s="215"/>
      <c r="AB44" s="215"/>
      <c r="AC44" s="215"/>
      <c r="AD44" s="215"/>
      <c r="AE44" s="215"/>
      <c r="AF44" s="215"/>
      <c r="AG44" s="215" t="s">
        <v>398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0.399999999999999" outlineLevel="1" x14ac:dyDescent="0.25">
      <c r="A45" s="237">
        <v>33</v>
      </c>
      <c r="B45" s="238" t="s">
        <v>410</v>
      </c>
      <c r="C45" s="248" t="s">
        <v>411</v>
      </c>
      <c r="D45" s="239" t="s">
        <v>409</v>
      </c>
      <c r="E45" s="240">
        <v>20</v>
      </c>
      <c r="F45" s="241"/>
      <c r="G45" s="242">
        <f>ROUND(E45*F45,2)</f>
        <v>0</v>
      </c>
      <c r="H45" s="241"/>
      <c r="I45" s="242">
        <f>ROUND(E45*H45,2)</f>
        <v>0</v>
      </c>
      <c r="J45" s="241"/>
      <c r="K45" s="242">
        <f>ROUND(E45*J45,2)</f>
        <v>0</v>
      </c>
      <c r="L45" s="242">
        <v>21</v>
      </c>
      <c r="M45" s="242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2" t="s">
        <v>412</v>
      </c>
      <c r="S45" s="242" t="s">
        <v>157</v>
      </c>
      <c r="T45" s="243" t="s">
        <v>130</v>
      </c>
      <c r="U45" s="225">
        <v>1.1499999999999999</v>
      </c>
      <c r="V45" s="225">
        <f>ROUND(E45*U45,2)</f>
        <v>23</v>
      </c>
      <c r="W45" s="225"/>
      <c r="X45" s="225" t="s">
        <v>131</v>
      </c>
      <c r="Y45" s="225" t="s">
        <v>132</v>
      </c>
      <c r="Z45" s="215"/>
      <c r="AA45" s="215"/>
      <c r="AB45" s="215"/>
      <c r="AC45" s="215"/>
      <c r="AD45" s="215"/>
      <c r="AE45" s="215"/>
      <c r="AF45" s="215"/>
      <c r="AG45" s="215" t="s">
        <v>341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5">
      <c r="A46" s="222"/>
      <c r="B46" s="223"/>
      <c r="C46" s="264" t="s">
        <v>413</v>
      </c>
      <c r="D46" s="256"/>
      <c r="E46" s="256"/>
      <c r="F46" s="256"/>
      <c r="G46" s="256"/>
      <c r="H46" s="225"/>
      <c r="I46" s="225"/>
      <c r="J46" s="225"/>
      <c r="K46" s="225"/>
      <c r="L46" s="225"/>
      <c r="M46" s="225"/>
      <c r="N46" s="224"/>
      <c r="O46" s="224"/>
      <c r="P46" s="224"/>
      <c r="Q46" s="224"/>
      <c r="R46" s="225"/>
      <c r="S46" s="225"/>
      <c r="T46" s="225"/>
      <c r="U46" s="225"/>
      <c r="V46" s="225"/>
      <c r="W46" s="225"/>
      <c r="X46" s="225"/>
      <c r="Y46" s="225"/>
      <c r="Z46" s="215"/>
      <c r="AA46" s="215"/>
      <c r="AB46" s="215"/>
      <c r="AC46" s="215"/>
      <c r="AD46" s="215"/>
      <c r="AE46" s="215"/>
      <c r="AF46" s="215"/>
      <c r="AG46" s="215" t="s">
        <v>160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5">
      <c r="A47" s="257">
        <v>34</v>
      </c>
      <c r="B47" s="258" t="s">
        <v>414</v>
      </c>
      <c r="C47" s="266" t="s">
        <v>415</v>
      </c>
      <c r="D47" s="259" t="s">
        <v>263</v>
      </c>
      <c r="E47" s="260">
        <v>2</v>
      </c>
      <c r="F47" s="261"/>
      <c r="G47" s="262">
        <f>ROUND(E47*F47,2)</f>
        <v>0</v>
      </c>
      <c r="H47" s="261"/>
      <c r="I47" s="262">
        <f>ROUND(E47*H47,2)</f>
        <v>0</v>
      </c>
      <c r="J47" s="261"/>
      <c r="K47" s="262">
        <f>ROUND(E47*J47,2)</f>
        <v>0</v>
      </c>
      <c r="L47" s="262">
        <v>21</v>
      </c>
      <c r="M47" s="262">
        <f>G47*(1+L47/100)</f>
        <v>0</v>
      </c>
      <c r="N47" s="260">
        <v>7.1199999999999996E-3</v>
      </c>
      <c r="O47" s="260">
        <f>ROUND(E47*N47,2)</f>
        <v>0.01</v>
      </c>
      <c r="P47" s="260">
        <v>0</v>
      </c>
      <c r="Q47" s="260">
        <f>ROUND(E47*P47,2)</f>
        <v>0</v>
      </c>
      <c r="R47" s="262"/>
      <c r="S47" s="262" t="s">
        <v>157</v>
      </c>
      <c r="T47" s="263" t="s">
        <v>130</v>
      </c>
      <c r="U47" s="225">
        <v>4.8769999999999998</v>
      </c>
      <c r="V47" s="225">
        <f>ROUND(E47*U47,2)</f>
        <v>9.75</v>
      </c>
      <c r="W47" s="225"/>
      <c r="X47" s="225" t="s">
        <v>131</v>
      </c>
      <c r="Y47" s="225" t="s">
        <v>132</v>
      </c>
      <c r="Z47" s="215"/>
      <c r="AA47" s="215"/>
      <c r="AB47" s="215"/>
      <c r="AC47" s="215"/>
      <c r="AD47" s="215"/>
      <c r="AE47" s="215"/>
      <c r="AF47" s="215"/>
      <c r="AG47" s="215" t="s">
        <v>158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5">
      <c r="A48" s="237">
        <v>35</v>
      </c>
      <c r="B48" s="238" t="s">
        <v>416</v>
      </c>
      <c r="C48" s="248" t="s">
        <v>417</v>
      </c>
      <c r="D48" s="239" t="s">
        <v>209</v>
      </c>
      <c r="E48" s="240">
        <v>8</v>
      </c>
      <c r="F48" s="241"/>
      <c r="G48" s="242">
        <f>ROUND(E48*F48,2)</f>
        <v>0</v>
      </c>
      <c r="H48" s="241"/>
      <c r="I48" s="242">
        <f>ROUND(E48*H48,2)</f>
        <v>0</v>
      </c>
      <c r="J48" s="241"/>
      <c r="K48" s="242">
        <f>ROUND(E48*J48,2)</f>
        <v>0</v>
      </c>
      <c r="L48" s="242">
        <v>21</v>
      </c>
      <c r="M48" s="242">
        <f>G48*(1+L48/100)</f>
        <v>0</v>
      </c>
      <c r="N48" s="240">
        <v>0</v>
      </c>
      <c r="O48" s="240">
        <f>ROUND(E48*N48,2)</f>
        <v>0</v>
      </c>
      <c r="P48" s="240">
        <v>8.2000000000000003E-2</v>
      </c>
      <c r="Q48" s="240">
        <f>ROUND(E48*P48,2)</f>
        <v>0.66</v>
      </c>
      <c r="R48" s="242" t="s">
        <v>322</v>
      </c>
      <c r="S48" s="242" t="s">
        <v>157</v>
      </c>
      <c r="T48" s="243" t="s">
        <v>130</v>
      </c>
      <c r="U48" s="225">
        <v>1.6120000000000001</v>
      </c>
      <c r="V48" s="225">
        <f>ROUND(E48*U48,2)</f>
        <v>12.9</v>
      </c>
      <c r="W48" s="225"/>
      <c r="X48" s="225" t="s">
        <v>131</v>
      </c>
      <c r="Y48" s="225" t="s">
        <v>132</v>
      </c>
      <c r="Z48" s="215"/>
      <c r="AA48" s="215"/>
      <c r="AB48" s="215"/>
      <c r="AC48" s="215"/>
      <c r="AD48" s="215"/>
      <c r="AE48" s="215"/>
      <c r="AF48" s="215"/>
      <c r="AG48" s="215" t="s">
        <v>158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5">
      <c r="A49" s="222"/>
      <c r="B49" s="223"/>
      <c r="C49" s="264" t="s">
        <v>418</v>
      </c>
      <c r="D49" s="256"/>
      <c r="E49" s="256"/>
      <c r="F49" s="256"/>
      <c r="G49" s="256"/>
      <c r="H49" s="225"/>
      <c r="I49" s="225"/>
      <c r="J49" s="225"/>
      <c r="K49" s="225"/>
      <c r="L49" s="225"/>
      <c r="M49" s="225"/>
      <c r="N49" s="224"/>
      <c r="O49" s="224"/>
      <c r="P49" s="224"/>
      <c r="Q49" s="224"/>
      <c r="R49" s="225"/>
      <c r="S49" s="225"/>
      <c r="T49" s="225"/>
      <c r="U49" s="225"/>
      <c r="V49" s="225"/>
      <c r="W49" s="225"/>
      <c r="X49" s="225"/>
      <c r="Y49" s="225"/>
      <c r="Z49" s="215"/>
      <c r="AA49" s="215"/>
      <c r="AB49" s="215"/>
      <c r="AC49" s="215"/>
      <c r="AD49" s="215"/>
      <c r="AE49" s="215"/>
      <c r="AF49" s="215"/>
      <c r="AG49" s="215" t="s">
        <v>160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5">
      <c r="A50" s="257">
        <v>36</v>
      </c>
      <c r="B50" s="258" t="s">
        <v>419</v>
      </c>
      <c r="C50" s="266" t="s">
        <v>420</v>
      </c>
      <c r="D50" s="259" t="s">
        <v>155</v>
      </c>
      <c r="E50" s="260">
        <v>0.5</v>
      </c>
      <c r="F50" s="261"/>
      <c r="G50" s="262">
        <f>ROUND(E50*F50,2)</f>
        <v>0</v>
      </c>
      <c r="H50" s="261"/>
      <c r="I50" s="262">
        <f>ROUND(E50*H50,2)</f>
        <v>0</v>
      </c>
      <c r="J50" s="261"/>
      <c r="K50" s="262">
        <f>ROUND(E50*J50,2)</f>
        <v>0</v>
      </c>
      <c r="L50" s="262">
        <v>21</v>
      </c>
      <c r="M50" s="262">
        <f>G50*(1+L50/100)</f>
        <v>0</v>
      </c>
      <c r="N50" s="260">
        <v>1.17117</v>
      </c>
      <c r="O50" s="260">
        <f>ROUND(E50*N50,2)</f>
        <v>0.59</v>
      </c>
      <c r="P50" s="260">
        <v>0</v>
      </c>
      <c r="Q50" s="260">
        <f>ROUND(E50*P50,2)</f>
        <v>0</v>
      </c>
      <c r="R50" s="262" t="s">
        <v>397</v>
      </c>
      <c r="S50" s="262" t="s">
        <v>157</v>
      </c>
      <c r="T50" s="263" t="s">
        <v>130</v>
      </c>
      <c r="U50" s="225">
        <v>0.13888</v>
      </c>
      <c r="V50" s="225">
        <f>ROUND(E50*U50,2)</f>
        <v>7.0000000000000007E-2</v>
      </c>
      <c r="W50" s="225"/>
      <c r="X50" s="225" t="s">
        <v>174</v>
      </c>
      <c r="Y50" s="225" t="s">
        <v>132</v>
      </c>
      <c r="Z50" s="215"/>
      <c r="AA50" s="215"/>
      <c r="AB50" s="215"/>
      <c r="AC50" s="215"/>
      <c r="AD50" s="215"/>
      <c r="AE50" s="215"/>
      <c r="AF50" s="215"/>
      <c r="AG50" s="215" t="s">
        <v>398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5">
      <c r="A51" s="257">
        <v>37</v>
      </c>
      <c r="B51" s="258" t="s">
        <v>421</v>
      </c>
      <c r="C51" s="266" t="s">
        <v>422</v>
      </c>
      <c r="D51" s="259" t="s">
        <v>423</v>
      </c>
      <c r="E51" s="260">
        <v>1</v>
      </c>
      <c r="F51" s="261"/>
      <c r="G51" s="262">
        <f>ROUND(E51*F51,2)</f>
        <v>0</v>
      </c>
      <c r="H51" s="261"/>
      <c r="I51" s="262">
        <f>ROUND(E51*H51,2)</f>
        <v>0</v>
      </c>
      <c r="J51" s="261"/>
      <c r="K51" s="262">
        <f>ROUND(E51*J51,2)</f>
        <v>0</v>
      </c>
      <c r="L51" s="262">
        <v>21</v>
      </c>
      <c r="M51" s="262">
        <f>G51*(1+L51/100)</f>
        <v>0</v>
      </c>
      <c r="N51" s="260">
        <v>0</v>
      </c>
      <c r="O51" s="260">
        <f>ROUND(E51*N51,2)</f>
        <v>0</v>
      </c>
      <c r="P51" s="260">
        <v>0</v>
      </c>
      <c r="Q51" s="260">
        <f>ROUND(E51*P51,2)</f>
        <v>0</v>
      </c>
      <c r="R51" s="262"/>
      <c r="S51" s="262" t="s">
        <v>157</v>
      </c>
      <c r="T51" s="263" t="s">
        <v>130</v>
      </c>
      <c r="U51" s="225">
        <v>0</v>
      </c>
      <c r="V51" s="225">
        <f>ROUND(E51*U51,2)</f>
        <v>0</v>
      </c>
      <c r="W51" s="225"/>
      <c r="X51" s="225" t="s">
        <v>424</v>
      </c>
      <c r="Y51" s="225" t="s">
        <v>132</v>
      </c>
      <c r="Z51" s="215"/>
      <c r="AA51" s="215"/>
      <c r="AB51" s="215"/>
      <c r="AC51" s="215"/>
      <c r="AD51" s="215"/>
      <c r="AE51" s="215"/>
      <c r="AF51" s="215"/>
      <c r="AG51" s="215" t="s">
        <v>425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5">
      <c r="A52" s="237">
        <v>38</v>
      </c>
      <c r="B52" s="238" t="s">
        <v>351</v>
      </c>
      <c r="C52" s="248" t="s">
        <v>426</v>
      </c>
      <c r="D52" s="239" t="s">
        <v>386</v>
      </c>
      <c r="E52" s="240">
        <v>1</v>
      </c>
      <c r="F52" s="241"/>
      <c r="G52" s="242">
        <f>ROUND(E52*F52,2)</f>
        <v>0</v>
      </c>
      <c r="H52" s="241"/>
      <c r="I52" s="242">
        <f>ROUND(E52*H52,2)</f>
        <v>0</v>
      </c>
      <c r="J52" s="241"/>
      <c r="K52" s="242">
        <f>ROUND(E52*J52,2)</f>
        <v>0</v>
      </c>
      <c r="L52" s="242">
        <v>21</v>
      </c>
      <c r="M52" s="242">
        <f>G52*(1+L52/100)</f>
        <v>0</v>
      </c>
      <c r="N52" s="240">
        <v>0</v>
      </c>
      <c r="O52" s="240">
        <f>ROUND(E52*N52,2)</f>
        <v>0</v>
      </c>
      <c r="P52" s="240">
        <v>0</v>
      </c>
      <c r="Q52" s="240">
        <f>ROUND(E52*P52,2)</f>
        <v>0</v>
      </c>
      <c r="R52" s="242"/>
      <c r="S52" s="242" t="s">
        <v>129</v>
      </c>
      <c r="T52" s="243" t="s">
        <v>130</v>
      </c>
      <c r="U52" s="225">
        <v>0</v>
      </c>
      <c r="V52" s="225">
        <f>ROUND(E52*U52,2)</f>
        <v>0</v>
      </c>
      <c r="W52" s="225"/>
      <c r="X52" s="225" t="s">
        <v>276</v>
      </c>
      <c r="Y52" s="225" t="s">
        <v>132</v>
      </c>
      <c r="Z52" s="215"/>
      <c r="AA52" s="215"/>
      <c r="AB52" s="215"/>
      <c r="AC52" s="215"/>
      <c r="AD52" s="215"/>
      <c r="AE52" s="215"/>
      <c r="AF52" s="215"/>
      <c r="AG52" s="215" t="s">
        <v>277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5">
      <c r="A53" s="3"/>
      <c r="B53" s="4"/>
      <c r="C53" s="251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111</v>
      </c>
    </row>
    <row r="54" spans="1:60" x14ac:dyDescent="0.25">
      <c r="A54" s="218"/>
      <c r="B54" s="219" t="s">
        <v>29</v>
      </c>
      <c r="C54" s="252"/>
      <c r="D54" s="220"/>
      <c r="E54" s="221"/>
      <c r="F54" s="221"/>
      <c r="G54" s="236">
        <f>G8+G37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151</v>
      </c>
    </row>
    <row r="55" spans="1:60" x14ac:dyDescent="0.25">
      <c r="C55" s="253"/>
      <c r="D55" s="10"/>
      <c r="AG55" t="s">
        <v>152</v>
      </c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DF" sheet="1" formatRows="0"/>
  <mergeCells count="9">
    <mergeCell ref="C43:G43"/>
    <mergeCell ref="C46:G46"/>
    <mergeCell ref="C49:G49"/>
    <mergeCell ref="A1:G1"/>
    <mergeCell ref="C2:G2"/>
    <mergeCell ref="C3:G3"/>
    <mergeCell ref="C4:G4"/>
    <mergeCell ref="C36:G36"/>
    <mergeCell ref="C41:G4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 x14ac:dyDescent="0.25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00" t="s">
        <v>98</v>
      </c>
      <c r="B1" s="200"/>
      <c r="C1" s="200"/>
      <c r="D1" s="200"/>
      <c r="E1" s="200"/>
      <c r="F1" s="200"/>
      <c r="G1" s="200"/>
      <c r="AG1" t="s">
        <v>99</v>
      </c>
    </row>
    <row r="2" spans="1:60" ht="25.05" customHeight="1" x14ac:dyDescent="0.25">
      <c r="A2" s="201" t="s">
        <v>7</v>
      </c>
      <c r="B2" s="49" t="s">
        <v>44</v>
      </c>
      <c r="C2" s="204" t="s">
        <v>45</v>
      </c>
      <c r="D2" s="202"/>
      <c r="E2" s="202"/>
      <c r="F2" s="202"/>
      <c r="G2" s="203"/>
      <c r="AG2" t="s">
        <v>100</v>
      </c>
    </row>
    <row r="3" spans="1:60" ht="25.05" customHeight="1" x14ac:dyDescent="0.25">
      <c r="A3" s="201" t="s">
        <v>8</v>
      </c>
      <c r="B3" s="49" t="s">
        <v>48</v>
      </c>
      <c r="C3" s="204" t="s">
        <v>49</v>
      </c>
      <c r="D3" s="202"/>
      <c r="E3" s="202"/>
      <c r="F3" s="202"/>
      <c r="G3" s="203"/>
      <c r="AC3" s="179" t="s">
        <v>100</v>
      </c>
      <c r="AG3" t="s">
        <v>101</v>
      </c>
    </row>
    <row r="4" spans="1:60" ht="25.05" customHeight="1" x14ac:dyDescent="0.25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102</v>
      </c>
    </row>
    <row r="5" spans="1:60" x14ac:dyDescent="0.25">
      <c r="D5" s="10"/>
    </row>
    <row r="6" spans="1:60" ht="39.6" x14ac:dyDescent="0.25">
      <c r="A6" s="211" t="s">
        <v>103</v>
      </c>
      <c r="B6" s="213" t="s">
        <v>104</v>
      </c>
      <c r="C6" s="213" t="s">
        <v>105</v>
      </c>
      <c r="D6" s="212" t="s">
        <v>106</v>
      </c>
      <c r="E6" s="211" t="s">
        <v>107</v>
      </c>
      <c r="F6" s="210" t="s">
        <v>108</v>
      </c>
      <c r="G6" s="211" t="s">
        <v>29</v>
      </c>
      <c r="H6" s="214" t="s">
        <v>30</v>
      </c>
      <c r="I6" s="214" t="s">
        <v>109</v>
      </c>
      <c r="J6" s="214" t="s">
        <v>31</v>
      </c>
      <c r="K6" s="214" t="s">
        <v>110</v>
      </c>
      <c r="L6" s="214" t="s">
        <v>111</v>
      </c>
      <c r="M6" s="214" t="s">
        <v>112</v>
      </c>
      <c r="N6" s="214" t="s">
        <v>113</v>
      </c>
      <c r="O6" s="214" t="s">
        <v>114</v>
      </c>
      <c r="P6" s="214" t="s">
        <v>115</v>
      </c>
      <c r="Q6" s="214" t="s">
        <v>116</v>
      </c>
      <c r="R6" s="214" t="s">
        <v>117</v>
      </c>
      <c r="S6" s="214" t="s">
        <v>118</v>
      </c>
      <c r="T6" s="214" t="s">
        <v>119</v>
      </c>
      <c r="U6" s="214" t="s">
        <v>120</v>
      </c>
      <c r="V6" s="214" t="s">
        <v>121</v>
      </c>
      <c r="W6" s="214" t="s">
        <v>122</v>
      </c>
      <c r="X6" s="214" t="s">
        <v>123</v>
      </c>
      <c r="Y6" s="214" t="s">
        <v>124</v>
      </c>
    </row>
    <row r="7" spans="1:60" hidden="1" x14ac:dyDescent="0.25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5">
      <c r="A8" s="230" t="s">
        <v>125</v>
      </c>
      <c r="B8" s="231" t="s">
        <v>73</v>
      </c>
      <c r="C8" s="247" t="s">
        <v>126</v>
      </c>
      <c r="D8" s="232"/>
      <c r="E8" s="233"/>
      <c r="F8" s="234"/>
      <c r="G8" s="234">
        <f>SUMIF(AG9:AG37,"&lt;&gt;NOR",G9:G37)</f>
        <v>0</v>
      </c>
      <c r="H8" s="234"/>
      <c r="I8" s="234">
        <f>SUM(I9:I37)</f>
        <v>0</v>
      </c>
      <c r="J8" s="234"/>
      <c r="K8" s="234">
        <f>SUM(K9:K37)</f>
        <v>0</v>
      </c>
      <c r="L8" s="234"/>
      <c r="M8" s="234">
        <f>SUM(M9:M37)</f>
        <v>0</v>
      </c>
      <c r="N8" s="233"/>
      <c r="O8" s="233">
        <f>SUM(O9:O37)</f>
        <v>0</v>
      </c>
      <c r="P8" s="233"/>
      <c r="Q8" s="233">
        <f>SUM(Q9:Q37)</f>
        <v>0</v>
      </c>
      <c r="R8" s="234"/>
      <c r="S8" s="234"/>
      <c r="T8" s="235"/>
      <c r="U8" s="229"/>
      <c r="V8" s="229">
        <f>SUM(V9:V37)</f>
        <v>0</v>
      </c>
      <c r="W8" s="229"/>
      <c r="X8" s="229"/>
      <c r="Y8" s="229"/>
      <c r="AG8" t="s">
        <v>127</v>
      </c>
    </row>
    <row r="9" spans="1:60" outlineLevel="1" x14ac:dyDescent="0.25">
      <c r="A9" s="257">
        <v>1</v>
      </c>
      <c r="B9" s="258" t="s">
        <v>421</v>
      </c>
      <c r="C9" s="266" t="s">
        <v>422</v>
      </c>
      <c r="D9" s="259" t="s">
        <v>423</v>
      </c>
      <c r="E9" s="260">
        <v>1</v>
      </c>
      <c r="F9" s="261"/>
      <c r="G9" s="262">
        <f>ROUND(E9*F9,2)</f>
        <v>0</v>
      </c>
      <c r="H9" s="261"/>
      <c r="I9" s="262">
        <f>ROUND(E9*H9,2)</f>
        <v>0</v>
      </c>
      <c r="J9" s="261"/>
      <c r="K9" s="262">
        <f>ROUND(E9*J9,2)</f>
        <v>0</v>
      </c>
      <c r="L9" s="262">
        <v>21</v>
      </c>
      <c r="M9" s="262">
        <f>G9*(1+L9/100)</f>
        <v>0</v>
      </c>
      <c r="N9" s="260">
        <v>0</v>
      </c>
      <c r="O9" s="260">
        <f>ROUND(E9*N9,2)</f>
        <v>0</v>
      </c>
      <c r="P9" s="260">
        <v>0</v>
      </c>
      <c r="Q9" s="260">
        <f>ROUND(E9*P9,2)</f>
        <v>0</v>
      </c>
      <c r="R9" s="262"/>
      <c r="S9" s="262" t="s">
        <v>157</v>
      </c>
      <c r="T9" s="263" t="s">
        <v>130</v>
      </c>
      <c r="U9" s="225">
        <v>0</v>
      </c>
      <c r="V9" s="225">
        <f>ROUND(E9*U9,2)</f>
        <v>0</v>
      </c>
      <c r="W9" s="225"/>
      <c r="X9" s="225" t="s">
        <v>424</v>
      </c>
      <c r="Y9" s="225" t="s">
        <v>132</v>
      </c>
      <c r="Z9" s="215"/>
      <c r="AA9" s="215"/>
      <c r="AB9" s="215"/>
      <c r="AC9" s="215"/>
      <c r="AD9" s="215"/>
      <c r="AE9" s="215"/>
      <c r="AF9" s="215"/>
      <c r="AG9" s="215" t="s">
        <v>425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5">
      <c r="A10" s="237">
        <v>2</v>
      </c>
      <c r="B10" s="238" t="s">
        <v>427</v>
      </c>
      <c r="C10" s="248" t="s">
        <v>428</v>
      </c>
      <c r="D10" s="239" t="s">
        <v>423</v>
      </c>
      <c r="E10" s="240">
        <v>1</v>
      </c>
      <c r="F10" s="241"/>
      <c r="G10" s="242">
        <f>ROUND(E10*F10,2)</f>
        <v>0</v>
      </c>
      <c r="H10" s="241"/>
      <c r="I10" s="242">
        <f>ROUND(E10*H10,2)</f>
        <v>0</v>
      </c>
      <c r="J10" s="241"/>
      <c r="K10" s="242">
        <f>ROUND(E10*J10,2)</f>
        <v>0</v>
      </c>
      <c r="L10" s="242">
        <v>21</v>
      </c>
      <c r="M10" s="242">
        <f>G10*(1+L10/100)</f>
        <v>0</v>
      </c>
      <c r="N10" s="240">
        <v>0</v>
      </c>
      <c r="O10" s="240">
        <f>ROUND(E10*N10,2)</f>
        <v>0</v>
      </c>
      <c r="P10" s="240">
        <v>0</v>
      </c>
      <c r="Q10" s="240">
        <f>ROUND(E10*P10,2)</f>
        <v>0</v>
      </c>
      <c r="R10" s="242"/>
      <c r="S10" s="242" t="s">
        <v>157</v>
      </c>
      <c r="T10" s="243" t="s">
        <v>130</v>
      </c>
      <c r="U10" s="225">
        <v>0</v>
      </c>
      <c r="V10" s="225">
        <f>ROUND(E10*U10,2)</f>
        <v>0</v>
      </c>
      <c r="W10" s="225"/>
      <c r="X10" s="225" t="s">
        <v>424</v>
      </c>
      <c r="Y10" s="225" t="s">
        <v>132</v>
      </c>
      <c r="Z10" s="215"/>
      <c r="AA10" s="215"/>
      <c r="AB10" s="215"/>
      <c r="AC10" s="215"/>
      <c r="AD10" s="215"/>
      <c r="AE10" s="215"/>
      <c r="AF10" s="215"/>
      <c r="AG10" s="215" t="s">
        <v>425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1" outlineLevel="2" x14ac:dyDescent="0.25">
      <c r="A11" s="222"/>
      <c r="B11" s="223"/>
      <c r="C11" s="249" t="s">
        <v>429</v>
      </c>
      <c r="D11" s="245"/>
      <c r="E11" s="245"/>
      <c r="F11" s="245"/>
      <c r="G11" s="245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135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44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215"/>
      <c r="BC11" s="215"/>
      <c r="BD11" s="215"/>
      <c r="BE11" s="215"/>
      <c r="BF11" s="215"/>
      <c r="BG11" s="215"/>
      <c r="BH11" s="215"/>
    </row>
    <row r="12" spans="1:60" outlineLevel="1" x14ac:dyDescent="0.25">
      <c r="A12" s="237">
        <v>3</v>
      </c>
      <c r="B12" s="238" t="s">
        <v>430</v>
      </c>
      <c r="C12" s="248" t="s">
        <v>431</v>
      </c>
      <c r="D12" s="239" t="s">
        <v>423</v>
      </c>
      <c r="E12" s="240">
        <v>1</v>
      </c>
      <c r="F12" s="241"/>
      <c r="G12" s="242">
        <f>ROUND(E12*F12,2)</f>
        <v>0</v>
      </c>
      <c r="H12" s="241"/>
      <c r="I12" s="242">
        <f>ROUND(E12*H12,2)</f>
        <v>0</v>
      </c>
      <c r="J12" s="241"/>
      <c r="K12" s="242">
        <f>ROUND(E12*J12,2)</f>
        <v>0</v>
      </c>
      <c r="L12" s="242">
        <v>21</v>
      </c>
      <c r="M12" s="242">
        <f>G12*(1+L12/100)</f>
        <v>0</v>
      </c>
      <c r="N12" s="240">
        <v>0</v>
      </c>
      <c r="O12" s="240">
        <f>ROUND(E12*N12,2)</f>
        <v>0</v>
      </c>
      <c r="P12" s="240">
        <v>0</v>
      </c>
      <c r="Q12" s="240">
        <f>ROUND(E12*P12,2)</f>
        <v>0</v>
      </c>
      <c r="R12" s="242"/>
      <c r="S12" s="242" t="s">
        <v>157</v>
      </c>
      <c r="T12" s="243" t="s">
        <v>130</v>
      </c>
      <c r="U12" s="225">
        <v>0</v>
      </c>
      <c r="V12" s="225">
        <f>ROUND(E12*U12,2)</f>
        <v>0</v>
      </c>
      <c r="W12" s="225"/>
      <c r="X12" s="225" t="s">
        <v>424</v>
      </c>
      <c r="Y12" s="225" t="s">
        <v>132</v>
      </c>
      <c r="Z12" s="215"/>
      <c r="AA12" s="215"/>
      <c r="AB12" s="215"/>
      <c r="AC12" s="215"/>
      <c r="AD12" s="215"/>
      <c r="AE12" s="215"/>
      <c r="AF12" s="215"/>
      <c r="AG12" s="215" t="s">
        <v>425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31.2" outlineLevel="2" x14ac:dyDescent="0.25">
      <c r="A13" s="222"/>
      <c r="B13" s="223"/>
      <c r="C13" s="249" t="s">
        <v>432</v>
      </c>
      <c r="D13" s="245"/>
      <c r="E13" s="245"/>
      <c r="F13" s="245"/>
      <c r="G13" s="24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5"/>
      <c r="AA13" s="215"/>
      <c r="AB13" s="215"/>
      <c r="AC13" s="215"/>
      <c r="AD13" s="215"/>
      <c r="AE13" s="215"/>
      <c r="AF13" s="215"/>
      <c r="AG13" s="215" t="s">
        <v>135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44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215"/>
      <c r="BC13" s="215"/>
      <c r="BD13" s="215"/>
      <c r="BE13" s="215"/>
      <c r="BF13" s="215"/>
      <c r="BG13" s="215"/>
      <c r="BH13" s="215"/>
    </row>
    <row r="14" spans="1:60" outlineLevel="1" x14ac:dyDescent="0.25">
      <c r="A14" s="237">
        <v>4</v>
      </c>
      <c r="B14" s="238" t="s">
        <v>433</v>
      </c>
      <c r="C14" s="248" t="s">
        <v>434</v>
      </c>
      <c r="D14" s="239" t="s">
        <v>423</v>
      </c>
      <c r="E14" s="240">
        <v>1</v>
      </c>
      <c r="F14" s="241"/>
      <c r="G14" s="242">
        <f>ROUND(E14*F14,2)</f>
        <v>0</v>
      </c>
      <c r="H14" s="241"/>
      <c r="I14" s="242">
        <f>ROUND(E14*H14,2)</f>
        <v>0</v>
      </c>
      <c r="J14" s="241"/>
      <c r="K14" s="242">
        <f>ROUND(E14*J14,2)</f>
        <v>0</v>
      </c>
      <c r="L14" s="242">
        <v>21</v>
      </c>
      <c r="M14" s="242">
        <f>G14*(1+L14/100)</f>
        <v>0</v>
      </c>
      <c r="N14" s="240">
        <v>0</v>
      </c>
      <c r="O14" s="240">
        <f>ROUND(E14*N14,2)</f>
        <v>0</v>
      </c>
      <c r="P14" s="240">
        <v>0</v>
      </c>
      <c r="Q14" s="240">
        <f>ROUND(E14*P14,2)</f>
        <v>0</v>
      </c>
      <c r="R14" s="242"/>
      <c r="S14" s="242" t="s">
        <v>157</v>
      </c>
      <c r="T14" s="243" t="s">
        <v>130</v>
      </c>
      <c r="U14" s="225">
        <v>0</v>
      </c>
      <c r="V14" s="225">
        <f>ROUND(E14*U14,2)</f>
        <v>0</v>
      </c>
      <c r="W14" s="225"/>
      <c r="X14" s="225" t="s">
        <v>424</v>
      </c>
      <c r="Y14" s="225" t="s">
        <v>132</v>
      </c>
      <c r="Z14" s="215"/>
      <c r="AA14" s="215"/>
      <c r="AB14" s="215"/>
      <c r="AC14" s="215"/>
      <c r="AD14" s="215"/>
      <c r="AE14" s="215"/>
      <c r="AF14" s="215"/>
      <c r="AG14" s="215" t="s">
        <v>425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1" outlineLevel="2" x14ac:dyDescent="0.25">
      <c r="A15" s="222"/>
      <c r="B15" s="223"/>
      <c r="C15" s="249" t="s">
        <v>435</v>
      </c>
      <c r="D15" s="245"/>
      <c r="E15" s="245"/>
      <c r="F15" s="245"/>
      <c r="G15" s="245"/>
      <c r="H15" s="225"/>
      <c r="I15" s="225"/>
      <c r="J15" s="225"/>
      <c r="K15" s="225"/>
      <c r="L15" s="225"/>
      <c r="M15" s="225"/>
      <c r="N15" s="224"/>
      <c r="O15" s="224"/>
      <c r="P15" s="224"/>
      <c r="Q15" s="224"/>
      <c r="R15" s="225"/>
      <c r="S15" s="225"/>
      <c r="T15" s="225"/>
      <c r="U15" s="225"/>
      <c r="V15" s="225"/>
      <c r="W15" s="225"/>
      <c r="X15" s="225"/>
      <c r="Y15" s="225"/>
      <c r="Z15" s="215"/>
      <c r="AA15" s="215"/>
      <c r="AB15" s="215"/>
      <c r="AC15" s="215"/>
      <c r="AD15" s="215"/>
      <c r="AE15" s="215"/>
      <c r="AF15" s="215"/>
      <c r="AG15" s="215" t="s">
        <v>135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4" t="str">
        <f>C15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" s="215"/>
      <c r="BC15" s="215"/>
      <c r="BD15" s="215"/>
      <c r="BE15" s="215"/>
      <c r="BF15" s="215"/>
      <c r="BG15" s="215"/>
      <c r="BH15" s="215"/>
    </row>
    <row r="16" spans="1:60" outlineLevel="1" x14ac:dyDescent="0.25">
      <c r="A16" s="237">
        <v>5</v>
      </c>
      <c r="B16" s="238" t="s">
        <v>436</v>
      </c>
      <c r="C16" s="248" t="s">
        <v>437</v>
      </c>
      <c r="D16" s="239" t="s">
        <v>173</v>
      </c>
      <c r="E16" s="240">
        <v>1</v>
      </c>
      <c r="F16" s="241"/>
      <c r="G16" s="242">
        <f>ROUND(E16*F16,2)</f>
        <v>0</v>
      </c>
      <c r="H16" s="241"/>
      <c r="I16" s="242">
        <f>ROUND(E16*H16,2)</f>
        <v>0</v>
      </c>
      <c r="J16" s="241"/>
      <c r="K16" s="242">
        <f>ROUND(E16*J16,2)</f>
        <v>0</v>
      </c>
      <c r="L16" s="242">
        <v>21</v>
      </c>
      <c r="M16" s="242">
        <f>G16*(1+L16/100)</f>
        <v>0</v>
      </c>
      <c r="N16" s="240">
        <v>0</v>
      </c>
      <c r="O16" s="240">
        <f>ROUND(E16*N16,2)</f>
        <v>0</v>
      </c>
      <c r="P16" s="240">
        <v>0</v>
      </c>
      <c r="Q16" s="240">
        <f>ROUND(E16*P16,2)</f>
        <v>0</v>
      </c>
      <c r="R16" s="242"/>
      <c r="S16" s="242" t="s">
        <v>129</v>
      </c>
      <c r="T16" s="243" t="s">
        <v>130</v>
      </c>
      <c r="U16" s="225">
        <v>0</v>
      </c>
      <c r="V16" s="225">
        <f>ROUND(E16*U16,2)</f>
        <v>0</v>
      </c>
      <c r="W16" s="225"/>
      <c r="X16" s="225" t="s">
        <v>224</v>
      </c>
      <c r="Y16" s="225" t="s">
        <v>132</v>
      </c>
      <c r="Z16" s="215"/>
      <c r="AA16" s="215"/>
      <c r="AB16" s="215"/>
      <c r="AC16" s="215"/>
      <c r="AD16" s="215"/>
      <c r="AE16" s="215"/>
      <c r="AF16" s="215"/>
      <c r="AG16" s="215" t="s">
        <v>225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5">
      <c r="A17" s="222"/>
      <c r="B17" s="223"/>
      <c r="C17" s="249" t="s">
        <v>438</v>
      </c>
      <c r="D17" s="245"/>
      <c r="E17" s="245"/>
      <c r="F17" s="245"/>
      <c r="G17" s="245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5"/>
      <c r="AA17" s="215"/>
      <c r="AB17" s="215"/>
      <c r="AC17" s="215"/>
      <c r="AD17" s="215"/>
      <c r="AE17" s="215"/>
      <c r="AF17" s="215"/>
      <c r="AG17" s="215" t="s">
        <v>135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5">
      <c r="A18" s="222"/>
      <c r="B18" s="223"/>
      <c r="C18" s="250" t="s">
        <v>439</v>
      </c>
      <c r="D18" s="246"/>
      <c r="E18" s="246"/>
      <c r="F18" s="246"/>
      <c r="G18" s="246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5"/>
      <c r="AA18" s="215"/>
      <c r="AB18" s="215"/>
      <c r="AC18" s="215"/>
      <c r="AD18" s="215"/>
      <c r="AE18" s="215"/>
      <c r="AF18" s="215"/>
      <c r="AG18" s="215" t="s">
        <v>135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5">
      <c r="A19" s="222"/>
      <c r="B19" s="223"/>
      <c r="C19" s="250" t="s">
        <v>440</v>
      </c>
      <c r="D19" s="246"/>
      <c r="E19" s="246"/>
      <c r="F19" s="246"/>
      <c r="G19" s="246"/>
      <c r="H19" s="225"/>
      <c r="I19" s="225"/>
      <c r="J19" s="225"/>
      <c r="K19" s="225"/>
      <c r="L19" s="225"/>
      <c r="M19" s="225"/>
      <c r="N19" s="224"/>
      <c r="O19" s="224"/>
      <c r="P19" s="224"/>
      <c r="Q19" s="224"/>
      <c r="R19" s="225"/>
      <c r="S19" s="225"/>
      <c r="T19" s="225"/>
      <c r="U19" s="225"/>
      <c r="V19" s="225"/>
      <c r="W19" s="225"/>
      <c r="X19" s="225"/>
      <c r="Y19" s="225"/>
      <c r="Z19" s="215"/>
      <c r="AA19" s="215"/>
      <c r="AB19" s="215"/>
      <c r="AC19" s="215"/>
      <c r="AD19" s="215"/>
      <c r="AE19" s="215"/>
      <c r="AF19" s="215"/>
      <c r="AG19" s="215" t="s">
        <v>135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5">
      <c r="A20" s="237">
        <v>6</v>
      </c>
      <c r="B20" s="238" t="s">
        <v>441</v>
      </c>
      <c r="C20" s="248" t="s">
        <v>442</v>
      </c>
      <c r="D20" s="239" t="s">
        <v>173</v>
      </c>
      <c r="E20" s="240">
        <v>1</v>
      </c>
      <c r="F20" s="241"/>
      <c r="G20" s="242">
        <f>ROUND(E20*F20,2)</f>
        <v>0</v>
      </c>
      <c r="H20" s="241"/>
      <c r="I20" s="242">
        <f>ROUND(E20*H20,2)</f>
        <v>0</v>
      </c>
      <c r="J20" s="241"/>
      <c r="K20" s="242">
        <f>ROUND(E20*J20,2)</f>
        <v>0</v>
      </c>
      <c r="L20" s="242">
        <v>21</v>
      </c>
      <c r="M20" s="242">
        <f>G20*(1+L20/100)</f>
        <v>0</v>
      </c>
      <c r="N20" s="240">
        <v>0</v>
      </c>
      <c r="O20" s="240">
        <f>ROUND(E20*N20,2)</f>
        <v>0</v>
      </c>
      <c r="P20" s="240">
        <v>0</v>
      </c>
      <c r="Q20" s="240">
        <f>ROUND(E20*P20,2)</f>
        <v>0</v>
      </c>
      <c r="R20" s="242"/>
      <c r="S20" s="242" t="s">
        <v>129</v>
      </c>
      <c r="T20" s="243" t="s">
        <v>130</v>
      </c>
      <c r="U20" s="225">
        <v>0</v>
      </c>
      <c r="V20" s="225">
        <f>ROUND(E20*U20,2)</f>
        <v>0</v>
      </c>
      <c r="W20" s="225"/>
      <c r="X20" s="225" t="s">
        <v>224</v>
      </c>
      <c r="Y20" s="225" t="s">
        <v>132</v>
      </c>
      <c r="Z20" s="215"/>
      <c r="AA20" s="215"/>
      <c r="AB20" s="215"/>
      <c r="AC20" s="215"/>
      <c r="AD20" s="215"/>
      <c r="AE20" s="215"/>
      <c r="AF20" s="215"/>
      <c r="AG20" s="215" t="s">
        <v>225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1" outlineLevel="2" x14ac:dyDescent="0.25">
      <c r="A21" s="222"/>
      <c r="B21" s="223"/>
      <c r="C21" s="249" t="s">
        <v>443</v>
      </c>
      <c r="D21" s="245"/>
      <c r="E21" s="245"/>
      <c r="F21" s="245"/>
      <c r="G21" s="24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5"/>
      <c r="AA21" s="215"/>
      <c r="AB21" s="215"/>
      <c r="AC21" s="215"/>
      <c r="AD21" s="215"/>
      <c r="AE21" s="215"/>
      <c r="AF21" s="215"/>
      <c r="AG21" s="215" t="s">
        <v>135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4" t="str">
        <f>C21</f>
        <v>Zajištění všech podkladů ke kolaudaci stavby. Náklady na ztížené podmínky provádění tam, kde jsou stavební práce zcela nebo z části omezovány provozem jiných osob. Režijní náklady stavby vyplývající z plnění podmínek uvedených ve smlouvě o dílo např. pojištění stavby, bankovní záruky.</v>
      </c>
      <c r="BB21" s="215"/>
      <c r="BC21" s="215"/>
      <c r="BD21" s="215"/>
      <c r="BE21" s="215"/>
      <c r="BF21" s="215"/>
      <c r="BG21" s="215"/>
      <c r="BH21" s="215"/>
    </row>
    <row r="22" spans="1:60" outlineLevel="1" x14ac:dyDescent="0.25">
      <c r="A22" s="257">
        <v>7</v>
      </c>
      <c r="B22" s="258" t="s">
        <v>444</v>
      </c>
      <c r="C22" s="266" t="s">
        <v>445</v>
      </c>
      <c r="D22" s="259" t="s">
        <v>173</v>
      </c>
      <c r="E22" s="260">
        <v>1</v>
      </c>
      <c r="F22" s="261"/>
      <c r="G22" s="262">
        <f>ROUND(E22*F22,2)</f>
        <v>0</v>
      </c>
      <c r="H22" s="261"/>
      <c r="I22" s="262">
        <f>ROUND(E22*H22,2)</f>
        <v>0</v>
      </c>
      <c r="J22" s="261"/>
      <c r="K22" s="262">
        <f>ROUND(E22*J22,2)</f>
        <v>0</v>
      </c>
      <c r="L22" s="262">
        <v>21</v>
      </c>
      <c r="M22" s="262">
        <f>G22*(1+L22/100)</f>
        <v>0</v>
      </c>
      <c r="N22" s="260">
        <v>0</v>
      </c>
      <c r="O22" s="260">
        <f>ROUND(E22*N22,2)</f>
        <v>0</v>
      </c>
      <c r="P22" s="260">
        <v>0</v>
      </c>
      <c r="Q22" s="260">
        <f>ROUND(E22*P22,2)</f>
        <v>0</v>
      </c>
      <c r="R22" s="262"/>
      <c r="S22" s="262" t="s">
        <v>129</v>
      </c>
      <c r="T22" s="263" t="s">
        <v>130</v>
      </c>
      <c r="U22" s="225">
        <v>0</v>
      </c>
      <c r="V22" s="225">
        <f>ROUND(E22*U22,2)</f>
        <v>0</v>
      </c>
      <c r="W22" s="225"/>
      <c r="X22" s="225" t="s">
        <v>224</v>
      </c>
      <c r="Y22" s="225" t="s">
        <v>132</v>
      </c>
      <c r="Z22" s="215"/>
      <c r="AA22" s="215"/>
      <c r="AB22" s="215"/>
      <c r="AC22" s="215"/>
      <c r="AD22" s="215"/>
      <c r="AE22" s="215"/>
      <c r="AF22" s="215"/>
      <c r="AG22" s="215" t="s">
        <v>225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5">
      <c r="A23" s="257">
        <v>8</v>
      </c>
      <c r="B23" s="258" t="s">
        <v>446</v>
      </c>
      <c r="C23" s="266" t="s">
        <v>447</v>
      </c>
      <c r="D23" s="259" t="s">
        <v>423</v>
      </c>
      <c r="E23" s="260">
        <v>1</v>
      </c>
      <c r="F23" s="261"/>
      <c r="G23" s="262">
        <f>ROUND(E23*F23,2)</f>
        <v>0</v>
      </c>
      <c r="H23" s="261"/>
      <c r="I23" s="262">
        <f>ROUND(E23*H23,2)</f>
        <v>0</v>
      </c>
      <c r="J23" s="261"/>
      <c r="K23" s="262">
        <f>ROUND(E23*J23,2)</f>
        <v>0</v>
      </c>
      <c r="L23" s="262">
        <v>21</v>
      </c>
      <c r="M23" s="262">
        <f>G23*(1+L23/100)</f>
        <v>0</v>
      </c>
      <c r="N23" s="260">
        <v>0</v>
      </c>
      <c r="O23" s="260">
        <f>ROUND(E23*N23,2)</f>
        <v>0</v>
      </c>
      <c r="P23" s="260">
        <v>0</v>
      </c>
      <c r="Q23" s="260">
        <f>ROUND(E23*P23,2)</f>
        <v>0</v>
      </c>
      <c r="R23" s="262"/>
      <c r="S23" s="262" t="s">
        <v>157</v>
      </c>
      <c r="T23" s="263" t="s">
        <v>130</v>
      </c>
      <c r="U23" s="225">
        <v>0</v>
      </c>
      <c r="V23" s="225">
        <f>ROUND(E23*U23,2)</f>
        <v>0</v>
      </c>
      <c r="W23" s="225"/>
      <c r="X23" s="225" t="s">
        <v>424</v>
      </c>
      <c r="Y23" s="225" t="s">
        <v>132</v>
      </c>
      <c r="Z23" s="215"/>
      <c r="AA23" s="215"/>
      <c r="AB23" s="215"/>
      <c r="AC23" s="215"/>
      <c r="AD23" s="215"/>
      <c r="AE23" s="215"/>
      <c r="AF23" s="215"/>
      <c r="AG23" s="215" t="s">
        <v>425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5">
      <c r="A24" s="237">
        <v>9</v>
      </c>
      <c r="B24" s="238" t="s">
        <v>448</v>
      </c>
      <c r="C24" s="248" t="s">
        <v>449</v>
      </c>
      <c r="D24" s="239" t="s">
        <v>423</v>
      </c>
      <c r="E24" s="240">
        <v>1</v>
      </c>
      <c r="F24" s="241"/>
      <c r="G24" s="242">
        <f>ROUND(E24*F24,2)</f>
        <v>0</v>
      </c>
      <c r="H24" s="241"/>
      <c r="I24" s="242">
        <f>ROUND(E24*H24,2)</f>
        <v>0</v>
      </c>
      <c r="J24" s="241"/>
      <c r="K24" s="242">
        <f>ROUND(E24*J24,2)</f>
        <v>0</v>
      </c>
      <c r="L24" s="242">
        <v>21</v>
      </c>
      <c r="M24" s="242">
        <f>G24*(1+L24/100)</f>
        <v>0</v>
      </c>
      <c r="N24" s="240">
        <v>0</v>
      </c>
      <c r="O24" s="240">
        <f>ROUND(E24*N24,2)</f>
        <v>0</v>
      </c>
      <c r="P24" s="240">
        <v>0</v>
      </c>
      <c r="Q24" s="240">
        <f>ROUND(E24*P24,2)</f>
        <v>0</v>
      </c>
      <c r="R24" s="242"/>
      <c r="S24" s="242" t="s">
        <v>157</v>
      </c>
      <c r="T24" s="243" t="s">
        <v>130</v>
      </c>
      <c r="U24" s="225">
        <v>0</v>
      </c>
      <c r="V24" s="225">
        <f>ROUND(E24*U24,2)</f>
        <v>0</v>
      </c>
      <c r="W24" s="225"/>
      <c r="X24" s="225" t="s">
        <v>424</v>
      </c>
      <c r="Y24" s="225" t="s">
        <v>132</v>
      </c>
      <c r="Z24" s="215"/>
      <c r="AA24" s="215"/>
      <c r="AB24" s="215"/>
      <c r="AC24" s="215"/>
      <c r="AD24" s="215"/>
      <c r="AE24" s="215"/>
      <c r="AF24" s="215"/>
      <c r="AG24" s="215" t="s">
        <v>425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31.2" outlineLevel="2" x14ac:dyDescent="0.25">
      <c r="A25" s="222"/>
      <c r="B25" s="223"/>
      <c r="C25" s="249" t="s">
        <v>450</v>
      </c>
      <c r="D25" s="245"/>
      <c r="E25" s="245"/>
      <c r="F25" s="245"/>
      <c r="G25" s="24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5"/>
      <c r="AA25" s="215"/>
      <c r="AB25" s="215"/>
      <c r="AC25" s="215"/>
      <c r="AD25" s="215"/>
      <c r="AE25" s="215"/>
      <c r="AF25" s="215"/>
      <c r="AG25" s="215" t="s">
        <v>135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44" t="str">
        <f>C25</f>
        <v>Náklady na vyhotovení návrhu dočasného dopravního značení, jeho projednání s dotčenými orgány a organizacemi, dodání dopravních značek, vodorovnéhjo značení a světelné signalizace, jejich rozmístění a přemísťování a jejich údržba v průběhu výstavby včetně následného odstranění po ukončení stavebních prací.</v>
      </c>
      <c r="BB25" s="215"/>
      <c r="BC25" s="215"/>
      <c r="BD25" s="215"/>
      <c r="BE25" s="215"/>
      <c r="BF25" s="215"/>
      <c r="BG25" s="215"/>
      <c r="BH25" s="215"/>
    </row>
    <row r="26" spans="1:60" outlineLevel="1" x14ac:dyDescent="0.25">
      <c r="A26" s="237">
        <v>10</v>
      </c>
      <c r="B26" s="238" t="s">
        <v>451</v>
      </c>
      <c r="C26" s="248" t="s">
        <v>452</v>
      </c>
      <c r="D26" s="239" t="s">
        <v>453</v>
      </c>
      <c r="E26" s="240">
        <v>1</v>
      </c>
      <c r="F26" s="241"/>
      <c r="G26" s="242">
        <f>ROUND(E26*F26,2)</f>
        <v>0</v>
      </c>
      <c r="H26" s="241"/>
      <c r="I26" s="242">
        <f>ROUND(E26*H26,2)</f>
        <v>0</v>
      </c>
      <c r="J26" s="241"/>
      <c r="K26" s="242">
        <f>ROUND(E26*J26,2)</f>
        <v>0</v>
      </c>
      <c r="L26" s="242">
        <v>21</v>
      </c>
      <c r="M26" s="242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2"/>
      <c r="S26" s="242" t="s">
        <v>129</v>
      </c>
      <c r="T26" s="243" t="s">
        <v>130</v>
      </c>
      <c r="U26" s="225">
        <v>0</v>
      </c>
      <c r="V26" s="225">
        <f>ROUND(E26*U26,2)</f>
        <v>0</v>
      </c>
      <c r="W26" s="225"/>
      <c r="X26" s="225" t="s">
        <v>131</v>
      </c>
      <c r="Y26" s="225" t="s">
        <v>132</v>
      </c>
      <c r="Z26" s="215"/>
      <c r="AA26" s="215"/>
      <c r="AB26" s="215"/>
      <c r="AC26" s="215"/>
      <c r="AD26" s="215"/>
      <c r="AE26" s="215"/>
      <c r="AF26" s="215"/>
      <c r="AG26" s="215" t="s">
        <v>158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1" outlineLevel="2" x14ac:dyDescent="0.25">
      <c r="A27" s="222"/>
      <c r="B27" s="223"/>
      <c r="C27" s="249" t="s">
        <v>454</v>
      </c>
      <c r="D27" s="245"/>
      <c r="E27" s="245"/>
      <c r="F27" s="245"/>
      <c r="G27" s="245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5"/>
      <c r="AA27" s="215"/>
      <c r="AB27" s="215"/>
      <c r="AC27" s="215"/>
      <c r="AD27" s="215"/>
      <c r="AE27" s="215"/>
      <c r="AF27" s="215"/>
      <c r="AG27" s="215" t="s">
        <v>135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44" t="str">
        <f>C27</f>
        <v>Náklady zhotovitele, související s prováděním zkoušek a revizí předepsaných technickými normami nebo objednatelem a které jsou pro provedení díla nezbytné.</v>
      </c>
      <c r="BB27" s="215"/>
      <c r="BC27" s="215"/>
      <c r="BD27" s="215"/>
      <c r="BE27" s="215"/>
      <c r="BF27" s="215"/>
      <c r="BG27" s="215"/>
      <c r="BH27" s="215"/>
    </row>
    <row r="28" spans="1:60" outlineLevel="1" x14ac:dyDescent="0.25">
      <c r="A28" s="237">
        <v>11</v>
      </c>
      <c r="B28" s="238" t="s">
        <v>455</v>
      </c>
      <c r="C28" s="248" t="s">
        <v>456</v>
      </c>
      <c r="D28" s="239" t="s">
        <v>423</v>
      </c>
      <c r="E28" s="240">
        <v>1</v>
      </c>
      <c r="F28" s="241"/>
      <c r="G28" s="242">
        <f>ROUND(E28*F28,2)</f>
        <v>0</v>
      </c>
      <c r="H28" s="241"/>
      <c r="I28" s="242">
        <f>ROUND(E28*H28,2)</f>
        <v>0</v>
      </c>
      <c r="J28" s="241"/>
      <c r="K28" s="242">
        <f>ROUND(E28*J28,2)</f>
        <v>0</v>
      </c>
      <c r="L28" s="242">
        <v>21</v>
      </c>
      <c r="M28" s="242">
        <f>G28*(1+L28/100)</f>
        <v>0</v>
      </c>
      <c r="N28" s="240">
        <v>0</v>
      </c>
      <c r="O28" s="240">
        <f>ROUND(E28*N28,2)</f>
        <v>0</v>
      </c>
      <c r="P28" s="240">
        <v>0</v>
      </c>
      <c r="Q28" s="240">
        <f>ROUND(E28*P28,2)</f>
        <v>0</v>
      </c>
      <c r="R28" s="242"/>
      <c r="S28" s="242" t="s">
        <v>157</v>
      </c>
      <c r="T28" s="243" t="s">
        <v>130</v>
      </c>
      <c r="U28" s="225">
        <v>0</v>
      </c>
      <c r="V28" s="225">
        <f>ROUND(E28*U28,2)</f>
        <v>0</v>
      </c>
      <c r="W28" s="225"/>
      <c r="X28" s="225" t="s">
        <v>424</v>
      </c>
      <c r="Y28" s="225" t="s">
        <v>132</v>
      </c>
      <c r="Z28" s="215"/>
      <c r="AA28" s="215"/>
      <c r="AB28" s="215"/>
      <c r="AC28" s="215"/>
      <c r="AD28" s="215"/>
      <c r="AE28" s="215"/>
      <c r="AF28" s="215"/>
      <c r="AG28" s="215" t="s">
        <v>425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5">
      <c r="A29" s="222"/>
      <c r="B29" s="223"/>
      <c r="C29" s="267" t="s">
        <v>457</v>
      </c>
      <c r="D29" s="226"/>
      <c r="E29" s="227"/>
      <c r="F29" s="228"/>
      <c r="G29" s="228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5"/>
      <c r="AA29" s="215"/>
      <c r="AB29" s="215"/>
      <c r="AC29" s="215"/>
      <c r="AD29" s="215"/>
      <c r="AE29" s="215"/>
      <c r="AF29" s="215"/>
      <c r="AG29" s="215" t="s">
        <v>135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5">
      <c r="A30" s="222"/>
      <c r="B30" s="223"/>
      <c r="C30" s="267" t="s">
        <v>458</v>
      </c>
      <c r="D30" s="226"/>
      <c r="E30" s="227"/>
      <c r="F30" s="228"/>
      <c r="G30" s="228"/>
      <c r="H30" s="225"/>
      <c r="I30" s="225"/>
      <c r="J30" s="225"/>
      <c r="K30" s="225"/>
      <c r="L30" s="225"/>
      <c r="M30" s="225"/>
      <c r="N30" s="224"/>
      <c r="O30" s="224"/>
      <c r="P30" s="224"/>
      <c r="Q30" s="224"/>
      <c r="R30" s="225"/>
      <c r="S30" s="225"/>
      <c r="T30" s="225"/>
      <c r="U30" s="225"/>
      <c r="V30" s="225"/>
      <c r="W30" s="225"/>
      <c r="X30" s="225"/>
      <c r="Y30" s="225"/>
      <c r="Z30" s="215"/>
      <c r="AA30" s="215"/>
      <c r="AB30" s="215"/>
      <c r="AC30" s="215"/>
      <c r="AD30" s="215"/>
      <c r="AE30" s="215"/>
      <c r="AF30" s="215"/>
      <c r="AG30" s="215" t="s">
        <v>135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5">
      <c r="A31" s="222"/>
      <c r="B31" s="223"/>
      <c r="C31" s="250" t="s">
        <v>459</v>
      </c>
      <c r="D31" s="246"/>
      <c r="E31" s="246"/>
      <c r="F31" s="246"/>
      <c r="G31" s="246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5"/>
      <c r="AA31" s="215"/>
      <c r="AB31" s="215"/>
      <c r="AC31" s="215"/>
      <c r="AD31" s="215"/>
      <c r="AE31" s="215"/>
      <c r="AF31" s="215"/>
      <c r="AG31" s="215" t="s">
        <v>135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5">
      <c r="A32" s="222"/>
      <c r="B32" s="223"/>
      <c r="C32" s="250" t="s">
        <v>460</v>
      </c>
      <c r="D32" s="246"/>
      <c r="E32" s="246"/>
      <c r="F32" s="246"/>
      <c r="G32" s="246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5"/>
      <c r="AA32" s="215"/>
      <c r="AB32" s="215"/>
      <c r="AC32" s="215"/>
      <c r="AD32" s="215"/>
      <c r="AE32" s="215"/>
      <c r="AF32" s="215"/>
      <c r="AG32" s="215" t="s">
        <v>135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5">
      <c r="A33" s="237">
        <v>12</v>
      </c>
      <c r="B33" s="238" t="s">
        <v>461</v>
      </c>
      <c r="C33" s="248" t="s">
        <v>462</v>
      </c>
      <c r="D33" s="239" t="s">
        <v>155</v>
      </c>
      <c r="E33" s="240">
        <v>1000</v>
      </c>
      <c r="F33" s="241"/>
      <c r="G33" s="242">
        <f>ROUND(E33*F33,2)</f>
        <v>0</v>
      </c>
      <c r="H33" s="241"/>
      <c r="I33" s="242">
        <f>ROUND(E33*H33,2)</f>
        <v>0</v>
      </c>
      <c r="J33" s="241"/>
      <c r="K33" s="242">
        <f>ROUND(E33*J33,2)</f>
        <v>0</v>
      </c>
      <c r="L33" s="242">
        <v>21</v>
      </c>
      <c r="M33" s="242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2"/>
      <c r="S33" s="242" t="s">
        <v>129</v>
      </c>
      <c r="T33" s="243" t="s">
        <v>130</v>
      </c>
      <c r="U33" s="225">
        <v>0</v>
      </c>
      <c r="V33" s="225">
        <f>ROUND(E33*U33,2)</f>
        <v>0</v>
      </c>
      <c r="W33" s="225"/>
      <c r="X33" s="225" t="s">
        <v>131</v>
      </c>
      <c r="Y33" s="225" t="s">
        <v>132</v>
      </c>
      <c r="Z33" s="215"/>
      <c r="AA33" s="215"/>
      <c r="AB33" s="215"/>
      <c r="AC33" s="215"/>
      <c r="AD33" s="215"/>
      <c r="AE33" s="215"/>
      <c r="AF33" s="215"/>
      <c r="AG33" s="215" t="s">
        <v>158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5">
      <c r="A34" s="222"/>
      <c r="B34" s="223"/>
      <c r="C34" s="267" t="s">
        <v>457</v>
      </c>
      <c r="D34" s="226"/>
      <c r="E34" s="227"/>
      <c r="F34" s="228"/>
      <c r="G34" s="228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5"/>
      <c r="AA34" s="215"/>
      <c r="AB34" s="215"/>
      <c r="AC34" s="215"/>
      <c r="AD34" s="215"/>
      <c r="AE34" s="215"/>
      <c r="AF34" s="215"/>
      <c r="AG34" s="215" t="s">
        <v>135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5">
      <c r="A35" s="222"/>
      <c r="B35" s="223"/>
      <c r="C35" s="267" t="s">
        <v>458</v>
      </c>
      <c r="D35" s="226"/>
      <c r="E35" s="227"/>
      <c r="F35" s="228"/>
      <c r="G35" s="228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5"/>
      <c r="AA35" s="215"/>
      <c r="AB35" s="215"/>
      <c r="AC35" s="215"/>
      <c r="AD35" s="215"/>
      <c r="AE35" s="215"/>
      <c r="AF35" s="215"/>
      <c r="AG35" s="215" t="s">
        <v>135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5">
      <c r="A36" s="222"/>
      <c r="B36" s="223"/>
      <c r="C36" s="250" t="s">
        <v>459</v>
      </c>
      <c r="D36" s="246"/>
      <c r="E36" s="246"/>
      <c r="F36" s="246"/>
      <c r="G36" s="246"/>
      <c r="H36" s="225"/>
      <c r="I36" s="225"/>
      <c r="J36" s="225"/>
      <c r="K36" s="225"/>
      <c r="L36" s="225"/>
      <c r="M36" s="225"/>
      <c r="N36" s="224"/>
      <c r="O36" s="224"/>
      <c r="P36" s="224"/>
      <c r="Q36" s="224"/>
      <c r="R36" s="225"/>
      <c r="S36" s="225"/>
      <c r="T36" s="225"/>
      <c r="U36" s="225"/>
      <c r="V36" s="225"/>
      <c r="W36" s="225"/>
      <c r="X36" s="225"/>
      <c r="Y36" s="225"/>
      <c r="Z36" s="215"/>
      <c r="AA36" s="215"/>
      <c r="AB36" s="215"/>
      <c r="AC36" s="215"/>
      <c r="AD36" s="215"/>
      <c r="AE36" s="215"/>
      <c r="AF36" s="215"/>
      <c r="AG36" s="215" t="s">
        <v>135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5">
      <c r="A37" s="222"/>
      <c r="B37" s="223"/>
      <c r="C37" s="250" t="s">
        <v>460</v>
      </c>
      <c r="D37" s="246"/>
      <c r="E37" s="246"/>
      <c r="F37" s="246"/>
      <c r="G37" s="246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5"/>
      <c r="AA37" s="215"/>
      <c r="AB37" s="215"/>
      <c r="AC37" s="215"/>
      <c r="AD37" s="215"/>
      <c r="AE37" s="215"/>
      <c r="AF37" s="215"/>
      <c r="AG37" s="215" t="s">
        <v>135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5">
      <c r="A38" s="3"/>
      <c r="B38" s="4"/>
      <c r="C38" s="251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111</v>
      </c>
    </row>
    <row r="39" spans="1:60" x14ac:dyDescent="0.25">
      <c r="A39" s="218"/>
      <c r="B39" s="219" t="s">
        <v>29</v>
      </c>
      <c r="C39" s="252"/>
      <c r="D39" s="220"/>
      <c r="E39" s="221"/>
      <c r="F39" s="221"/>
      <c r="G39" s="236">
        <f>G8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151</v>
      </c>
    </row>
    <row r="40" spans="1:60" x14ac:dyDescent="0.25">
      <c r="C40" s="253"/>
      <c r="D40" s="10"/>
      <c r="AG40" t="s">
        <v>152</v>
      </c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7DF" sheet="1" formatRows="0"/>
  <mergeCells count="17">
    <mergeCell ref="C27:G27"/>
    <mergeCell ref="C31:G31"/>
    <mergeCell ref="C32:G32"/>
    <mergeCell ref="C36:G36"/>
    <mergeCell ref="C37:G37"/>
    <mergeCell ref="C15:G15"/>
    <mergeCell ref="C17:G17"/>
    <mergeCell ref="C18:G18"/>
    <mergeCell ref="C19:G19"/>
    <mergeCell ref="C21:G21"/>
    <mergeCell ref="C25:G25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00 Pol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00 Pol'!Názvy_tisku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00 Pol'!Oblast_tisku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2019-03-19T12:27:02Z</cp:lastPrinted>
  <dcterms:created xsi:type="dcterms:W3CDTF">2009-04-08T07:15:50Z</dcterms:created>
  <dcterms:modified xsi:type="dcterms:W3CDTF">2024-10-24T10:07:25Z</dcterms:modified>
</cp:coreProperties>
</file>