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DKA\Výběrová řízení\rok 2024\PODKLADY\KD RAČEROVICE PŘÍSTAVBA\"/>
    </mc:Choice>
  </mc:AlternateContent>
  <bookViews>
    <workbookView xWindow="-120" yWindow="-120" windowWidth="29040" windowHeight="15840" activeTab="2"/>
  </bookViews>
  <sheets>
    <sheet name="Stavba" sheetId="1" r:id="rId1"/>
    <sheet name="VzorPolozky" sheetId="10" state="hidden" r:id="rId2"/>
    <sheet name="1 stavební část" sheetId="11" r:id="rId3"/>
    <sheet name="2 ZTI kanalizace" sheetId="12" r:id="rId4"/>
    <sheet name="3 VZT" sheetId="13" r:id="rId5"/>
    <sheet name="4 vytápění" sheetId="14" r:id="rId6"/>
    <sheet name="5 elektroinstalace" sheetId="15" r:id="rId7"/>
    <sheet name="¨6 hromosvod" sheetId="16" r:id="rId8"/>
  </sheets>
  <externalReferences>
    <externalReference r:id="rId9"/>
    <externalReference r:id="rId10"/>
    <externalReference r:id="rId11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 localSheetId="7">'[1]Krycí list'!$C$2</definedName>
    <definedName name="CisloRozpoctu" localSheetId="6">'[1]Krycí list'!$C$2</definedName>
    <definedName name="CisloRozpoctu">'[2]Krycí list'!$C$2</definedName>
    <definedName name="cislostavby" localSheetId="7">'[1]Krycí list'!$A$7</definedName>
    <definedName name="cislostavby" localSheetId="6">'[1]Krycí list'!$A$7</definedName>
    <definedName name="CisloStavby" localSheetId="0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 localSheetId="7">[3]Stavba!$J$29</definedName>
    <definedName name="Mena" localSheetId="6">[3]Stavba!$J$29</definedName>
    <definedName name="Mena">Stavba!$J$29</definedName>
    <definedName name="MistoStavby">Stavba!$D$4</definedName>
    <definedName name="nazevobjektu">Stavba!$E$3</definedName>
    <definedName name="NazevRozpoctu" localSheetId="7">'[1]Krycí list'!$D$2</definedName>
    <definedName name="NazevRozpoctu" localSheetId="6">'[1]Krycí list'!$D$2</definedName>
    <definedName name="NazevRozpoctu">'[2]Krycí list'!$D$2</definedName>
    <definedName name="nazevstavby" localSheetId="7">'[1]Krycí list'!$C$7</definedName>
    <definedName name="nazevstavby" localSheetId="6">'[1]Krycí list'!$C$7</definedName>
    <definedName name="NazevStavby" localSheetId="0">Stavba!$E$2</definedName>
    <definedName name="nazevstavby">'[2]Krycí list'!$C$7</definedName>
    <definedName name="NazevStavebnihoRozpoctu">Stavba!$E$4</definedName>
    <definedName name="_xlnm.Print_Titles" localSheetId="7">'¨6 hromosvod'!$1:$7</definedName>
    <definedName name="_xlnm.Print_Titles" localSheetId="2">'1 stavební část'!$2:$6</definedName>
    <definedName name="_xlnm.Print_Titles" localSheetId="3">'2 ZTI kanalizace'!$2:$6</definedName>
    <definedName name="_xlnm.Print_Titles" localSheetId="6">'5 elektroinstalace'!$1:$7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7">'¨6 hromosvod'!$A$1:$Y$50</definedName>
    <definedName name="_xlnm.Print_Area" localSheetId="2">'1 stavební část'!$A$1:$T$564</definedName>
    <definedName name="_xlnm.Print_Area" localSheetId="3">'2 ZTI kanalizace'!$A$1:$T$91</definedName>
    <definedName name="_xlnm.Print_Area" localSheetId="4">'3 VZT'!$A$1:$T$40</definedName>
    <definedName name="_xlnm.Print_Area" localSheetId="5">'4 vytápění'!$A$1:$T$28</definedName>
    <definedName name="_xlnm.Print_Area" localSheetId="6">'5 elektroinstalace'!$A$1:$Y$111</definedName>
    <definedName name="_xlnm.Print_Area" localSheetId="0">Stavba!$A$1:$J$90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7">'[1]Krycí list'!$C$30</definedName>
    <definedName name="SazbaDPH1" localSheetId="6">'[1]Krycí list'!$C$30</definedName>
    <definedName name="SazbaDPH1" localSheetId="0">Stavba!$E$23</definedName>
    <definedName name="SazbaDPH1">'[2]Krycí list'!$C$30</definedName>
    <definedName name="SazbaDPH2" localSheetId="7">'[1]Krycí list'!$C$32</definedName>
    <definedName name="SazbaDPH2" localSheetId="6">'[1]Krycí list'!$C$32</definedName>
    <definedName name="SazbaDPH2" localSheetId="0">Stavba!$E$25</definedName>
    <definedName name="SazbaDPH2">'[2]Krycí list'!$C$32</definedName>
    <definedName name="SloupecCC">#REF!</definedName>
    <definedName name="SloupecCisloPol" localSheetId="7">#REF!</definedName>
    <definedName name="SloupecCisloPol" localSheetId="6">#REF!</definedName>
    <definedName name="SloupecCisloPol">#REF!</definedName>
    <definedName name="SloupecJC" localSheetId="7">#REF!</definedName>
    <definedName name="SloupecJC" localSheetId="6">#REF!</definedName>
    <definedName name="SloupecJC">#REF!</definedName>
    <definedName name="SloupecMJ" localSheetId="7">#REF!</definedName>
    <definedName name="SloupecMJ" localSheetId="6">#REF!</definedName>
    <definedName name="SloupecMJ">#REF!</definedName>
    <definedName name="SloupecMnozstvi" localSheetId="7">#REF!</definedName>
    <definedName name="SloupecMnozstvi" localSheetId="6">#REF!</definedName>
    <definedName name="SloupecMnozstvi">#REF!</definedName>
    <definedName name="SloupecNazPol" localSheetId="7">#REF!</definedName>
    <definedName name="SloupecNazPol" localSheetId="6">#REF!</definedName>
    <definedName name="SloupecNazPol">#REF!</definedName>
    <definedName name="SloupecPC" localSheetId="7">#REF!</definedName>
    <definedName name="SloupecPC" localSheetId="6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2" l="1"/>
  <c r="G46" i="16"/>
  <c r="AF46" i="16" s="1"/>
  <c r="G45" i="16" s="1"/>
  <c r="G48" i="16"/>
  <c r="G47" i="16"/>
  <c r="G43" i="16"/>
  <c r="G42" i="16"/>
  <c r="AF42" i="16" s="1"/>
  <c r="G41" i="16"/>
  <c r="G39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25" i="16"/>
  <c r="AF25" i="16" s="1"/>
  <c r="G23" i="16"/>
  <c r="G21" i="16"/>
  <c r="G19" i="16"/>
  <c r="G12" i="16"/>
  <c r="AF12" i="16" s="1"/>
  <c r="G13" i="16"/>
  <c r="G14" i="16"/>
  <c r="G15" i="16"/>
  <c r="G16" i="16"/>
  <c r="AF16" i="16" s="1"/>
  <c r="G17" i="16"/>
  <c r="G18" i="16"/>
  <c r="G11" i="16"/>
  <c r="G10" i="16"/>
  <c r="AF10" i="16" s="1"/>
  <c r="G109" i="15"/>
  <c r="G108" i="15"/>
  <c r="AF108" i="15" s="1"/>
  <c r="G107" i="15"/>
  <c r="G105" i="15"/>
  <c r="AF105" i="15" s="1"/>
  <c r="G104" i="15"/>
  <c r="G103" i="15"/>
  <c r="G102" i="15"/>
  <c r="G100" i="15"/>
  <c r="AF100" i="15" s="1"/>
  <c r="G96" i="15"/>
  <c r="G97" i="15"/>
  <c r="G98" i="15"/>
  <c r="G99" i="15"/>
  <c r="AF99" i="15" s="1"/>
  <c r="G95" i="15"/>
  <c r="G81" i="15"/>
  <c r="G82" i="15"/>
  <c r="G83" i="15"/>
  <c r="G84" i="15"/>
  <c r="G80" i="15"/>
  <c r="G74" i="15"/>
  <c r="G47" i="15"/>
  <c r="G48" i="15"/>
  <c r="G49" i="15"/>
  <c r="G50" i="15"/>
  <c r="G51" i="15"/>
  <c r="G52" i="15"/>
  <c r="G53" i="15"/>
  <c r="G54" i="15"/>
  <c r="G55" i="15"/>
  <c r="AF55" i="15" s="1"/>
  <c r="G56" i="15"/>
  <c r="G57" i="15"/>
  <c r="AF57" i="15" s="1"/>
  <c r="G46" i="15"/>
  <c r="G45" i="15"/>
  <c r="G43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11" i="15"/>
  <c r="G10" i="15"/>
  <c r="AF48" i="16"/>
  <c r="AE48" i="16"/>
  <c r="V45" i="16" s="1"/>
  <c r="AD48" i="16"/>
  <c r="AC48" i="16"/>
  <c r="AB48" i="16"/>
  <c r="AA48" i="16"/>
  <c r="K45" i="16" s="1"/>
  <c r="Z48" i="16"/>
  <c r="AF47" i="16"/>
  <c r="AE47" i="16"/>
  <c r="AD47" i="16"/>
  <c r="AC47" i="16"/>
  <c r="AB47" i="16"/>
  <c r="AA47" i="16"/>
  <c r="Z47" i="16"/>
  <c r="AE46" i="16"/>
  <c r="AD46" i="16"/>
  <c r="AC46" i="16"/>
  <c r="AB46" i="16"/>
  <c r="M45" i="16" s="1"/>
  <c r="AA46" i="16"/>
  <c r="Z46" i="16"/>
  <c r="Q45" i="16"/>
  <c r="O45" i="16"/>
  <c r="I45" i="16"/>
  <c r="BA44" i="16"/>
  <c r="AF43" i="16"/>
  <c r="AE43" i="16"/>
  <c r="AD43" i="16"/>
  <c r="AC43" i="16"/>
  <c r="AB43" i="16"/>
  <c r="AA43" i="16"/>
  <c r="Z43" i="16"/>
  <c r="AE42" i="16"/>
  <c r="AD42" i="16"/>
  <c r="AC42" i="16"/>
  <c r="AB42" i="16"/>
  <c r="M40" i="16" s="1"/>
  <c r="AA42" i="16"/>
  <c r="Z42" i="16"/>
  <c r="AF41" i="16"/>
  <c r="AE41" i="16"/>
  <c r="V40" i="16" s="1"/>
  <c r="AD41" i="16"/>
  <c r="Q40" i="16" s="1"/>
  <c r="AC41" i="16"/>
  <c r="AB41" i="16"/>
  <c r="AA41" i="16"/>
  <c r="K40" i="16" s="1"/>
  <c r="Z41" i="16"/>
  <c r="I40" i="16" s="1"/>
  <c r="O40" i="16"/>
  <c r="AF39" i="16"/>
  <c r="AE39" i="16"/>
  <c r="AD39" i="16"/>
  <c r="AC39" i="16"/>
  <c r="AB39" i="16"/>
  <c r="AA39" i="16"/>
  <c r="Z39" i="16"/>
  <c r="AF38" i="16"/>
  <c r="AE38" i="16"/>
  <c r="AD38" i="16"/>
  <c r="AC38" i="16"/>
  <c r="AB38" i="16"/>
  <c r="AA38" i="16"/>
  <c r="Z38" i="16"/>
  <c r="AF37" i="16"/>
  <c r="AE37" i="16"/>
  <c r="AD37" i="16"/>
  <c r="AC37" i="16"/>
  <c r="AB37" i="16"/>
  <c r="AA37" i="16"/>
  <c r="Z37" i="16"/>
  <c r="AF36" i="16"/>
  <c r="AE36" i="16"/>
  <c r="AD36" i="16"/>
  <c r="AC36" i="16"/>
  <c r="AB36" i="16"/>
  <c r="AA36" i="16"/>
  <c r="Z36" i="16"/>
  <c r="AF35" i="16"/>
  <c r="AE35" i="16"/>
  <c r="AD35" i="16"/>
  <c r="AC35" i="16"/>
  <c r="AB35" i="16"/>
  <c r="AA35" i="16"/>
  <c r="Z35" i="16"/>
  <c r="AF34" i="16"/>
  <c r="AE34" i="16"/>
  <c r="AD34" i="16"/>
  <c r="AC34" i="16"/>
  <c r="AB34" i="16"/>
  <c r="AA34" i="16"/>
  <c r="Z34" i="16"/>
  <c r="AF33" i="16"/>
  <c r="AE33" i="16"/>
  <c r="AD33" i="16"/>
  <c r="AC33" i="16"/>
  <c r="AB33" i="16"/>
  <c r="AA33" i="16"/>
  <c r="Z33" i="16"/>
  <c r="AF32" i="16"/>
  <c r="AE32" i="16"/>
  <c r="AD32" i="16"/>
  <c r="AC32" i="16"/>
  <c r="AB32" i="16"/>
  <c r="AA32" i="16"/>
  <c r="Z32" i="16"/>
  <c r="AF31" i="16"/>
  <c r="AE31" i="16"/>
  <c r="AD31" i="16"/>
  <c r="AC31" i="16"/>
  <c r="AB31" i="16"/>
  <c r="AA31" i="16"/>
  <c r="Z31" i="16"/>
  <c r="AF30" i="16"/>
  <c r="AE30" i="16"/>
  <c r="AD30" i="16"/>
  <c r="AC30" i="16"/>
  <c r="AB30" i="16"/>
  <c r="AA30" i="16"/>
  <c r="Z30" i="16"/>
  <c r="AF29" i="16"/>
  <c r="AE29" i="16"/>
  <c r="AD29" i="16"/>
  <c r="AC29" i="16"/>
  <c r="AB29" i="16"/>
  <c r="AA29" i="16"/>
  <c r="Z29" i="16"/>
  <c r="AF28" i="16"/>
  <c r="AE28" i="16"/>
  <c r="AD28" i="16"/>
  <c r="AC28" i="16"/>
  <c r="AB28" i="16"/>
  <c r="AA28" i="16"/>
  <c r="Z28" i="16"/>
  <c r="AF27" i="16"/>
  <c r="AE27" i="16"/>
  <c r="AD27" i="16"/>
  <c r="AC27" i="16"/>
  <c r="AB27" i="16"/>
  <c r="AA27" i="16"/>
  <c r="Z27" i="16"/>
  <c r="AF26" i="16"/>
  <c r="AE26" i="16"/>
  <c r="AD26" i="16"/>
  <c r="AC26" i="16"/>
  <c r="AB26" i="16"/>
  <c r="AA26" i="16"/>
  <c r="Z26" i="16"/>
  <c r="AE25" i="16"/>
  <c r="AD25" i="16"/>
  <c r="AC25" i="16"/>
  <c r="AB25" i="16"/>
  <c r="AA25" i="16"/>
  <c r="Z25" i="16"/>
  <c r="AF23" i="16"/>
  <c r="AE23" i="16"/>
  <c r="AD23" i="16"/>
  <c r="AC23" i="16"/>
  <c r="O20" i="16" s="1"/>
  <c r="AB23" i="16"/>
  <c r="AA23" i="16"/>
  <c r="Z23" i="16"/>
  <c r="AF21" i="16"/>
  <c r="AE21" i="16"/>
  <c r="V20" i="16" s="1"/>
  <c r="AD21" i="16"/>
  <c r="AC21" i="16"/>
  <c r="AB21" i="16"/>
  <c r="M20" i="16" s="1"/>
  <c r="AA21" i="16"/>
  <c r="K20" i="16" s="1"/>
  <c r="Z21" i="16"/>
  <c r="Q20" i="16"/>
  <c r="I20" i="16"/>
  <c r="AF19" i="16"/>
  <c r="AE19" i="16"/>
  <c r="AD19" i="16"/>
  <c r="AC19" i="16"/>
  <c r="AB19" i="16"/>
  <c r="AA19" i="16"/>
  <c r="Z19" i="16"/>
  <c r="AF18" i="16"/>
  <c r="AE18" i="16"/>
  <c r="AD18" i="16"/>
  <c r="AC18" i="16"/>
  <c r="AB18" i="16"/>
  <c r="AA18" i="16"/>
  <c r="Z18" i="16"/>
  <c r="AF17" i="16"/>
  <c r="AE17" i="16"/>
  <c r="AD17" i="16"/>
  <c r="AC17" i="16"/>
  <c r="AB17" i="16"/>
  <c r="AA17" i="16"/>
  <c r="Z17" i="16"/>
  <c r="AE16" i="16"/>
  <c r="AD16" i="16"/>
  <c r="AC16" i="16"/>
  <c r="AB16" i="16"/>
  <c r="AA16" i="16"/>
  <c r="Z16" i="16"/>
  <c r="AF15" i="16"/>
  <c r="AE15" i="16"/>
  <c r="AD15" i="16"/>
  <c r="AC15" i="16"/>
  <c r="AB15" i="16"/>
  <c r="AA15" i="16"/>
  <c r="Z15" i="16"/>
  <c r="AF14" i="16"/>
  <c r="AE14" i="16"/>
  <c r="AD14" i="16"/>
  <c r="AC14" i="16"/>
  <c r="AB14" i="16"/>
  <c r="M9" i="16" s="1"/>
  <c r="AA14" i="16"/>
  <c r="Z14" i="16"/>
  <c r="AF13" i="16"/>
  <c r="AE13" i="16"/>
  <c r="AD13" i="16"/>
  <c r="AC13" i="16"/>
  <c r="AB13" i="16"/>
  <c r="AA13" i="16"/>
  <c r="Z13" i="16"/>
  <c r="AE12" i="16"/>
  <c r="AD12" i="16"/>
  <c r="Q8" i="16" s="1"/>
  <c r="AC12" i="16"/>
  <c r="AB12" i="16"/>
  <c r="AA12" i="16"/>
  <c r="Z12" i="16"/>
  <c r="I8" i="16" s="1"/>
  <c r="AF11" i="16"/>
  <c r="AE11" i="16"/>
  <c r="AD11" i="16"/>
  <c r="AC11" i="16"/>
  <c r="O8" i="16" s="1"/>
  <c r="AB11" i="16"/>
  <c r="M8" i="16" s="1"/>
  <c r="AA11" i="16"/>
  <c r="Z11" i="16"/>
  <c r="AE10" i="16"/>
  <c r="V9" i="16" s="1"/>
  <c r="AD10" i="16"/>
  <c r="Q9" i="16" s="1"/>
  <c r="AC10" i="16"/>
  <c r="AB10" i="16"/>
  <c r="AA10" i="16"/>
  <c r="K9" i="16" s="1"/>
  <c r="Z10" i="16"/>
  <c r="I9" i="16" s="1"/>
  <c r="O9" i="16"/>
  <c r="V8" i="16"/>
  <c r="K8" i="16"/>
  <c r="AF109" i="15"/>
  <c r="AE109" i="15"/>
  <c r="AD109" i="15"/>
  <c r="AC109" i="15"/>
  <c r="AB109" i="15"/>
  <c r="AA109" i="15"/>
  <c r="Z109" i="15"/>
  <c r="AE108" i="15"/>
  <c r="AD108" i="15"/>
  <c r="AC108" i="15"/>
  <c r="AB108" i="15"/>
  <c r="AA108" i="15"/>
  <c r="Z108" i="15"/>
  <c r="AF107" i="15"/>
  <c r="AE107" i="15"/>
  <c r="AD107" i="15"/>
  <c r="AC107" i="15"/>
  <c r="AB107" i="15"/>
  <c r="AA107" i="15"/>
  <c r="Z107" i="15"/>
  <c r="BA106" i="15"/>
  <c r="AE105" i="15"/>
  <c r="AD105" i="15"/>
  <c r="AC105" i="15"/>
  <c r="AB105" i="15"/>
  <c r="AA105" i="15"/>
  <c r="Z105" i="15"/>
  <c r="AF104" i="15"/>
  <c r="AE104" i="15"/>
  <c r="AD104" i="15"/>
  <c r="AC104" i="15"/>
  <c r="AB104" i="15"/>
  <c r="AA104" i="15"/>
  <c r="Z104" i="15"/>
  <c r="AF103" i="15"/>
  <c r="AE103" i="15"/>
  <c r="AD103" i="15"/>
  <c r="AC103" i="15"/>
  <c r="O101" i="15" s="1"/>
  <c r="AB103" i="15"/>
  <c r="AA103" i="15"/>
  <c r="Z103" i="15"/>
  <c r="AF102" i="15"/>
  <c r="AE102" i="15"/>
  <c r="V101" i="15" s="1"/>
  <c r="AD102" i="15"/>
  <c r="AC102" i="15"/>
  <c r="AB102" i="15"/>
  <c r="M101" i="15" s="1"/>
  <c r="AA102" i="15"/>
  <c r="K101" i="15" s="1"/>
  <c r="Z102" i="15"/>
  <c r="Q101" i="15"/>
  <c r="I101" i="15"/>
  <c r="AE100" i="15"/>
  <c r="AD100" i="15"/>
  <c r="AC100" i="15"/>
  <c r="AB100" i="15"/>
  <c r="AA100" i="15"/>
  <c r="Z100" i="15"/>
  <c r="AE99" i="15"/>
  <c r="AD99" i="15"/>
  <c r="AC99" i="15"/>
  <c r="AB99" i="15"/>
  <c r="AA99" i="15"/>
  <c r="Z99" i="15"/>
  <c r="AF98" i="15"/>
  <c r="AE98" i="15"/>
  <c r="AD98" i="15"/>
  <c r="AC98" i="15"/>
  <c r="AB98" i="15"/>
  <c r="AA98" i="15"/>
  <c r="Z98" i="15"/>
  <c r="AF97" i="15"/>
  <c r="AE97" i="15"/>
  <c r="AD97" i="15"/>
  <c r="AC97" i="15"/>
  <c r="AB97" i="15"/>
  <c r="AA97" i="15"/>
  <c r="Z97" i="15"/>
  <c r="AF96" i="15"/>
  <c r="AE96" i="15"/>
  <c r="AD96" i="15"/>
  <c r="AC96" i="15"/>
  <c r="AB96" i="15"/>
  <c r="AA96" i="15"/>
  <c r="Z96" i="15"/>
  <c r="AF95" i="15"/>
  <c r="AE95" i="15"/>
  <c r="AD95" i="15"/>
  <c r="AC95" i="15"/>
  <c r="AB95" i="15"/>
  <c r="AA95" i="15"/>
  <c r="Z95" i="15"/>
  <c r="BA90" i="15"/>
  <c r="BA88" i="15"/>
  <c r="BA86" i="15"/>
  <c r="BA85" i="15"/>
  <c r="AF84" i="15"/>
  <c r="AE84" i="15"/>
  <c r="AD84" i="15"/>
  <c r="AC84" i="15"/>
  <c r="AB84" i="15"/>
  <c r="AA84" i="15"/>
  <c r="Z84" i="15"/>
  <c r="AF83" i="15"/>
  <c r="AE83" i="15"/>
  <c r="AD83" i="15"/>
  <c r="AC83" i="15"/>
  <c r="AB83" i="15"/>
  <c r="AA83" i="15"/>
  <c r="Z83" i="15"/>
  <c r="AF82" i="15"/>
  <c r="AE82" i="15"/>
  <c r="AD82" i="15"/>
  <c r="AC82" i="15"/>
  <c r="AB82" i="15"/>
  <c r="AA82" i="15"/>
  <c r="Z82" i="15"/>
  <c r="AF81" i="15"/>
  <c r="AE81" i="15"/>
  <c r="AD81" i="15"/>
  <c r="AC81" i="15"/>
  <c r="AB81" i="15"/>
  <c r="AA81" i="15"/>
  <c r="Z81" i="15"/>
  <c r="AF80" i="15"/>
  <c r="AE80" i="15"/>
  <c r="AD80" i="15"/>
  <c r="AC80" i="15"/>
  <c r="AB80" i="15"/>
  <c r="AA80" i="15"/>
  <c r="Z80" i="15"/>
  <c r="AF74" i="15"/>
  <c r="AE74" i="15"/>
  <c r="AD74" i="15"/>
  <c r="AC74" i="15"/>
  <c r="AB74" i="15"/>
  <c r="AA74" i="15"/>
  <c r="Z74" i="15"/>
  <c r="BA67" i="15"/>
  <c r="BA60" i="15"/>
  <c r="AE57" i="15"/>
  <c r="AD57" i="15"/>
  <c r="AC57" i="15"/>
  <c r="AB57" i="15"/>
  <c r="AA57" i="15"/>
  <c r="Z57" i="15"/>
  <c r="AF56" i="15"/>
  <c r="AE56" i="15"/>
  <c r="AD56" i="15"/>
  <c r="AC56" i="15"/>
  <c r="AB56" i="15"/>
  <c r="AA56" i="15"/>
  <c r="Z56" i="15"/>
  <c r="AE55" i="15"/>
  <c r="AD55" i="15"/>
  <c r="AC55" i="15"/>
  <c r="AB55" i="15"/>
  <c r="AA55" i="15"/>
  <c r="Z55" i="15"/>
  <c r="AF54" i="15"/>
  <c r="AE54" i="15"/>
  <c r="AD54" i="15"/>
  <c r="AC54" i="15"/>
  <c r="AB54" i="15"/>
  <c r="AA54" i="15"/>
  <c r="Z54" i="15"/>
  <c r="AF53" i="15"/>
  <c r="AE53" i="15"/>
  <c r="AD53" i="15"/>
  <c r="AC53" i="15"/>
  <c r="AB53" i="15"/>
  <c r="AA53" i="15"/>
  <c r="Z53" i="15"/>
  <c r="AF52" i="15"/>
  <c r="AE52" i="15"/>
  <c r="AD52" i="15"/>
  <c r="AC52" i="15"/>
  <c r="AB52" i="15"/>
  <c r="AA52" i="15"/>
  <c r="Z52" i="15"/>
  <c r="AF51" i="15"/>
  <c r="AE51" i="15"/>
  <c r="AD51" i="15"/>
  <c r="AC51" i="15"/>
  <c r="AB51" i="15"/>
  <c r="AA51" i="15"/>
  <c r="Z51" i="15"/>
  <c r="AF50" i="15"/>
  <c r="AE50" i="15"/>
  <c r="AD50" i="15"/>
  <c r="AC50" i="15"/>
  <c r="AB50" i="15"/>
  <c r="AA50" i="15"/>
  <c r="Z50" i="15"/>
  <c r="AF49" i="15"/>
  <c r="AE49" i="15"/>
  <c r="AD49" i="15"/>
  <c r="AC49" i="15"/>
  <c r="AB49" i="15"/>
  <c r="AA49" i="15"/>
  <c r="Z49" i="15"/>
  <c r="AF48" i="15"/>
  <c r="AE48" i="15"/>
  <c r="AD48" i="15"/>
  <c r="AC48" i="15"/>
  <c r="AB48" i="15"/>
  <c r="AA48" i="15"/>
  <c r="Z48" i="15"/>
  <c r="AF47" i="15"/>
  <c r="AE47" i="15"/>
  <c r="AD47" i="15"/>
  <c r="AC47" i="15"/>
  <c r="AB47" i="15"/>
  <c r="AA47" i="15"/>
  <c r="Z47" i="15"/>
  <c r="AF46" i="15"/>
  <c r="AE46" i="15"/>
  <c r="AD46" i="15"/>
  <c r="Q44" i="15" s="1"/>
  <c r="AC46" i="15"/>
  <c r="AB46" i="15"/>
  <c r="AA46" i="15"/>
  <c r="Z46" i="15"/>
  <c r="I44" i="15" s="1"/>
  <c r="AF45" i="15"/>
  <c r="AE45" i="15"/>
  <c r="AD45" i="15"/>
  <c r="AC45" i="15"/>
  <c r="O44" i="15" s="1"/>
  <c r="AB45" i="15"/>
  <c r="M44" i="15" s="1"/>
  <c r="AA45" i="15"/>
  <c r="Z45" i="15"/>
  <c r="V44" i="15"/>
  <c r="K44" i="15"/>
  <c r="AF43" i="15"/>
  <c r="AE43" i="15"/>
  <c r="AD43" i="15"/>
  <c r="AC43" i="15"/>
  <c r="AB43" i="15"/>
  <c r="AA43" i="15"/>
  <c r="Z43" i="15"/>
  <c r="AF42" i="15"/>
  <c r="AE42" i="15"/>
  <c r="AD42" i="15"/>
  <c r="AC42" i="15"/>
  <c r="AB42" i="15"/>
  <c r="AA42" i="15"/>
  <c r="Z42" i="15"/>
  <c r="AF41" i="15"/>
  <c r="AE41" i="15"/>
  <c r="AD41" i="15"/>
  <c r="AC41" i="15"/>
  <c r="AB41" i="15"/>
  <c r="AA41" i="15"/>
  <c r="Z41" i="15"/>
  <c r="AF40" i="15"/>
  <c r="AE40" i="15"/>
  <c r="AD40" i="15"/>
  <c r="AC40" i="15"/>
  <c r="AB40" i="15"/>
  <c r="AA40" i="15"/>
  <c r="Z40" i="15"/>
  <c r="AF39" i="15"/>
  <c r="AE39" i="15"/>
  <c r="AD39" i="15"/>
  <c r="AC39" i="15"/>
  <c r="AB39" i="15"/>
  <c r="AA39" i="15"/>
  <c r="Z39" i="15"/>
  <c r="AF38" i="15"/>
  <c r="AE38" i="15"/>
  <c r="AD38" i="15"/>
  <c r="AC38" i="15"/>
  <c r="AB38" i="15"/>
  <c r="AA38" i="15"/>
  <c r="Z38" i="15"/>
  <c r="AF37" i="15"/>
  <c r="AE37" i="15"/>
  <c r="AD37" i="15"/>
  <c r="AC37" i="15"/>
  <c r="AB37" i="15"/>
  <c r="AA37" i="15"/>
  <c r="Z37" i="15"/>
  <c r="AF36" i="15"/>
  <c r="AE36" i="15"/>
  <c r="AD36" i="15"/>
  <c r="AC36" i="15"/>
  <c r="AB36" i="15"/>
  <c r="AA36" i="15"/>
  <c r="Z36" i="15"/>
  <c r="AF35" i="15"/>
  <c r="AE35" i="15"/>
  <c r="AD35" i="15"/>
  <c r="AC35" i="15"/>
  <c r="AB35" i="15"/>
  <c r="AA35" i="15"/>
  <c r="Z35" i="15"/>
  <c r="AF34" i="15"/>
  <c r="AE34" i="15"/>
  <c r="AD34" i="15"/>
  <c r="AC34" i="15"/>
  <c r="AB34" i="15"/>
  <c r="AA34" i="15"/>
  <c r="Z34" i="15"/>
  <c r="AF33" i="15"/>
  <c r="AE33" i="15"/>
  <c r="AD33" i="15"/>
  <c r="AC33" i="15"/>
  <c r="AB33" i="15"/>
  <c r="AA33" i="15"/>
  <c r="Z33" i="15"/>
  <c r="AF32" i="15"/>
  <c r="AE32" i="15"/>
  <c r="AD32" i="15"/>
  <c r="AC32" i="15"/>
  <c r="AB32" i="15"/>
  <c r="AA32" i="15"/>
  <c r="Z32" i="15"/>
  <c r="AF31" i="15"/>
  <c r="AE31" i="15"/>
  <c r="AD31" i="15"/>
  <c r="AC31" i="15"/>
  <c r="AB31" i="15"/>
  <c r="AA31" i="15"/>
  <c r="Z31" i="15"/>
  <c r="AF30" i="15"/>
  <c r="AE30" i="15"/>
  <c r="AD30" i="15"/>
  <c r="AC30" i="15"/>
  <c r="AB30" i="15"/>
  <c r="AA30" i="15"/>
  <c r="Z30" i="15"/>
  <c r="AF29" i="15"/>
  <c r="AE29" i="15"/>
  <c r="AD29" i="15"/>
  <c r="AC29" i="15"/>
  <c r="AB29" i="15"/>
  <c r="AA29" i="15"/>
  <c r="Z29" i="15"/>
  <c r="AF28" i="15"/>
  <c r="AE28" i="15"/>
  <c r="AD28" i="15"/>
  <c r="AC28" i="15"/>
  <c r="AB28" i="15"/>
  <c r="AA28" i="15"/>
  <c r="Z28" i="15"/>
  <c r="AF27" i="15"/>
  <c r="AE27" i="15"/>
  <c r="AD27" i="15"/>
  <c r="AC27" i="15"/>
  <c r="AB27" i="15"/>
  <c r="AA27" i="15"/>
  <c r="Z27" i="15"/>
  <c r="AF26" i="15"/>
  <c r="AE26" i="15"/>
  <c r="AD26" i="15"/>
  <c r="AC26" i="15"/>
  <c r="AB26" i="15"/>
  <c r="AA26" i="15"/>
  <c r="Z26" i="15"/>
  <c r="AF25" i="15"/>
  <c r="AE25" i="15"/>
  <c r="AD25" i="15"/>
  <c r="AC25" i="15"/>
  <c r="AB25" i="15"/>
  <c r="AA25" i="15"/>
  <c r="Z25" i="15"/>
  <c r="AF24" i="15"/>
  <c r="AE24" i="15"/>
  <c r="AD24" i="15"/>
  <c r="AC24" i="15"/>
  <c r="AB24" i="15"/>
  <c r="AA24" i="15"/>
  <c r="Z24" i="15"/>
  <c r="AF23" i="15"/>
  <c r="AE23" i="15"/>
  <c r="AD23" i="15"/>
  <c r="AC23" i="15"/>
  <c r="AB23" i="15"/>
  <c r="AA23" i="15"/>
  <c r="Z23" i="15"/>
  <c r="AF22" i="15"/>
  <c r="AE22" i="15"/>
  <c r="AD22" i="15"/>
  <c r="AC22" i="15"/>
  <c r="AB22" i="15"/>
  <c r="AA22" i="15"/>
  <c r="Z22" i="15"/>
  <c r="AF21" i="15"/>
  <c r="AE21" i="15"/>
  <c r="AD21" i="15"/>
  <c r="AC21" i="15"/>
  <c r="AB21" i="15"/>
  <c r="AA21" i="15"/>
  <c r="Z21" i="15"/>
  <c r="AF20" i="15"/>
  <c r="AE20" i="15"/>
  <c r="AD20" i="15"/>
  <c r="AC20" i="15"/>
  <c r="AB20" i="15"/>
  <c r="AA20" i="15"/>
  <c r="Z20" i="15"/>
  <c r="AF19" i="15"/>
  <c r="AE19" i="15"/>
  <c r="AD19" i="15"/>
  <c r="AC19" i="15"/>
  <c r="AB19" i="15"/>
  <c r="AA19" i="15"/>
  <c r="Z19" i="15"/>
  <c r="AF18" i="15"/>
  <c r="AE18" i="15"/>
  <c r="AD18" i="15"/>
  <c r="AC18" i="15"/>
  <c r="AB18" i="15"/>
  <c r="AA18" i="15"/>
  <c r="Z18" i="15"/>
  <c r="AF17" i="15"/>
  <c r="AE17" i="15"/>
  <c r="AD17" i="15"/>
  <c r="AC17" i="15"/>
  <c r="AB17" i="15"/>
  <c r="AA17" i="15"/>
  <c r="Z17" i="15"/>
  <c r="AF16" i="15"/>
  <c r="AE16" i="15"/>
  <c r="AD16" i="15"/>
  <c r="AC16" i="15"/>
  <c r="AB16" i="15"/>
  <c r="AA16" i="15"/>
  <c r="Z16" i="15"/>
  <c r="AF15" i="15"/>
  <c r="AE15" i="15"/>
  <c r="AD15" i="15"/>
  <c r="AC15" i="15"/>
  <c r="AB15" i="15"/>
  <c r="AA15" i="15"/>
  <c r="Z15" i="15"/>
  <c r="AF14" i="15"/>
  <c r="AE14" i="15"/>
  <c r="AD14" i="15"/>
  <c r="AC14" i="15"/>
  <c r="AB14" i="15"/>
  <c r="AA14" i="15"/>
  <c r="Z14" i="15"/>
  <c r="AF13" i="15"/>
  <c r="AE13" i="15"/>
  <c r="AD13" i="15"/>
  <c r="AC13" i="15"/>
  <c r="AB13" i="15"/>
  <c r="M8" i="15" s="1"/>
  <c r="AA13" i="15"/>
  <c r="Z13" i="15"/>
  <c r="AF12" i="15"/>
  <c r="AE12" i="15"/>
  <c r="V8" i="15" s="1"/>
  <c r="AD12" i="15"/>
  <c r="AC12" i="15"/>
  <c r="AB12" i="15"/>
  <c r="AA12" i="15"/>
  <c r="K8" i="15" s="1"/>
  <c r="Z12" i="15"/>
  <c r="AF11" i="15"/>
  <c r="AE11" i="15"/>
  <c r="AD11" i="15"/>
  <c r="Q9" i="15" s="1"/>
  <c r="AC11" i="15"/>
  <c r="AB11" i="15"/>
  <c r="AA11" i="15"/>
  <c r="Z11" i="15"/>
  <c r="I9" i="15" s="1"/>
  <c r="AF10" i="15"/>
  <c r="AE10" i="15"/>
  <c r="AD10" i="15"/>
  <c r="AC10" i="15"/>
  <c r="O9" i="15" s="1"/>
  <c r="AB10" i="15"/>
  <c r="M9" i="15" s="1"/>
  <c r="AA10" i="15"/>
  <c r="Z10" i="15"/>
  <c r="V9" i="15"/>
  <c r="K9" i="15"/>
  <c r="O8" i="15"/>
  <c r="G8" i="14"/>
  <c r="G7" i="14" s="1"/>
  <c r="I8" i="14"/>
  <c r="I7" i="14" s="1"/>
  <c r="K8" i="14"/>
  <c r="K7" i="14" s="1"/>
  <c r="O8" i="14"/>
  <c r="O7" i="14" s="1"/>
  <c r="Q8" i="14"/>
  <c r="Q7" i="14" s="1"/>
  <c r="G10" i="14"/>
  <c r="G9" i="14" s="1"/>
  <c r="I10" i="14"/>
  <c r="I9" i="14" s="1"/>
  <c r="K10" i="14"/>
  <c r="K9" i="14" s="1"/>
  <c r="M10" i="14"/>
  <c r="M9" i="14" s="1"/>
  <c r="O10" i="14"/>
  <c r="O9" i="14" s="1"/>
  <c r="Q10" i="14"/>
  <c r="Q9" i="14" s="1"/>
  <c r="G12" i="14"/>
  <c r="M12" i="14" s="1"/>
  <c r="I12" i="14"/>
  <c r="K12" i="14"/>
  <c r="O12" i="14"/>
  <c r="Q12" i="14"/>
  <c r="G14" i="14"/>
  <c r="M14" i="14" s="1"/>
  <c r="I14" i="14"/>
  <c r="K14" i="14"/>
  <c r="O14" i="14"/>
  <c r="Q14" i="14"/>
  <c r="G16" i="14"/>
  <c r="M16" i="14" s="1"/>
  <c r="I16" i="14"/>
  <c r="K16" i="14"/>
  <c r="O16" i="14"/>
  <c r="Q16" i="14"/>
  <c r="G18" i="14"/>
  <c r="M18" i="14" s="1"/>
  <c r="I18" i="14"/>
  <c r="K18" i="14"/>
  <c r="O18" i="14"/>
  <c r="Q18" i="14"/>
  <c r="G20" i="14"/>
  <c r="M20" i="14" s="1"/>
  <c r="I20" i="14"/>
  <c r="K20" i="14"/>
  <c r="O20" i="14"/>
  <c r="Q20" i="14"/>
  <c r="G21" i="14"/>
  <c r="I21" i="14"/>
  <c r="K21" i="14"/>
  <c r="M21" i="14"/>
  <c r="O21" i="14"/>
  <c r="Q21" i="14"/>
  <c r="G22" i="14"/>
  <c r="M22" i="14" s="1"/>
  <c r="I22" i="14"/>
  <c r="K22" i="14"/>
  <c r="O22" i="14"/>
  <c r="Q22" i="14"/>
  <c r="G24" i="14"/>
  <c r="M24" i="14" s="1"/>
  <c r="I24" i="14"/>
  <c r="K24" i="14"/>
  <c r="O24" i="14"/>
  <c r="Q24" i="14"/>
  <c r="G25" i="14"/>
  <c r="M25" i="14" s="1"/>
  <c r="I25" i="14"/>
  <c r="K25" i="14"/>
  <c r="O25" i="14"/>
  <c r="Q25" i="14"/>
  <c r="G27" i="14"/>
  <c r="M27" i="14" s="1"/>
  <c r="I27" i="14"/>
  <c r="K27" i="14"/>
  <c r="O27" i="14"/>
  <c r="Q27" i="14"/>
  <c r="G28" i="14"/>
  <c r="I28" i="14"/>
  <c r="K28" i="14"/>
  <c r="M28" i="14"/>
  <c r="O28" i="14"/>
  <c r="Q28" i="14"/>
  <c r="G8" i="13"/>
  <c r="G7" i="13" s="1"/>
  <c r="I8" i="13"/>
  <c r="I7" i="13" s="1"/>
  <c r="K8" i="13"/>
  <c r="K7" i="13" s="1"/>
  <c r="O8" i="13"/>
  <c r="O7" i="13" s="1"/>
  <c r="Q8" i="13"/>
  <c r="Q7" i="13" s="1"/>
  <c r="G10" i="13"/>
  <c r="G9" i="13" s="1"/>
  <c r="I10" i="13"/>
  <c r="I9" i="13" s="1"/>
  <c r="K10" i="13"/>
  <c r="K9" i="13" s="1"/>
  <c r="O10" i="13"/>
  <c r="O9" i="13" s="1"/>
  <c r="Q10" i="13"/>
  <c r="Q9" i="13" s="1"/>
  <c r="G13" i="13"/>
  <c r="M13" i="13" s="1"/>
  <c r="I13" i="13"/>
  <c r="K13" i="13"/>
  <c r="O13" i="13"/>
  <c r="Q13" i="13"/>
  <c r="G17" i="13"/>
  <c r="M17" i="13" s="1"/>
  <c r="I17" i="13"/>
  <c r="K17" i="13"/>
  <c r="O17" i="13"/>
  <c r="Q17" i="13"/>
  <c r="G18" i="13"/>
  <c r="M18" i="13" s="1"/>
  <c r="I18" i="13"/>
  <c r="K18" i="13"/>
  <c r="O18" i="13"/>
  <c r="Q18" i="13"/>
  <c r="G19" i="13"/>
  <c r="M19" i="13" s="1"/>
  <c r="I19" i="13"/>
  <c r="K19" i="13"/>
  <c r="O19" i="13"/>
  <c r="Q19" i="13"/>
  <c r="G21" i="13"/>
  <c r="M21" i="13" s="1"/>
  <c r="I21" i="13"/>
  <c r="K21" i="13"/>
  <c r="O21" i="13"/>
  <c r="Q21" i="13"/>
  <c r="G23" i="13"/>
  <c r="M23" i="13" s="1"/>
  <c r="I23" i="13"/>
  <c r="K23" i="13"/>
  <c r="O23" i="13"/>
  <c r="Q23" i="13"/>
  <c r="G27" i="13"/>
  <c r="M27" i="13" s="1"/>
  <c r="I27" i="13"/>
  <c r="K27" i="13"/>
  <c r="O27" i="13"/>
  <c r="Q27" i="13"/>
  <c r="G29" i="13"/>
  <c r="M29" i="13" s="1"/>
  <c r="I29" i="13"/>
  <c r="K29" i="13"/>
  <c r="O29" i="13"/>
  <c r="Q29" i="13"/>
  <c r="G33" i="13"/>
  <c r="M33" i="13" s="1"/>
  <c r="I33" i="13"/>
  <c r="K33" i="13"/>
  <c r="O33" i="13"/>
  <c r="Q33" i="13"/>
  <c r="G35" i="13"/>
  <c r="M35" i="13" s="1"/>
  <c r="I35" i="13"/>
  <c r="K35" i="13"/>
  <c r="O35" i="13"/>
  <c r="Q35" i="13"/>
  <c r="G36" i="13"/>
  <c r="M36" i="13" s="1"/>
  <c r="I36" i="13"/>
  <c r="K36" i="13"/>
  <c r="O36" i="13"/>
  <c r="Q36" i="13"/>
  <c r="G37" i="13"/>
  <c r="M37" i="13" s="1"/>
  <c r="I37" i="13"/>
  <c r="K37" i="13"/>
  <c r="O37" i="13"/>
  <c r="Q37" i="13"/>
  <c r="G39" i="13"/>
  <c r="M39" i="13" s="1"/>
  <c r="I39" i="13"/>
  <c r="K39" i="13"/>
  <c r="O39" i="13"/>
  <c r="Q39" i="13"/>
  <c r="G40" i="13"/>
  <c r="I40" i="13"/>
  <c r="K40" i="13"/>
  <c r="M40" i="13"/>
  <c r="O40" i="13"/>
  <c r="Q40" i="13"/>
  <c r="G8" i="12"/>
  <c r="M8" i="12" s="1"/>
  <c r="I8" i="12"/>
  <c r="K8" i="12"/>
  <c r="O8" i="12"/>
  <c r="Q8" i="12"/>
  <c r="G9" i="12"/>
  <c r="M9" i="12" s="1"/>
  <c r="I9" i="12"/>
  <c r="K9" i="12"/>
  <c r="O9" i="12"/>
  <c r="Q9" i="12"/>
  <c r="G11" i="12"/>
  <c r="M11" i="12" s="1"/>
  <c r="I11" i="12"/>
  <c r="K11" i="12"/>
  <c r="O11" i="12"/>
  <c r="Q11" i="12"/>
  <c r="G13" i="12"/>
  <c r="M13" i="12" s="1"/>
  <c r="I13" i="12"/>
  <c r="K13" i="12"/>
  <c r="O13" i="12"/>
  <c r="Q13" i="12"/>
  <c r="G16" i="12"/>
  <c r="M16" i="12" s="1"/>
  <c r="I16" i="12"/>
  <c r="K16" i="12"/>
  <c r="O16" i="12"/>
  <c r="Q16" i="12"/>
  <c r="G18" i="12"/>
  <c r="M18" i="12" s="1"/>
  <c r="I18" i="12"/>
  <c r="K18" i="12"/>
  <c r="O18" i="12"/>
  <c r="Q18" i="12"/>
  <c r="G21" i="12"/>
  <c r="M21" i="12" s="1"/>
  <c r="I21" i="12"/>
  <c r="K21" i="12"/>
  <c r="O21" i="12"/>
  <c r="Q21" i="12"/>
  <c r="G24" i="12"/>
  <c r="M24" i="12" s="1"/>
  <c r="I24" i="12"/>
  <c r="K24" i="12"/>
  <c r="O24" i="12"/>
  <c r="Q24" i="12"/>
  <c r="G26" i="12"/>
  <c r="M26" i="12" s="1"/>
  <c r="I26" i="12"/>
  <c r="K26" i="12"/>
  <c r="O26" i="12"/>
  <c r="Q26" i="12"/>
  <c r="G27" i="12"/>
  <c r="M27" i="12" s="1"/>
  <c r="I27" i="12"/>
  <c r="K27" i="12"/>
  <c r="O27" i="12"/>
  <c r="Q27" i="12"/>
  <c r="G29" i="12"/>
  <c r="M29" i="12" s="1"/>
  <c r="I29" i="12"/>
  <c r="K29" i="12"/>
  <c r="O29" i="12"/>
  <c r="Q29" i="12"/>
  <c r="G30" i="12"/>
  <c r="M30" i="12" s="1"/>
  <c r="I30" i="12"/>
  <c r="K30" i="12"/>
  <c r="O30" i="12"/>
  <c r="Q30" i="12"/>
  <c r="G31" i="12"/>
  <c r="M31" i="12" s="1"/>
  <c r="I31" i="12"/>
  <c r="K31" i="12"/>
  <c r="O31" i="12"/>
  <c r="Q31" i="12"/>
  <c r="G33" i="12"/>
  <c r="M33" i="12" s="1"/>
  <c r="I33" i="12"/>
  <c r="K33" i="12"/>
  <c r="O33" i="12"/>
  <c r="Q33" i="12"/>
  <c r="G36" i="12"/>
  <c r="I36" i="12"/>
  <c r="K36" i="12"/>
  <c r="M36" i="12"/>
  <c r="O36" i="12"/>
  <c r="Q36" i="12"/>
  <c r="G38" i="12"/>
  <c r="M38" i="12" s="1"/>
  <c r="I38" i="12"/>
  <c r="K38" i="12"/>
  <c r="O38" i="12"/>
  <c r="Q38" i="12"/>
  <c r="G39" i="12"/>
  <c r="I39" i="12"/>
  <c r="K39" i="12"/>
  <c r="M39" i="12"/>
  <c r="O39" i="12"/>
  <c r="Q39" i="12"/>
  <c r="G45" i="12"/>
  <c r="M45" i="12" s="1"/>
  <c r="I45" i="12"/>
  <c r="K45" i="12"/>
  <c r="O45" i="12"/>
  <c r="Q45" i="12"/>
  <c r="G47" i="12"/>
  <c r="I47" i="12"/>
  <c r="K47" i="12"/>
  <c r="M47" i="12"/>
  <c r="O47" i="12"/>
  <c r="Q47" i="12"/>
  <c r="G48" i="12"/>
  <c r="M48" i="12" s="1"/>
  <c r="I48" i="12"/>
  <c r="K48" i="12"/>
  <c r="O48" i="12"/>
  <c r="Q48" i="12"/>
  <c r="G50" i="12"/>
  <c r="I50" i="12"/>
  <c r="K50" i="12"/>
  <c r="M50" i="12"/>
  <c r="O50" i="12"/>
  <c r="Q50" i="12"/>
  <c r="G53" i="12"/>
  <c r="M53" i="12" s="1"/>
  <c r="I53" i="12"/>
  <c r="K53" i="12"/>
  <c r="O53" i="12"/>
  <c r="Q53" i="12"/>
  <c r="G54" i="12"/>
  <c r="I54" i="12"/>
  <c r="K54" i="12"/>
  <c r="M54" i="12"/>
  <c r="O54" i="12"/>
  <c r="Q54" i="12"/>
  <c r="G55" i="12"/>
  <c r="M55" i="12" s="1"/>
  <c r="I55" i="12"/>
  <c r="K55" i="12"/>
  <c r="O55" i="12"/>
  <c r="Q55" i="12"/>
  <c r="G57" i="12"/>
  <c r="I57" i="12"/>
  <c r="K57" i="12"/>
  <c r="M57" i="12"/>
  <c r="O57" i="12"/>
  <c r="Q57" i="12"/>
  <c r="G58" i="12"/>
  <c r="M58" i="12" s="1"/>
  <c r="I58" i="12"/>
  <c r="K58" i="12"/>
  <c r="O58" i="12"/>
  <c r="Q58" i="12"/>
  <c r="G59" i="12"/>
  <c r="M59" i="12" s="1"/>
  <c r="I59" i="12"/>
  <c r="K59" i="12"/>
  <c r="O59" i="12"/>
  <c r="Q59" i="12"/>
  <c r="G60" i="12"/>
  <c r="M60" i="12" s="1"/>
  <c r="I60" i="12"/>
  <c r="K60" i="12"/>
  <c r="O60" i="12"/>
  <c r="Q60" i="12"/>
  <c r="G61" i="12"/>
  <c r="M61" i="12" s="1"/>
  <c r="I61" i="12"/>
  <c r="K61" i="12"/>
  <c r="O61" i="12"/>
  <c r="Q61" i="12"/>
  <c r="G63" i="12"/>
  <c r="I63" i="12"/>
  <c r="K63" i="12"/>
  <c r="M63" i="12"/>
  <c r="O63" i="12"/>
  <c r="Q63" i="12"/>
  <c r="G64" i="12"/>
  <c r="M64" i="12" s="1"/>
  <c r="I64" i="12"/>
  <c r="K64" i="12"/>
  <c r="O64" i="12"/>
  <c r="Q64" i="12"/>
  <c r="G70" i="12"/>
  <c r="I70" i="12"/>
  <c r="K70" i="12"/>
  <c r="M70" i="12"/>
  <c r="O70" i="12"/>
  <c r="Q70" i="12"/>
  <c r="G71" i="12"/>
  <c r="M71" i="12" s="1"/>
  <c r="I71" i="12"/>
  <c r="K71" i="12"/>
  <c r="O71" i="12"/>
  <c r="Q71" i="12"/>
  <c r="G72" i="12"/>
  <c r="I72" i="12"/>
  <c r="K72" i="12"/>
  <c r="M72" i="12"/>
  <c r="O72" i="12"/>
  <c r="Q72" i="12"/>
  <c r="G73" i="12"/>
  <c r="M73" i="12" s="1"/>
  <c r="I73" i="12"/>
  <c r="K73" i="12"/>
  <c r="O73" i="12"/>
  <c r="Q73" i="12"/>
  <c r="G74" i="12"/>
  <c r="I74" i="12"/>
  <c r="K74" i="12"/>
  <c r="M74" i="12"/>
  <c r="O74" i="12"/>
  <c r="Q74" i="12"/>
  <c r="G76" i="12"/>
  <c r="M76" i="12" s="1"/>
  <c r="I76" i="12"/>
  <c r="K76" i="12"/>
  <c r="O76" i="12"/>
  <c r="Q76" i="12"/>
  <c r="G77" i="12"/>
  <c r="I77" i="12"/>
  <c r="K77" i="12"/>
  <c r="M77" i="12"/>
  <c r="O77" i="12"/>
  <c r="Q77" i="12"/>
  <c r="G78" i="12"/>
  <c r="M78" i="12" s="1"/>
  <c r="I78" i="12"/>
  <c r="K78" i="12"/>
  <c r="O78" i="12"/>
  <c r="Q78" i="12"/>
  <c r="G79" i="12"/>
  <c r="I79" i="12"/>
  <c r="K79" i="12"/>
  <c r="M79" i="12"/>
  <c r="O79" i="12"/>
  <c r="Q79" i="12"/>
  <c r="G80" i="12"/>
  <c r="M80" i="12" s="1"/>
  <c r="I80" i="12"/>
  <c r="K80" i="12"/>
  <c r="O80" i="12"/>
  <c r="Q80" i="12"/>
  <c r="G81" i="12"/>
  <c r="I81" i="12"/>
  <c r="K81" i="12"/>
  <c r="M81" i="12"/>
  <c r="O81" i="12"/>
  <c r="Q81" i="12"/>
  <c r="G82" i="12"/>
  <c r="M82" i="12" s="1"/>
  <c r="I82" i="12"/>
  <c r="K82" i="12"/>
  <c r="O82" i="12"/>
  <c r="Q82" i="12"/>
  <c r="G83" i="12"/>
  <c r="I83" i="12"/>
  <c r="K83" i="12"/>
  <c r="M83" i="12"/>
  <c r="O83" i="12"/>
  <c r="Q83" i="12"/>
  <c r="G84" i="12"/>
  <c r="M84" i="12" s="1"/>
  <c r="I84" i="12"/>
  <c r="K84" i="12"/>
  <c r="O84" i="12"/>
  <c r="Q84" i="12"/>
  <c r="G85" i="12"/>
  <c r="I85" i="12"/>
  <c r="K85" i="12"/>
  <c r="M85" i="12"/>
  <c r="O85" i="12"/>
  <c r="Q85" i="12"/>
  <c r="G86" i="12"/>
  <c r="M86" i="12" s="1"/>
  <c r="I86" i="12"/>
  <c r="K86" i="12"/>
  <c r="O86" i="12"/>
  <c r="Q86" i="12"/>
  <c r="G87" i="12"/>
  <c r="I87" i="12"/>
  <c r="K87" i="12"/>
  <c r="M87" i="12"/>
  <c r="O87" i="12"/>
  <c r="Q87" i="12"/>
  <c r="G88" i="12"/>
  <c r="M88" i="12" s="1"/>
  <c r="I88" i="12"/>
  <c r="K88" i="12"/>
  <c r="O88" i="12"/>
  <c r="Q88" i="12"/>
  <c r="G90" i="12"/>
  <c r="I90" i="12"/>
  <c r="K90" i="12"/>
  <c r="M90" i="12"/>
  <c r="O90" i="12"/>
  <c r="Q90" i="12"/>
  <c r="G91" i="12"/>
  <c r="M91" i="12" s="1"/>
  <c r="I91" i="12"/>
  <c r="K91" i="12"/>
  <c r="O91" i="12"/>
  <c r="Q91" i="12"/>
  <c r="G8" i="11"/>
  <c r="M8" i="11" s="1"/>
  <c r="I8" i="11"/>
  <c r="K8" i="11"/>
  <c r="O8" i="11"/>
  <c r="Q8" i="11"/>
  <c r="G10" i="11"/>
  <c r="M10" i="11" s="1"/>
  <c r="I10" i="11"/>
  <c r="K10" i="11"/>
  <c r="O10" i="11"/>
  <c r="Q10" i="11"/>
  <c r="G14" i="11"/>
  <c r="M14" i="11" s="1"/>
  <c r="I14" i="11"/>
  <c r="K14" i="11"/>
  <c r="O14" i="11"/>
  <c r="Q14" i="11"/>
  <c r="G16" i="11"/>
  <c r="M16" i="11" s="1"/>
  <c r="I16" i="11"/>
  <c r="K16" i="11"/>
  <c r="O16" i="11"/>
  <c r="Q16" i="11"/>
  <c r="G17" i="11"/>
  <c r="M17" i="11" s="1"/>
  <c r="I17" i="11"/>
  <c r="K17" i="11"/>
  <c r="O17" i="11"/>
  <c r="Q17" i="11"/>
  <c r="G19" i="11"/>
  <c r="M19" i="11" s="1"/>
  <c r="I19" i="11"/>
  <c r="K19" i="11"/>
  <c r="O19" i="11"/>
  <c r="Q19" i="11"/>
  <c r="G22" i="11"/>
  <c r="M22" i="11" s="1"/>
  <c r="I22" i="11"/>
  <c r="K22" i="11"/>
  <c r="O22" i="11"/>
  <c r="Q22" i="11"/>
  <c r="G23" i="11"/>
  <c r="M23" i="11" s="1"/>
  <c r="I23" i="11"/>
  <c r="K23" i="11"/>
  <c r="O23" i="11"/>
  <c r="Q23" i="11"/>
  <c r="G26" i="11"/>
  <c r="M26" i="11" s="1"/>
  <c r="I26" i="11"/>
  <c r="K26" i="11"/>
  <c r="O26" i="11"/>
  <c r="Q26" i="11"/>
  <c r="G29" i="11"/>
  <c r="I29" i="11"/>
  <c r="K29" i="11"/>
  <c r="M29" i="11"/>
  <c r="O29" i="11"/>
  <c r="Q29" i="11"/>
  <c r="G31" i="11"/>
  <c r="M31" i="11" s="1"/>
  <c r="I31" i="11"/>
  <c r="K31" i="11"/>
  <c r="O31" i="11"/>
  <c r="Q31" i="11"/>
  <c r="G34" i="11"/>
  <c r="I34" i="11"/>
  <c r="K34" i="11"/>
  <c r="M34" i="11"/>
  <c r="O34" i="11"/>
  <c r="Q34" i="11"/>
  <c r="G39" i="11"/>
  <c r="M39" i="11" s="1"/>
  <c r="I39" i="11"/>
  <c r="K39" i="11"/>
  <c r="O39" i="11"/>
  <c r="Q39" i="11"/>
  <c r="G44" i="11"/>
  <c r="I44" i="11"/>
  <c r="K44" i="11"/>
  <c r="M44" i="11"/>
  <c r="O44" i="11"/>
  <c r="Q44" i="11"/>
  <c r="G45" i="11"/>
  <c r="M45" i="11" s="1"/>
  <c r="I45" i="11"/>
  <c r="K45" i="11"/>
  <c r="O45" i="11"/>
  <c r="Q45" i="11"/>
  <c r="G47" i="11"/>
  <c r="I47" i="11"/>
  <c r="K47" i="11"/>
  <c r="M47" i="11"/>
  <c r="O47" i="11"/>
  <c r="Q47" i="11"/>
  <c r="G50" i="11"/>
  <c r="M50" i="11" s="1"/>
  <c r="I50" i="11"/>
  <c r="K50" i="11"/>
  <c r="O50" i="11"/>
  <c r="Q50" i="11"/>
  <c r="G53" i="11"/>
  <c r="M53" i="11" s="1"/>
  <c r="I53" i="11"/>
  <c r="K53" i="11"/>
  <c r="O53" i="11"/>
  <c r="Q53" i="11"/>
  <c r="G55" i="11"/>
  <c r="M55" i="11" s="1"/>
  <c r="I55" i="11"/>
  <c r="K55" i="11"/>
  <c r="O55" i="11"/>
  <c r="Q55" i="11"/>
  <c r="G57" i="11"/>
  <c r="M57" i="11" s="1"/>
  <c r="I57" i="11"/>
  <c r="K57" i="11"/>
  <c r="O57" i="11"/>
  <c r="Q57" i="11"/>
  <c r="G59" i="11"/>
  <c r="M59" i="11" s="1"/>
  <c r="I59" i="11"/>
  <c r="K59" i="11"/>
  <c r="O59" i="11"/>
  <c r="Q59" i="11"/>
  <c r="G62" i="11"/>
  <c r="M62" i="11" s="1"/>
  <c r="I62" i="11"/>
  <c r="K62" i="11"/>
  <c r="O62" i="11"/>
  <c r="Q62" i="11"/>
  <c r="G67" i="11"/>
  <c r="M67" i="11" s="1"/>
  <c r="I67" i="11"/>
  <c r="K67" i="11"/>
  <c r="O67" i="11"/>
  <c r="Q67" i="11"/>
  <c r="G69" i="11"/>
  <c r="M69" i="11" s="1"/>
  <c r="I69" i="11"/>
  <c r="K69" i="11"/>
  <c r="O69" i="11"/>
  <c r="Q69" i="11"/>
  <c r="G71" i="11"/>
  <c r="M71" i="11" s="1"/>
  <c r="I71" i="11"/>
  <c r="K71" i="11"/>
  <c r="O71" i="11"/>
  <c r="Q71" i="11"/>
  <c r="G73" i="11"/>
  <c r="M73" i="11" s="1"/>
  <c r="I73" i="11"/>
  <c r="K73" i="11"/>
  <c r="O73" i="11"/>
  <c r="Q73" i="11"/>
  <c r="G75" i="11"/>
  <c r="M75" i="11" s="1"/>
  <c r="I75" i="11"/>
  <c r="K75" i="11"/>
  <c r="O75" i="11"/>
  <c r="Q75" i="11"/>
  <c r="G78" i="11"/>
  <c r="M78" i="11" s="1"/>
  <c r="I78" i="11"/>
  <c r="K78" i="11"/>
  <c r="O78" i="11"/>
  <c r="Q78" i="11"/>
  <c r="G81" i="11"/>
  <c r="M81" i="11" s="1"/>
  <c r="I81" i="11"/>
  <c r="K81" i="11"/>
  <c r="O81" i="11"/>
  <c r="Q81" i="11"/>
  <c r="G83" i="11"/>
  <c r="M83" i="11" s="1"/>
  <c r="I83" i="11"/>
  <c r="K83" i="11"/>
  <c r="O83" i="11"/>
  <c r="Q83" i="11"/>
  <c r="G85" i="11"/>
  <c r="M85" i="11" s="1"/>
  <c r="I85" i="11"/>
  <c r="K85" i="11"/>
  <c r="O85" i="11"/>
  <c r="Q85" i="11"/>
  <c r="G87" i="11"/>
  <c r="M87" i="11" s="1"/>
  <c r="I87" i="11"/>
  <c r="K87" i="11"/>
  <c r="O87" i="11"/>
  <c r="Q87" i="11"/>
  <c r="G89" i="11"/>
  <c r="M89" i="11" s="1"/>
  <c r="I89" i="11"/>
  <c r="K89" i="11"/>
  <c r="O89" i="11"/>
  <c r="Q89" i="11"/>
  <c r="G90" i="11"/>
  <c r="M90" i="11" s="1"/>
  <c r="I90" i="11"/>
  <c r="K90" i="11"/>
  <c r="O90" i="11"/>
  <c r="Q90" i="11"/>
  <c r="G92" i="11"/>
  <c r="I92" i="11"/>
  <c r="K92" i="11"/>
  <c r="M92" i="11"/>
  <c r="O92" i="11"/>
  <c r="Q92" i="11"/>
  <c r="G94" i="11"/>
  <c r="M94" i="11" s="1"/>
  <c r="I94" i="11"/>
  <c r="K94" i="11"/>
  <c r="O94" i="11"/>
  <c r="Q94" i="11"/>
  <c r="G96" i="11"/>
  <c r="I96" i="11"/>
  <c r="K96" i="11"/>
  <c r="M96" i="11"/>
  <c r="O96" i="11"/>
  <c r="Q96" i="11"/>
  <c r="G98" i="11"/>
  <c r="M98" i="11" s="1"/>
  <c r="I98" i="11"/>
  <c r="K98" i="11"/>
  <c r="O98" i="11"/>
  <c r="Q98" i="11"/>
  <c r="G100" i="11"/>
  <c r="I100" i="11"/>
  <c r="K100" i="11"/>
  <c r="M100" i="11"/>
  <c r="O100" i="11"/>
  <c r="Q100" i="11"/>
  <c r="G101" i="11"/>
  <c r="M101" i="11" s="1"/>
  <c r="I101" i="11"/>
  <c r="K101" i="11"/>
  <c r="O101" i="11"/>
  <c r="Q101" i="11"/>
  <c r="G105" i="11"/>
  <c r="M105" i="11" s="1"/>
  <c r="I105" i="11"/>
  <c r="K105" i="11"/>
  <c r="O105" i="11"/>
  <c r="Q105" i="11"/>
  <c r="G107" i="11"/>
  <c r="M107" i="11" s="1"/>
  <c r="I107" i="11"/>
  <c r="K107" i="11"/>
  <c r="O107" i="11"/>
  <c r="Q107" i="11"/>
  <c r="G109" i="11"/>
  <c r="M109" i="11" s="1"/>
  <c r="I109" i="11"/>
  <c r="K109" i="11"/>
  <c r="O109" i="11"/>
  <c r="Q109" i="11"/>
  <c r="G111" i="11"/>
  <c r="M111" i="11" s="1"/>
  <c r="I111" i="11"/>
  <c r="K111" i="11"/>
  <c r="O111" i="11"/>
  <c r="Q111" i="11"/>
  <c r="G113" i="11"/>
  <c r="M113" i="11" s="1"/>
  <c r="I113" i="11"/>
  <c r="K113" i="11"/>
  <c r="O113" i="11"/>
  <c r="Q113" i="11"/>
  <c r="G115" i="11"/>
  <c r="M115" i="11" s="1"/>
  <c r="I115" i="11"/>
  <c r="K115" i="11"/>
  <c r="O115" i="11"/>
  <c r="Q115" i="11"/>
  <c r="G125" i="11"/>
  <c r="M125" i="11" s="1"/>
  <c r="I125" i="11"/>
  <c r="K125" i="11"/>
  <c r="O125" i="11"/>
  <c r="Q125" i="11"/>
  <c r="G130" i="11"/>
  <c r="M130" i="11" s="1"/>
  <c r="I130" i="11"/>
  <c r="K130" i="11"/>
  <c r="O130" i="11"/>
  <c r="Q130" i="11"/>
  <c r="G132" i="11"/>
  <c r="M132" i="11" s="1"/>
  <c r="I132" i="11"/>
  <c r="K132" i="11"/>
  <c r="O132" i="11"/>
  <c r="Q132" i="11"/>
  <c r="G134" i="11"/>
  <c r="M134" i="11" s="1"/>
  <c r="I134" i="11"/>
  <c r="K134" i="11"/>
  <c r="O134" i="11"/>
  <c r="Q134" i="11"/>
  <c r="G136" i="11"/>
  <c r="M136" i="11" s="1"/>
  <c r="I136" i="11"/>
  <c r="K136" i="11"/>
  <c r="O136" i="11"/>
  <c r="Q136" i="11"/>
  <c r="G143" i="11"/>
  <c r="M143" i="11" s="1"/>
  <c r="I143" i="11"/>
  <c r="K143" i="11"/>
  <c r="O143" i="11"/>
  <c r="Q143" i="11"/>
  <c r="G152" i="11"/>
  <c r="M152" i="11" s="1"/>
  <c r="I152" i="11"/>
  <c r="K152" i="11"/>
  <c r="O152" i="11"/>
  <c r="Q152" i="11"/>
  <c r="G154" i="11"/>
  <c r="M154" i="11" s="1"/>
  <c r="I154" i="11"/>
  <c r="K154" i="11"/>
  <c r="O154" i="11"/>
  <c r="Q154" i="11"/>
  <c r="G157" i="11"/>
  <c r="M157" i="11" s="1"/>
  <c r="I157" i="11"/>
  <c r="K157" i="11"/>
  <c r="O157" i="11"/>
  <c r="Q157" i="11"/>
  <c r="G160" i="11"/>
  <c r="I160" i="11"/>
  <c r="K160" i="11"/>
  <c r="M160" i="11"/>
  <c r="O160" i="11"/>
  <c r="Q160" i="11"/>
  <c r="G164" i="11"/>
  <c r="M164" i="11" s="1"/>
  <c r="I164" i="11"/>
  <c r="K164" i="11"/>
  <c r="O164" i="11"/>
  <c r="Q164" i="11"/>
  <c r="G172" i="11"/>
  <c r="I172" i="11"/>
  <c r="K172" i="11"/>
  <c r="M172" i="11"/>
  <c r="O172" i="11"/>
  <c r="Q172" i="11"/>
  <c r="G176" i="11"/>
  <c r="M176" i="11" s="1"/>
  <c r="I176" i="11"/>
  <c r="K176" i="11"/>
  <c r="O176" i="11"/>
  <c r="Q176" i="11"/>
  <c r="G178" i="11"/>
  <c r="M178" i="11" s="1"/>
  <c r="I178" i="11"/>
  <c r="K178" i="11"/>
  <c r="O178" i="11"/>
  <c r="Q178" i="11"/>
  <c r="G180" i="11"/>
  <c r="M180" i="11" s="1"/>
  <c r="I180" i="11"/>
  <c r="K180" i="11"/>
  <c r="O180" i="11"/>
  <c r="Q180" i="11"/>
  <c r="G182" i="11"/>
  <c r="M182" i="11" s="1"/>
  <c r="I182" i="11"/>
  <c r="K182" i="11"/>
  <c r="O182" i="11"/>
  <c r="Q182" i="11"/>
  <c r="G184" i="11"/>
  <c r="M184" i="11" s="1"/>
  <c r="I184" i="11"/>
  <c r="K184" i="11"/>
  <c r="O184" i="11"/>
  <c r="Q184" i="11"/>
  <c r="G186" i="11"/>
  <c r="M186" i="11" s="1"/>
  <c r="I186" i="11"/>
  <c r="K186" i="11"/>
  <c r="O186" i="11"/>
  <c r="Q186" i="11"/>
  <c r="G188" i="11"/>
  <c r="M188" i="11" s="1"/>
  <c r="I188" i="11"/>
  <c r="K188" i="11"/>
  <c r="O188" i="11"/>
  <c r="Q188" i="11"/>
  <c r="G189" i="11"/>
  <c r="M189" i="11" s="1"/>
  <c r="I189" i="11"/>
  <c r="K189" i="11"/>
  <c r="O189" i="11"/>
  <c r="Q189" i="11"/>
  <c r="G192" i="11"/>
  <c r="M192" i="11" s="1"/>
  <c r="I192" i="11"/>
  <c r="K192" i="11"/>
  <c r="O192" i="11"/>
  <c r="Q192" i="11"/>
  <c r="G196" i="11"/>
  <c r="M196" i="11" s="1"/>
  <c r="I196" i="11"/>
  <c r="K196" i="11"/>
  <c r="O196" i="11"/>
  <c r="Q196" i="11"/>
  <c r="G198" i="11"/>
  <c r="M198" i="11" s="1"/>
  <c r="I198" i="11"/>
  <c r="K198" i="11"/>
  <c r="O198" i="11"/>
  <c r="Q198" i="11"/>
  <c r="G200" i="11"/>
  <c r="M200" i="11" s="1"/>
  <c r="I200" i="11"/>
  <c r="K200" i="11"/>
  <c r="O200" i="11"/>
  <c r="Q200" i="11"/>
  <c r="G203" i="11"/>
  <c r="M203" i="11" s="1"/>
  <c r="I203" i="11"/>
  <c r="K203" i="11"/>
  <c r="O203" i="11"/>
  <c r="Q203" i="11"/>
  <c r="G205" i="11"/>
  <c r="M205" i="11" s="1"/>
  <c r="I205" i="11"/>
  <c r="K205" i="11"/>
  <c r="O205" i="11"/>
  <c r="Q205" i="11"/>
  <c r="G209" i="11"/>
  <c r="M209" i="11" s="1"/>
  <c r="I209" i="11"/>
  <c r="K209" i="11"/>
  <c r="O209" i="11"/>
  <c r="Q209" i="11"/>
  <c r="G211" i="11"/>
  <c r="M211" i="11" s="1"/>
  <c r="I211" i="11"/>
  <c r="K211" i="11"/>
  <c r="O211" i="11"/>
  <c r="Q211" i="11"/>
  <c r="G212" i="11"/>
  <c r="M212" i="11" s="1"/>
  <c r="I212" i="11"/>
  <c r="K212" i="11"/>
  <c r="O212" i="11"/>
  <c r="Q212" i="11"/>
  <c r="G215" i="11"/>
  <c r="M215" i="11" s="1"/>
  <c r="I215" i="11"/>
  <c r="K215" i="11"/>
  <c r="O215" i="11"/>
  <c r="Q215" i="11"/>
  <c r="G217" i="11"/>
  <c r="M217" i="11" s="1"/>
  <c r="I217" i="11"/>
  <c r="K217" i="11"/>
  <c r="O217" i="11"/>
  <c r="Q217" i="11"/>
  <c r="G220" i="11"/>
  <c r="M220" i="11" s="1"/>
  <c r="I220" i="11"/>
  <c r="K220" i="11"/>
  <c r="O220" i="11"/>
  <c r="Q220" i="11"/>
  <c r="G221" i="11"/>
  <c r="M221" i="11" s="1"/>
  <c r="I221" i="11"/>
  <c r="K221" i="11"/>
  <c r="O221" i="11"/>
  <c r="Q221" i="11"/>
  <c r="G224" i="11"/>
  <c r="M224" i="11" s="1"/>
  <c r="I224" i="11"/>
  <c r="K224" i="11"/>
  <c r="O224" i="11"/>
  <c r="Q224" i="11"/>
  <c r="G225" i="11"/>
  <c r="M225" i="11" s="1"/>
  <c r="I225" i="11"/>
  <c r="K225" i="11"/>
  <c r="O225" i="11"/>
  <c r="Q225" i="11"/>
  <c r="G227" i="11"/>
  <c r="M227" i="11" s="1"/>
  <c r="I227" i="11"/>
  <c r="K227" i="11"/>
  <c r="O227" i="11"/>
  <c r="Q227" i="11"/>
  <c r="G229" i="11"/>
  <c r="M229" i="11" s="1"/>
  <c r="I229" i="11"/>
  <c r="K229" i="11"/>
  <c r="O229" i="11"/>
  <c r="Q229" i="11"/>
  <c r="G230" i="11"/>
  <c r="M230" i="11" s="1"/>
  <c r="I230" i="11"/>
  <c r="K230" i="11"/>
  <c r="O230" i="11"/>
  <c r="Q230" i="11"/>
  <c r="G231" i="11"/>
  <c r="M231" i="11" s="1"/>
  <c r="I231" i="11"/>
  <c r="K231" i="11"/>
  <c r="O231" i="11"/>
  <c r="Q231" i="11"/>
  <c r="G241" i="11"/>
  <c r="M241" i="11" s="1"/>
  <c r="I241" i="11"/>
  <c r="K241" i="11"/>
  <c r="O241" i="11"/>
  <c r="Q241" i="11"/>
  <c r="G243" i="11"/>
  <c r="M243" i="11" s="1"/>
  <c r="I243" i="11"/>
  <c r="K243" i="11"/>
  <c r="O243" i="11"/>
  <c r="Q243" i="11"/>
  <c r="G244" i="11"/>
  <c r="M244" i="11" s="1"/>
  <c r="I244" i="11"/>
  <c r="K244" i="11"/>
  <c r="O244" i="11"/>
  <c r="Q244" i="11"/>
  <c r="G245" i="11"/>
  <c r="M245" i="11" s="1"/>
  <c r="I245" i="11"/>
  <c r="K245" i="11"/>
  <c r="O245" i="11"/>
  <c r="Q245" i="11"/>
  <c r="G247" i="11"/>
  <c r="M247" i="11" s="1"/>
  <c r="I247" i="11"/>
  <c r="K247" i="11"/>
  <c r="O247" i="11"/>
  <c r="Q247" i="11"/>
  <c r="G249" i="11"/>
  <c r="I249" i="11"/>
  <c r="K249" i="11"/>
  <c r="M249" i="11"/>
  <c r="O249" i="11"/>
  <c r="Q249" i="11"/>
  <c r="G251" i="11"/>
  <c r="M251" i="11" s="1"/>
  <c r="I251" i="11"/>
  <c r="K251" i="11"/>
  <c r="O251" i="11"/>
  <c r="Q251" i="11"/>
  <c r="G253" i="11"/>
  <c r="I253" i="11"/>
  <c r="K253" i="11"/>
  <c r="M253" i="11"/>
  <c r="O253" i="11"/>
  <c r="Q253" i="11"/>
  <c r="G255" i="11"/>
  <c r="M255" i="11" s="1"/>
  <c r="I255" i="11"/>
  <c r="K255" i="11"/>
  <c r="O255" i="11"/>
  <c r="Q255" i="11"/>
  <c r="G257" i="11"/>
  <c r="I257" i="11"/>
  <c r="K257" i="11"/>
  <c r="M257" i="11"/>
  <c r="O257" i="11"/>
  <c r="Q257" i="11"/>
  <c r="G259" i="11"/>
  <c r="M259" i="11" s="1"/>
  <c r="I259" i="11"/>
  <c r="K259" i="11"/>
  <c r="O259" i="11"/>
  <c r="Q259" i="11"/>
  <c r="G261" i="11"/>
  <c r="M261" i="11" s="1"/>
  <c r="I261" i="11"/>
  <c r="K261" i="11"/>
  <c r="O261" i="11"/>
  <c r="Q261" i="11"/>
  <c r="G262" i="11"/>
  <c r="M262" i="11" s="1"/>
  <c r="I262" i="11"/>
  <c r="K262" i="11"/>
  <c r="O262" i="11"/>
  <c r="Q262" i="11"/>
  <c r="G264" i="11"/>
  <c r="I264" i="11"/>
  <c r="K264" i="11"/>
  <c r="M264" i="11"/>
  <c r="O264" i="11"/>
  <c r="Q264" i="11"/>
  <c r="G265" i="11"/>
  <c r="M265" i="11" s="1"/>
  <c r="I265" i="11"/>
  <c r="K265" i="11"/>
  <c r="O265" i="11"/>
  <c r="Q265" i="11"/>
  <c r="G268" i="11"/>
  <c r="M268" i="11" s="1"/>
  <c r="I268" i="11"/>
  <c r="K268" i="11"/>
  <c r="O268" i="11"/>
  <c r="Q268" i="11"/>
  <c r="G272" i="11"/>
  <c r="M272" i="11" s="1"/>
  <c r="I272" i="11"/>
  <c r="K272" i="11"/>
  <c r="O272" i="11"/>
  <c r="Q272" i="11"/>
  <c r="G274" i="11"/>
  <c r="M274" i="11" s="1"/>
  <c r="I274" i="11"/>
  <c r="K274" i="11"/>
  <c r="O274" i="11"/>
  <c r="Q274" i="11"/>
  <c r="G279" i="11"/>
  <c r="M279" i="11" s="1"/>
  <c r="I279" i="11"/>
  <c r="K279" i="11"/>
  <c r="O279" i="11"/>
  <c r="Q279" i="11"/>
  <c r="G283" i="11"/>
  <c r="M283" i="11" s="1"/>
  <c r="I283" i="11"/>
  <c r="K283" i="11"/>
  <c r="O283" i="11"/>
  <c r="Q283" i="11"/>
  <c r="G286" i="11"/>
  <c r="M286" i="11" s="1"/>
  <c r="I286" i="11"/>
  <c r="K286" i="11"/>
  <c r="O286" i="11"/>
  <c r="Q286" i="11"/>
  <c r="G290" i="11"/>
  <c r="M290" i="11" s="1"/>
  <c r="I290" i="11"/>
  <c r="K290" i="11"/>
  <c r="O290" i="11"/>
  <c r="Q290" i="11"/>
  <c r="G292" i="11"/>
  <c r="M292" i="11" s="1"/>
  <c r="I292" i="11"/>
  <c r="K292" i="11"/>
  <c r="O292" i="11"/>
  <c r="Q292" i="11"/>
  <c r="G294" i="11"/>
  <c r="M294" i="11" s="1"/>
  <c r="I294" i="11"/>
  <c r="K294" i="11"/>
  <c r="O294" i="11"/>
  <c r="Q294" i="11"/>
  <c r="G296" i="11"/>
  <c r="M296" i="11" s="1"/>
  <c r="I296" i="11"/>
  <c r="K296" i="11"/>
  <c r="O296" i="11"/>
  <c r="Q296" i="11"/>
  <c r="G299" i="11"/>
  <c r="M299" i="11" s="1"/>
  <c r="I299" i="11"/>
  <c r="K299" i="11"/>
  <c r="O299" i="11"/>
  <c r="Q299" i="11"/>
  <c r="G302" i="11"/>
  <c r="M302" i="11" s="1"/>
  <c r="I302" i="11"/>
  <c r="K302" i="11"/>
  <c r="O302" i="11"/>
  <c r="Q302" i="11"/>
  <c r="G305" i="11"/>
  <c r="M305" i="11" s="1"/>
  <c r="I305" i="11"/>
  <c r="K305" i="11"/>
  <c r="O305" i="11"/>
  <c r="Q305" i="11"/>
  <c r="G307" i="11"/>
  <c r="M307" i="11" s="1"/>
  <c r="I307" i="11"/>
  <c r="K307" i="11"/>
  <c r="O307" i="11"/>
  <c r="Q307" i="11"/>
  <c r="G309" i="11"/>
  <c r="M309" i="11" s="1"/>
  <c r="I309" i="11"/>
  <c r="K309" i="11"/>
  <c r="O309" i="11"/>
  <c r="Q309" i="11"/>
  <c r="G312" i="11"/>
  <c r="M312" i="11" s="1"/>
  <c r="I312" i="11"/>
  <c r="K312" i="11"/>
  <c r="O312" i="11"/>
  <c r="Q312" i="11"/>
  <c r="G315" i="11"/>
  <c r="M315" i="11" s="1"/>
  <c r="I315" i="11"/>
  <c r="K315" i="11"/>
  <c r="O315" i="11"/>
  <c r="Q315" i="11"/>
  <c r="G317" i="11"/>
  <c r="M317" i="11" s="1"/>
  <c r="I317" i="11"/>
  <c r="K317" i="11"/>
  <c r="O317" i="11"/>
  <c r="Q317" i="11"/>
  <c r="G321" i="11"/>
  <c r="M321" i="11" s="1"/>
  <c r="I321" i="11"/>
  <c r="K321" i="11"/>
  <c r="O321" i="11"/>
  <c r="Q321" i="11"/>
  <c r="G323" i="11"/>
  <c r="I323" i="11"/>
  <c r="K323" i="11"/>
  <c r="M323" i="11"/>
  <c r="O323" i="11"/>
  <c r="Q323" i="11"/>
  <c r="G325" i="11"/>
  <c r="M325" i="11" s="1"/>
  <c r="I325" i="11"/>
  <c r="K325" i="11"/>
  <c r="O325" i="11"/>
  <c r="Q325" i="11"/>
  <c r="G327" i="11"/>
  <c r="M327" i="11" s="1"/>
  <c r="I327" i="11"/>
  <c r="K327" i="11"/>
  <c r="O327" i="11"/>
  <c r="Q327" i="11"/>
  <c r="G335" i="11"/>
  <c r="M335" i="11" s="1"/>
  <c r="I335" i="11"/>
  <c r="K335" i="11"/>
  <c r="O335" i="11"/>
  <c r="Q335" i="11"/>
  <c r="G338" i="11"/>
  <c r="M338" i="11" s="1"/>
  <c r="I338" i="11"/>
  <c r="K338" i="11"/>
  <c r="O338" i="11"/>
  <c r="Q338" i="11"/>
  <c r="G343" i="11"/>
  <c r="M343" i="11" s="1"/>
  <c r="I343" i="11"/>
  <c r="K343" i="11"/>
  <c r="O343" i="11"/>
  <c r="Q343" i="11"/>
  <c r="G347" i="11"/>
  <c r="M347" i="11" s="1"/>
  <c r="I347" i="11"/>
  <c r="K347" i="11"/>
  <c r="O347" i="11"/>
  <c r="Q347" i="11"/>
  <c r="G351" i="11"/>
  <c r="G350" i="11" s="1"/>
  <c r="I67" i="1" s="1"/>
  <c r="I351" i="11"/>
  <c r="I350" i="11" s="1"/>
  <c r="K351" i="11"/>
  <c r="K350" i="11" s="1"/>
  <c r="O351" i="11"/>
  <c r="O350" i="11" s="1"/>
  <c r="Q351" i="11"/>
  <c r="Q350" i="11" s="1"/>
  <c r="G353" i="11"/>
  <c r="M353" i="11" s="1"/>
  <c r="I353" i="11"/>
  <c r="K353" i="11"/>
  <c r="O353" i="11"/>
  <c r="Q353" i="11"/>
  <c r="G355" i="11"/>
  <c r="M355" i="11" s="1"/>
  <c r="I355" i="11"/>
  <c r="K355" i="11"/>
  <c r="O355" i="11"/>
  <c r="Q355" i="11"/>
  <c r="G357" i="11"/>
  <c r="M357" i="11" s="1"/>
  <c r="I357" i="11"/>
  <c r="K357" i="11"/>
  <c r="O357" i="11"/>
  <c r="Q357" i="11"/>
  <c r="G358" i="11"/>
  <c r="M358" i="11" s="1"/>
  <c r="I358" i="11"/>
  <c r="K358" i="11"/>
  <c r="O358" i="11"/>
  <c r="Q358" i="11"/>
  <c r="G360" i="11"/>
  <c r="M360" i="11" s="1"/>
  <c r="I360" i="11"/>
  <c r="K360" i="11"/>
  <c r="O360" i="11"/>
  <c r="Q360" i="11"/>
  <c r="G362" i="11"/>
  <c r="M362" i="11" s="1"/>
  <c r="I362" i="11"/>
  <c r="K362" i="11"/>
  <c r="O362" i="11"/>
  <c r="Q362" i="11"/>
  <c r="G364" i="11"/>
  <c r="M364" i="11" s="1"/>
  <c r="I364" i="11"/>
  <c r="K364" i="11"/>
  <c r="O364" i="11"/>
  <c r="Q364" i="11"/>
  <c r="G366" i="11"/>
  <c r="M366" i="11" s="1"/>
  <c r="I366" i="11"/>
  <c r="K366" i="11"/>
  <c r="O366" i="11"/>
  <c r="Q366" i="11"/>
  <c r="G368" i="11"/>
  <c r="I368" i="11"/>
  <c r="K368" i="11"/>
  <c r="M368" i="11"/>
  <c r="O368" i="11"/>
  <c r="Q368" i="11"/>
  <c r="G370" i="11"/>
  <c r="M370" i="11" s="1"/>
  <c r="I370" i="11"/>
  <c r="K370" i="11"/>
  <c r="O370" i="11"/>
  <c r="Q370" i="11"/>
  <c r="G373" i="11"/>
  <c r="M373" i="11" s="1"/>
  <c r="I373" i="11"/>
  <c r="K373" i="11"/>
  <c r="O373" i="11"/>
  <c r="Q373" i="11"/>
  <c r="G375" i="11"/>
  <c r="M375" i="11" s="1"/>
  <c r="I375" i="11"/>
  <c r="K375" i="11"/>
  <c r="O375" i="11"/>
  <c r="Q375" i="11"/>
  <c r="G377" i="11"/>
  <c r="M377" i="11" s="1"/>
  <c r="I377" i="11"/>
  <c r="K377" i="11"/>
  <c r="O377" i="11"/>
  <c r="Q377" i="11"/>
  <c r="G380" i="11"/>
  <c r="M380" i="11" s="1"/>
  <c r="I380" i="11"/>
  <c r="K380" i="11"/>
  <c r="O380" i="11"/>
  <c r="Q380" i="11"/>
  <c r="G382" i="11"/>
  <c r="M382" i="11" s="1"/>
  <c r="I382" i="11"/>
  <c r="K382" i="11"/>
  <c r="O382" i="11"/>
  <c r="Q382" i="11"/>
  <c r="G384" i="11"/>
  <c r="M384" i="11" s="1"/>
  <c r="I384" i="11"/>
  <c r="K384" i="11"/>
  <c r="O384" i="11"/>
  <c r="Q384" i="11"/>
  <c r="G386" i="11"/>
  <c r="M386" i="11" s="1"/>
  <c r="I386" i="11"/>
  <c r="K386" i="11"/>
  <c r="O386" i="11"/>
  <c r="Q386" i="11"/>
  <c r="G389" i="11"/>
  <c r="M389" i="11" s="1"/>
  <c r="I389" i="11"/>
  <c r="K389" i="11"/>
  <c r="O389" i="11"/>
  <c r="Q389" i="11"/>
  <c r="G391" i="11"/>
  <c r="I391" i="11"/>
  <c r="K391" i="11"/>
  <c r="M391" i="11"/>
  <c r="O391" i="11"/>
  <c r="Q391" i="11"/>
  <c r="G392" i="11"/>
  <c r="M392" i="11" s="1"/>
  <c r="I392" i="11"/>
  <c r="K392" i="11"/>
  <c r="O392" i="11"/>
  <c r="Q392" i="11"/>
  <c r="G393" i="11"/>
  <c r="I393" i="11"/>
  <c r="K393" i="11"/>
  <c r="M393" i="11"/>
  <c r="O393" i="11"/>
  <c r="Q393" i="11"/>
  <c r="G395" i="11"/>
  <c r="M395" i="11" s="1"/>
  <c r="I395" i="11"/>
  <c r="K395" i="11"/>
  <c r="O395" i="11"/>
  <c r="Q395" i="11"/>
  <c r="G397" i="11"/>
  <c r="I397" i="11"/>
  <c r="K397" i="11"/>
  <c r="M397" i="11"/>
  <c r="O397" i="11"/>
  <c r="Q397" i="11"/>
  <c r="G399" i="11"/>
  <c r="M399" i="11" s="1"/>
  <c r="I399" i="11"/>
  <c r="K399" i="11"/>
  <c r="O399" i="11"/>
  <c r="Q399" i="11"/>
  <c r="G401" i="11"/>
  <c r="I401" i="11"/>
  <c r="K401" i="11"/>
  <c r="M401" i="11"/>
  <c r="O401" i="11"/>
  <c r="Q401" i="11"/>
  <c r="G404" i="11"/>
  <c r="M404" i="11" s="1"/>
  <c r="I404" i="11"/>
  <c r="K404" i="11"/>
  <c r="O404" i="11"/>
  <c r="Q404" i="11"/>
  <c r="G406" i="11"/>
  <c r="I406" i="11"/>
  <c r="K406" i="11"/>
  <c r="M406" i="11"/>
  <c r="O406" i="11"/>
  <c r="Q406" i="11"/>
  <c r="G408" i="11"/>
  <c r="M408" i="11" s="1"/>
  <c r="I408" i="11"/>
  <c r="K408" i="11"/>
  <c r="O408" i="11"/>
  <c r="Q408" i="11"/>
  <c r="G410" i="11"/>
  <c r="I410" i="11"/>
  <c r="K410" i="11"/>
  <c r="M410" i="11"/>
  <c r="O410" i="11"/>
  <c r="Q410" i="11"/>
  <c r="G412" i="11"/>
  <c r="M412" i="11" s="1"/>
  <c r="I412" i="11"/>
  <c r="K412" i="11"/>
  <c r="O412" i="11"/>
  <c r="Q412" i="11"/>
  <c r="G414" i="11"/>
  <c r="I414" i="11"/>
  <c r="K414" i="11"/>
  <c r="M414" i="11"/>
  <c r="O414" i="11"/>
  <c r="Q414" i="11"/>
  <c r="G416" i="11"/>
  <c r="M416" i="11" s="1"/>
  <c r="I416" i="11"/>
  <c r="K416" i="11"/>
  <c r="O416" i="11"/>
  <c r="Q416" i="11"/>
  <c r="G418" i="11"/>
  <c r="I418" i="11"/>
  <c r="K418" i="11"/>
  <c r="M418" i="11"/>
  <c r="O418" i="11"/>
  <c r="Q418" i="11"/>
  <c r="G420" i="11"/>
  <c r="M420" i="11" s="1"/>
  <c r="I420" i="11"/>
  <c r="K420" i="11"/>
  <c r="O420" i="11"/>
  <c r="Q420" i="11"/>
  <c r="G422" i="11"/>
  <c r="M422" i="11" s="1"/>
  <c r="I422" i="11"/>
  <c r="K422" i="11"/>
  <c r="O422" i="11"/>
  <c r="Q422" i="11"/>
  <c r="G424" i="11"/>
  <c r="M424" i="11" s="1"/>
  <c r="I424" i="11"/>
  <c r="K424" i="11"/>
  <c r="O424" i="11"/>
  <c r="Q424" i="11"/>
  <c r="G426" i="11"/>
  <c r="M426" i="11" s="1"/>
  <c r="I426" i="11"/>
  <c r="K426" i="11"/>
  <c r="O426" i="11"/>
  <c r="Q426" i="11"/>
  <c r="G428" i="11"/>
  <c r="M428" i="11" s="1"/>
  <c r="I428" i="11"/>
  <c r="K428" i="11"/>
  <c r="O428" i="11"/>
  <c r="Q428" i="11"/>
  <c r="G430" i="11"/>
  <c r="M430" i="11" s="1"/>
  <c r="I430" i="11"/>
  <c r="K430" i="11"/>
  <c r="O430" i="11"/>
  <c r="Q430" i="11"/>
  <c r="G432" i="11"/>
  <c r="M432" i="11" s="1"/>
  <c r="I432" i="11"/>
  <c r="K432" i="11"/>
  <c r="O432" i="11"/>
  <c r="Q432" i="11"/>
  <c r="G434" i="11"/>
  <c r="M434" i="11" s="1"/>
  <c r="I434" i="11"/>
  <c r="K434" i="11"/>
  <c r="O434" i="11"/>
  <c r="Q434" i="11"/>
  <c r="G436" i="11"/>
  <c r="M436" i="11" s="1"/>
  <c r="I436" i="11"/>
  <c r="K436" i="11"/>
  <c r="O436" i="11"/>
  <c r="Q436" i="11"/>
  <c r="G438" i="11"/>
  <c r="M438" i="11" s="1"/>
  <c r="I438" i="11"/>
  <c r="K438" i="11"/>
  <c r="O438" i="11"/>
  <c r="Q438" i="11"/>
  <c r="G440" i="11"/>
  <c r="M440" i="11" s="1"/>
  <c r="I440" i="11"/>
  <c r="K440" i="11"/>
  <c r="O440" i="11"/>
  <c r="Q440" i="11"/>
  <c r="G444" i="11"/>
  <c r="M444" i="11" s="1"/>
  <c r="I444" i="11"/>
  <c r="K444" i="11"/>
  <c r="O444" i="11"/>
  <c r="Q444" i="11"/>
  <c r="G446" i="11"/>
  <c r="M446" i="11" s="1"/>
  <c r="I446" i="11"/>
  <c r="K446" i="11"/>
  <c r="O446" i="11"/>
  <c r="Q446" i="11"/>
  <c r="G448" i="11"/>
  <c r="I448" i="11"/>
  <c r="K448" i="11"/>
  <c r="M448" i="11"/>
  <c r="O448" i="11"/>
  <c r="Q448" i="11"/>
  <c r="G451" i="11"/>
  <c r="M451" i="11" s="1"/>
  <c r="I451" i="11"/>
  <c r="K451" i="11"/>
  <c r="O451" i="11"/>
  <c r="Q451" i="11"/>
  <c r="G453" i="11"/>
  <c r="M453" i="11" s="1"/>
  <c r="I453" i="11"/>
  <c r="K453" i="11"/>
  <c r="O453" i="11"/>
  <c r="Q453" i="11"/>
  <c r="G455" i="11"/>
  <c r="M455" i="11" s="1"/>
  <c r="I455" i="11"/>
  <c r="K455" i="11"/>
  <c r="O455" i="11"/>
  <c r="Q455" i="11"/>
  <c r="G457" i="11"/>
  <c r="I457" i="11"/>
  <c r="K457" i="11"/>
  <c r="M457" i="11"/>
  <c r="O457" i="11"/>
  <c r="Q457" i="11"/>
  <c r="G458" i="11"/>
  <c r="M458" i="11" s="1"/>
  <c r="I458" i="11"/>
  <c r="K458" i="11"/>
  <c r="O458" i="11"/>
  <c r="Q458" i="11"/>
  <c r="G459" i="11"/>
  <c r="I459" i="11"/>
  <c r="K459" i="11"/>
  <c r="M459" i="11"/>
  <c r="O459" i="11"/>
  <c r="Q459" i="11"/>
  <c r="G460" i="11"/>
  <c r="M460" i="11" s="1"/>
  <c r="I460" i="11"/>
  <c r="K460" i="11"/>
  <c r="O460" i="11"/>
  <c r="Q460" i="11"/>
  <c r="G461" i="11"/>
  <c r="I461" i="11"/>
  <c r="K461" i="11"/>
  <c r="M461" i="11"/>
  <c r="O461" i="11"/>
  <c r="Q461" i="11"/>
  <c r="G462" i="11"/>
  <c r="M462" i="11" s="1"/>
  <c r="I462" i="11"/>
  <c r="K462" i="11"/>
  <c r="O462" i="11"/>
  <c r="Q462" i="11"/>
  <c r="G464" i="11"/>
  <c r="M464" i="11" s="1"/>
  <c r="I464" i="11"/>
  <c r="K464" i="11"/>
  <c r="O464" i="11"/>
  <c r="Q464" i="11"/>
  <c r="G467" i="11"/>
  <c r="M467" i="11" s="1"/>
  <c r="I467" i="11"/>
  <c r="K467" i="11"/>
  <c r="O467" i="11"/>
  <c r="Q467" i="11"/>
  <c r="G469" i="11"/>
  <c r="M469" i="11" s="1"/>
  <c r="I469" i="11"/>
  <c r="K469" i="11"/>
  <c r="O469" i="11"/>
  <c r="Q469" i="11"/>
  <c r="G470" i="11"/>
  <c r="M470" i="11" s="1"/>
  <c r="I470" i="11"/>
  <c r="K470" i="11"/>
  <c r="O470" i="11"/>
  <c r="Q470" i="11"/>
  <c r="G471" i="11"/>
  <c r="M471" i="11" s="1"/>
  <c r="I471" i="11"/>
  <c r="K471" i="11"/>
  <c r="O471" i="11"/>
  <c r="Q471" i="11"/>
  <c r="G473" i="11"/>
  <c r="M473" i="11" s="1"/>
  <c r="I473" i="11"/>
  <c r="K473" i="11"/>
  <c r="O473" i="11"/>
  <c r="Q473" i="11"/>
  <c r="G475" i="11"/>
  <c r="M475" i="11" s="1"/>
  <c r="I475" i="11"/>
  <c r="K475" i="11"/>
  <c r="O475" i="11"/>
  <c r="Q475" i="11"/>
  <c r="G477" i="11"/>
  <c r="M477" i="11" s="1"/>
  <c r="I477" i="11"/>
  <c r="K477" i="11"/>
  <c r="O477" i="11"/>
  <c r="Q477" i="11"/>
  <c r="G480" i="11"/>
  <c r="M480" i="11" s="1"/>
  <c r="I480" i="11"/>
  <c r="K480" i="11"/>
  <c r="O480" i="11"/>
  <c r="Q480" i="11"/>
  <c r="G482" i="11"/>
  <c r="M482" i="11" s="1"/>
  <c r="I482" i="11"/>
  <c r="K482" i="11"/>
  <c r="O482" i="11"/>
  <c r="Q482" i="11"/>
  <c r="G488" i="11"/>
  <c r="M488" i="11" s="1"/>
  <c r="I488" i="11"/>
  <c r="K488" i="11"/>
  <c r="O488" i="11"/>
  <c r="Q488" i="11"/>
  <c r="G490" i="11"/>
  <c r="M490" i="11" s="1"/>
  <c r="I490" i="11"/>
  <c r="K490" i="11"/>
  <c r="O490" i="11"/>
  <c r="Q490" i="11"/>
  <c r="G492" i="11"/>
  <c r="M492" i="11" s="1"/>
  <c r="I492" i="11"/>
  <c r="K492" i="11"/>
  <c r="O492" i="11"/>
  <c r="Q492" i="11"/>
  <c r="G495" i="11"/>
  <c r="M495" i="11" s="1"/>
  <c r="I495" i="11"/>
  <c r="K495" i="11"/>
  <c r="O495" i="11"/>
  <c r="Q495" i="11"/>
  <c r="G497" i="11"/>
  <c r="M497" i="11" s="1"/>
  <c r="I497" i="11"/>
  <c r="K497" i="11"/>
  <c r="O497" i="11"/>
  <c r="Q497" i="11"/>
  <c r="G504" i="11"/>
  <c r="M504" i="11" s="1"/>
  <c r="I504" i="11"/>
  <c r="K504" i="11"/>
  <c r="O504" i="11"/>
  <c r="Q504" i="11"/>
  <c r="G505" i="11"/>
  <c r="M505" i="11" s="1"/>
  <c r="I505" i="11"/>
  <c r="K505" i="11"/>
  <c r="O505" i="11"/>
  <c r="Q505" i="11"/>
  <c r="G510" i="11"/>
  <c r="M510" i="11" s="1"/>
  <c r="I510" i="11"/>
  <c r="K510" i="11"/>
  <c r="O510" i="11"/>
  <c r="Q510" i="11"/>
  <c r="G515" i="11"/>
  <c r="M515" i="11" s="1"/>
  <c r="I515" i="11"/>
  <c r="K515" i="11"/>
  <c r="O515" i="11"/>
  <c r="Q515" i="11"/>
  <c r="G520" i="11"/>
  <c r="M520" i="11" s="1"/>
  <c r="I520" i="11"/>
  <c r="K520" i="11"/>
  <c r="O520" i="11"/>
  <c r="Q520" i="11"/>
  <c r="G527" i="11"/>
  <c r="M527" i="11" s="1"/>
  <c r="I527" i="11"/>
  <c r="K527" i="11"/>
  <c r="O527" i="11"/>
  <c r="Q527" i="11"/>
  <c r="G533" i="11"/>
  <c r="M533" i="11" s="1"/>
  <c r="I533" i="11"/>
  <c r="K533" i="11"/>
  <c r="O533" i="11"/>
  <c r="Q533" i="11"/>
  <c r="G535" i="11"/>
  <c r="M535" i="11" s="1"/>
  <c r="I535" i="11"/>
  <c r="K535" i="11"/>
  <c r="O535" i="11"/>
  <c r="Q535" i="11"/>
  <c r="G537" i="11"/>
  <c r="M537" i="11" s="1"/>
  <c r="I537" i="11"/>
  <c r="K537" i="11"/>
  <c r="O537" i="11"/>
  <c r="Q537" i="11"/>
  <c r="G539" i="11"/>
  <c r="M539" i="11" s="1"/>
  <c r="I539" i="11"/>
  <c r="K539" i="11"/>
  <c r="O539" i="11"/>
  <c r="Q539" i="11"/>
  <c r="G546" i="11"/>
  <c r="M546" i="11" s="1"/>
  <c r="I546" i="11"/>
  <c r="K546" i="11"/>
  <c r="O546" i="11"/>
  <c r="Q546" i="11"/>
  <c r="G554" i="11"/>
  <c r="M554" i="11" s="1"/>
  <c r="I554" i="11"/>
  <c r="K554" i="11"/>
  <c r="O554" i="11"/>
  <c r="Q554" i="11"/>
  <c r="G556" i="11"/>
  <c r="M556" i="11" s="1"/>
  <c r="I556" i="11"/>
  <c r="K556" i="11"/>
  <c r="O556" i="11"/>
  <c r="Q556" i="11"/>
  <c r="G557" i="11"/>
  <c r="M557" i="11" s="1"/>
  <c r="I557" i="11"/>
  <c r="K557" i="11"/>
  <c r="O557" i="11"/>
  <c r="Q557" i="11"/>
  <c r="G558" i="11"/>
  <c r="M558" i="11" s="1"/>
  <c r="I558" i="11"/>
  <c r="K558" i="11"/>
  <c r="O558" i="11"/>
  <c r="Q558" i="11"/>
  <c r="G559" i="11"/>
  <c r="M559" i="11" s="1"/>
  <c r="I559" i="11"/>
  <c r="K559" i="11"/>
  <c r="O559" i="11"/>
  <c r="Q559" i="11"/>
  <c r="G560" i="11"/>
  <c r="M560" i="11" s="1"/>
  <c r="I560" i="11"/>
  <c r="K560" i="11"/>
  <c r="O560" i="11"/>
  <c r="Q560" i="11"/>
  <c r="G561" i="11"/>
  <c r="M561" i="11" s="1"/>
  <c r="I561" i="11"/>
  <c r="K561" i="11"/>
  <c r="O561" i="11"/>
  <c r="Q561" i="11"/>
  <c r="G563" i="11"/>
  <c r="M563" i="11" s="1"/>
  <c r="I563" i="11"/>
  <c r="K563" i="11"/>
  <c r="O563" i="11"/>
  <c r="Q563" i="11"/>
  <c r="G564" i="11"/>
  <c r="M564" i="11" s="1"/>
  <c r="I564" i="11"/>
  <c r="K564" i="11"/>
  <c r="O564" i="11"/>
  <c r="Q564" i="11"/>
  <c r="J28" i="1"/>
  <c r="J26" i="1"/>
  <c r="G38" i="1"/>
  <c r="F38" i="1"/>
  <c r="J23" i="1"/>
  <c r="J24" i="1"/>
  <c r="J25" i="1"/>
  <c r="J27" i="1"/>
  <c r="E24" i="1"/>
  <c r="E26" i="1"/>
  <c r="M8" i="14" l="1"/>
  <c r="M7" i="14" s="1"/>
  <c r="I8" i="15"/>
  <c r="Q8" i="15"/>
  <c r="G101" i="15"/>
  <c r="G9" i="15"/>
  <c r="G20" i="16"/>
  <c r="G40" i="16"/>
  <c r="G9" i="16"/>
  <c r="G8" i="16"/>
  <c r="G46" i="1" s="1"/>
  <c r="H46" i="1" s="1"/>
  <c r="I46" i="1" s="1"/>
  <c r="G44" i="15"/>
  <c r="G8" i="15"/>
  <c r="G45" i="1" s="1"/>
  <c r="H45" i="1" s="1"/>
  <c r="I45" i="1" s="1"/>
  <c r="M10" i="13"/>
  <c r="M9" i="13" s="1"/>
  <c r="M8" i="13"/>
  <c r="M7" i="13" s="1"/>
  <c r="M351" i="11"/>
  <c r="M350" i="11" s="1"/>
  <c r="Q26" i="14"/>
  <c r="O26" i="14"/>
  <c r="M26" i="14"/>
  <c r="K26" i="14"/>
  <c r="I26" i="14"/>
  <c r="G26" i="14"/>
  <c r="Q23" i="14"/>
  <c r="O23" i="14"/>
  <c r="M23" i="14"/>
  <c r="K23" i="14"/>
  <c r="I23" i="14"/>
  <c r="G23" i="14"/>
  <c r="I76" i="1" s="1"/>
  <c r="Q19" i="14"/>
  <c r="O19" i="14"/>
  <c r="M19" i="14"/>
  <c r="K19" i="14"/>
  <c r="I19" i="14"/>
  <c r="G19" i="14"/>
  <c r="I75" i="1" s="1"/>
  <c r="Q11" i="14"/>
  <c r="O11" i="14"/>
  <c r="M11" i="14"/>
  <c r="K11" i="14"/>
  <c r="I11" i="14"/>
  <c r="G11" i="14"/>
  <c r="I74" i="1" s="1"/>
  <c r="Q38" i="13"/>
  <c r="O38" i="13"/>
  <c r="M38" i="13"/>
  <c r="K38" i="13"/>
  <c r="I38" i="13"/>
  <c r="G38" i="13"/>
  <c r="Q20" i="13"/>
  <c r="O20" i="13"/>
  <c r="M20" i="13"/>
  <c r="K20" i="13"/>
  <c r="I20" i="13"/>
  <c r="G20" i="13"/>
  <c r="I87" i="1" s="1"/>
  <c r="Q12" i="13"/>
  <c r="O12" i="13"/>
  <c r="M12" i="13"/>
  <c r="K12" i="13"/>
  <c r="I12" i="13"/>
  <c r="G12" i="13"/>
  <c r="Q89" i="12"/>
  <c r="O89" i="12"/>
  <c r="M89" i="12"/>
  <c r="K89" i="12"/>
  <c r="I89" i="12"/>
  <c r="G89" i="12"/>
  <c r="Q62" i="12"/>
  <c r="O62" i="12"/>
  <c r="M62" i="12"/>
  <c r="K62" i="12"/>
  <c r="I62" i="12"/>
  <c r="G62" i="12"/>
  <c r="I73" i="1" s="1"/>
  <c r="Q32" i="12"/>
  <c r="O32" i="12"/>
  <c r="M32" i="12"/>
  <c r="K32" i="12"/>
  <c r="I32" i="12"/>
  <c r="G32" i="12"/>
  <c r="I72" i="1" s="1"/>
  <c r="Q12" i="12"/>
  <c r="O12" i="12"/>
  <c r="M12" i="12"/>
  <c r="K12" i="12"/>
  <c r="I12" i="12"/>
  <c r="G12" i="12"/>
  <c r="I71" i="1" s="1"/>
  <c r="Q7" i="12"/>
  <c r="O7" i="12"/>
  <c r="M7" i="12"/>
  <c r="K7" i="12"/>
  <c r="I7" i="12"/>
  <c r="G7" i="12"/>
  <c r="Q562" i="11"/>
  <c r="O562" i="11"/>
  <c r="M562" i="11"/>
  <c r="K562" i="11"/>
  <c r="I562" i="11"/>
  <c r="G562" i="11"/>
  <c r="Q555" i="11"/>
  <c r="O555" i="11"/>
  <c r="M555" i="11"/>
  <c r="K555" i="11"/>
  <c r="I555" i="11"/>
  <c r="G555" i="11"/>
  <c r="I88" i="1" s="1"/>
  <c r="Q545" i="11"/>
  <c r="O545" i="11"/>
  <c r="M545" i="11"/>
  <c r="K545" i="11"/>
  <c r="I545" i="11"/>
  <c r="G545" i="11"/>
  <c r="I84" i="1" s="1"/>
  <c r="Q536" i="11"/>
  <c r="O536" i="11"/>
  <c r="M536" i="11"/>
  <c r="K536" i="11"/>
  <c r="I536" i="11"/>
  <c r="G536" i="11"/>
  <c r="I83" i="1" s="1"/>
  <c r="Q496" i="11"/>
  <c r="O496" i="11"/>
  <c r="M496" i="11"/>
  <c r="K496" i="11"/>
  <c r="I496" i="11"/>
  <c r="G496" i="11"/>
  <c r="I82" i="1" s="1"/>
  <c r="Q472" i="11"/>
  <c r="O472" i="11"/>
  <c r="M472" i="11"/>
  <c r="K472" i="11"/>
  <c r="I472" i="11"/>
  <c r="G472" i="11"/>
  <c r="I81" i="1" s="1"/>
  <c r="Q463" i="11"/>
  <c r="O463" i="11"/>
  <c r="M463" i="11"/>
  <c r="K463" i="11"/>
  <c r="I463" i="11"/>
  <c r="G463" i="11"/>
  <c r="I80" i="1" s="1"/>
  <c r="Q445" i="11"/>
  <c r="O445" i="11"/>
  <c r="M445" i="11"/>
  <c r="K445" i="11"/>
  <c r="I445" i="11"/>
  <c r="G445" i="11"/>
  <c r="I79" i="1" s="1"/>
  <c r="Q419" i="11"/>
  <c r="O419" i="11"/>
  <c r="M419" i="11"/>
  <c r="K419" i="11"/>
  <c r="I419" i="11"/>
  <c r="G419" i="11"/>
  <c r="I78" i="1" s="1"/>
  <c r="Q396" i="11"/>
  <c r="O396" i="11"/>
  <c r="M396" i="11"/>
  <c r="K396" i="11"/>
  <c r="I396" i="11"/>
  <c r="G396" i="11"/>
  <c r="I77" i="1" s="1"/>
  <c r="Q372" i="11"/>
  <c r="O372" i="11"/>
  <c r="M372" i="11"/>
  <c r="K372" i="11"/>
  <c r="I372" i="11"/>
  <c r="G372" i="11"/>
  <c r="I70" i="1" s="1"/>
  <c r="Q367" i="11"/>
  <c r="O367" i="11"/>
  <c r="M367" i="11"/>
  <c r="K367" i="11"/>
  <c r="I367" i="11"/>
  <c r="G367" i="11"/>
  <c r="I69" i="1" s="1"/>
  <c r="Q352" i="11"/>
  <c r="O352" i="11"/>
  <c r="M352" i="11"/>
  <c r="K352" i="11"/>
  <c r="I352" i="11"/>
  <c r="G352" i="11"/>
  <c r="I68" i="1" s="1"/>
  <c r="Q267" i="11"/>
  <c r="O267" i="11"/>
  <c r="M267" i="11"/>
  <c r="K267" i="11"/>
  <c r="I267" i="11"/>
  <c r="G267" i="11"/>
  <c r="I66" i="1" s="1"/>
  <c r="Q246" i="11"/>
  <c r="O246" i="11"/>
  <c r="M246" i="11"/>
  <c r="K246" i="11"/>
  <c r="I246" i="11"/>
  <c r="G246" i="11"/>
  <c r="I65" i="1" s="1"/>
  <c r="Q226" i="11"/>
  <c r="O226" i="11"/>
  <c r="M226" i="11"/>
  <c r="K226" i="11"/>
  <c r="I226" i="11"/>
  <c r="G226" i="11"/>
  <c r="I64" i="1" s="1"/>
  <c r="Q219" i="11"/>
  <c r="O219" i="11"/>
  <c r="M219" i="11"/>
  <c r="K219" i="11"/>
  <c r="I219" i="11"/>
  <c r="G219" i="11"/>
  <c r="I62" i="1" s="1"/>
  <c r="Q195" i="11"/>
  <c r="O195" i="11"/>
  <c r="M195" i="11"/>
  <c r="K195" i="11"/>
  <c r="I195" i="11"/>
  <c r="G195" i="11"/>
  <c r="I61" i="1" s="1"/>
  <c r="Q175" i="11"/>
  <c r="O175" i="11"/>
  <c r="M175" i="11"/>
  <c r="K175" i="11"/>
  <c r="I175" i="11"/>
  <c r="G175" i="11"/>
  <c r="I60" i="1" s="1"/>
  <c r="Q114" i="11"/>
  <c r="O114" i="11"/>
  <c r="M114" i="11"/>
  <c r="K114" i="11"/>
  <c r="I114" i="11"/>
  <c r="G114" i="11"/>
  <c r="I59" i="1" s="1"/>
  <c r="Q104" i="11"/>
  <c r="O104" i="11"/>
  <c r="M104" i="11"/>
  <c r="K104" i="11"/>
  <c r="I104" i="11"/>
  <c r="G104" i="11"/>
  <c r="I58" i="1" s="1"/>
  <c r="Q91" i="11"/>
  <c r="O91" i="11"/>
  <c r="M91" i="11"/>
  <c r="K91" i="11"/>
  <c r="I91" i="11"/>
  <c r="G91" i="11"/>
  <c r="I57" i="1" s="1"/>
  <c r="Q49" i="11"/>
  <c r="O49" i="11"/>
  <c r="M49" i="11"/>
  <c r="K49" i="11"/>
  <c r="I49" i="11"/>
  <c r="G49" i="11"/>
  <c r="I56" i="1" s="1"/>
  <c r="Q28" i="11"/>
  <c r="O28" i="11"/>
  <c r="M28" i="11"/>
  <c r="K28" i="11"/>
  <c r="I28" i="11"/>
  <c r="G28" i="11"/>
  <c r="I55" i="1" s="1"/>
  <c r="Q7" i="11"/>
  <c r="O7" i="11"/>
  <c r="M7" i="11"/>
  <c r="K7" i="11"/>
  <c r="I7" i="11"/>
  <c r="G7" i="11"/>
  <c r="I86" i="1" l="1"/>
  <c r="I85" i="1"/>
  <c r="G30" i="14"/>
  <c r="G44" i="1" s="1"/>
  <c r="H44" i="1" s="1"/>
  <c r="I44" i="1" s="1"/>
  <c r="G42" i="13"/>
  <c r="G43" i="1" s="1"/>
  <c r="H43" i="1" s="1"/>
  <c r="I43" i="1" s="1"/>
  <c r="I89" i="1"/>
  <c r="I19" i="1" s="1"/>
  <c r="I17" i="1"/>
  <c r="I54" i="1"/>
  <c r="G566" i="11"/>
  <c r="G41" i="1" s="1"/>
  <c r="H41" i="1" s="1"/>
  <c r="G93" i="12"/>
  <c r="G42" i="1" s="1"/>
  <c r="I63" i="1"/>
  <c r="I16" i="1" l="1"/>
  <c r="I90" i="1"/>
  <c r="J89" i="1" s="1"/>
  <c r="I18" i="1"/>
  <c r="I21" i="1" s="1"/>
  <c r="G25" i="1" s="1"/>
  <c r="G26" i="1" s="1"/>
  <c r="G29" i="1" s="1"/>
  <c r="I41" i="1"/>
  <c r="G47" i="1"/>
  <c r="G40" i="1" s="1"/>
  <c r="H42" i="1"/>
  <c r="J61" i="1" l="1"/>
  <c r="J54" i="1"/>
  <c r="J88" i="1"/>
  <c r="J70" i="1"/>
  <c r="J65" i="1"/>
  <c r="J57" i="1"/>
  <c r="J74" i="1"/>
  <c r="J62" i="1"/>
  <c r="J78" i="1"/>
  <c r="J58" i="1"/>
  <c r="J66" i="1"/>
  <c r="J82" i="1"/>
  <c r="J73" i="1"/>
  <c r="J81" i="1"/>
  <c r="J86" i="1"/>
  <c r="J56" i="1"/>
  <c r="J60" i="1"/>
  <c r="J64" i="1"/>
  <c r="J68" i="1"/>
  <c r="J72" i="1"/>
  <c r="J76" i="1"/>
  <c r="J80" i="1"/>
  <c r="J84" i="1"/>
  <c r="J85" i="1"/>
  <c r="J69" i="1"/>
  <c r="J77" i="1"/>
  <c r="J87" i="1"/>
  <c r="J55" i="1"/>
  <c r="J59" i="1"/>
  <c r="J63" i="1"/>
  <c r="J67" i="1"/>
  <c r="J71" i="1"/>
  <c r="J75" i="1"/>
  <c r="J79" i="1"/>
  <c r="J83" i="1"/>
  <c r="I42" i="1"/>
  <c r="I47" i="1" s="1"/>
  <c r="H47" i="1"/>
  <c r="H40" i="1" s="1"/>
  <c r="I40" i="1" s="1"/>
  <c r="J40" i="1"/>
  <c r="J44" i="1"/>
  <c r="J43" i="1"/>
  <c r="J45" i="1"/>
  <c r="J39" i="1"/>
  <c r="J41" i="1"/>
  <c r="J46" i="1"/>
  <c r="J42" i="1"/>
  <c r="J90" i="1" l="1"/>
  <c r="J4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ESTING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ESTING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<sst xmlns="http://schemas.openxmlformats.org/spreadsheetml/2006/main" count="4230" uniqueCount="1351">
  <si>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</si>
  <si>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</si>
  <si>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</si>
  <si>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</si>
  <si>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</si>
  <si>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</si>
  <si>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</si>
  <si>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</si>
  <si>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</si>
  <si>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</si>
  <si>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</si>
  <si>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</si>
  <si>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</si>
  <si>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</si>
  <si>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</si>
  <si>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</si>
  <si>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</si>
  <si>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</si>
  <si>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</si>
  <si>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</si>
  <si>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</si>
  <si>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</si>
  <si>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</si>
  <si>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</si>
  <si>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</si>
  <si>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</si>
  <si>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</si>
  <si>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</si>
  <si>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</si>
  <si>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</si>
  <si>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</si>
  <si>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</si>
  <si>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</si>
  <si>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</si>
  <si>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</si>
  <si>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</si>
  <si>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</si>
  <si>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</si>
  <si>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</si>
  <si>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</si>
  <si>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Z2318</t>
  </si>
  <si>
    <t>Kulturní dům Račerovice</t>
  </si>
  <si>
    <t>Stavba</t>
  </si>
  <si>
    <t>1</t>
  </si>
  <si>
    <t>přístavba WC</t>
  </si>
  <si>
    <t>stavební část</t>
  </si>
  <si>
    <t>2</t>
  </si>
  <si>
    <t>ZTI, kanalizace</t>
  </si>
  <si>
    <t>3</t>
  </si>
  <si>
    <t>vzduchotechnika</t>
  </si>
  <si>
    <t>4</t>
  </si>
  <si>
    <t>vytápění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</si>
  <si>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</si>
  <si>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</si>
  <si>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</si>
  <si>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</si>
  <si>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</si>
  <si>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</si>
  <si>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</si>
  <si>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</si>
  <si>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</si>
  <si>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</si>
  <si>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</si>
  <si>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</si>
  <si>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</si>
  <si>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</si>
  <si>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</si>
  <si>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</si>
  <si>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</si>
  <si>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</si>
  <si>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</si>
  <si>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</si>
  <si>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</si>
  <si>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</si>
  <si>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</si>
  <si>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</si>
  <si>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</si>
  <si>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</si>
  <si>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</si>
  <si>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</si>
  <si>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</si>
  <si>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</si>
  <si>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</si>
  <si>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</si>
  <si>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</si>
  <si>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</si>
  <si>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</si>
  <si>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</si>
  <si>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</si>
  <si>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</si>
  <si>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</si>
  <si>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</si>
  <si>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</si>
  <si>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</si>
  <si>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</si>
  <si>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</si>
  <si>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</si>
  <si>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</si>
  <si>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</si>
  <si>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</si>
  <si>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</si>
  <si>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</si>
  <si>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</si>
  <si>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</si>
  <si>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</si>
  <si>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</si>
  <si>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</si>
  <si>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</si>
  <si>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</si>
  <si>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</si>
  <si>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</si>
  <si>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</si>
  <si>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</si>
  <si>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</si>
  <si>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</si>
  <si>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</si>
  <si>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</si>
  <si>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</si>
  <si>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</si>
  <si>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</si>
  <si>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</si>
  <si>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</si>
  <si>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</si>
  <si>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</si>
  <si>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</si>
  <si>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</si>
  <si>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</si>
  <si>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</si>
  <si>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</si>
  <si>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</si>
  <si>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</si>
  <si>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</si>
  <si>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</si>
  <si>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</si>
  <si>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</si>
  <si>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</si>
  <si>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</si>
  <si>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</si>
  <si>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</si>
  <si>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</si>
  <si>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</si>
  <si>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</si>
  <si>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</si>
  <si>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</si>
  <si>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131301110R00</t>
  </si>
  <si>
    <t>Hloubení nezapaž. jam hor.4 do 50 m3, STROJNĚ</t>
  </si>
  <si>
    <t>m3</t>
  </si>
  <si>
    <t>800-1</t>
  </si>
  <si>
    <t>RTS</t>
  </si>
  <si>
    <t>POL1_</t>
  </si>
  <si>
    <t>venkovní zpevněná plocha : (12,2*3,5+1,8*1,0+5,8*2,0)*0,3</t>
  </si>
  <si>
    <t>VV</t>
  </si>
  <si>
    <t>139601103R00</t>
  </si>
  <si>
    <t>Ruční výkop jam, rýh a šachet v hornině tř. 4</t>
  </si>
  <si>
    <t>pro přístavbu : (5,7+3,7)*0,6*(1,35-0,5)</t>
  </si>
  <si>
    <t>3,6*0,4*0,25</t>
  </si>
  <si>
    <t>pro rampu : 4,85*2*0,3*1,1</t>
  </si>
  <si>
    <t>139711101R00</t>
  </si>
  <si>
    <t>Vykopávka v uzavřených prostorách v hor.1-4</t>
  </si>
  <si>
    <t>pro základ, pův. chodba : 3,1*0,5*0,6</t>
  </si>
  <si>
    <t>162701105R00</t>
  </si>
  <si>
    <t>Vodorovné přemístění výkopku z hor.1-4 do 10000 m</t>
  </si>
  <si>
    <t>162701109R00</t>
  </si>
  <si>
    <t>Příplatek k vod. přemístění hor.1-4 za další 1 km</t>
  </si>
  <si>
    <t>26,115*4</t>
  </si>
  <si>
    <t>162201201R00</t>
  </si>
  <si>
    <t>Vodorovné přemíst. výkopku nošením hor.1-4, do 10m</t>
  </si>
  <si>
    <t>na staveništní skládku : 16,83+8,355+0,93</t>
  </si>
  <si>
    <t>na rozprostření po zpev. ploše : 56,0/2*0,08</t>
  </si>
  <si>
    <t>167101201R00</t>
  </si>
  <si>
    <t>Nakládání výkopku z hor.1 ÷ 4 - ručně</t>
  </si>
  <si>
    <t>181101102R00</t>
  </si>
  <si>
    <t>Úprava pláně v zářezech v hor. 1-4, se zhutněním</t>
  </si>
  <si>
    <t>m2</t>
  </si>
  <si>
    <t>přístavba : 4,5*5,8+1,8*4,8</t>
  </si>
  <si>
    <t>venkovní zpevněná plocha : 12,2*3,5+1,8*1,0+5,8*2,0</t>
  </si>
  <si>
    <t>199000005R00</t>
  </si>
  <si>
    <t>Poplatek za skládku zeminy 1- 4, č. dle katal. odpadů 17 05 04</t>
  </si>
  <si>
    <t>t</t>
  </si>
  <si>
    <t>Vlastní</t>
  </si>
  <si>
    <t>1,7*9,285</t>
  </si>
  <si>
    <t>271531113R00</t>
  </si>
  <si>
    <t>Polštář základu z kameniva hr. drceného 16-32 mm</t>
  </si>
  <si>
    <t>800-2</t>
  </si>
  <si>
    <t>3,6*(1,4+3,4)*0,2</t>
  </si>
  <si>
    <t>271571111R00</t>
  </si>
  <si>
    <t>Polštář základu ze štěrkopísku tříděného</t>
  </si>
  <si>
    <t>mezi základ. pasy : 3,6*(1,4+3,4)*0,1</t>
  </si>
  <si>
    <t>pod základ. pasy : (5,7+4,5)*0,6*0,1</t>
  </si>
  <si>
    <t>274313611R00</t>
  </si>
  <si>
    <t>Beton základových pasů prostý C 16/20</t>
  </si>
  <si>
    <t>801-1</t>
  </si>
  <si>
    <t>pod přístavbu : (5,8+3,6)*0,55*(1,35-0,15)</t>
  </si>
  <si>
    <t>3,6*0,4*(0,75-0,15)</t>
  </si>
  <si>
    <t>pod rampu : 4,85*2*0,3*1,3</t>
  </si>
  <si>
    <t>uvnitř : 3,1*0,4*(0,75-0,15)</t>
  </si>
  <si>
    <t>274351215R00</t>
  </si>
  <si>
    <t>Bednění stěn základových pasů - zřízení</t>
  </si>
  <si>
    <t>pod přístavbu : (5,8+3,6)*2*(0,5-0,15)</t>
  </si>
  <si>
    <t>3,6*2*(0,5-0,15)</t>
  </si>
  <si>
    <t>pod rampu : 4,85*2*2*(0,5-0,15)</t>
  </si>
  <si>
    <t>uvnitř : 3,1*0,5</t>
  </si>
  <si>
    <t>274351216R00</t>
  </si>
  <si>
    <t>Bednění stěn základových pasů - odstranění</t>
  </si>
  <si>
    <t>289971211R00</t>
  </si>
  <si>
    <t>Zřízení vrstvy z geotextilie</t>
  </si>
  <si>
    <t>69366202</t>
  </si>
  <si>
    <t>Geotextilie 300g/m2</t>
  </si>
  <si>
    <t>POL3_</t>
  </si>
  <si>
    <t>venkovní zpevněná plocha : (12,2*3,5+1,8*1,0+5,8*2,0)*1,15</t>
  </si>
  <si>
    <t>311237614R00</t>
  </si>
  <si>
    <t>Zdivo z cihel pálených př. děr. P10 s výplní dutin min. vatou tl. 40 cm na lep. maltu</t>
  </si>
  <si>
    <t>(5,8+4,6-0,4)*3,0-0,55*0,9*3-1,0*2,0</t>
  </si>
  <si>
    <t>5,8*1,0/2</t>
  </si>
  <si>
    <t>317998117R00</t>
  </si>
  <si>
    <t>Izolace mezi překlady polystyren tl. 120 mm</t>
  </si>
  <si>
    <t>m</t>
  </si>
  <si>
    <t>1,0+1,25*2</t>
  </si>
  <si>
    <t>317121025R00</t>
  </si>
  <si>
    <t>Osazení překladu keram. vysokého, světl. do 105 cm</t>
  </si>
  <si>
    <t>kus</t>
  </si>
  <si>
    <t>výpis, ozn. 1 : 12</t>
  </si>
  <si>
    <t>317121026R00</t>
  </si>
  <si>
    <t>Osazení překladu keram. vysokého, světl. do 180 cm</t>
  </si>
  <si>
    <t>výpis, ozn. 2 a 3 : 4+4</t>
  </si>
  <si>
    <t>317941123R00</t>
  </si>
  <si>
    <t>Osazení ocelových válcovaných nosníků  č.14-22</t>
  </si>
  <si>
    <t>výpis, ozn. 4 a 5 : 0,022*(2,0*3+1,8*3)</t>
  </si>
  <si>
    <t>výpis, ozn. 6 a 7 : 0,018*(1,4+1,2*4)</t>
  </si>
  <si>
    <t>319201319R00</t>
  </si>
  <si>
    <t>Vyrovnání zdiva pod omítku maltou ze SMS tl. 50 mm</t>
  </si>
  <si>
    <t xml:space="preserve">po odbourání zdiva : </t>
  </si>
  <si>
    <t>m.101 : 0,6*2,0*2</t>
  </si>
  <si>
    <t>m.102 : 0,4*2,0*4+0,3*2,7</t>
  </si>
  <si>
    <t>sklad : 0,7*2,9*2</t>
  </si>
  <si>
    <t>331231116RT2</t>
  </si>
  <si>
    <t>Zdivo pilířů cihelné na MC 10, s použitím suché maltové směsi</t>
  </si>
  <si>
    <t>m.101 : 0,6*0,25*3,0</t>
  </si>
  <si>
    <t>340238211RT2</t>
  </si>
  <si>
    <t>Zazdívka otvorů pl.1 m2,cihlami tl.zdi do 10 cm, s použitím suché maltové směsi</t>
  </si>
  <si>
    <t>801-4</t>
  </si>
  <si>
    <t>sklad nade dveřmi : 1,0*0,8+2,0*0,3</t>
  </si>
  <si>
    <t>340238212RT2</t>
  </si>
  <si>
    <t>Zazdívka otvorů pl.1 m2,cihlami tl.zdi nad 10 cm, s použitím suché maltové směsi</t>
  </si>
  <si>
    <t>m.102-105 : 0,6*0,9</t>
  </si>
  <si>
    <t>342247123R00</t>
  </si>
  <si>
    <t>Příčky z cihel pálených příčně děr. P10 na MC 10 tl. 11,5 cm</t>
  </si>
  <si>
    <t>(2,1+2,15)*3,0</t>
  </si>
  <si>
    <t>342247133R00</t>
  </si>
  <si>
    <t>Příčky z cihel pálených příčně děr. P10 na MC 10 tl. 14 cm</t>
  </si>
  <si>
    <t>(3,9+3,1-0,6)*4,25</t>
  </si>
  <si>
    <t>-(2*0,8+0,9)*2,0</t>
  </si>
  <si>
    <t>346244381RT2</t>
  </si>
  <si>
    <t>Plentování ocelových nosníků výšky do 20 cm, s použitím suché maltové směsi</t>
  </si>
  <si>
    <t>m.101 : 0,15*1,5*2+0,15*1,2</t>
  </si>
  <si>
    <t>m.102 : 0,15*3,2</t>
  </si>
  <si>
    <t>349231821RT2</t>
  </si>
  <si>
    <t>Přizdívka ostění z cihel, kapsy do 30 cm, s použitím suché maltové směsi</t>
  </si>
  <si>
    <t>m.102 : 0,3*1,7</t>
  </si>
  <si>
    <t>342247119R00</t>
  </si>
  <si>
    <t>Příčky z cihel pálených příčně děr. P10 na MC 10 tl. 80 mm</t>
  </si>
  <si>
    <t>m.103-104 : 0,6*3,0</t>
  </si>
  <si>
    <t>13380530R</t>
  </si>
  <si>
    <t>Tyč průřezu I 160, jakost oceli 11373</t>
  </si>
  <si>
    <t>SPCM</t>
  </si>
  <si>
    <t>výpis, ozn. 6 a 7 : 0,018*(1,5+6,0)</t>
  </si>
  <si>
    <t>13480810R</t>
  </si>
  <si>
    <t>Tyč průřezu I 180, jakost oceli 11373</t>
  </si>
  <si>
    <t>výpis, ozn. 4 a 5 : 0,022*(2,0*3+1,8*3)*1,08</t>
  </si>
  <si>
    <t>593407950R</t>
  </si>
  <si>
    <t>Překlad  keramický vysoký 70x238x1000 mm</t>
  </si>
  <si>
    <t>593407951R</t>
  </si>
  <si>
    <t>Překlad  keramický vysoký 70x238x1250 mm</t>
  </si>
  <si>
    <t>413231211R00</t>
  </si>
  <si>
    <t>Zazdívka zhlaví stropních trámů průřezu do 200 cm2</t>
  </si>
  <si>
    <t>trámy 100x180 : 6</t>
  </si>
  <si>
    <t>416026124R00</t>
  </si>
  <si>
    <t>Podhled SDK,ocel.dvouúrov.kříž.rošt, 1x RFI 12,5mm</t>
  </si>
  <si>
    <t>m.102 - 105 : 9,94+6,81+3,24+3,91</t>
  </si>
  <si>
    <t>417321315R00</t>
  </si>
  <si>
    <t>Ztužující pásy a věnce z betonu železového C 20/25</t>
  </si>
  <si>
    <t>(5,8+4,6-0,4)*0,25*0,25</t>
  </si>
  <si>
    <t>417351115R00</t>
  </si>
  <si>
    <t>Bednění ztužujících pásů a věnců - zřízení</t>
  </si>
  <si>
    <t>(5,8+4,6-0,4)*0,25*2</t>
  </si>
  <si>
    <t>417351116R00</t>
  </si>
  <si>
    <t>Bednění ztužujících pásů a věnců - odstranění</t>
  </si>
  <si>
    <t>417361821R00</t>
  </si>
  <si>
    <t>Výztuž ztužujících pásů a věnců z oceli 10505(R)</t>
  </si>
  <si>
    <t>podélná výztuž : (5,8+4,6)*4*0,0004</t>
  </si>
  <si>
    <t>třmínky : 50*1,0*0,0009</t>
  </si>
  <si>
    <t>564861111R00</t>
  </si>
  <si>
    <t>Podklad ze štěrkodrti po zhutnění tloušťky 20 cm</t>
  </si>
  <si>
    <t>822-1</t>
  </si>
  <si>
    <t>181006111R00</t>
  </si>
  <si>
    <t>Rozprostření zeminy v rovině</t>
  </si>
  <si>
    <t>564211111RXX</t>
  </si>
  <si>
    <t>Podklad ze směsi štěrkopísku a kompostu tl 40 mm</t>
  </si>
  <si>
    <t>596921111R00</t>
  </si>
  <si>
    <t>Kladení bet.veget.dlaždic,lože 30 mm,pl.do 50 m2</t>
  </si>
  <si>
    <t>59248302</t>
  </si>
  <si>
    <t>Dlažba betonová zatravňovací 600 x 400 x 80 mm šedá</t>
  </si>
  <si>
    <t>602011112R00</t>
  </si>
  <si>
    <t>Omítka jádrová stěn ručně</t>
  </si>
  <si>
    <t xml:space="preserve">pod keramické obklady : </t>
  </si>
  <si>
    <t>m.102 : (3,2+3,3)*2*1,5-0,8*1,5+0,6*1,5*2</t>
  </si>
  <si>
    <t>(0,6+0,9)*2*0,4</t>
  </si>
  <si>
    <t>(0,6+0,9)*2*0,4*2-0,6*0,9*2</t>
  </si>
  <si>
    <t>1,5*0,3*2</t>
  </si>
  <si>
    <t>m.103 a 104 : (2,1+1,65+2,6+1,3+0,65+0,15)*2*1,5-0,8*1,5</t>
  </si>
  <si>
    <t>-1,8*1,5</t>
  </si>
  <si>
    <t>m.105 : (2,15+1,8)*2*1,5-0,9*1,5</t>
  </si>
  <si>
    <t>-1,9*1,5</t>
  </si>
  <si>
    <t>610991111R00</t>
  </si>
  <si>
    <t>Zakrývání výplní vnitřních otvorů</t>
  </si>
  <si>
    <t>okna : 0,6*0,9*5</t>
  </si>
  <si>
    <t>ocelové zárubně : 1,0*2,0*5</t>
  </si>
  <si>
    <t>chodba - dveře : 1,0*2,0+1,5*2,0</t>
  </si>
  <si>
    <t>ostatní předměty a konstrukce : 10,0</t>
  </si>
  <si>
    <t>611403399RT2</t>
  </si>
  <si>
    <t>Hrubá výplň rýh maltou ve stropech, s použitím suché maltové směsi</t>
  </si>
  <si>
    <t>m.102 po zbourané zdi : 3,3*0,3</t>
  </si>
  <si>
    <t>611425631RT2</t>
  </si>
  <si>
    <t>Omítka rýh stropů MV do 30 cm omítkou štukovou, s použitím suché maltové směsi</t>
  </si>
  <si>
    <t>612401191R00</t>
  </si>
  <si>
    <t>Omítka malých ploch vnitřních stěn do 0,09 m2</t>
  </si>
  <si>
    <t>v místě zhlaví stropních trámů : 6</t>
  </si>
  <si>
    <t>612409991RT2</t>
  </si>
  <si>
    <t>Začištění omítek kolem oken,dveří apod., s použitím suché maltové směsi</t>
  </si>
  <si>
    <t xml:space="preserve">kolem dveřních zárubní : </t>
  </si>
  <si>
    <t>exteriér, vstup : 1,0+2,0*2</t>
  </si>
  <si>
    <t>m.101 : (1,0+2*2,0)*5</t>
  </si>
  <si>
    <t>sklad : 1,0+2*2,0</t>
  </si>
  <si>
    <t xml:space="preserve">kolem nových oken : </t>
  </si>
  <si>
    <t>m.103 : (0,6+0,9)*2*3*2</t>
  </si>
  <si>
    <t>612421637R00</t>
  </si>
  <si>
    <t>Omítka vnitřní zdiva, MVC, štuková</t>
  </si>
  <si>
    <t xml:space="preserve">na novém zdivu : </t>
  </si>
  <si>
    <t>m.101 : (3,9+0,55+3,1)*4,0</t>
  </si>
  <si>
    <t>1,5*4,0-0,9*2,1</t>
  </si>
  <si>
    <t>1,2*2,9-0,9*2,0</t>
  </si>
  <si>
    <t>m.102 : 1,7*0,7</t>
  </si>
  <si>
    <t>m.103 a 104 : (3,75+2,6+1,3+0,8)*2*(2,7-1,5)</t>
  </si>
  <si>
    <t>m.105 : (2,15+1,8)*2*(2,7-1,5)</t>
  </si>
  <si>
    <t>sklad : 1,2*2,9-0,9*2,0</t>
  </si>
  <si>
    <t>612421311R00</t>
  </si>
  <si>
    <t>Oprava vápen.omítek stěn do 30 % pl. - hrubých</t>
  </si>
  <si>
    <t>pův. WC muži i ženy nad keram. obklady : (3,2-0,3+3,3*2)*(2,7-1,5)</t>
  </si>
  <si>
    <t>612421411R00</t>
  </si>
  <si>
    <t>Oprava vápen.omítek stěn do 50 % pl. - hrubých</t>
  </si>
  <si>
    <t>původní obvodová zeď - m.103 - 105 : 5,55*3,0-2*1,8*1,5</t>
  </si>
  <si>
    <t>původní obv.zeď, m.101 : 3,9*3,0-1,0*2,9</t>
  </si>
  <si>
    <t>612425931R00</t>
  </si>
  <si>
    <t>Omítka vápenná vnitřního ostění - štuková</t>
  </si>
  <si>
    <t>m.101 - sklad : (1,2+2,9*2)*1,0</t>
  </si>
  <si>
    <t>m.101 - ext. : (0,9+2,1*2)*0,3</t>
  </si>
  <si>
    <t>612471411RT2</t>
  </si>
  <si>
    <t>Úprava vnitřních stěn aktivovaným štukem, s použitím suché maltové směsi</t>
  </si>
  <si>
    <t>612481113R00</t>
  </si>
  <si>
    <t>Potažení vnitř. stěn sklotex. pletivem s vypnutím</t>
  </si>
  <si>
    <t>615481111R00</t>
  </si>
  <si>
    <t>Potažení válc.nosníků rabic.pletivem a postřik MC</t>
  </si>
  <si>
    <t>m.101 : 1,5*1,0</t>
  </si>
  <si>
    <t>m.102 : (0,9+1,7)*1,0</t>
  </si>
  <si>
    <t>602011184R00</t>
  </si>
  <si>
    <t>Omítka stěn tenkovrstvá silikátová barevná Cemix</t>
  </si>
  <si>
    <t>zatepl. systém, sokl : 1,95</t>
  </si>
  <si>
    <t>620991121R00</t>
  </si>
  <si>
    <t>Zakrývání výplní vnějších otvorů z lešení</t>
  </si>
  <si>
    <t>1,0*2,0+0,6*0,9*4</t>
  </si>
  <si>
    <t>622300131R00</t>
  </si>
  <si>
    <t>Vyrovnávací tmel tl. do 5 mm</t>
  </si>
  <si>
    <t>pod zatepl. systém : 3,9*2,7</t>
  </si>
  <si>
    <t>622311524RV1</t>
  </si>
  <si>
    <t>Zateplovací systém, sokl, XPS tl. 140 mm, zakončený stěrkou s výztužnou tkaninou</t>
  </si>
  <si>
    <t>3,9*0,5</t>
  </si>
  <si>
    <t>622311734R00</t>
  </si>
  <si>
    <t>Zatepl.systém, fasáda, miner.desky tl. 140 mm</t>
  </si>
  <si>
    <t>3,9*2,7-2*0,6*0,9</t>
  </si>
  <si>
    <t>622311753R00</t>
  </si>
  <si>
    <t>Zatepl.systém, ostění, miner.desky tl. 30 mm, včetně lišt</t>
  </si>
  <si>
    <t>(0,6+0,9)*2*0,3*2</t>
  </si>
  <si>
    <t>622311041R00</t>
  </si>
  <si>
    <t>Zakládací sada, zakládací+okapní profil PVC</t>
  </si>
  <si>
    <t>622421143R00</t>
  </si>
  <si>
    <t>Omítka vnější stěn, MVC, štuková, složitost 1-2</t>
  </si>
  <si>
    <t>SV : 5,0*3,5</t>
  </si>
  <si>
    <t>SZ : 5,8*(3,5+4,3)/2-1,0*2,0</t>
  </si>
  <si>
    <t>629451111R00</t>
  </si>
  <si>
    <t>Vyrovnávací vrstva MC šířky do 15 cm</t>
  </si>
  <si>
    <t>pod parapetní plechy : 1,8</t>
  </si>
  <si>
    <t>zateplovací systém : 3,4</t>
  </si>
  <si>
    <t>631312611R00</t>
  </si>
  <si>
    <t>Mazanina betonová tl. 5 - 8 cm C 16/20</t>
  </si>
  <si>
    <t>m.102 - 105 : (9,94+6,81+3,24+3,91)*0,06</t>
  </si>
  <si>
    <t>631313511R00</t>
  </si>
  <si>
    <t>Mazanina betonová tl. 8 - 12 cm C 12/15</t>
  </si>
  <si>
    <t>okapový chodníček : (1,0+12,6+3,7)*0,5*0,1</t>
  </si>
  <si>
    <t>631313611R00</t>
  </si>
  <si>
    <t>Mazanina betonová tl. 8 - 12 cm C 16/20</t>
  </si>
  <si>
    <t>uvnitř : 3,6*(1,4+3,4)*0,1</t>
  </si>
  <si>
    <t>rampa : (3,0+1,85)*1,8*0,1</t>
  </si>
  <si>
    <t>631315621R00</t>
  </si>
  <si>
    <t>Mazanina betonová tl. 12 - 24 cm C 20/25</t>
  </si>
  <si>
    <t>rampa : (3,0+1,85)*1,8*0,14</t>
  </si>
  <si>
    <t>631312141R00</t>
  </si>
  <si>
    <t>Doplnění rýh betonem v dosavadních mazaninách</t>
  </si>
  <si>
    <t>m.101 : 3,2*0,2*0,2+1,5*0,6*0,1</t>
  </si>
  <si>
    <t>m.102 : 2,85*0,3*0,2</t>
  </si>
  <si>
    <t>sklad : 1,2*0,7*0,1</t>
  </si>
  <si>
    <t>631351101R00</t>
  </si>
  <si>
    <t>Bednění stěn, rýh a otvorů v podlahách - zřízení</t>
  </si>
  <si>
    <t>okapový chodníček : (1,0+12,6+3,7+0,5)*0,2</t>
  </si>
  <si>
    <t>631351102R00</t>
  </si>
  <si>
    <t>Bednění stěn, rýh a otvorů v podlahách -odstranění</t>
  </si>
  <si>
    <t>631362021R00</t>
  </si>
  <si>
    <t>Výztuž mazanin svařovanou sítí z drátů Kari</t>
  </si>
  <si>
    <t>uvnitř : 3,6*(1,4+3,4)*0,004</t>
  </si>
  <si>
    <t>rampa : (3,0+1,85)*1,8*0,004</t>
  </si>
  <si>
    <t>631571003R00</t>
  </si>
  <si>
    <t>Násyp ze štěrkopísku 0 - 32,  zpevňující</t>
  </si>
  <si>
    <t>63131-9291.R00</t>
  </si>
  <si>
    <t xml:space="preserve">Úprava (zdrsnění) čerstvého betonového povrchu ocelovým kartáčem  </t>
  </si>
  <si>
    <t>rampa : 3,0*1,8</t>
  </si>
  <si>
    <t>641954211R00</t>
  </si>
  <si>
    <t>Osazení rámů okenních dř.dvojitých, pl. do 2,5 m2</t>
  </si>
  <si>
    <t>642942111R00</t>
  </si>
  <si>
    <t>Osazení zárubní dveřních ocelových, pl. do 2,5 m2</t>
  </si>
  <si>
    <t>ocelové zárubně : 4</t>
  </si>
  <si>
    <t>součást posouvaných vchodových dveří : 1</t>
  </si>
  <si>
    <t>55330319R</t>
  </si>
  <si>
    <t>Zárubeň ocelová 800x1970x110 mm, pro klasické zdění</t>
  </si>
  <si>
    <t>55330321R</t>
  </si>
  <si>
    <t>Zárubeň ocelová 900x1970x110 mm, pro klasické zdění</t>
  </si>
  <si>
    <t>941941051R00</t>
  </si>
  <si>
    <t>Montáž lešení leh.řad.s podlahami,š.1,5 m, H 10 m</t>
  </si>
  <si>
    <t>800-3</t>
  </si>
  <si>
    <t>(10,0+6,0)*4,0</t>
  </si>
  <si>
    <t>941941391R00</t>
  </si>
  <si>
    <t>Příplatek za každý měsíc použití lešení k pol.1051</t>
  </si>
  <si>
    <t>941941851R00</t>
  </si>
  <si>
    <t>Demontáž lešení leh.řad.s podlahami,š.1,5 m,H 10 m</t>
  </si>
  <si>
    <t>941955001R00</t>
  </si>
  <si>
    <t>Lešení lehké pomocné, výška podlahy do 1,2 m</t>
  </si>
  <si>
    <t xml:space="preserve">pro vytvoření drážek pro ocel. nosníky : </t>
  </si>
  <si>
    <t>pův. WC muži : 2,0*1,0</t>
  </si>
  <si>
    <t>pův. WC ženy : 2,0*1,0</t>
  </si>
  <si>
    <t>pův. chodba : 4,0*1,0+1,5*1,0*2</t>
  </si>
  <si>
    <t>pro úpravu venkovní omítky (m.105 a 103) : 6,0*1,0*2</t>
  </si>
  <si>
    <t>pro osazování keram. překladů : 2,0*1,0*(3+2+1)</t>
  </si>
  <si>
    <t>pro osazování valcovaných nosníků : 1,0*(2,0+1,5+1,5)</t>
  </si>
  <si>
    <t xml:space="preserve">pro omítky stěn : </t>
  </si>
  <si>
    <t>m. 102 až 105 : 9,94+6,81+3,24+3,91</t>
  </si>
  <si>
    <t>941955003R00</t>
  </si>
  <si>
    <t>Lešení lehké pomocné, výška podlahy do 2,5 m</t>
  </si>
  <si>
    <t>m.101 : 11,31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</si>
  <si>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</si>
  <si>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</si>
  <si>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</si>
  <si>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</si>
  <si>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</si>
  <si>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</si>
  <si>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</si>
  <si>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</si>
  <si>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8,0*5,8</t>
  </si>
  <si>
    <t>953941110R00</t>
  </si>
  <si>
    <t>Osazení zábradlí schodišťového, balkonového apod.</t>
  </si>
  <si>
    <t>rampa : 3,0*2+1,85</t>
  </si>
  <si>
    <t>953941411R00</t>
  </si>
  <si>
    <t>Osazení železných ventilací o ploše do 0,10 m2</t>
  </si>
  <si>
    <t>větrací mřížky, pohled SZ : 8</t>
  </si>
  <si>
    <t>953981102R00</t>
  </si>
  <si>
    <t>Chemické kotvy do betonu, hl. 90 mm, M 10, ampule</t>
  </si>
  <si>
    <t>kotvení kabinek WC : 7+5</t>
  </si>
  <si>
    <t>953981302R00</t>
  </si>
  <si>
    <t>Chemické kotvy, cihly, hl. 90 mm, M10</t>
  </si>
  <si>
    <t>kotvení kabin WC : 3*3*2</t>
  </si>
  <si>
    <t>953981303R00</t>
  </si>
  <si>
    <t>Chemické kotvy, cihly, hl. 110 mm, M12</t>
  </si>
  <si>
    <t>rozšíření pilířku ze strany pův.chodby : 2*4*2,5</t>
  </si>
  <si>
    <t>725114926RXX</t>
  </si>
  <si>
    <t>Přeřezání šroubu</t>
  </si>
  <si>
    <t>závitové tyče : 18+20</t>
  </si>
  <si>
    <t>28300990</t>
  </si>
  <si>
    <t>větrací mřížka plastová kulatá D 75 mm</t>
  </si>
  <si>
    <t>31179126R</t>
  </si>
  <si>
    <t>Tyč závitová M10 dl. 1 m</t>
  </si>
  <si>
    <t>kotvení kabin WC : 6</t>
  </si>
  <si>
    <t>31179128R</t>
  </si>
  <si>
    <t>Tyč závitová M12 dl. 1 m</t>
  </si>
  <si>
    <t>5539900101</t>
  </si>
  <si>
    <t>Zábradlí z nerezové oceli s madlem pro vozíčkáře</t>
  </si>
  <si>
    <t>(9) : 1,85+3,0*2</t>
  </si>
  <si>
    <t>962032231R00</t>
  </si>
  <si>
    <t>Bourání zdiva z cihel pálených na MVC</t>
  </si>
  <si>
    <t>801-3</t>
  </si>
  <si>
    <t>zeď mezi WC muži a WC ženy : 2,85*3,0*0,3</t>
  </si>
  <si>
    <t>WC muži - chodba : 1,0*3,0*0,3</t>
  </si>
  <si>
    <t>do stávajícího skladu : 1,2*1,2*0,7</t>
  </si>
  <si>
    <t>963042819R00</t>
  </si>
  <si>
    <t>Bourání schodišťových stupňů betonových</t>
  </si>
  <si>
    <t>venkovní před vstupem : 1,6*2</t>
  </si>
  <si>
    <t>965048541R00</t>
  </si>
  <si>
    <t>Frézování betonových povrchů do tl. 30 mm</t>
  </si>
  <si>
    <t xml:space="preserve">po odstranění dlažby : </t>
  </si>
  <si>
    <t>pův. WC muži : 5,34</t>
  </si>
  <si>
    <t>pův. WC ženy : 2,98</t>
  </si>
  <si>
    <t>pův. chodba : 5,43</t>
  </si>
  <si>
    <t>965081713R00</t>
  </si>
  <si>
    <t>Bourání dlažeb keramických tl.10 mm, nad 1 m2</t>
  </si>
  <si>
    <t>967031734R00</t>
  </si>
  <si>
    <t>Přisekání plošné zdiva cihelného na MVC tl. 30 cm</t>
  </si>
  <si>
    <t>pův. WC ženy : 0,4*2,5</t>
  </si>
  <si>
    <t>pův. chodba - ext. : 0,55*2,0*2</t>
  </si>
  <si>
    <t>968061125R00</t>
  </si>
  <si>
    <t>Vyvěšení dřevěných dveřních křídel pl. do 2 m2</t>
  </si>
  <si>
    <t>vstupní : 1</t>
  </si>
  <si>
    <t>pův. WC muži : 1</t>
  </si>
  <si>
    <t>pův. WC ženy : 1</t>
  </si>
  <si>
    <t>968062354R00</t>
  </si>
  <si>
    <t>Vybourání dřevěných rámů oken dvojitých pl. 1 m2</t>
  </si>
  <si>
    <t>pův. WC muži : 0,6*0,9</t>
  </si>
  <si>
    <t>968062355R00</t>
  </si>
  <si>
    <t>Vybourání dřevěných rámů oken dvojitých pl. 2 m2</t>
  </si>
  <si>
    <t>stávající sklad : 1,2*1,8</t>
  </si>
  <si>
    <t>968062455R00</t>
  </si>
  <si>
    <t>Vybourání dřevěných dveřních zárubní pl. do 2 m2</t>
  </si>
  <si>
    <t>vstup : 1,0*2,4</t>
  </si>
  <si>
    <t>968072455R00</t>
  </si>
  <si>
    <t>Vybourání kovových dveřních zárubní pl. do 2 m2</t>
  </si>
  <si>
    <t>pův. WC muži : 0,7*2,0</t>
  </si>
  <si>
    <t>pův. WC ženy : 0,7*2,0</t>
  </si>
  <si>
    <t>968072641R00</t>
  </si>
  <si>
    <t>Vybourání kovových stěn, kromě výkladních</t>
  </si>
  <si>
    <t>pův. WC muži : (1,05+1,2)*2,0</t>
  </si>
  <si>
    <t>pův. WC ženy : 1,05*2,0</t>
  </si>
  <si>
    <t>968095002R00</t>
  </si>
  <si>
    <t>Bourání parapetů š. do 50 cm</t>
  </si>
  <si>
    <t>pův. WC muži : 0,6</t>
  </si>
  <si>
    <t>sklad : 1,2</t>
  </si>
  <si>
    <t>970241200R00</t>
  </si>
  <si>
    <t>Řezání prostého betonu hl. řezu 200 mm</t>
  </si>
  <si>
    <t>v místě rozšíření základu (pův. chodba) : 3,1+0,5*2</t>
  </si>
  <si>
    <t>973031324R00</t>
  </si>
  <si>
    <t>Vysekání kapes zeď cihel. MVC, pl. 0,1m2, hl. 15cm</t>
  </si>
  <si>
    <t>pro osazení nosných trámů : 6</t>
  </si>
  <si>
    <t>973031812R00</t>
  </si>
  <si>
    <t>Vysekání kapes pro zavázání příček tl. 10 cm</t>
  </si>
  <si>
    <t>m.103-105 : 3,0</t>
  </si>
  <si>
    <t>sklad : 2,0*2</t>
  </si>
  <si>
    <t>973031813R00</t>
  </si>
  <si>
    <t>Vysekání kapes pro zavázání příček tl. 15 cm</t>
  </si>
  <si>
    <t>mezi pův. WC muži a chodbou : 2,5</t>
  </si>
  <si>
    <t>m.105 : 3,0</t>
  </si>
  <si>
    <t>973031825R00</t>
  </si>
  <si>
    <t>Vysekání kapes pro zavázání zdí tl. 45 cm</t>
  </si>
  <si>
    <t>nové obvodové zdivo do stávajícího : 3,5*2</t>
  </si>
  <si>
    <t>974031666R00</t>
  </si>
  <si>
    <t>Vysekání rýh zeď cihelná vtah. nosníků 15 x 25 cm</t>
  </si>
  <si>
    <t>pův. WC muži : 2,1*3</t>
  </si>
  <si>
    <t>pův. WC ženy : 1,3*3</t>
  </si>
  <si>
    <t>pův. chodba : 1,9*4</t>
  </si>
  <si>
    <t>974042587R00</t>
  </si>
  <si>
    <t>Vysekání rýh betonová podlaha hl.25 cm š.30 cm</t>
  </si>
  <si>
    <t>v místě rozšíření základu (pův. chodba) : 3,1</t>
  </si>
  <si>
    <t>974042589R00</t>
  </si>
  <si>
    <t>Příplatek za dalších 10 cm šířky rýhy hl. do 25 cm</t>
  </si>
  <si>
    <t>na š. 50 cm : 3,1*2</t>
  </si>
  <si>
    <t>978013141R00</t>
  </si>
  <si>
    <t>Otlučení omítek vnitřních stěn v rozsahu do 30 %</t>
  </si>
  <si>
    <t>978013191R00</t>
  </si>
  <si>
    <t>Otlučení omítek vnitřních stěn v rozsahu do 100 %</t>
  </si>
  <si>
    <t xml:space="preserve">ostění bouraných dveří : </t>
  </si>
  <si>
    <t>původní chodba : (1,0+2,0*2)*0,55</t>
  </si>
  <si>
    <t>pův. WC muži i ženy : (0,7+2,0*2)*0,35*2</t>
  </si>
  <si>
    <t xml:space="preserve">ostění bouraných oken : </t>
  </si>
  <si>
    <t>pův. WC muži : (0,6+0,9*2)*0,55</t>
  </si>
  <si>
    <t>sklad : (1,2+1,8*2)*0,7</t>
  </si>
  <si>
    <t>sklad pod bouraným oknem : 1,2*1,1</t>
  </si>
  <si>
    <t>978015261R00</t>
  </si>
  <si>
    <t>Otlučení omítek vnějších MVC v složit.1-4 do 50 %</t>
  </si>
  <si>
    <t>978015291R00</t>
  </si>
  <si>
    <t>Otlučení omítek vnějších MVC v složit.1-4 do 100 %</t>
  </si>
  <si>
    <t>sklad - pod bouraným oknem : 1,2*1,5</t>
  </si>
  <si>
    <t xml:space="preserve">v místě keramických obkladů : </t>
  </si>
  <si>
    <t>m.103 : 1,8*1,5</t>
  </si>
  <si>
    <t>m.105 : 1,8*1,5</t>
  </si>
  <si>
    <t>978021191R00</t>
  </si>
  <si>
    <t>Otlučení cementových omítek vnitřních stěn do 100%</t>
  </si>
  <si>
    <t xml:space="preserve">pod keramickými obklady : </t>
  </si>
  <si>
    <t>pův. WC muži : (1,9+2,85)*2*1,5-0,6*1,5</t>
  </si>
  <si>
    <t>pův. WC ženy : (1,05+2,85)*2*1,5-0,6*1,5</t>
  </si>
  <si>
    <t>978059531R00</t>
  </si>
  <si>
    <t>Odsekání vnitřních obkladů stěn nad 2 m2</t>
  </si>
  <si>
    <t>999281105R00</t>
  </si>
  <si>
    <t>Přesun hmot pro opravy a údržbu do výšky 6 m</t>
  </si>
  <si>
    <t>POL7_</t>
  </si>
  <si>
    <t>711471051R00</t>
  </si>
  <si>
    <t>Izolace, tlak. voda, vodorovná fólií PVC, volně</t>
  </si>
  <si>
    <t>800-711</t>
  </si>
  <si>
    <t>4,5*5,8</t>
  </si>
  <si>
    <t>711491271R00</t>
  </si>
  <si>
    <t>Izolace tlaková, podkladní textilie svislá</t>
  </si>
  <si>
    <t>711491272R00</t>
  </si>
  <si>
    <t>Izolace tlaková, ochranná textilie svislá</t>
  </si>
  <si>
    <t>711823121RT6</t>
  </si>
  <si>
    <t>Montáž nopové fólie svisle, včetně dodávky fólie</t>
  </si>
  <si>
    <t>(4,6+5,8)*1,2</t>
  </si>
  <si>
    <t>711823129RT5</t>
  </si>
  <si>
    <t>Montáž ukončovací lišty k nopové fólii, včetně dodávky lišty</t>
  </si>
  <si>
    <t>4,6+5,8</t>
  </si>
  <si>
    <t>28322028R</t>
  </si>
  <si>
    <t>Fólie proti vodě zemní tl. 1,5 mm</t>
  </si>
  <si>
    <t>26,1*1,15</t>
  </si>
  <si>
    <t>69366198R</t>
  </si>
  <si>
    <t>Geotextilie 300 g/m2 š. 200cm 100% PP</t>
  </si>
  <si>
    <t>4,5*5,8*2*1,15</t>
  </si>
  <si>
    <t>998711101R00</t>
  </si>
  <si>
    <t>Přesun hmot pro izolace proti vodě, výšky do 6 m</t>
  </si>
  <si>
    <t>712391171R00</t>
  </si>
  <si>
    <t>Povlaková krytina střech do 10°, podklad. textilie</t>
  </si>
  <si>
    <t>pod plechovou krytinu na bednění : 25,0</t>
  </si>
  <si>
    <t>693911000</t>
  </si>
  <si>
    <t>Izolační polypropylenová separační rohož</t>
  </si>
  <si>
    <t>1,4*6,0*4</t>
  </si>
  <si>
    <t>713111111R00</t>
  </si>
  <si>
    <t>Izolace tepelné stropů vrchem kladené volně</t>
  </si>
  <si>
    <t>800-713</t>
  </si>
  <si>
    <t>(3,8+1,9)*4,6*2</t>
  </si>
  <si>
    <t>713121111R00</t>
  </si>
  <si>
    <t>Izolace tepelná podlah na sucho, jednovrstvá</t>
  </si>
  <si>
    <t>713131131R00</t>
  </si>
  <si>
    <t>Izolace tepelná stěn lepením</t>
  </si>
  <si>
    <t>stěny zákl. pasů : (4,6+5,8)*1,2</t>
  </si>
  <si>
    <t>v úrovni věnce : (6,0+4,5)*0,25</t>
  </si>
  <si>
    <t>713191100R00</t>
  </si>
  <si>
    <t>Položení separační fólie</t>
  </si>
  <si>
    <t>stropní kce : (3,8+1,9)*4,6*2</t>
  </si>
  <si>
    <t>283754905R</t>
  </si>
  <si>
    <t>Deska polystyrenová podlahová tl. 100 mm</t>
  </si>
  <si>
    <t>ztratné 10% : 23,9*1,1</t>
  </si>
  <si>
    <t>283754905R1</t>
  </si>
  <si>
    <t>Deska polystyrenová  XPS tl. 100 mm</t>
  </si>
  <si>
    <t>ztratné 10% : 12,48*1,1</t>
  </si>
  <si>
    <t>2837593900R</t>
  </si>
  <si>
    <t>Deska polystyrenová tl.120 mm</t>
  </si>
  <si>
    <t>v úrovni věnce : (6,0+4,5)*0,25*1,1</t>
  </si>
  <si>
    <t>dorovnání : 0,1125</t>
  </si>
  <si>
    <t>63140117R</t>
  </si>
  <si>
    <t>Deska minerální vlákno tl. 140 mm</t>
  </si>
  <si>
    <t>(3,8+1,9)*4,6*1,1</t>
  </si>
  <si>
    <t>63140118R</t>
  </si>
  <si>
    <t>Deska minerální vlákno tl. 160 mm</t>
  </si>
  <si>
    <t>67352317.AR</t>
  </si>
  <si>
    <t>Fólie podstřešní difúzní š. 1,5 m</t>
  </si>
  <si>
    <t>67352326R</t>
  </si>
  <si>
    <t>Parozábrana š. 1,5 m</t>
  </si>
  <si>
    <t>1,5*6,2*4</t>
  </si>
  <si>
    <t>998713101R00</t>
  </si>
  <si>
    <t>Přesun hmot pro izolace tepelné, výšky do 6 m</t>
  </si>
  <si>
    <t>762131811R00</t>
  </si>
  <si>
    <t>Demontáž bednění stěn z hrubých prken, latí</t>
  </si>
  <si>
    <t>800-762</t>
  </si>
  <si>
    <t>protiprašné opatření  ve stávajícím skladu : 4,0*2,5+2,0*2,5*2</t>
  </si>
  <si>
    <t>762193912R00</t>
  </si>
  <si>
    <t>Zabednění otvorů stěn 1stranně deskami do pl.4 m2</t>
  </si>
  <si>
    <t>762332110R00</t>
  </si>
  <si>
    <t>Montáž vázaných krovů pravidelných do 120 cm2</t>
  </si>
  <si>
    <t>hranol 40x120 : 4,6</t>
  </si>
  <si>
    <t>hranol 100x100 : 5,7*6</t>
  </si>
  <si>
    <t>762332120R00</t>
  </si>
  <si>
    <t>Montáž vázaných krovů pravidelných do 224 cm2</t>
  </si>
  <si>
    <t>trám 100x180 : 4,35*6</t>
  </si>
  <si>
    <t>762341210R00</t>
  </si>
  <si>
    <t>Montáž bednění střech rovných, prkna hrubá na sraz</t>
  </si>
  <si>
    <t>v.č. D.1.1.4, ozn.4 : 25,0</t>
  </si>
  <si>
    <t>762395000R00</t>
  </si>
  <si>
    <t>Spojovací a ochranné prostředky pro střechy</t>
  </si>
  <si>
    <t>0,024+0,6875+0,36+0,54</t>
  </si>
  <si>
    <t>60510440R1</t>
  </si>
  <si>
    <t>Fošna SM/JD tl. 40 mm</t>
  </si>
  <si>
    <t>5,0*0,12*0,04</t>
  </si>
  <si>
    <t>60512500R</t>
  </si>
  <si>
    <t>Prkno SM/JD tl. 25 mm</t>
  </si>
  <si>
    <t>25,0*0,025*1,1</t>
  </si>
  <si>
    <t>60515200R1</t>
  </si>
  <si>
    <t>Hranol SM/JD 100x100 mm</t>
  </si>
  <si>
    <t>6,0*0,1*0,1*6</t>
  </si>
  <si>
    <t>60515202R</t>
  </si>
  <si>
    <t>Hranol SM/JD 100x180 mm</t>
  </si>
  <si>
    <t>5,0*0,1*0,18*6</t>
  </si>
  <si>
    <t>998762102R00</t>
  </si>
  <si>
    <t>Přesun hmot pro tesařské konstrukce, výšky do 12 m</t>
  </si>
  <si>
    <t>764311291R00</t>
  </si>
  <si>
    <t>Montáž krytiny hladké z Pz, tabule 2 x 1 m</t>
  </si>
  <si>
    <t>800-764</t>
  </si>
  <si>
    <t>K/10 : 27,0</t>
  </si>
  <si>
    <t>764322291R00</t>
  </si>
  <si>
    <t>Montáž oplechování okapů Pz, tvrdá krytina</t>
  </si>
  <si>
    <t>K/3 : 4,6</t>
  </si>
  <si>
    <t>764391291R00</t>
  </si>
  <si>
    <t>Montáž závětrné lišty Pz</t>
  </si>
  <si>
    <t>K/4 : 5,8</t>
  </si>
  <si>
    <t>764815212R00</t>
  </si>
  <si>
    <t>Žlab podokapní půlkruh. z Pz lak.plechu, rš 330 mm</t>
  </si>
  <si>
    <t>K/2 : 4,6</t>
  </si>
  <si>
    <t>764819212R00</t>
  </si>
  <si>
    <t>Odpadní trouby kruhové z Pz lak.plechu, D 100 mm</t>
  </si>
  <si>
    <t>K/1 : 3,6</t>
  </si>
  <si>
    <t>764410850R00</t>
  </si>
  <si>
    <t>Demontáž oplechování parapetů,rš od 100 do 330 mm</t>
  </si>
  <si>
    <t>po zbouraných oknech : 0,6+1,2</t>
  </si>
  <si>
    <t>764812640R00</t>
  </si>
  <si>
    <t>Oplechování říms z lakovaného Pz plechu, rš 250 mm</t>
  </si>
  <si>
    <t>K/5 : 3,4</t>
  </si>
  <si>
    <t>764813340R00</t>
  </si>
  <si>
    <t>Lemování zdí ploch.střech, lak.Pz plech, rš 400 mm</t>
  </si>
  <si>
    <t>K/6 : 4,6</t>
  </si>
  <si>
    <t>764816133R00</t>
  </si>
  <si>
    <t>Oplechování parapetů, lakovaný Pz plech, rš 330 mm</t>
  </si>
  <si>
    <t>K/7, K/8 : 1,2+1,8</t>
  </si>
  <si>
    <t>764814140R00</t>
  </si>
  <si>
    <t>Lemování trub,lak.Pz plech,vln.krytina,D do 200 mm</t>
  </si>
  <si>
    <t>K/9 : 2</t>
  </si>
  <si>
    <t>5535064305</t>
  </si>
  <si>
    <t>Plech trapézový tl. 0,8 mm poplastovaný š. 1,15 m</t>
  </si>
  <si>
    <t>K/10 : 5,5*6,0</t>
  </si>
  <si>
    <t>K/3 : 5,5*0,2</t>
  </si>
  <si>
    <t>K/4 - úprava plechu na krytině : 0</t>
  </si>
  <si>
    <t>998764101R00</t>
  </si>
  <si>
    <t>Přesun hmot pro klempířské konstr., výšky do 6 m</t>
  </si>
  <si>
    <t>766423113R00</t>
  </si>
  <si>
    <t>Obložení podhledů prkny</t>
  </si>
  <si>
    <t>800-766</t>
  </si>
  <si>
    <t>výkres krovu, ozn.5 : 2,0</t>
  </si>
  <si>
    <t>766622222R00</t>
  </si>
  <si>
    <t>Okna komplet.otvíravá do rámů, 1kříd.do 0,81 m2</t>
  </si>
  <si>
    <t>(1) okna nová : 2</t>
  </si>
  <si>
    <t>okno stávající přesunované : 1</t>
  </si>
  <si>
    <t>766661112R00</t>
  </si>
  <si>
    <t>Montáž dveří do zárubně,otevíravých 1kř.do 0,8 m</t>
  </si>
  <si>
    <t>(3) : 2</t>
  </si>
  <si>
    <t>766661122R00</t>
  </si>
  <si>
    <t>Montáž dveří do zárubně,otevíravých 1kř.nad 0,8 m</t>
  </si>
  <si>
    <t>(2), (4) a (5) : 1+1+1</t>
  </si>
  <si>
    <t>766901001</t>
  </si>
  <si>
    <t>Montáž dělících přepážek z desek HPL 400x900 mm, s dodáním materiálu</t>
  </si>
  <si>
    <t>(8) : 5</t>
  </si>
  <si>
    <t>61143801</t>
  </si>
  <si>
    <t>Okno plastové 560x900 mm OS bílé, včetné sítě proti hmyzu</t>
  </si>
  <si>
    <t>61160186R</t>
  </si>
  <si>
    <t>Dveře vnitřní hladké plné 1 kříd. 80x197 lak A</t>
  </si>
  <si>
    <t>61160216R</t>
  </si>
  <si>
    <t>Dveře vnitřní hladké plné 1 kříd. 90x197 lak A</t>
  </si>
  <si>
    <t>61160216R1</t>
  </si>
  <si>
    <t>Dveře vnitřní 1kř. otočné pro bezbariérové WC atypické 900x1970 mm</t>
  </si>
  <si>
    <t>61191684R</t>
  </si>
  <si>
    <t>prkna hoblovaná tloušťka 20 mm</t>
  </si>
  <si>
    <t>998766101R00</t>
  </si>
  <si>
    <t>Přesun hmot pro truhlářské konstr., výšky do 6 m</t>
  </si>
  <si>
    <t>767131111R00</t>
  </si>
  <si>
    <t>Montáž stěn - stěny s dveřmi</t>
  </si>
  <si>
    <t xml:space="preserve">kabinky WC - stěny s dveřmi  :  </t>
  </si>
  <si>
    <t>ozn. 6 a 7 : (1,85+1,15)*2,15*2</t>
  </si>
  <si>
    <t>99910001</t>
  </si>
  <si>
    <t>desky HPL tl. 18 mm</t>
  </si>
  <si>
    <t>(1,85*2+1,2*2)*2,5</t>
  </si>
  <si>
    <t>99910002</t>
  </si>
  <si>
    <t>hliníkové profily včetně příslušenství</t>
  </si>
  <si>
    <t>komplet</t>
  </si>
  <si>
    <t>99910003</t>
  </si>
  <si>
    <t>dveřní kování, panty (kabinky WC)</t>
  </si>
  <si>
    <t>998767101R00</t>
  </si>
  <si>
    <t>Přesun hmot pro zámečnické konstr., výšky do 6 m</t>
  </si>
  <si>
    <t>771101115R00</t>
  </si>
  <si>
    <t>Vyrovnání podkladů samonivel. hmotou tl. do 10 mm</t>
  </si>
  <si>
    <t>800-771</t>
  </si>
  <si>
    <t>m.101 - 105 : 11,31+9,94+6,81+3,24+3,91</t>
  </si>
  <si>
    <t>771101210R00</t>
  </si>
  <si>
    <t>Penetrace podkladu pod dlažby</t>
  </si>
  <si>
    <t>771475014R00</t>
  </si>
  <si>
    <t>Obklad soklíků keram.rovných, tmel,výška 10 cm</t>
  </si>
  <si>
    <t>m.101 : (3,9+0,55+3,1+1,5+0,3+0,7)*2</t>
  </si>
  <si>
    <t>-(0,8*2+0,9*3+1,4)</t>
  </si>
  <si>
    <t>771575109R00</t>
  </si>
  <si>
    <t>Montáž podlah keram.,hladké, tmel, 30x30 cm</t>
  </si>
  <si>
    <t>771578011R00</t>
  </si>
  <si>
    <t>Spára podlaha - stěna, silikonem</t>
  </si>
  <si>
    <t>m.102 : (3,25+2,85+0,45+0,55)*2</t>
  </si>
  <si>
    <t>m.103 a 104 : (3,9+3,75+0,75)*2-0,8</t>
  </si>
  <si>
    <t>m.105 : (2,15+1,85)*2-0,9</t>
  </si>
  <si>
    <t>771579791R00</t>
  </si>
  <si>
    <t>Příplatek za plochu podlah keram. do 5 m2 jednotl.</t>
  </si>
  <si>
    <t>m.105 : 3,91</t>
  </si>
  <si>
    <t>597623003R1</t>
  </si>
  <si>
    <t>Dlaždice keramická soklová, pásek 300x70 mm</t>
  </si>
  <si>
    <t>14,4/0,3*1,05+0,6</t>
  </si>
  <si>
    <t>597623141R1</t>
  </si>
  <si>
    <t>Dlaždice keramická</t>
  </si>
  <si>
    <t>m.101 : (7,8*1,5+1,5*0,3+1,8*0,6)*1,05</t>
  </si>
  <si>
    <t>0,1085</t>
  </si>
  <si>
    <t>998771101R00</t>
  </si>
  <si>
    <t>Přesun hmot pro podlahy z dlaždic, výšky do 6 m</t>
  </si>
  <si>
    <t>781101111R00</t>
  </si>
  <si>
    <t>Vyrovnání podkladu maltou ze SMS tl. do 7 mm</t>
  </si>
  <si>
    <t>781101210R00</t>
  </si>
  <si>
    <t>Penetrace podkladu pod obklady</t>
  </si>
  <si>
    <t>781111111R00</t>
  </si>
  <si>
    <t>Řezání obkladaček diamantovým kotoučem</t>
  </si>
  <si>
    <t xml:space="preserve">svislé rohy : </t>
  </si>
  <si>
    <t>m.102 : 1,5*12+0,9*4+1,7*4</t>
  </si>
  <si>
    <t>m.103 a 104 : 1,5*14</t>
  </si>
  <si>
    <t>m.105 : 1,5*2*3</t>
  </si>
  <si>
    <t>781111115R00</t>
  </si>
  <si>
    <t>Otvor v obkladačce diamant.korunkou prům.do 30 mm</t>
  </si>
  <si>
    <t xml:space="preserve">pro vodovodní baterie : </t>
  </si>
  <si>
    <t>m.102 : 4</t>
  </si>
  <si>
    <t>m.104 : 4</t>
  </si>
  <si>
    <t>m.105 : 2</t>
  </si>
  <si>
    <t>781111116R00</t>
  </si>
  <si>
    <t>Otvor v obkladačce diamant.korunkou prům.do 90 mm</t>
  </si>
  <si>
    <t xml:space="preserve">pro umývadlové odpady : </t>
  </si>
  <si>
    <t>m.102 : 2</t>
  </si>
  <si>
    <t>m.104 : 2</t>
  </si>
  <si>
    <t>m.105 : 1</t>
  </si>
  <si>
    <t>781475116R00</t>
  </si>
  <si>
    <t>Obklad vnitřní stěn keramický, do tmele, 30x30 cm</t>
  </si>
  <si>
    <t>781497111RS2</t>
  </si>
  <si>
    <t>Lišta hliníková ukončovacích k obkladům , pro tloušťku obkladu8 mm</t>
  </si>
  <si>
    <t>m.101 (sokl) : (3,9+0,55+3,1+1,5+0,3+0,7)*2</t>
  </si>
  <si>
    <t>597642030R1</t>
  </si>
  <si>
    <t>Obkládačka keramická</t>
  </si>
  <si>
    <t>58,17*1,1+0,013</t>
  </si>
  <si>
    <t>998781101R00</t>
  </si>
  <si>
    <t>Přesun hmot pro obklady keramické, výšky do 6 m</t>
  </si>
  <si>
    <t>783726200R00</t>
  </si>
  <si>
    <t>Nátěr synt. lazurovací tesařských konstr. 2x lak</t>
  </si>
  <si>
    <t>800-783</t>
  </si>
  <si>
    <t>prkna hoblovaná : 2,0*1,1*2</t>
  </si>
  <si>
    <t>783782205R00</t>
  </si>
  <si>
    <t>Nátěr tesařských konstrukcí Bochemitem QB 2x</t>
  </si>
  <si>
    <t>120x40 : 4,6*(0,12+0,04)*2</t>
  </si>
  <si>
    <t>100x100 : 5,7*6*0,1*4</t>
  </si>
  <si>
    <t>100x180 : (0,1+0,18)*2*4,35*6</t>
  </si>
  <si>
    <t>prkna : 25,0*1,1*2</t>
  </si>
  <si>
    <t>2,0*1,1*2</t>
  </si>
  <si>
    <t>784161401R00</t>
  </si>
  <si>
    <t>Penetrace podkladu nátěrem HET, Klasik, 1 x</t>
  </si>
  <si>
    <t>800-784</t>
  </si>
  <si>
    <t>m.101 : (3,9+0,55+3,15+1,5)*2*3,05+1,5*(3,05-2,4)*2</t>
  </si>
  <si>
    <t>(3,9+0,55+3,15)*1,5</t>
  </si>
  <si>
    <t>-1,0*2,0-(0,8*2+0,9*2+0,9+1,4)*2,0</t>
  </si>
  <si>
    <t>(1,4+2,0*2+0,8+2,0*2+1,1+2,9*2)*0,3</t>
  </si>
  <si>
    <t>m.102 : (3,25+2,85+0,45+0,55)*2*(2,7-1,5)+9,94</t>
  </si>
  <si>
    <t>m.103 a 104 : (3,9+3,75+0,75)*2*(2,7-1,5)+6,81+3,24</t>
  </si>
  <si>
    <t>m.105 : (2,15+1,85)*2*(2,7-1,5)+3,91</t>
  </si>
  <si>
    <t>784165512R00</t>
  </si>
  <si>
    <t>Malba HET Klasik, bílá, bez penetrace, 2 x</t>
  </si>
  <si>
    <t>979081111R00</t>
  </si>
  <si>
    <t>Odvoz suti a vybour. hmot na skládku do 1 km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</si>
  <si>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</si>
  <si>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</si>
  <si>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</si>
  <si>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</si>
  <si>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</si>
  <si>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</si>
  <si>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</si>
  <si>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979990105R00</t>
  </si>
  <si>
    <t>Poplatek za skládku suti - cihelné výrobky</t>
  </si>
  <si>
    <t>979094211R00</t>
  </si>
  <si>
    <t>Nakládání nebo překládání vybourané suti</t>
  </si>
  <si>
    <t>005121 R</t>
  </si>
  <si>
    <t>Zařízení staveniště</t>
  </si>
  <si>
    <t>Soubor</t>
  </si>
  <si>
    <t>800-0</t>
  </si>
  <si>
    <t>POL99_2</t>
  </si>
  <si>
    <t>005999.R</t>
  </si>
  <si>
    <t>soubor</t>
  </si>
  <si>
    <t/>
  </si>
  <si>
    <t>END</t>
  </si>
  <si>
    <t>28611143.A</t>
  </si>
  <si>
    <t>Trubka kanalizační DN 100 mm dl. 3 m</t>
  </si>
  <si>
    <t>871251111R00</t>
  </si>
  <si>
    <t>Montáž trubek z tvrdého PVC ve výkopu d 110 mm</t>
  </si>
  <si>
    <t>zasakovací potrubí : 15</t>
  </si>
  <si>
    <t>890001001R</t>
  </si>
  <si>
    <t>Osazení nadzemní nádrže na vodu 2000 l včetně dodání</t>
  </si>
  <si>
    <t>721176103R00</t>
  </si>
  <si>
    <t>Potrubí D 50 x 1,8 mm</t>
  </si>
  <si>
    <t>800-721</t>
  </si>
  <si>
    <t>od umývadel : 1,1+2,3+1,7+1,6+0,1*5</t>
  </si>
  <si>
    <t>od písoárů : 1,5+0,1*3</t>
  </si>
  <si>
    <t>721176115R00</t>
  </si>
  <si>
    <t>Potrubí svislé D 110 mm</t>
  </si>
  <si>
    <t>stoupačka : 5,0</t>
  </si>
  <si>
    <t>721176223R00</t>
  </si>
  <si>
    <t>Potrubí ležaté v zemi D 125 mm</t>
  </si>
  <si>
    <t>od WC : 2,0+1,0+3,0</t>
  </si>
  <si>
    <t>1,8+0,7</t>
  </si>
  <si>
    <t>721176224R00</t>
  </si>
  <si>
    <t>Potrubí ležaté v zemi D 160 mm</t>
  </si>
  <si>
    <t>kanal. splašková : 3,0</t>
  </si>
  <si>
    <t>kanal. dešťová : 2,0</t>
  </si>
  <si>
    <t>721290111R00</t>
  </si>
  <si>
    <t>Zkouška těsnosti kanalizace vodou DN 125</t>
  </si>
  <si>
    <t>9,0+5,0+8,5</t>
  </si>
  <si>
    <t>721290112R00</t>
  </si>
  <si>
    <t>Zkouška těsnosti kanalizace vodou DN 200</t>
  </si>
  <si>
    <t>721170967R00</t>
  </si>
  <si>
    <t>Provedení opravy vnitřní kanalizace, potrubí plastové, propojení dosavadního potrubí, D 160 mm</t>
  </si>
  <si>
    <t>napojení potrubí na stáv. kanalizaci : 2</t>
  </si>
  <si>
    <t>721242117R00</t>
  </si>
  <si>
    <t>Lapač střešních splavenin litinový, DN 150 mm</t>
  </si>
  <si>
    <t>721990001</t>
  </si>
  <si>
    <t>Zednické výpomoci pro kanalizace</t>
  </si>
  <si>
    <t>998721102R00</t>
  </si>
  <si>
    <t>Přesun hmot pro vnitřní kanalizaci, výšky do 12 m</t>
  </si>
  <si>
    <t>722171211R00</t>
  </si>
  <si>
    <t>Potrubí z PE, D 20 mm</t>
  </si>
  <si>
    <t>k pisoárům a WC : 2,8+1,8+0,5*2+3,0</t>
  </si>
  <si>
    <t>2,0+1,5</t>
  </si>
  <si>
    <t>722190402R00</t>
  </si>
  <si>
    <t>Vyvedení a upevnění výpustek DN 20</t>
  </si>
  <si>
    <t>k pisoárům a WC : 3+5</t>
  </si>
  <si>
    <t>722290234R00</t>
  </si>
  <si>
    <t>Proplach a dezinfekce vodovod.potrubí DN 80</t>
  </si>
  <si>
    <t>722171212R00</t>
  </si>
  <si>
    <t>Potrubí plastové PE vodovodní, D 25 mm</t>
  </si>
  <si>
    <t xml:space="preserve">k umývadlům a k ohřívači : </t>
  </si>
  <si>
    <t>-  studená voda : 2,5+1,5</t>
  </si>
  <si>
    <t>2,7+2,0+1,0</t>
  </si>
  <si>
    <t>1,5</t>
  </si>
  <si>
    <t>-  teplá voda : 1,5+1,5+2,7+2,0+1,0</t>
  </si>
  <si>
    <t>722172913R00</t>
  </si>
  <si>
    <t>Provedení propojení plastového vodovodního potrubí polyfuzí, D 25 m</t>
  </si>
  <si>
    <t>napojení na stávající vodoinstalaci : 1</t>
  </si>
  <si>
    <t>722181233RT8</t>
  </si>
  <si>
    <t>Izolace návleková tl. stěny 13 mm, vnitřní průměr 25 mm</t>
  </si>
  <si>
    <t>722190403R00</t>
  </si>
  <si>
    <t>Vyvedení a upevnění výpustek DN 25 mm</t>
  </si>
  <si>
    <t>k vodovodním bateriím : 5*2</t>
  </si>
  <si>
    <t>722191131R00</t>
  </si>
  <si>
    <t>Hadice sanitární flexibilní, délka 300 mm</t>
  </si>
  <si>
    <t>k WC : 5</t>
  </si>
  <si>
    <t>k pisoárům : 3</t>
  </si>
  <si>
    <t>722239102R00</t>
  </si>
  <si>
    <t>Montáž vodovodních armatur 2závity, G 3/4"</t>
  </si>
  <si>
    <t>722239103R00</t>
  </si>
  <si>
    <t>Montáž vodovodních armatur 2závity, G 1"</t>
  </si>
  <si>
    <t>722280106R00</t>
  </si>
  <si>
    <t>Tlaková zkouška vodovodního potrubí DN 32 mm</t>
  </si>
  <si>
    <t>12,1+19,9</t>
  </si>
  <si>
    <t>722990001</t>
  </si>
  <si>
    <t>Zednické výpomoci pro vodoinstalace</t>
  </si>
  <si>
    <t>55190001</t>
  </si>
  <si>
    <t>vzavírací ventil DN 25</t>
  </si>
  <si>
    <t>55190002</t>
  </si>
  <si>
    <t>redukční ventil DN 20</t>
  </si>
  <si>
    <t>55190003</t>
  </si>
  <si>
    <t>ventil pojistný se zpětnou klapkou</t>
  </si>
  <si>
    <t>998722102R00</t>
  </si>
  <si>
    <t>Přesun hmot pro vnitřní vodovod, výšky do 12 m</t>
  </si>
  <si>
    <t>725219401R00</t>
  </si>
  <si>
    <t>Montáž umyvadel na šrouby do zdiva</t>
  </si>
  <si>
    <t>725299101R00</t>
  </si>
  <si>
    <t>Montáž koupelnových doplňků - mýdelníků, držáků apod.</t>
  </si>
  <si>
    <t>držák toal. papíru : 5</t>
  </si>
  <si>
    <t>zrcadla : 5</t>
  </si>
  <si>
    <t>dávkovače mýdla : 3</t>
  </si>
  <si>
    <t>držák čističe WC : 5</t>
  </si>
  <si>
    <t>skříňka na útěrky : 3</t>
  </si>
  <si>
    <t>725119306R00</t>
  </si>
  <si>
    <t>Montáž klozetu závěsného</t>
  </si>
  <si>
    <t>725119401R00</t>
  </si>
  <si>
    <t>Montáž předstěnových systémů pro zazdění</t>
  </si>
  <si>
    <t>725139101R00</t>
  </si>
  <si>
    <t>Montáž pisoárových stání ostatních</t>
  </si>
  <si>
    <t>725291131R00</t>
  </si>
  <si>
    <t>Madlo dvojité pevné</t>
  </si>
  <si>
    <t>725291135R00</t>
  </si>
  <si>
    <t>Madlo dvojité sklopné</t>
  </si>
  <si>
    <t>55141106</t>
  </si>
  <si>
    <t>Ventil k WC</t>
  </si>
  <si>
    <t>55144202A</t>
  </si>
  <si>
    <t>Baterie umývadlová nástěnná páková 100 mm</t>
  </si>
  <si>
    <t>551470250A</t>
  </si>
  <si>
    <t>Splachovač pisoáru tlakový</t>
  </si>
  <si>
    <t>64238931A</t>
  </si>
  <si>
    <t>Závěsný klozet, prkénko, úsporné splachování</t>
  </si>
  <si>
    <t>64251331A</t>
  </si>
  <si>
    <t>Pisoár keramický s ručním tlakovým ovládáním</t>
  </si>
  <si>
    <t>642899001</t>
  </si>
  <si>
    <t>Umývadlo keramické š. 500 mm</t>
  </si>
  <si>
    <t>990901001</t>
  </si>
  <si>
    <t>Držák toaletního papíru</t>
  </si>
  <si>
    <t>990901002</t>
  </si>
  <si>
    <t>zrcadlo 600x400 mm</t>
  </si>
  <si>
    <t>990901003</t>
  </si>
  <si>
    <t>Dávkovač mýdla 0,35 l</t>
  </si>
  <si>
    <t>990901004</t>
  </si>
  <si>
    <t>Souprava WC závěsná plastová</t>
  </si>
  <si>
    <t>990901005</t>
  </si>
  <si>
    <t>Zásobník na papírové ručníky nástěnný</t>
  </si>
  <si>
    <t>990901006</t>
  </si>
  <si>
    <t>Odpadkový koš na papírové ručníky</t>
  </si>
  <si>
    <t>998725102R00</t>
  </si>
  <si>
    <t>Přesun hmot pro zařizovací předměty, výšky do 12 m</t>
  </si>
  <si>
    <t>900010001</t>
  </si>
  <si>
    <t>Zednické výpomoci při montáži VZT zařízení</t>
  </si>
  <si>
    <t>766664911R00</t>
  </si>
  <si>
    <t>Vyřezání otvoru v dveřních křídlech kompletizovaných</t>
  </si>
  <si>
    <t>pro mřížku : 3</t>
  </si>
  <si>
    <t>767585112R00</t>
  </si>
  <si>
    <t>Montáž vzduchotech. mřížek s prostupem</t>
  </si>
  <si>
    <t>800-767</t>
  </si>
  <si>
    <t>ve dveřních křídlech : 3</t>
  </si>
  <si>
    <t>stropní do potrubí (talířový ventil) : 8</t>
  </si>
  <si>
    <t>venkovní : 1</t>
  </si>
  <si>
    <t>4297268099</t>
  </si>
  <si>
    <t>Odvodní talířový ventil DN 125</t>
  </si>
  <si>
    <t>5924403399A</t>
  </si>
  <si>
    <t>Mřížka větrací dveřní 86x575 mm, černá</t>
  </si>
  <si>
    <t>59290001R</t>
  </si>
  <si>
    <t>Venkovní žaluzie DN 150</t>
  </si>
  <si>
    <t>210290751R00</t>
  </si>
  <si>
    <t>Montáž ventilátoru do 1,5 kW</t>
  </si>
  <si>
    <t>ozn. 1.1 : 1</t>
  </si>
  <si>
    <t>212753119A</t>
  </si>
  <si>
    <t>Montáž flexibilního potrubí DN 125</t>
  </si>
  <si>
    <t>m.102 : 1,4+0,7+0,7</t>
  </si>
  <si>
    <t>m.103 : 1,1</t>
  </si>
  <si>
    <t>m.105 : 1,1</t>
  </si>
  <si>
    <t>212753119B</t>
  </si>
  <si>
    <t>Montáž flexibilního potrubí DN 150</t>
  </si>
  <si>
    <t>sběrné potrubí : 6,0</t>
  </si>
  <si>
    <t>212799901R</t>
  </si>
  <si>
    <t>Provedení spoje dvou potrubí</t>
  </si>
  <si>
    <t>m.102 : 7</t>
  </si>
  <si>
    <t>m.103 : 7</t>
  </si>
  <si>
    <t>212990001</t>
  </si>
  <si>
    <t>Uchycení potrubí</t>
  </si>
  <si>
    <t>5,0+6,0</t>
  </si>
  <si>
    <t>14710026R1</t>
  </si>
  <si>
    <t>Potrubí předizolované flexi ALU DN 125</t>
  </si>
  <si>
    <t>14710026R2</t>
  </si>
  <si>
    <t>Potrubí předizolované flexi ALU DN 150</t>
  </si>
  <si>
    <t>42911714R</t>
  </si>
  <si>
    <t>Axiální ventilátor do potrubí DN 150, ovládání spínač, 565 m3/h 50W 2620 ot./min</t>
  </si>
  <si>
    <t>Zednické výpomoci při montáži vytápění</t>
  </si>
  <si>
    <t>722181214RT7</t>
  </si>
  <si>
    <t>Izolace návleková MIRELON PRO tl. stěny 20 mm, vnitřní průměr 22 mm</t>
  </si>
  <si>
    <t>733161904R00</t>
  </si>
  <si>
    <t>Propojení měděného potrubí vytápění D 22 mm</t>
  </si>
  <si>
    <t>napojení na stávající potrubí : 2</t>
  </si>
  <si>
    <t>733163104R00</t>
  </si>
  <si>
    <t>Potrubí z měděných trubek vytápění D 22 x 1,0 mm, montáž i dodání potrubí včetně tvarovek</t>
  </si>
  <si>
    <t>(3,7+0,3+2,5)*2</t>
  </si>
  <si>
    <t>733167003R00</t>
  </si>
  <si>
    <t>Příplatek za zhotovení přípojky Cu 22/1</t>
  </si>
  <si>
    <t>733190306R00</t>
  </si>
  <si>
    <t>Tlaková zkouška Cu potrubí do D 35</t>
  </si>
  <si>
    <t>734209114R00</t>
  </si>
  <si>
    <t>Montáž armatur závitových,se 2závity, G 3/4</t>
  </si>
  <si>
    <t>734213111R00</t>
  </si>
  <si>
    <t>Ventil automatický odvzdušňovací</t>
  </si>
  <si>
    <t>55121077.A</t>
  </si>
  <si>
    <t>Termostatický ventil DN 15, reg. šroubení DN 15</t>
  </si>
  <si>
    <t>735159111R00</t>
  </si>
  <si>
    <t>Montáž panelových těles Radik do délky 1600 mm</t>
  </si>
  <si>
    <t>48457593.A</t>
  </si>
  <si>
    <t>Těleso otopné deskové Radik VK typ 22, výška 900 mm, délka 600 mm</t>
  </si>
  <si>
    <t>Cenová úroveň</t>
  </si>
  <si>
    <t>RTS 2023/1</t>
  </si>
  <si>
    <t>individuální</t>
  </si>
  <si>
    <t>085/2023</t>
  </si>
  <si>
    <t>PŘÍSTAVBA WC KULTURNÍHO DOMU RAČEROVICE</t>
  </si>
  <si>
    <t>01</t>
  </si>
  <si>
    <t>Elektroinstalace</t>
  </si>
  <si>
    <t>Množství</t>
  </si>
  <si>
    <t>Cena / MJ</t>
  </si>
  <si>
    <t>Cena s DPH</t>
  </si>
  <si>
    <t>Hmotnost / MJ</t>
  </si>
  <si>
    <t>Hmotnost celk.(t)</t>
  </si>
  <si>
    <t>Dem. hmotnost / MJ</t>
  </si>
  <si>
    <t>Dem. hmotnost celk.(t)</t>
  </si>
  <si>
    <t>Cen. soustava / platnost</t>
  </si>
  <si>
    <t>Nhod / MJ</t>
  </si>
  <si>
    <t>Nhod celk.</t>
  </si>
  <si>
    <t>Dodavatel</t>
  </si>
  <si>
    <t>Typ položky</t>
  </si>
  <si>
    <t>Stav položky</t>
  </si>
  <si>
    <t>200</t>
  </si>
  <si>
    <t>Silnoproudá elektroinstalace</t>
  </si>
  <si>
    <t>205</t>
  </si>
  <si>
    <t>upr1ppR61</t>
  </si>
  <si>
    <t>Úprava rozvaděče RH v 1.NP: montáž, označení, úprava vč. dodávky materiálu dle PD</t>
  </si>
  <si>
    <t>Kalkul</t>
  </si>
  <si>
    <t>Práce</t>
  </si>
  <si>
    <t>Běžná</t>
  </si>
  <si>
    <t>650031122R00</t>
  </si>
  <si>
    <t>Osazení rozvodnice na zeď, pl. do 0,3 m2</t>
  </si>
  <si>
    <t>RTS 23/ I</t>
  </si>
  <si>
    <t>210800113R00R</t>
  </si>
  <si>
    <t>Kabel CYKY 750 V 5x10 mm2 uložený pod omítkou</t>
  </si>
  <si>
    <t>210810377R00</t>
  </si>
  <si>
    <t>Kabel silový CYKYDY 750 V 5 x 4 mm2 pevně ulož.</t>
  </si>
  <si>
    <t>210810045R00</t>
  </si>
  <si>
    <t>Kabel CYKY-m 750 V 3 x 1,5 mm2 pevně uložený</t>
  </si>
  <si>
    <t>210810055R00</t>
  </si>
  <si>
    <t>Kabel CYKY-m 750 V 5 x 1,5 mm2 pevně uložený</t>
  </si>
  <si>
    <t>222280221R00</t>
  </si>
  <si>
    <t>SYKFY 5x2x0.5 mm v trubkách</t>
  </si>
  <si>
    <t>210800546R00</t>
  </si>
  <si>
    <t>Vodič H07V-U (CY) 4 mm2 uložený pevně</t>
  </si>
  <si>
    <t>210800547R00</t>
  </si>
  <si>
    <t>Vodič H07V-U (CY) 6 mm2 uložený pevně</t>
  </si>
  <si>
    <t>210100252R00</t>
  </si>
  <si>
    <t>Ukončení celoplast. kabelů zákl./pás.do 4x25 mm2</t>
  </si>
  <si>
    <t>210100258R00</t>
  </si>
  <si>
    <t>Ukončení celoplast. kabelů zákl./pás.do 5x4 mm2</t>
  </si>
  <si>
    <t>210100003R00</t>
  </si>
  <si>
    <t>Ukončení vodičů v rozvaděči + zapojení do 16 mm2</t>
  </si>
  <si>
    <t>210100002R00</t>
  </si>
  <si>
    <t>Ukončení vodičů v rozvaděči + zapojení do 6 mm2</t>
  </si>
  <si>
    <t>210100001R00</t>
  </si>
  <si>
    <t>Ukončení vodičů v rozvaděči + zapojení do 2,5 mm2</t>
  </si>
  <si>
    <t>210950101RT1</t>
  </si>
  <si>
    <t>Štítek označovací na kabel, včetně dodávky štítku</t>
  </si>
  <si>
    <t>210192722R00</t>
  </si>
  <si>
    <t>Štítek označovací pro přístroje - lepený</t>
  </si>
  <si>
    <t>220260106R00</t>
  </si>
  <si>
    <t>Vyhledání vývodu nebo krabice</t>
  </si>
  <si>
    <t>210201511R00</t>
  </si>
  <si>
    <t>Svítidlo LED bytové stropní přisazené</t>
  </si>
  <si>
    <t>650101921R00</t>
  </si>
  <si>
    <t>Montáž nouzového svítidla přisazeného</t>
  </si>
  <si>
    <t>210201521R001</t>
  </si>
  <si>
    <t>Zapojení průtokovéh oohřívače</t>
  </si>
  <si>
    <t>650072621R00</t>
  </si>
  <si>
    <t>Montáž čidla pohybu stropního přisazeného</t>
  </si>
  <si>
    <t>210290751R00R</t>
  </si>
  <si>
    <t>Připojení ventilátoru do 1,5 kW</t>
  </si>
  <si>
    <t>210010301R00</t>
  </si>
  <si>
    <t>Krabice přístrojová KP, bez zapojení, kruhová</t>
  </si>
  <si>
    <t>974054208R00</t>
  </si>
  <si>
    <t>Vyvrtání kapsy pro krabici do pr.80 mm, cihla plná</t>
  </si>
  <si>
    <t>210010322R00</t>
  </si>
  <si>
    <t>Krabice rozvodná KR 97, se zapojením, kruhová</t>
  </si>
  <si>
    <t>210150131R00SN</t>
  </si>
  <si>
    <t>Signalizace nouzová montáž vč. zapojení</t>
  </si>
  <si>
    <t>Indiv</t>
  </si>
  <si>
    <t>220711309R00SN</t>
  </si>
  <si>
    <t>Montáž tísňového hlásiče - tlačítko</t>
  </si>
  <si>
    <t>220410001R00SN15</t>
  </si>
  <si>
    <t>Montáž transformátoru 230/15V</t>
  </si>
  <si>
    <t>OSNS0101</t>
  </si>
  <si>
    <t>Oživení systému nouzové signalizace</t>
  </si>
  <si>
    <t>ks</t>
  </si>
  <si>
    <t>460680021RT2</t>
  </si>
  <si>
    <t>Průraz zdivem v cihlové zdi tloušťky 15 cm, plochy do 0,025 m2</t>
  </si>
  <si>
    <t>460680024RT1</t>
  </si>
  <si>
    <t>Průraz zdivem v cihlové zdi tloušťky 60 cm plochy do 0,09 m2</t>
  </si>
  <si>
    <t>974031121R00</t>
  </si>
  <si>
    <t>Vysekání rýh ve zdi cihelné 3 x 3 cm</t>
  </si>
  <si>
    <t>974031132R00</t>
  </si>
  <si>
    <t>Vysekání rýh ve zdi cihelné 5 x 7 cm</t>
  </si>
  <si>
    <t>210020922R00RP</t>
  </si>
  <si>
    <t>Ucpávka protipožární, průchod stěnou, dodávka materiálu včetně montáže</t>
  </si>
  <si>
    <t xml:space="preserve">ks    </t>
  </si>
  <si>
    <t>210</t>
  </si>
  <si>
    <t>Specifikace</t>
  </si>
  <si>
    <t>M210RS1</t>
  </si>
  <si>
    <t>Rozvaděč RP, ocelplechový, vestavný, 60 modulů, IP30/20 kompletní vč. náplně viz výkres rozvaděče</t>
  </si>
  <si>
    <t>34111101R</t>
  </si>
  <si>
    <t>Kabel silový s Cu jádrem 750 V CYKY 5 x 10 mm2</t>
  </si>
  <si>
    <t>34111098R</t>
  </si>
  <si>
    <t>Kabel silový s Cu jádrem 750 V CYKY 5 x 4 mm2</t>
  </si>
  <si>
    <t>34111032R</t>
  </si>
  <si>
    <t>Kabel silový s Cu jádrem 750 V CYKY 3 C x 1,5 mm2</t>
  </si>
  <si>
    <t>34111090R</t>
  </si>
  <si>
    <t>Kabel silový s Cu jádrem 750 V CYKY 5 x 1,5 mm2</t>
  </si>
  <si>
    <t>34121044R</t>
  </si>
  <si>
    <t>Kabel sdělovací s Cu jádrem SYKFY 2 x 2 x 0,50 mm</t>
  </si>
  <si>
    <t>34140925R</t>
  </si>
  <si>
    <t>Vodič silový CY hnědý 4,00 mm2 - drát</t>
  </si>
  <si>
    <t>34140966R</t>
  </si>
  <si>
    <t>Vodič silový CY zelenožlutý 6,00 mm2 - drát</t>
  </si>
  <si>
    <t>Linearound2500/840</t>
  </si>
  <si>
    <t>B1 - LED svítidlo přisazené, 1 x LED, 24W, 2840lm, Ra80, 4000K, IP54</t>
  </si>
  <si>
    <t>Linearound3600/840</t>
  </si>
  <si>
    <t>NOSVI</t>
  </si>
  <si>
    <t>N - Nouzové LED svítidlo přisazené s piktogramen, 3W, svíticí při výpadku, doba 1h</t>
  </si>
  <si>
    <t>DSM</t>
  </si>
  <si>
    <t>Drobný spojovací materiál (šrouby, vruty, hmoždinky apod...)</t>
  </si>
  <si>
    <t>Snímač pohybu, přisazený</t>
  </si>
  <si>
    <t>Pro bezdotykové ovládání elektrických spotřebičů.</t>
  </si>
  <si>
    <t>POP</t>
  </si>
  <si>
    <t>Přístroj je určen pro montáž do stropních podhledů.</t>
  </si>
  <si>
    <t>Oblast zachycení: kuželová (kruh Ř 7 m při montážní výšce 2,5 m). S montážní výškou se oblast zachycení úměrně zvětšuje až na cca Ř 16 m při výšce 8 m.</t>
  </si>
  <si>
    <t>Nastavitelné parametry:</t>
  </si>
  <si>
    <t>– prahové osvětlení (1 - 1 000 lx)</t>
  </si>
  <si>
    <t>– zpoždění vypnutí (5 s - 10 min.)</t>
  </si>
  <si>
    <t>– citlivost snímání</t>
  </si>
  <si>
    <t>Spínací prvek: relé</t>
  </si>
  <si>
    <t>Pro vakuové nebo halogenové žárovky 230 V AC (2 300 W).</t>
  </si>
  <si>
    <t>Pro halogenové žárovky připojené přes konvenční (vinutý) nebo elektronický transformátor (1 750 V·A).</t>
  </si>
  <si>
    <t>Pro zářivky s kapacitní kompenzací (500 V·A / 64 µF).</t>
  </si>
  <si>
    <t>Stupeň krytí: IP 20 (po zabudování do podhledu)</t>
  </si>
  <si>
    <t>Pracovní teplota: –10 °C až+35 °C</t>
  </si>
  <si>
    <t>Rozměry: Ř 110 x 46,5 mm</t>
  </si>
  <si>
    <t>Barva snímače: bílá</t>
  </si>
  <si>
    <t>230 V AC, 3vodičové připojení</t>
  </si>
  <si>
    <t>MX2207</t>
  </si>
  <si>
    <t>Multifunkční časové relé pod tlačítko</t>
  </si>
  <si>
    <t>Jednoduché manuální přepínání výkonu ohřevu vody</t>
  </si>
  <si>
    <t>Vysoký komfort ohřevu vody a výrazná úspora el. energie</t>
  </si>
  <si>
    <t>Možnost zapojení také na více odběrných míst</t>
  </si>
  <si>
    <t>Montáž do sprchového koutu není možná</t>
  </si>
  <si>
    <t>Výkonové provedení: 4,4/7 kW</t>
  </si>
  <si>
    <t>34572310R</t>
  </si>
  <si>
    <t>Pásky stahovací SP 380 x 4,5</t>
  </si>
  <si>
    <t>100 ks</t>
  </si>
  <si>
    <t>M210S2913MP</t>
  </si>
  <si>
    <t>Šroub 2,9 x 13 mm pro montáž přístroje do KU, 1 bal/50ks</t>
  </si>
  <si>
    <t>bal</t>
  </si>
  <si>
    <t>34571518R</t>
  </si>
  <si>
    <t>Krabice univerzální z PH  KU 68- 1901</t>
  </si>
  <si>
    <t>345704420000R</t>
  </si>
  <si>
    <t>Krabice rozvodná kruhová KR 97/5</t>
  </si>
  <si>
    <t>3280BC10001B</t>
  </si>
  <si>
    <t>Sada pro nouzovou signalizaci: kontrolní modul s alarmem, tlačítko signální tahové, tlačítko reset. transformátor</t>
  </si>
  <si>
    <t>Pro přivolání pomoci tělesně postiženým osobám (podle vyhlášky č. 398/2009 Sb. o bezbariérovém užívání staveb), např. na WC.</t>
  </si>
  <si>
    <t>Skládá se z následujících prvků: kontrolní modul s alarmem, tlačítko signální tahové, tlačítko resetovací, transformátor.</t>
  </si>
  <si>
    <t>Součástí dodávky jsou rámečky (1× 2násobný, 2× 1násobný).</t>
  </si>
  <si>
    <t>Stiskem tlačítka nebo tahem za šňůru (délka 2,5 m) se vyvolá akustický a optický alarm vně místnosti. LED v tlačítku se rozsvítí jako znamení, že přijde pomoc.</t>
  </si>
  <si>
    <t>Optický / akustický alarm: blikající červené světlo / 2,3 kHz, 78 dB</t>
  </si>
  <si>
    <t>K výstupům kontrolního modulu je možné připojit další prvky signalizačního systému. Do kontrolní smyčky lze také doplnit další signální tlačítka, např. FAP 2001.</t>
  </si>
  <si>
    <t>Napěťový výstup: 15 V AC, Bezpotenciálový výstup: reléový přepínač</t>
  </si>
  <si>
    <t>Vestavná hloubka: 21,5 mm, barva alpská bílá</t>
  </si>
  <si>
    <t>Vstupní svorky transformátoru: šroubové, max. 4 mm2, Ostatní svorky přístrojů: šroubové, max. 1 mm2</t>
  </si>
  <si>
    <t>Pracovní teplota: +5 °C až +40 °C, 230 V AC, 50/60 Hz</t>
  </si>
  <si>
    <t>34561403R</t>
  </si>
  <si>
    <t>Svorka krabicová 2x2,5</t>
  </si>
  <si>
    <t>34561404R</t>
  </si>
  <si>
    <t>Svorka krabicová 3x2,5</t>
  </si>
  <si>
    <t>34561406R</t>
  </si>
  <si>
    <t>Svorka krabicová 5x2,5</t>
  </si>
  <si>
    <t>34572320R</t>
  </si>
  <si>
    <t>Příchytka stahovacího pásku - pro upevnění hmoždinkou do zdi  1bal = 100ks</t>
  </si>
  <si>
    <t>34572307R</t>
  </si>
  <si>
    <t>Pásky stahovací SP 250 x 4,5</t>
  </si>
  <si>
    <t>585400110000R</t>
  </si>
  <si>
    <t>Sádra rychletuhnoucí šedá</t>
  </si>
  <si>
    <t>kg</t>
  </si>
  <si>
    <t>RTS 22/ I</t>
  </si>
  <si>
    <t>215</t>
  </si>
  <si>
    <t>VRN</t>
  </si>
  <si>
    <t>032011T00</t>
  </si>
  <si>
    <t>Koordinace postupu prací s ostatními profesemi</t>
  </si>
  <si>
    <t>POL99_8</t>
  </si>
  <si>
    <t>032011T0099</t>
  </si>
  <si>
    <t>Práce spojené s úpravami rozvodů dle požadavku uživatele</t>
  </si>
  <si>
    <t>032011T00SRT</t>
  </si>
  <si>
    <t>Spolupráce s revizním technikem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</si>
  <si>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</si>
  <si>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</si>
  <si>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</si>
  <si>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333120011T00</t>
  </si>
  <si>
    <t>Likvidace odpadu</t>
  </si>
  <si>
    <t>333030040T00</t>
  </si>
  <si>
    <t>Revize el. zařízení</t>
  </si>
  <si>
    <t>210010048T00</t>
  </si>
  <si>
    <t>Doprava</t>
  </si>
  <si>
    <t>02</t>
  </si>
  <si>
    <t>Hromosvod</t>
  </si>
  <si>
    <t>210220021R00</t>
  </si>
  <si>
    <t>Vedení uzemňovací v zemi FeZn do 120 mm2 vč.svorek</t>
  </si>
  <si>
    <t>210220022R00</t>
  </si>
  <si>
    <t>Vedení uzemňovací v zemi FeZn, D 8 - 10 mm</t>
  </si>
  <si>
    <t>210220372R00</t>
  </si>
  <si>
    <t>Úhelník ochranný nebo trubka s držáky do zdiva</t>
  </si>
  <si>
    <t>210220101R00</t>
  </si>
  <si>
    <t>Vodiče svodové FeZn D do 10,Al 10,Cu 8 +podpěry</t>
  </si>
  <si>
    <t>210220301R00</t>
  </si>
  <si>
    <t>Svorka hromosvodová do 2 šroubů /SS, SZ, SO/</t>
  </si>
  <si>
    <t>210220302R00</t>
  </si>
  <si>
    <t>Svorka hromosvodová nad 2 šrouby /ST, SJ, SR, atd/</t>
  </si>
  <si>
    <t>650111811R00R</t>
  </si>
  <si>
    <t>Montáž držáku jímací tyče do zdiva</t>
  </si>
  <si>
    <t>210220401R00</t>
  </si>
  <si>
    <t>Označení svodu štítky, smaltované, umělá hmota</t>
  </si>
  <si>
    <t>460260011RT1</t>
  </si>
  <si>
    <t>Pevné spojení páskových zemničů vyhledání a očištění stávajícího zemniče</t>
  </si>
  <si>
    <t>210220010R00</t>
  </si>
  <si>
    <t xml:space="preserve">Asfaltový nátěr zemnícího pásku/svorek, vč. nátěrové hmoty  </t>
  </si>
  <si>
    <t>35441120R</t>
  </si>
  <si>
    <t>Pásek uzemňovací pozinkovaný 30 x 4 mm</t>
  </si>
  <si>
    <t>1m=0,95kg</t>
  </si>
  <si>
    <t>15615235R</t>
  </si>
  <si>
    <t>Drát tažený pozinkovaný 11343  D 10,00 mm</t>
  </si>
  <si>
    <t>1m=0,62kg</t>
  </si>
  <si>
    <t>35441832R</t>
  </si>
  <si>
    <t>Trubka ochranná OT 1,7</t>
  </si>
  <si>
    <t>35441221R</t>
  </si>
  <si>
    <t>Držák ochranné trubky</t>
  </si>
  <si>
    <t>562889991019R</t>
  </si>
  <si>
    <t>Trubice smršťovací d 33 x 1000 m, zž</t>
  </si>
  <si>
    <t>35444180R</t>
  </si>
  <si>
    <t xml:space="preserve">Drát 8 AlMgSi T/4 </t>
  </si>
  <si>
    <t>35441986R</t>
  </si>
  <si>
    <t>Svorka SR 2b pro pásek 30 x 4 mm</t>
  </si>
  <si>
    <t>35441997R</t>
  </si>
  <si>
    <t>Svorka SR 3b</t>
  </si>
  <si>
    <t>35441905R</t>
  </si>
  <si>
    <t>Svorka připojovací SO okapových žlabů d 6-12 mm</t>
  </si>
  <si>
    <t>35441850R</t>
  </si>
  <si>
    <t>Svorka univerzální SU</t>
  </si>
  <si>
    <t>35441925R</t>
  </si>
  <si>
    <t>Svorka zkušební SZ pro lano d 6-12 mm</t>
  </si>
  <si>
    <t>35441851RF</t>
  </si>
  <si>
    <t>Svorka falcová SUF</t>
  </si>
  <si>
    <t>35441470R</t>
  </si>
  <si>
    <t>Podpěra vedení pod taškovou krytinu PV 11</t>
  </si>
  <si>
    <t>35441560R</t>
  </si>
  <si>
    <t>Podpěra vedení na plechové střechy PV 23</t>
  </si>
  <si>
    <t>30909520125Rk</t>
  </si>
  <si>
    <t>Šroub do oceli pr. 4,8 x 30 mm se středící a těsnící podložkou, nebarvená hlava</t>
  </si>
  <si>
    <t>35441450R</t>
  </si>
  <si>
    <t>Podpěra vedení do zdiva PV1p-55 vč. vrutu</t>
  </si>
  <si>
    <t>35441846R</t>
  </si>
  <si>
    <t xml:space="preserve">Štítek označovací plastový na svod - číselný  </t>
  </si>
  <si>
    <t xml:space="preserve">Revize el. zařízení </t>
  </si>
  <si>
    <t>Doprava do 20km</t>
  </si>
  <si>
    <t xml:space="preserve">Dokumentace skutečného provedení </t>
  </si>
  <si>
    <t>225</t>
  </si>
  <si>
    <t>460200143R00</t>
  </si>
  <si>
    <t>Výkop kabelové rýhy 35/60 cm  hor.3</t>
  </si>
  <si>
    <t>174101101R00</t>
  </si>
  <si>
    <t>Zásyp jam, rýh, šachet se zhutněním</t>
  </si>
  <si>
    <t>182001111R00</t>
  </si>
  <si>
    <t>Plošná úprava terénu, nerovnosti do 10 cm v rovině</t>
  </si>
  <si>
    <t>elektroinstalace</t>
  </si>
  <si>
    <t>hromosvod</t>
  </si>
  <si>
    <t>200-5</t>
  </si>
  <si>
    <t>200-6</t>
  </si>
  <si>
    <t>725534112R00</t>
  </si>
  <si>
    <t>Ohřívač elektrický, zásobníkový, beztlakový, montáž, dodání</t>
  </si>
  <si>
    <t>Výkaz výměr stavby</t>
  </si>
  <si>
    <t xml:space="preserve">Výkaz výměr </t>
  </si>
  <si>
    <t>Výkaz výměr</t>
  </si>
  <si>
    <t>Ostatní náklady (vč. vypracování 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</si>
</sst>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/>
    <xf numFmtId="49" fontId="6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0" fontId="8" fillId="2" borderId="2" xfId="0" applyFont="1" applyFill="1" applyBorder="1"/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8" xfId="0" applyFont="1" applyFill="1" applyBorder="1"/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/>
    <xf numFmtId="3" fontId="0" fillId="2" borderId="31" xfId="0" applyNumberFormat="1" applyFill="1" applyBorder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/>
    <xf numFmtId="3" fontId="0" fillId="0" borderId="28" xfId="0" applyNumberFormat="1" applyBorder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Font="1" applyBorder="1" applyAlignment="1">
      <alignment horizontal="left" vertical="top" wrapText="1"/>
    </xf>
    <xf numFmtId="0" fontId="17" fillId="0" borderId="30" xfId="0" quotePrefix="1" applyFont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3" borderId="21" xfId="0" applyFill="1" applyBorder="1" applyAlignment="1">
      <alignment wrapText="1"/>
    </xf>
    <xf numFmtId="0" fontId="0" fillId="0" borderId="28" xfId="0" applyBorder="1"/>
    <xf numFmtId="0" fontId="16" fillId="0" borderId="30" xfId="0" applyFont="1" applyBorder="1" applyAlignment="1">
      <alignment horizontal="center"/>
    </xf>
    <xf numFmtId="0" fontId="16" fillId="0" borderId="30" xfId="0" applyFont="1" applyBorder="1"/>
    <xf numFmtId="0" fontId="0" fillId="0" borderId="30" xfId="0" applyBorder="1"/>
    <xf numFmtId="0" fontId="16" fillId="0" borderId="31" xfId="0" applyFont="1" applyBorder="1"/>
    <xf numFmtId="0" fontId="0" fillId="4" borderId="0" xfId="0" applyFill="1"/>
    <xf numFmtId="49" fontId="0" fillId="4" borderId="0" xfId="0" applyNumberFormat="1" applyFill="1"/>
    <xf numFmtId="49" fontId="0" fillId="4" borderId="0" xfId="0" applyNumberFormat="1" applyFill="1" applyAlignment="1">
      <alignment horizontal="left" wrapText="1"/>
    </xf>
    <xf numFmtId="0" fontId="0" fillId="4" borderId="0" xfId="0" applyFill="1" applyAlignment="1">
      <alignment horizontal="center"/>
    </xf>
    <xf numFmtId="4" fontId="0" fillId="4" borderId="0" xfId="0" applyNumberFormat="1" applyFill="1"/>
    <xf numFmtId="0" fontId="18" fillId="0" borderId="0" xfId="0" applyFont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0" fillId="3" borderId="21" xfId="0" applyFill="1" applyBorder="1"/>
    <xf numFmtId="49" fontId="0" fillId="3" borderId="21" xfId="0" applyNumberFormat="1" applyFill="1" applyBorder="1"/>
    <xf numFmtId="0" fontId="0" fillId="3" borderId="21" xfId="0" applyFill="1" applyBorder="1" applyAlignment="1">
      <alignment horizontal="center"/>
    </xf>
    <xf numFmtId="0" fontId="0" fillId="3" borderId="15" xfId="0" applyFill="1" applyBorder="1"/>
    <xf numFmtId="0" fontId="18" fillId="3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8" fillId="0" borderId="0" xfId="0" applyNumberFormat="1" applyFont="1" applyAlignment="1">
      <alignment vertical="top"/>
    </xf>
    <xf numFmtId="0" fontId="19" fillId="2" borderId="32" xfId="0" applyFont="1" applyFill="1" applyBorder="1" applyAlignment="1">
      <alignment vertical="top"/>
    </xf>
    <xf numFmtId="49" fontId="19" fillId="2" borderId="18" xfId="0" applyNumberFormat="1" applyFont="1" applyFill="1" applyBorder="1" applyAlignment="1">
      <alignment vertical="top"/>
    </xf>
    <xf numFmtId="49" fontId="19" fillId="2" borderId="18" xfId="0" applyNumberFormat="1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center" vertical="top" shrinkToFit="1"/>
    </xf>
    <xf numFmtId="164" fontId="19" fillId="2" borderId="18" xfId="0" applyNumberFormat="1" applyFont="1" applyFill="1" applyBorder="1" applyAlignment="1">
      <alignment vertical="top" shrinkToFit="1"/>
    </xf>
    <xf numFmtId="4" fontId="19" fillId="2" borderId="18" xfId="0" applyNumberFormat="1" applyFont="1" applyFill="1" applyBorder="1" applyAlignment="1">
      <alignment vertical="top" shrinkToFit="1"/>
    </xf>
    <xf numFmtId="49" fontId="20" fillId="2" borderId="18" xfId="0" applyNumberFormat="1" applyFont="1" applyFill="1" applyBorder="1" applyAlignment="1">
      <alignment vertical="top" shrinkToFit="1"/>
    </xf>
    <xf numFmtId="4" fontId="20" fillId="2" borderId="18" xfId="0" applyNumberFormat="1" applyFont="1" applyFill="1" applyBorder="1" applyAlignment="1">
      <alignment vertical="top" shrinkToFit="1"/>
    </xf>
    <xf numFmtId="4" fontId="19" fillId="2" borderId="33" xfId="0" applyNumberFormat="1" applyFont="1" applyFill="1" applyBorder="1" applyAlignment="1">
      <alignment vertical="top" shrinkToFit="1"/>
    </xf>
    <xf numFmtId="4" fontId="19" fillId="2" borderId="0" xfId="0" applyNumberFormat="1" applyFont="1" applyFill="1" applyAlignment="1">
      <alignment vertical="top" shrinkToFit="1"/>
    </xf>
    <xf numFmtId="0" fontId="21" fillId="0" borderId="0" xfId="0" applyFont="1"/>
    <xf numFmtId="0" fontId="21" fillId="0" borderId="34" xfId="0" applyFont="1" applyBorder="1" applyAlignment="1">
      <alignment vertical="top"/>
    </xf>
    <xf numFmtId="49" fontId="21" fillId="0" borderId="35" xfId="0" applyNumberFormat="1" applyFont="1" applyBorder="1" applyAlignment="1">
      <alignment vertical="top"/>
    </xf>
    <xf numFmtId="49" fontId="21" fillId="0" borderId="35" xfId="0" applyNumberFormat="1" applyFont="1" applyBorder="1" applyAlignment="1">
      <alignment horizontal="left" vertical="top" wrapText="1"/>
    </xf>
    <xf numFmtId="0" fontId="21" fillId="0" borderId="35" xfId="0" applyFont="1" applyBorder="1" applyAlignment="1">
      <alignment horizontal="center" vertical="top" shrinkToFit="1"/>
    </xf>
    <xf numFmtId="164" fontId="21" fillId="0" borderId="35" xfId="0" applyNumberFormat="1" applyFont="1" applyBorder="1" applyAlignment="1">
      <alignment vertical="top" shrinkToFit="1"/>
    </xf>
    <xf numFmtId="4" fontId="21" fillId="0" borderId="35" xfId="0" applyNumberFormat="1" applyFont="1" applyBorder="1" applyAlignment="1">
      <alignment vertical="top" shrinkToFit="1"/>
    </xf>
    <xf numFmtId="49" fontId="22" fillId="0" borderId="35" xfId="0" applyNumberFormat="1" applyFont="1" applyBorder="1" applyAlignment="1">
      <alignment vertical="top" shrinkToFit="1"/>
    </xf>
    <xf numFmtId="4" fontId="22" fillId="0" borderId="35" xfId="0" applyNumberFormat="1" applyFont="1" applyBorder="1" applyAlignment="1">
      <alignment vertical="top" shrinkToFit="1"/>
    </xf>
    <xf numFmtId="4" fontId="21" fillId="0" borderId="36" xfId="0" applyNumberFormat="1" applyFont="1" applyBorder="1" applyAlignment="1">
      <alignment vertical="top" shrinkToFit="1"/>
    </xf>
    <xf numFmtId="4" fontId="21" fillId="0" borderId="0" xfId="0" applyNumberFormat="1" applyFont="1" applyAlignment="1">
      <alignment vertical="top" shrinkToFit="1"/>
    </xf>
    <xf numFmtId="4" fontId="21" fillId="0" borderId="0" xfId="0" applyNumberFormat="1" applyFont="1"/>
    <xf numFmtId="164" fontId="21" fillId="0" borderId="0" xfId="0" applyNumberFormat="1" applyFont="1"/>
    <xf numFmtId="0" fontId="21" fillId="0" borderId="37" xfId="0" applyFont="1" applyBorder="1" applyAlignment="1">
      <alignment vertical="top"/>
    </xf>
    <xf numFmtId="49" fontId="21" fillId="0" borderId="38" xfId="0" applyNumberFormat="1" applyFont="1" applyBorder="1" applyAlignment="1">
      <alignment vertical="top"/>
    </xf>
    <xf numFmtId="49" fontId="21" fillId="0" borderId="38" xfId="0" applyNumberFormat="1" applyFont="1" applyBorder="1" applyAlignment="1">
      <alignment horizontal="left" vertical="top" wrapText="1"/>
    </xf>
    <xf numFmtId="0" fontId="21" fillId="0" borderId="38" xfId="0" applyFont="1" applyBorder="1" applyAlignment="1">
      <alignment horizontal="center" vertical="top" shrinkToFit="1"/>
    </xf>
    <xf numFmtId="164" fontId="21" fillId="0" borderId="38" xfId="0" applyNumberFormat="1" applyFont="1" applyBorder="1" applyAlignment="1">
      <alignment vertical="top" shrinkToFit="1"/>
    </xf>
    <xf numFmtId="4" fontId="21" fillId="0" borderId="38" xfId="0" applyNumberFormat="1" applyFont="1" applyBorder="1" applyAlignment="1">
      <alignment vertical="top" shrinkToFit="1"/>
    </xf>
    <xf numFmtId="49" fontId="22" fillId="0" borderId="38" xfId="0" applyNumberFormat="1" applyFont="1" applyBorder="1" applyAlignment="1">
      <alignment vertical="top" shrinkToFit="1"/>
    </xf>
    <xf numFmtId="4" fontId="22" fillId="0" borderId="38" xfId="0" applyNumberFormat="1" applyFont="1" applyBorder="1" applyAlignment="1">
      <alignment vertical="top" shrinkToFit="1"/>
    </xf>
    <xf numFmtId="4" fontId="21" fillId="0" borderId="39" xfId="0" applyNumberFormat="1" applyFont="1" applyBorder="1" applyAlignment="1">
      <alignment vertical="top" shrinkToFit="1"/>
    </xf>
    <xf numFmtId="0" fontId="21" fillId="0" borderId="0" xfId="0" applyFont="1" applyAlignment="1">
      <alignment vertical="top"/>
    </xf>
    <xf numFmtId="49" fontId="21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shrinkToFit="1"/>
    </xf>
    <xf numFmtId="4" fontId="22" fillId="0" borderId="0" xfId="0" applyNumberFormat="1" applyFont="1" applyAlignment="1">
      <alignment vertical="top" shrinkToFit="1"/>
    </xf>
    <xf numFmtId="164" fontId="21" fillId="0" borderId="0" xfId="0" applyNumberFormat="1" applyFont="1" applyAlignment="1">
      <alignment vertical="top" shrinkToFit="1"/>
    </xf>
    <xf numFmtId="0" fontId="24" fillId="0" borderId="0" xfId="0" applyFont="1" applyAlignment="1">
      <alignment wrapText="1"/>
    </xf>
    <xf numFmtId="49" fontId="0" fillId="0" borderId="0" xfId="0" applyNumberFormat="1" applyAlignment="1">
      <alignment horizontal="left" wrapText="1"/>
    </xf>
    <xf numFmtId="49" fontId="3" fillId="0" borderId="26" xfId="0" applyNumberFormat="1" applyFont="1" applyBorder="1" applyAlignment="1">
      <alignment vertical="center"/>
    </xf>
    <xf numFmtId="4" fontId="3" fillId="0" borderId="3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2" borderId="10" xfId="0" applyNumberFormat="1" applyFill="1" applyBorder="1"/>
    <xf numFmtId="3" fontId="0" fillId="2" borderId="6" xfId="0" applyNumberFormat="1" applyFill="1" applyBorder="1"/>
    <xf numFmtId="3" fontId="0" fillId="2" borderId="29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3" fontId="0" fillId="0" borderId="6" xfId="0" applyNumberFormat="1" applyBorder="1" applyAlignment="1">
      <alignment horizontal="left"/>
    </xf>
    <xf numFmtId="3" fontId="0" fillId="0" borderId="29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27" xfId="0" applyNumberFormat="1" applyBorder="1" applyAlignment="1">
      <alignment horizontal="left"/>
    </xf>
    <xf numFmtId="49" fontId="3" fillId="0" borderId="2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23" fillId="0" borderId="18" xfId="0" applyFont="1" applyBorder="1" applyAlignment="1">
      <alignment horizontal="left" vertical="top" wrapText="1"/>
    </xf>
    <xf numFmtId="0" fontId="23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ownloads/Pristavba%20WC%20KD%20Racerovice%20-%20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1 Pol"/>
      <sheetName val="01 02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3"/>
  <sheetViews>
    <sheetView showGridLines="0" topLeftCell="B74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38</v>
      </c>
      <c r="B1" s="259" t="s">
        <v>1347</v>
      </c>
      <c r="C1" s="260"/>
      <c r="D1" s="260"/>
      <c r="E1" s="260"/>
      <c r="F1" s="260"/>
      <c r="G1" s="260"/>
      <c r="H1" s="260"/>
      <c r="I1" s="260"/>
      <c r="J1" s="261"/>
    </row>
    <row r="2" spans="1:15" ht="23.25" customHeight="1" x14ac:dyDescent="0.2">
      <c r="A2" s="3"/>
      <c r="B2" s="70" t="s">
        <v>23</v>
      </c>
      <c r="C2" s="71"/>
      <c r="D2" s="72" t="s">
        <v>40</v>
      </c>
      <c r="E2" s="72" t="s">
        <v>41</v>
      </c>
      <c r="F2" s="73"/>
      <c r="G2" s="73"/>
      <c r="H2" s="73"/>
      <c r="I2" s="73"/>
      <c r="J2" s="74"/>
      <c r="O2" s="1"/>
    </row>
    <row r="3" spans="1:15" ht="23.25" hidden="1" customHeight="1" x14ac:dyDescent="0.2">
      <c r="A3" s="3"/>
      <c r="B3" s="75"/>
      <c r="C3" s="71"/>
      <c r="D3" s="76"/>
      <c r="E3" s="76"/>
      <c r="F3" s="77"/>
      <c r="G3" s="77"/>
      <c r="H3" s="71"/>
      <c r="I3" s="78"/>
      <c r="J3" s="79"/>
    </row>
    <row r="4" spans="1:15" ht="23.25" customHeight="1" x14ac:dyDescent="0.2">
      <c r="A4" s="3"/>
      <c r="B4" s="80"/>
      <c r="C4" s="81"/>
      <c r="D4" s="82"/>
      <c r="E4" s="82"/>
      <c r="F4" s="83"/>
      <c r="G4" s="83"/>
      <c r="H4" s="83"/>
      <c r="I4" s="83"/>
      <c r="J4" s="84"/>
    </row>
    <row r="5" spans="1:15" ht="24" customHeight="1" x14ac:dyDescent="0.2">
      <c r="A5" s="3"/>
      <c r="B5" s="40" t="s">
        <v>22</v>
      </c>
      <c r="D5" s="29"/>
      <c r="E5" s="23"/>
      <c r="F5" s="23"/>
      <c r="G5" s="23"/>
      <c r="H5" s="25" t="s">
        <v>35</v>
      </c>
      <c r="I5" s="29"/>
      <c r="J5" s="9"/>
    </row>
    <row r="6" spans="1:15" ht="15.75" customHeight="1" x14ac:dyDescent="0.2">
      <c r="A6" s="3"/>
      <c r="B6" s="36"/>
      <c r="C6" s="23"/>
      <c r="D6" s="29"/>
      <c r="E6" s="23"/>
      <c r="F6" s="23"/>
      <c r="G6" s="23"/>
      <c r="H6" s="25" t="s">
        <v>36</v>
      </c>
      <c r="I6" s="29"/>
      <c r="J6" s="9"/>
    </row>
    <row r="7" spans="1:15" ht="15.75" customHeight="1" x14ac:dyDescent="0.2">
      <c r="A7" s="3"/>
      <c r="B7" s="37"/>
      <c r="C7" s="24"/>
      <c r="D7" s="30"/>
      <c r="E7" s="31"/>
      <c r="F7" s="31"/>
      <c r="G7" s="31"/>
      <c r="H7" s="32"/>
      <c r="I7" s="31"/>
      <c r="J7" s="43"/>
    </row>
    <row r="8" spans="1:15" ht="24" hidden="1" customHeight="1" x14ac:dyDescent="0.2">
      <c r="A8" s="3"/>
      <c r="B8" s="40" t="s">
        <v>20</v>
      </c>
      <c r="D8" s="29"/>
      <c r="H8" s="25" t="s">
        <v>35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36</v>
      </c>
      <c r="I9" s="29"/>
      <c r="J9" s="9"/>
    </row>
    <row r="10" spans="1:15" ht="15.75" hidden="1" customHeight="1" x14ac:dyDescent="0.2">
      <c r="A10" s="3"/>
      <c r="B10" s="44"/>
      <c r="C10" s="24"/>
      <c r="D10" s="30"/>
      <c r="E10" s="32"/>
      <c r="F10" s="32"/>
      <c r="G10" s="15"/>
      <c r="H10" s="15"/>
      <c r="I10" s="45"/>
      <c r="J10" s="43"/>
    </row>
    <row r="11" spans="1:15" ht="24" customHeight="1" x14ac:dyDescent="0.2">
      <c r="A11" s="3"/>
      <c r="B11" s="40" t="s">
        <v>19</v>
      </c>
      <c r="D11" s="266"/>
      <c r="E11" s="266"/>
      <c r="F11" s="266"/>
      <c r="G11" s="266"/>
      <c r="H11" s="25" t="s">
        <v>35</v>
      </c>
      <c r="I11" s="29"/>
      <c r="J11" s="9"/>
    </row>
    <row r="12" spans="1:15" ht="15.75" customHeight="1" x14ac:dyDescent="0.2">
      <c r="A12" s="3"/>
      <c r="B12" s="36"/>
      <c r="C12" s="23"/>
      <c r="D12" s="257"/>
      <c r="E12" s="257"/>
      <c r="F12" s="257"/>
      <c r="G12" s="257"/>
      <c r="H12" s="25" t="s">
        <v>36</v>
      </c>
      <c r="I12" s="29"/>
      <c r="J12" s="9"/>
    </row>
    <row r="13" spans="1:15" ht="15.75" customHeight="1" x14ac:dyDescent="0.2">
      <c r="A13" s="3"/>
      <c r="B13" s="37"/>
      <c r="C13" s="24"/>
      <c r="D13" s="258"/>
      <c r="E13" s="258"/>
      <c r="F13" s="258"/>
      <c r="G13" s="258"/>
      <c r="H13" s="26"/>
      <c r="I13" s="31"/>
      <c r="J13" s="43"/>
    </row>
    <row r="14" spans="1:15" ht="24" customHeight="1" x14ac:dyDescent="0.2">
      <c r="A14" s="3"/>
      <c r="B14" s="56" t="s">
        <v>21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33</v>
      </c>
      <c r="C15" s="62"/>
      <c r="D15" s="15"/>
      <c r="E15" s="265"/>
      <c r="F15" s="265"/>
      <c r="G15" s="255"/>
      <c r="H15" s="255"/>
      <c r="I15" s="255" t="s">
        <v>30</v>
      </c>
      <c r="J15" s="256"/>
    </row>
    <row r="16" spans="1:15" ht="23.25" customHeight="1" x14ac:dyDescent="0.2">
      <c r="A16" s="143" t="s">
        <v>25</v>
      </c>
      <c r="B16" s="144" t="s">
        <v>25</v>
      </c>
      <c r="C16" s="48"/>
      <c r="D16" s="49"/>
      <c r="E16" s="251"/>
      <c r="F16" s="252"/>
      <c r="G16" s="251"/>
      <c r="H16" s="252"/>
      <c r="I16" s="251">
        <f>SUM(I54:I67)+I88</f>
        <v>0</v>
      </c>
      <c r="J16" s="262"/>
    </row>
    <row r="17" spans="1:10" ht="23.25" customHeight="1" x14ac:dyDescent="0.2">
      <c r="A17" s="143" t="s">
        <v>26</v>
      </c>
      <c r="B17" s="144" t="s">
        <v>26</v>
      </c>
      <c r="C17" s="48"/>
      <c r="D17" s="49"/>
      <c r="E17" s="251"/>
      <c r="F17" s="252"/>
      <c r="G17" s="251"/>
      <c r="H17" s="252"/>
      <c r="I17" s="251">
        <f>SUM(I68:I84)</f>
        <v>0</v>
      </c>
      <c r="J17" s="262"/>
    </row>
    <row r="18" spans="1:10" ht="23.25" customHeight="1" x14ac:dyDescent="0.2">
      <c r="A18" s="143" t="s">
        <v>27</v>
      </c>
      <c r="B18" s="144" t="s">
        <v>27</v>
      </c>
      <c r="C18" s="48"/>
      <c r="D18" s="49"/>
      <c r="E18" s="251"/>
      <c r="F18" s="252"/>
      <c r="G18" s="251"/>
      <c r="H18" s="252"/>
      <c r="I18" s="251">
        <f>SUM(I85:I87)</f>
        <v>0</v>
      </c>
      <c r="J18" s="262"/>
    </row>
    <row r="19" spans="1:10" ht="23.25" customHeight="1" x14ac:dyDescent="0.2">
      <c r="A19" s="143" t="s">
        <v>119</v>
      </c>
      <c r="B19" s="144" t="s">
        <v>28</v>
      </c>
      <c r="C19" s="48"/>
      <c r="D19" s="49"/>
      <c r="E19" s="251"/>
      <c r="F19" s="252"/>
      <c r="G19" s="251"/>
      <c r="H19" s="252"/>
      <c r="I19" s="251">
        <f>I89</f>
        <v>0</v>
      </c>
      <c r="J19" s="262"/>
    </row>
    <row r="20" spans="1:10" ht="23.25" customHeight="1" x14ac:dyDescent="0.2">
      <c r="A20" s="143" t="s">
        <v>120</v>
      </c>
      <c r="B20" s="144" t="s">
        <v>29</v>
      </c>
      <c r="C20" s="48"/>
      <c r="D20" s="49"/>
      <c r="E20" s="251"/>
      <c r="F20" s="252"/>
      <c r="G20" s="251"/>
      <c r="H20" s="252"/>
      <c r="I20" s="251">
        <v>0</v>
      </c>
      <c r="J20" s="262"/>
    </row>
    <row r="21" spans="1:10" ht="23.25" customHeight="1" x14ac:dyDescent="0.2">
      <c r="A21" s="3"/>
      <c r="B21" s="64" t="s">
        <v>30</v>
      </c>
      <c r="C21" s="65"/>
      <c r="D21" s="66"/>
      <c r="E21" s="273"/>
      <c r="F21" s="274"/>
      <c r="G21" s="273"/>
      <c r="H21" s="274"/>
      <c r="I21" s="273">
        <f>SUM(I16:J20)</f>
        <v>0</v>
      </c>
      <c r="J21" s="281"/>
    </row>
    <row r="22" spans="1:10" ht="33" customHeight="1" x14ac:dyDescent="0.2">
      <c r="A22" s="3"/>
      <c r="B22" s="55" t="s">
        <v>34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12</v>
      </c>
      <c r="C23" s="48"/>
      <c r="D23" s="49"/>
      <c r="E23" s="50">
        <v>15</v>
      </c>
      <c r="F23" s="51" t="s">
        <v>0</v>
      </c>
      <c r="G23" s="271">
        <v>0</v>
      </c>
      <c r="H23" s="272"/>
      <c r="I23" s="272"/>
      <c r="J23" s="52" t="str">
        <f t="shared" ref="J23:J28" si="0">Mena</f>
        <v>CZK</v>
      </c>
    </row>
    <row r="24" spans="1:10" ht="23.25" customHeight="1" x14ac:dyDescent="0.2">
      <c r="A24" s="3"/>
      <c r="B24" s="47" t="s">
        <v>13</v>
      </c>
      <c r="C24" s="48"/>
      <c r="D24" s="49"/>
      <c r="E24" s="50">
        <f>SazbaDPH1</f>
        <v>15</v>
      </c>
      <c r="F24" s="51" t="s">
        <v>0</v>
      </c>
      <c r="G24" s="253">
        <v>0</v>
      </c>
      <c r="H24" s="254"/>
      <c r="I24" s="254"/>
      <c r="J24" s="52" t="str">
        <f t="shared" si="0"/>
        <v>CZK</v>
      </c>
    </row>
    <row r="25" spans="1:10" ht="23.25" customHeight="1" x14ac:dyDescent="0.2">
      <c r="A25" s="3"/>
      <c r="B25" s="47" t="s">
        <v>14</v>
      </c>
      <c r="C25" s="48"/>
      <c r="D25" s="49"/>
      <c r="E25" s="50">
        <v>21</v>
      </c>
      <c r="F25" s="51" t="s">
        <v>0</v>
      </c>
      <c r="G25" s="271">
        <f>I21</f>
        <v>0</v>
      </c>
      <c r="H25" s="272"/>
      <c r="I25" s="272"/>
      <c r="J25" s="52" t="str">
        <f t="shared" si="0"/>
        <v>CZK</v>
      </c>
    </row>
    <row r="26" spans="1:10" ht="23.25" customHeight="1" x14ac:dyDescent="0.2">
      <c r="A26" s="3"/>
      <c r="B26" s="41" t="s">
        <v>15</v>
      </c>
      <c r="C26" s="19"/>
      <c r="D26" s="15"/>
      <c r="E26" s="38">
        <f>SazbaDPH2</f>
        <v>21</v>
      </c>
      <c r="F26" s="39" t="s">
        <v>0</v>
      </c>
      <c r="G26" s="267">
        <f>ZakladDPHZakl*SazbaDPH2/100</f>
        <v>0</v>
      </c>
      <c r="H26" s="268"/>
      <c r="I26" s="268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69">
        <v>0</v>
      </c>
      <c r="H27" s="269"/>
      <c r="I27" s="269"/>
      <c r="J27" s="53" t="str">
        <f t="shared" si="0"/>
        <v>CZK</v>
      </c>
    </row>
    <row r="28" spans="1:10" ht="27.75" hidden="1" customHeight="1" thickBot="1" x14ac:dyDescent="0.25">
      <c r="A28" s="3"/>
      <c r="B28" s="112" t="s">
        <v>24</v>
      </c>
      <c r="C28" s="113"/>
      <c r="D28" s="113"/>
      <c r="E28" s="114"/>
      <c r="F28" s="115"/>
      <c r="G28" s="270">
        <v>1659134.36</v>
      </c>
      <c r="H28" s="275"/>
      <c r="I28" s="275"/>
      <c r="J28" s="116" t="str">
        <f t="shared" si="0"/>
        <v>CZK</v>
      </c>
    </row>
    <row r="29" spans="1:10" ht="27.75" customHeight="1" thickBot="1" x14ac:dyDescent="0.25">
      <c r="A29" s="3"/>
      <c r="B29" s="112" t="s">
        <v>37</v>
      </c>
      <c r="C29" s="117"/>
      <c r="D29" s="117"/>
      <c r="E29" s="117"/>
      <c r="F29" s="117"/>
      <c r="G29" s="270">
        <f>ROUND(ZakladDPHSni+DPHSni+ZakladDPHZakl+DPHZakl,0)</f>
        <v>0</v>
      </c>
      <c r="H29" s="270"/>
      <c r="I29" s="270"/>
      <c r="J29" s="118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11</v>
      </c>
      <c r="D32" s="34"/>
      <c r="E32" s="34"/>
      <c r="F32" s="16" t="s">
        <v>10</v>
      </c>
      <c r="G32" s="34"/>
      <c r="H32" s="35"/>
      <c r="I32" s="34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3"/>
    </row>
    <row r="35" spans="1:10" ht="12.75" customHeight="1" x14ac:dyDescent="0.2">
      <c r="A35" s="3"/>
      <c r="B35" s="3"/>
      <c r="D35" s="280" t="s">
        <v>2</v>
      </c>
      <c r="E35" s="280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customHeight="1" x14ac:dyDescent="0.25">
      <c r="B37" s="67" t="s">
        <v>16</v>
      </c>
      <c r="C37" s="2"/>
      <c r="D37" s="2"/>
      <c r="E37" s="2"/>
      <c r="F37" s="100"/>
      <c r="G37" s="100"/>
      <c r="H37" s="100"/>
      <c r="I37" s="100"/>
      <c r="J37" s="2"/>
    </row>
    <row r="38" spans="1:10" ht="25.5" customHeight="1" x14ac:dyDescent="0.2">
      <c r="A38" s="88" t="s">
        <v>39</v>
      </c>
      <c r="B38" s="92" t="s">
        <v>17</v>
      </c>
      <c r="C38" s="93" t="s">
        <v>5</v>
      </c>
      <c r="D38" s="94"/>
      <c r="E38" s="94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95" t="s">
        <v>0</v>
      </c>
    </row>
    <row r="39" spans="1:10" ht="25.5" hidden="1" customHeight="1" x14ac:dyDescent="0.2">
      <c r="A39" s="88">
        <v>1</v>
      </c>
      <c r="B39" s="96" t="s">
        <v>42</v>
      </c>
      <c r="C39" s="278"/>
      <c r="D39" s="279"/>
      <c r="E39" s="279"/>
      <c r="F39" s="103">
        <v>0</v>
      </c>
      <c r="G39" s="104">
        <v>1659134.36</v>
      </c>
      <c r="H39" s="105">
        <v>348418.21</v>
      </c>
      <c r="I39" s="105">
        <v>2007552.57</v>
      </c>
      <c r="J39" s="97" t="e">
        <f t="shared" ref="J39:J46" ca="1" si="1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88" t="s">
        <v>43</v>
      </c>
      <c r="C40" s="263" t="s">
        <v>44</v>
      </c>
      <c r="D40" s="264"/>
      <c r="E40" s="264"/>
      <c r="F40" s="106"/>
      <c r="G40" s="107">
        <f>ZakladDPHZaklVypocet</f>
        <v>0</v>
      </c>
      <c r="H40" s="107">
        <f>CelkemDPHVypocet</f>
        <v>0</v>
      </c>
      <c r="I40" s="107">
        <f t="shared" ref="I40:I46" si="2">G40+H40</f>
        <v>0</v>
      </c>
      <c r="J40" s="90" t="e">
        <f t="shared" ca="1" si="1"/>
        <v>#NAME?</v>
      </c>
    </row>
    <row r="41" spans="1:10" ht="25.5" customHeight="1" x14ac:dyDescent="0.2">
      <c r="A41" s="88">
        <v>3</v>
      </c>
      <c r="B41" s="89" t="s">
        <v>43</v>
      </c>
      <c r="C41" s="263" t="s">
        <v>45</v>
      </c>
      <c r="D41" s="264"/>
      <c r="E41" s="264"/>
      <c r="F41" s="106"/>
      <c r="G41" s="107">
        <f>'1 stavební část'!G566</f>
        <v>0</v>
      </c>
      <c r="H41" s="107">
        <f t="shared" ref="H41:H46" si="3">G41*0.21</f>
        <v>0</v>
      </c>
      <c r="I41" s="107">
        <f t="shared" si="2"/>
        <v>0</v>
      </c>
      <c r="J41" s="90" t="e">
        <f t="shared" ca="1" si="1"/>
        <v>#NAME?</v>
      </c>
    </row>
    <row r="42" spans="1:10" ht="25.5" customHeight="1" x14ac:dyDescent="0.2">
      <c r="A42" s="88">
        <v>3</v>
      </c>
      <c r="B42" s="89" t="s">
        <v>46</v>
      </c>
      <c r="C42" s="263" t="s">
        <v>47</v>
      </c>
      <c r="D42" s="264"/>
      <c r="E42" s="264"/>
      <c r="F42" s="106"/>
      <c r="G42" s="107">
        <f>'2 ZTI kanalizace'!G93</f>
        <v>0</v>
      </c>
      <c r="H42" s="107">
        <f t="shared" si="3"/>
        <v>0</v>
      </c>
      <c r="I42" s="107">
        <f t="shared" si="2"/>
        <v>0</v>
      </c>
      <c r="J42" s="90" t="e">
        <f t="shared" ca="1" si="1"/>
        <v>#NAME?</v>
      </c>
    </row>
    <row r="43" spans="1:10" ht="25.5" customHeight="1" x14ac:dyDescent="0.2">
      <c r="A43" s="88">
        <v>3</v>
      </c>
      <c r="B43" s="89" t="s">
        <v>48</v>
      </c>
      <c r="C43" s="263" t="s">
        <v>49</v>
      </c>
      <c r="D43" s="264"/>
      <c r="E43" s="264"/>
      <c r="F43" s="106"/>
      <c r="G43" s="107">
        <f>'3 VZT'!G42</f>
        <v>0</v>
      </c>
      <c r="H43" s="107">
        <f t="shared" si="3"/>
        <v>0</v>
      </c>
      <c r="I43" s="107">
        <f t="shared" si="2"/>
        <v>0</v>
      </c>
      <c r="J43" s="90" t="e">
        <f t="shared" ca="1" si="1"/>
        <v>#NAME?</v>
      </c>
    </row>
    <row r="44" spans="1:10" ht="25.5" customHeight="1" x14ac:dyDescent="0.2">
      <c r="A44" s="88">
        <v>3</v>
      </c>
      <c r="B44" s="89" t="s">
        <v>50</v>
      </c>
      <c r="C44" s="263" t="s">
        <v>51</v>
      </c>
      <c r="D44" s="264"/>
      <c r="E44" s="264"/>
      <c r="F44" s="106"/>
      <c r="G44" s="107">
        <f>'4 vytápění'!G30</f>
        <v>0</v>
      </c>
      <c r="H44" s="107">
        <f t="shared" si="3"/>
        <v>0</v>
      </c>
      <c r="I44" s="107">
        <f t="shared" si="2"/>
        <v>0</v>
      </c>
      <c r="J44" s="90" t="e">
        <f t="shared" ca="1" si="1"/>
        <v>#NAME?</v>
      </c>
    </row>
    <row r="45" spans="1:10" ht="25.5" customHeight="1" x14ac:dyDescent="0.2">
      <c r="A45" s="88"/>
      <c r="B45" s="89">
        <v>5</v>
      </c>
      <c r="C45" s="289" t="s">
        <v>1341</v>
      </c>
      <c r="D45" s="289"/>
      <c r="E45" s="290"/>
      <c r="F45" s="106"/>
      <c r="G45" s="107">
        <f>'5 elektroinstalace'!G8</f>
        <v>0</v>
      </c>
      <c r="H45" s="107">
        <f t="shared" si="3"/>
        <v>0</v>
      </c>
      <c r="I45" s="107">
        <f t="shared" si="2"/>
        <v>0</v>
      </c>
      <c r="J45" s="90" t="e">
        <f t="shared" ca="1" si="1"/>
        <v>#NAME?</v>
      </c>
    </row>
    <row r="46" spans="1:10" ht="25.5" customHeight="1" x14ac:dyDescent="0.2">
      <c r="A46" s="88"/>
      <c r="B46" s="98">
        <v>6</v>
      </c>
      <c r="C46" s="287" t="s">
        <v>1342</v>
      </c>
      <c r="D46" s="287"/>
      <c r="E46" s="288"/>
      <c r="F46" s="108"/>
      <c r="G46" s="109">
        <f>'¨6 hromosvod'!G8</f>
        <v>0</v>
      </c>
      <c r="H46" s="109">
        <f t="shared" si="3"/>
        <v>0</v>
      </c>
      <c r="I46" s="109">
        <f t="shared" si="2"/>
        <v>0</v>
      </c>
      <c r="J46" s="99" t="e">
        <f t="shared" ca="1" si="1"/>
        <v>#NAME?</v>
      </c>
    </row>
    <row r="47" spans="1:10" ht="25.5" customHeight="1" x14ac:dyDescent="0.2">
      <c r="A47" s="88"/>
      <c r="B47" s="282" t="s">
        <v>52</v>
      </c>
      <c r="C47" s="283"/>
      <c r="D47" s="283"/>
      <c r="E47" s="284"/>
      <c r="F47" s="110"/>
      <c r="G47" s="111">
        <f>SUM(G41:G46)</f>
        <v>0</v>
      </c>
      <c r="H47" s="111">
        <f>SUM(H41:H46)</f>
        <v>0</v>
      </c>
      <c r="I47" s="111">
        <f>SUM(I41:I46)</f>
        <v>0</v>
      </c>
      <c r="J47" s="91" t="e">
        <f ca="1">SUMIF(A39:A44,"=1",J39:J44)</f>
        <v>#NAME?</v>
      </c>
    </row>
    <row r="51" spans="1:10" ht="15.75" x14ac:dyDescent="0.25">
      <c r="B51" s="119" t="s">
        <v>54</v>
      </c>
    </row>
    <row r="53" spans="1:10" ht="25.5" customHeight="1" x14ac:dyDescent="0.2">
      <c r="A53" s="120"/>
      <c r="B53" s="124" t="s">
        <v>17</v>
      </c>
      <c r="C53" s="124" t="s">
        <v>5</v>
      </c>
      <c r="D53" s="125"/>
      <c r="E53" s="125"/>
      <c r="F53" s="128" t="s">
        <v>55</v>
      </c>
      <c r="G53" s="128"/>
      <c r="H53" s="128"/>
      <c r="I53" s="128" t="s">
        <v>30</v>
      </c>
      <c r="J53" s="128" t="s">
        <v>0</v>
      </c>
    </row>
    <row r="54" spans="1:10" ht="25.5" customHeight="1" x14ac:dyDescent="0.2">
      <c r="A54" s="121"/>
      <c r="B54" s="131" t="s">
        <v>43</v>
      </c>
      <c r="C54" s="285" t="s">
        <v>56</v>
      </c>
      <c r="D54" s="286"/>
      <c r="E54" s="286"/>
      <c r="F54" s="139" t="s">
        <v>25</v>
      </c>
      <c r="G54" s="132"/>
      <c r="H54" s="132"/>
      <c r="I54" s="132">
        <f>'1 stavební část'!G7</f>
        <v>0</v>
      </c>
      <c r="J54" s="135" t="str">
        <f>IF(I90=0,"",I54/I90*100)</f>
        <v/>
      </c>
    </row>
    <row r="55" spans="1:10" ht="25.5" customHeight="1" x14ac:dyDescent="0.2">
      <c r="A55" s="121"/>
      <c r="B55" s="123" t="s">
        <v>46</v>
      </c>
      <c r="C55" s="276" t="s">
        <v>57</v>
      </c>
      <c r="D55" s="277"/>
      <c r="E55" s="277"/>
      <c r="F55" s="140" t="s">
        <v>25</v>
      </c>
      <c r="G55" s="129"/>
      <c r="H55" s="129"/>
      <c r="I55" s="129">
        <f>'1 stavební část'!G28</f>
        <v>0</v>
      </c>
      <c r="J55" s="136" t="str">
        <f>IF(I90=0,"",I55/I90*100)</f>
        <v/>
      </c>
    </row>
    <row r="56" spans="1:10" ht="25.5" customHeight="1" x14ac:dyDescent="0.2">
      <c r="A56" s="121"/>
      <c r="B56" s="123" t="s">
        <v>48</v>
      </c>
      <c r="C56" s="276" t="s">
        <v>58</v>
      </c>
      <c r="D56" s="277"/>
      <c r="E56" s="277"/>
      <c r="F56" s="140" t="s">
        <v>25</v>
      </c>
      <c r="G56" s="129"/>
      <c r="H56" s="129"/>
      <c r="I56" s="129">
        <f>'1 stavební část'!G49</f>
        <v>0</v>
      </c>
      <c r="J56" s="136" t="str">
        <f>IF(I90=0,"",I56/I90*100)</f>
        <v/>
      </c>
    </row>
    <row r="57" spans="1:10" ht="25.5" customHeight="1" x14ac:dyDescent="0.2">
      <c r="A57" s="121"/>
      <c r="B57" s="123" t="s">
        <v>50</v>
      </c>
      <c r="C57" s="276" t="s">
        <v>59</v>
      </c>
      <c r="D57" s="277"/>
      <c r="E57" s="277"/>
      <c r="F57" s="140" t="s">
        <v>25</v>
      </c>
      <c r="G57" s="129"/>
      <c r="H57" s="129"/>
      <c r="I57" s="129">
        <f>'1 stavební část'!G91</f>
        <v>0</v>
      </c>
      <c r="J57" s="136" t="str">
        <f>IF(I90=0,"",I57/I90*100)</f>
        <v/>
      </c>
    </row>
    <row r="58" spans="1:10" ht="25.5" customHeight="1" x14ac:dyDescent="0.2">
      <c r="A58" s="121"/>
      <c r="B58" s="123" t="s">
        <v>60</v>
      </c>
      <c r="C58" s="276" t="s">
        <v>61</v>
      </c>
      <c r="D58" s="277"/>
      <c r="E58" s="277"/>
      <c r="F58" s="140" t="s">
        <v>25</v>
      </c>
      <c r="G58" s="129"/>
      <c r="H58" s="129"/>
      <c r="I58" s="129">
        <f>'1 stavební část'!G104</f>
        <v>0</v>
      </c>
      <c r="J58" s="136" t="str">
        <f>IF(I90=0,"",I58/I90*100)</f>
        <v/>
      </c>
    </row>
    <row r="59" spans="1:10" ht="25.5" customHeight="1" x14ac:dyDescent="0.2">
      <c r="A59" s="121"/>
      <c r="B59" s="123" t="s">
        <v>62</v>
      </c>
      <c r="C59" s="276" t="s">
        <v>63</v>
      </c>
      <c r="D59" s="277"/>
      <c r="E59" s="277"/>
      <c r="F59" s="140" t="s">
        <v>25</v>
      </c>
      <c r="G59" s="129"/>
      <c r="H59" s="129"/>
      <c r="I59" s="129">
        <f>'1 stavební část'!G114</f>
        <v>0</v>
      </c>
      <c r="J59" s="136" t="str">
        <f>IF(I90=0,"",I59/I90*100)</f>
        <v/>
      </c>
    </row>
    <row r="60" spans="1:10" ht="25.5" customHeight="1" x14ac:dyDescent="0.2">
      <c r="A60" s="121"/>
      <c r="B60" s="123" t="s">
        <v>64</v>
      </c>
      <c r="C60" s="276" t="s">
        <v>65</v>
      </c>
      <c r="D60" s="277"/>
      <c r="E60" s="277"/>
      <c r="F60" s="140" t="s">
        <v>25</v>
      </c>
      <c r="G60" s="129"/>
      <c r="H60" s="129"/>
      <c r="I60" s="129">
        <f>'1 stavební část'!G175</f>
        <v>0</v>
      </c>
      <c r="J60" s="136" t="str">
        <f>IF(I90=0,"",I60/I90*100)</f>
        <v/>
      </c>
    </row>
    <row r="61" spans="1:10" ht="25.5" customHeight="1" x14ac:dyDescent="0.2">
      <c r="A61" s="121"/>
      <c r="B61" s="123" t="s">
        <v>66</v>
      </c>
      <c r="C61" s="276" t="s">
        <v>67</v>
      </c>
      <c r="D61" s="277"/>
      <c r="E61" s="277"/>
      <c r="F61" s="140" t="s">
        <v>25</v>
      </c>
      <c r="G61" s="129"/>
      <c r="H61" s="129"/>
      <c r="I61" s="129">
        <f>'1 stavební část'!G195</f>
        <v>0</v>
      </c>
      <c r="J61" s="136" t="str">
        <f>IF(I90=0,"",I61/I90*100)</f>
        <v/>
      </c>
    </row>
    <row r="62" spans="1:10" ht="25.5" customHeight="1" x14ac:dyDescent="0.2">
      <c r="A62" s="121"/>
      <c r="B62" s="123" t="s">
        <v>68</v>
      </c>
      <c r="C62" s="276" t="s">
        <v>69</v>
      </c>
      <c r="D62" s="277"/>
      <c r="E62" s="277"/>
      <c r="F62" s="140" t="s">
        <v>25</v>
      </c>
      <c r="G62" s="129"/>
      <c r="H62" s="129"/>
      <c r="I62" s="129">
        <f>'1 stavební část'!G219</f>
        <v>0</v>
      </c>
      <c r="J62" s="136" t="str">
        <f>IF(I90=0,"",I62/I90*100)</f>
        <v/>
      </c>
    </row>
    <row r="63" spans="1:10" ht="25.5" customHeight="1" x14ac:dyDescent="0.2">
      <c r="A63" s="121"/>
      <c r="B63" s="123" t="s">
        <v>70</v>
      </c>
      <c r="C63" s="276" t="s">
        <v>71</v>
      </c>
      <c r="D63" s="277"/>
      <c r="E63" s="277"/>
      <c r="F63" s="140" t="s">
        <v>25</v>
      </c>
      <c r="G63" s="129"/>
      <c r="H63" s="129"/>
      <c r="I63" s="129">
        <f>'2 ZTI kanalizace'!G7</f>
        <v>0</v>
      </c>
      <c r="J63" s="136" t="str">
        <f>IF(I90=0,"",I63/I90*100)</f>
        <v/>
      </c>
    </row>
    <row r="64" spans="1:10" ht="25.5" customHeight="1" x14ac:dyDescent="0.2">
      <c r="A64" s="121"/>
      <c r="B64" s="123" t="s">
        <v>72</v>
      </c>
      <c r="C64" s="276" t="s">
        <v>73</v>
      </c>
      <c r="D64" s="277"/>
      <c r="E64" s="277"/>
      <c r="F64" s="140" t="s">
        <v>25</v>
      </c>
      <c r="G64" s="129"/>
      <c r="H64" s="129"/>
      <c r="I64" s="129">
        <f>'1 stavební část'!G226</f>
        <v>0</v>
      </c>
      <c r="J64" s="136" t="str">
        <f>IF(I90=0,"",I64/I90*100)</f>
        <v/>
      </c>
    </row>
    <row r="65" spans="1:10" ht="25.5" customHeight="1" x14ac:dyDescent="0.2">
      <c r="A65" s="121"/>
      <c r="B65" s="123" t="s">
        <v>74</v>
      </c>
      <c r="C65" s="276" t="s">
        <v>75</v>
      </c>
      <c r="D65" s="277"/>
      <c r="E65" s="277"/>
      <c r="F65" s="140" t="s">
        <v>25</v>
      </c>
      <c r="G65" s="129"/>
      <c r="H65" s="129"/>
      <c r="I65" s="129">
        <f>'1 stavební část'!G246+'3 VZT'!G7+Stavba!G7+'4 vytápění'!G7</f>
        <v>0</v>
      </c>
      <c r="J65" s="136" t="str">
        <f>IF(I90=0,"",I65/I90*100)</f>
        <v/>
      </c>
    </row>
    <row r="66" spans="1:10" ht="25.5" customHeight="1" x14ac:dyDescent="0.2">
      <c r="A66" s="121"/>
      <c r="B66" s="123" t="s">
        <v>76</v>
      </c>
      <c r="C66" s="276" t="s">
        <v>77</v>
      </c>
      <c r="D66" s="277"/>
      <c r="E66" s="277"/>
      <c r="F66" s="140" t="s">
        <v>25</v>
      </c>
      <c r="G66" s="129"/>
      <c r="H66" s="129"/>
      <c r="I66" s="129">
        <f>'1 stavební část'!G267</f>
        <v>0</v>
      </c>
      <c r="J66" s="136" t="str">
        <f>IF(I90=0,"",I66/I90*100)</f>
        <v/>
      </c>
    </row>
    <row r="67" spans="1:10" ht="25.5" customHeight="1" x14ac:dyDescent="0.2">
      <c r="A67" s="121"/>
      <c r="B67" s="123" t="s">
        <v>78</v>
      </c>
      <c r="C67" s="276" t="s">
        <v>79</v>
      </c>
      <c r="D67" s="277"/>
      <c r="E67" s="277"/>
      <c r="F67" s="140" t="s">
        <v>25</v>
      </c>
      <c r="G67" s="129"/>
      <c r="H67" s="129"/>
      <c r="I67" s="129">
        <f>'1 stavební část'!G350</f>
        <v>0</v>
      </c>
      <c r="J67" s="136" t="str">
        <f>IF(I90=0,"",I67/I90*100)</f>
        <v/>
      </c>
    </row>
    <row r="68" spans="1:10" ht="25.5" customHeight="1" x14ac:dyDescent="0.2">
      <c r="A68" s="121"/>
      <c r="B68" s="123" t="s">
        <v>80</v>
      </c>
      <c r="C68" s="276" t="s">
        <v>81</v>
      </c>
      <c r="D68" s="277"/>
      <c r="E68" s="277"/>
      <c r="F68" s="140" t="s">
        <v>26</v>
      </c>
      <c r="G68" s="129"/>
      <c r="H68" s="129"/>
      <c r="I68" s="129">
        <f>'1 stavební část'!G352</f>
        <v>0</v>
      </c>
      <c r="J68" s="136" t="str">
        <f>IF(I90=0,"",I68/I90*100)</f>
        <v/>
      </c>
    </row>
    <row r="69" spans="1:10" ht="25.5" customHeight="1" x14ac:dyDescent="0.2">
      <c r="A69" s="121"/>
      <c r="B69" s="123" t="s">
        <v>82</v>
      </c>
      <c r="C69" s="276" t="s">
        <v>83</v>
      </c>
      <c r="D69" s="277"/>
      <c r="E69" s="277"/>
      <c r="F69" s="140" t="s">
        <v>26</v>
      </c>
      <c r="G69" s="129"/>
      <c r="H69" s="129"/>
      <c r="I69" s="129">
        <f>'1 stavební část'!G367</f>
        <v>0</v>
      </c>
      <c r="J69" s="136" t="str">
        <f>IF(I90=0,"",I69/I90*100)</f>
        <v/>
      </c>
    </row>
    <row r="70" spans="1:10" ht="25.5" customHeight="1" x14ac:dyDescent="0.2">
      <c r="A70" s="121"/>
      <c r="B70" s="123" t="s">
        <v>84</v>
      </c>
      <c r="C70" s="276" t="s">
        <v>85</v>
      </c>
      <c r="D70" s="277"/>
      <c r="E70" s="277"/>
      <c r="F70" s="140" t="s">
        <v>26</v>
      </c>
      <c r="G70" s="129"/>
      <c r="H70" s="129"/>
      <c r="I70" s="129">
        <f>'1 stavební část'!G372+'4 vytápění'!G9</f>
        <v>0</v>
      </c>
      <c r="J70" s="136" t="str">
        <f>IF(I90=0,"",I70/I90*100)</f>
        <v/>
      </c>
    </row>
    <row r="71" spans="1:10" ht="25.5" customHeight="1" x14ac:dyDescent="0.2">
      <c r="A71" s="121"/>
      <c r="B71" s="123" t="s">
        <v>86</v>
      </c>
      <c r="C71" s="276" t="s">
        <v>87</v>
      </c>
      <c r="D71" s="277"/>
      <c r="E71" s="277"/>
      <c r="F71" s="140" t="s">
        <v>26</v>
      </c>
      <c r="G71" s="129"/>
      <c r="H71" s="129"/>
      <c r="I71" s="129">
        <f>'2 ZTI kanalizace'!G12</f>
        <v>0</v>
      </c>
      <c r="J71" s="136" t="str">
        <f>IF(I90=0,"",I71/I90*100)</f>
        <v/>
      </c>
    </row>
    <row r="72" spans="1:10" ht="25.5" customHeight="1" x14ac:dyDescent="0.2">
      <c r="A72" s="121"/>
      <c r="B72" s="123" t="s">
        <v>88</v>
      </c>
      <c r="C72" s="276" t="s">
        <v>89</v>
      </c>
      <c r="D72" s="277"/>
      <c r="E72" s="277"/>
      <c r="F72" s="140" t="s">
        <v>26</v>
      </c>
      <c r="G72" s="129"/>
      <c r="H72" s="129"/>
      <c r="I72" s="129">
        <f>'2 ZTI kanalizace'!G32</f>
        <v>0</v>
      </c>
      <c r="J72" s="136" t="str">
        <f>IF(I90=0,"",I72/I90*100)</f>
        <v/>
      </c>
    </row>
    <row r="73" spans="1:10" ht="25.5" customHeight="1" x14ac:dyDescent="0.2">
      <c r="A73" s="121"/>
      <c r="B73" s="123" t="s">
        <v>90</v>
      </c>
      <c r="C73" s="276" t="s">
        <v>91</v>
      </c>
      <c r="D73" s="277"/>
      <c r="E73" s="277"/>
      <c r="F73" s="140" t="s">
        <v>26</v>
      </c>
      <c r="G73" s="129"/>
      <c r="H73" s="129"/>
      <c r="I73" s="129">
        <f>'2 ZTI kanalizace'!G62</f>
        <v>0</v>
      </c>
      <c r="J73" s="136" t="str">
        <f>IF(I90=0,"",I73/I90*100)</f>
        <v/>
      </c>
    </row>
    <row r="74" spans="1:10" ht="25.5" customHeight="1" x14ac:dyDescent="0.2">
      <c r="A74" s="121"/>
      <c r="B74" s="123" t="s">
        <v>92</v>
      </c>
      <c r="C74" s="276" t="s">
        <v>93</v>
      </c>
      <c r="D74" s="277"/>
      <c r="E74" s="277"/>
      <c r="F74" s="140" t="s">
        <v>26</v>
      </c>
      <c r="G74" s="129"/>
      <c r="H74" s="129"/>
      <c r="I74" s="129">
        <f>'4 vytápění'!G11</f>
        <v>0</v>
      </c>
      <c r="J74" s="136" t="str">
        <f>IF(I90=0,"",I74/I90*100)</f>
        <v/>
      </c>
    </row>
    <row r="75" spans="1:10" ht="25.5" customHeight="1" x14ac:dyDescent="0.2">
      <c r="A75" s="121"/>
      <c r="B75" s="123" t="s">
        <v>94</v>
      </c>
      <c r="C75" s="276" t="s">
        <v>95</v>
      </c>
      <c r="D75" s="277"/>
      <c r="E75" s="277"/>
      <c r="F75" s="140" t="s">
        <v>26</v>
      </c>
      <c r="G75" s="129"/>
      <c r="H75" s="129"/>
      <c r="I75" s="129">
        <f>'4 vytápění'!G19</f>
        <v>0</v>
      </c>
      <c r="J75" s="136" t="str">
        <f>IF(I90=0,"",I75/I90*100)</f>
        <v/>
      </c>
    </row>
    <row r="76" spans="1:10" ht="25.5" customHeight="1" x14ac:dyDescent="0.2">
      <c r="A76" s="121"/>
      <c r="B76" s="123" t="s">
        <v>96</v>
      </c>
      <c r="C76" s="276" t="s">
        <v>97</v>
      </c>
      <c r="D76" s="277"/>
      <c r="E76" s="277"/>
      <c r="F76" s="140" t="s">
        <v>26</v>
      </c>
      <c r="G76" s="129"/>
      <c r="H76" s="129"/>
      <c r="I76" s="129">
        <f>'4 vytápění'!G23</f>
        <v>0</v>
      </c>
      <c r="J76" s="136" t="str">
        <f>IF(I90=0,"",I76/I90*100)</f>
        <v/>
      </c>
    </row>
    <row r="77" spans="1:10" ht="25.5" customHeight="1" x14ac:dyDescent="0.2">
      <c r="A77" s="121"/>
      <c r="B77" s="123" t="s">
        <v>98</v>
      </c>
      <c r="C77" s="276" t="s">
        <v>99</v>
      </c>
      <c r="D77" s="277"/>
      <c r="E77" s="277"/>
      <c r="F77" s="140" t="s">
        <v>26</v>
      </c>
      <c r="G77" s="129"/>
      <c r="H77" s="129"/>
      <c r="I77" s="129">
        <f>'1 stavební část'!G396</f>
        <v>0</v>
      </c>
      <c r="J77" s="136" t="str">
        <f>IF(I90=0,"",I77/I90*100)</f>
        <v/>
      </c>
    </row>
    <row r="78" spans="1:10" ht="25.5" customHeight="1" x14ac:dyDescent="0.2">
      <c r="A78" s="121"/>
      <c r="B78" s="123" t="s">
        <v>100</v>
      </c>
      <c r="C78" s="276" t="s">
        <v>101</v>
      </c>
      <c r="D78" s="277"/>
      <c r="E78" s="277"/>
      <c r="F78" s="140" t="s">
        <v>26</v>
      </c>
      <c r="G78" s="129"/>
      <c r="H78" s="129"/>
      <c r="I78" s="129">
        <f>'1 stavební část'!G419</f>
        <v>0</v>
      </c>
      <c r="J78" s="136" t="str">
        <f>IF(I90=0,"",I78/I90*100)</f>
        <v/>
      </c>
    </row>
    <row r="79" spans="1:10" ht="25.5" customHeight="1" x14ac:dyDescent="0.2">
      <c r="A79" s="121"/>
      <c r="B79" s="123" t="s">
        <v>102</v>
      </c>
      <c r="C79" s="276" t="s">
        <v>103</v>
      </c>
      <c r="D79" s="277"/>
      <c r="E79" s="277"/>
      <c r="F79" s="140" t="s">
        <v>26</v>
      </c>
      <c r="G79" s="129"/>
      <c r="H79" s="129"/>
      <c r="I79" s="129">
        <f>'1 stavební část'!G445+'3 VZT'!G9</f>
        <v>0</v>
      </c>
      <c r="J79" s="136" t="str">
        <f>IF(I90=0,"",I79/I90*100)</f>
        <v/>
      </c>
    </row>
    <row r="80" spans="1:10" ht="25.5" customHeight="1" x14ac:dyDescent="0.2">
      <c r="A80" s="121"/>
      <c r="B80" s="123" t="s">
        <v>104</v>
      </c>
      <c r="C80" s="276" t="s">
        <v>105</v>
      </c>
      <c r="D80" s="277"/>
      <c r="E80" s="277"/>
      <c r="F80" s="140" t="s">
        <v>26</v>
      </c>
      <c r="G80" s="129"/>
      <c r="H80" s="129"/>
      <c r="I80" s="129">
        <f>'1 stavební část'!G463+'3 VZT'!G12</f>
        <v>0</v>
      </c>
      <c r="J80" s="136" t="str">
        <f>IF(I90=0,"",I80/I90*100)</f>
        <v/>
      </c>
    </row>
    <row r="81" spans="1:10" ht="25.5" customHeight="1" x14ac:dyDescent="0.2">
      <c r="A81" s="121"/>
      <c r="B81" s="123" t="s">
        <v>106</v>
      </c>
      <c r="C81" s="276" t="s">
        <v>107</v>
      </c>
      <c r="D81" s="277"/>
      <c r="E81" s="277"/>
      <c r="F81" s="140" t="s">
        <v>26</v>
      </c>
      <c r="G81" s="129"/>
      <c r="H81" s="129"/>
      <c r="I81" s="129">
        <f>'1 stavební část'!G472</f>
        <v>0</v>
      </c>
      <c r="J81" s="136" t="str">
        <f>IF(I90=0,"",I81/I90*100)</f>
        <v/>
      </c>
    </row>
    <row r="82" spans="1:10" ht="25.5" customHeight="1" x14ac:dyDescent="0.2">
      <c r="A82" s="121"/>
      <c r="B82" s="123" t="s">
        <v>108</v>
      </c>
      <c r="C82" s="276" t="s">
        <v>109</v>
      </c>
      <c r="D82" s="277"/>
      <c r="E82" s="277"/>
      <c r="F82" s="140" t="s">
        <v>26</v>
      </c>
      <c r="G82" s="129"/>
      <c r="H82" s="129"/>
      <c r="I82" s="129">
        <f>'1 stavební část'!G496</f>
        <v>0</v>
      </c>
      <c r="J82" s="136" t="str">
        <f>IF(I90=0,"",I82/I90*100)</f>
        <v/>
      </c>
    </row>
    <row r="83" spans="1:10" ht="25.5" customHeight="1" x14ac:dyDescent="0.2">
      <c r="A83" s="121"/>
      <c r="B83" s="123" t="s">
        <v>110</v>
      </c>
      <c r="C83" s="276" t="s">
        <v>111</v>
      </c>
      <c r="D83" s="277"/>
      <c r="E83" s="277"/>
      <c r="F83" s="140" t="s">
        <v>26</v>
      </c>
      <c r="G83" s="129"/>
      <c r="H83" s="129"/>
      <c r="I83" s="129">
        <f>'1 stavební část'!G536</f>
        <v>0</v>
      </c>
      <c r="J83" s="136" t="str">
        <f>IF(I90=0,"",I83/I90*100)</f>
        <v/>
      </c>
    </row>
    <row r="84" spans="1:10" ht="25.5" customHeight="1" x14ac:dyDescent="0.2">
      <c r="A84" s="121"/>
      <c r="B84" s="123" t="s">
        <v>112</v>
      </c>
      <c r="C84" s="276" t="s">
        <v>113</v>
      </c>
      <c r="D84" s="277"/>
      <c r="E84" s="277"/>
      <c r="F84" s="140" t="s">
        <v>26</v>
      </c>
      <c r="G84" s="129"/>
      <c r="H84" s="129"/>
      <c r="I84" s="129">
        <f>'1 stavební část'!G545</f>
        <v>0</v>
      </c>
      <c r="J84" s="136" t="str">
        <f>IF(I90=0,"",I84/I90*100)</f>
        <v/>
      </c>
    </row>
    <row r="85" spans="1:10" ht="25.5" customHeight="1" x14ac:dyDescent="0.2">
      <c r="A85" s="121"/>
      <c r="B85" s="243" t="s">
        <v>1343</v>
      </c>
      <c r="C85" s="291" t="s">
        <v>1077</v>
      </c>
      <c r="D85" s="292"/>
      <c r="E85" s="293"/>
      <c r="F85" s="244" t="s">
        <v>27</v>
      </c>
      <c r="G85" s="129"/>
      <c r="H85" s="129"/>
      <c r="I85" s="129">
        <f>'5 elektroinstalace'!G8</f>
        <v>0</v>
      </c>
      <c r="J85" s="136" t="str">
        <f>IF(I90=0,"",I85/I90*100)</f>
        <v/>
      </c>
    </row>
    <row r="86" spans="1:10" ht="25.5" customHeight="1" x14ac:dyDescent="0.2">
      <c r="A86" s="121"/>
      <c r="B86" s="243" t="s">
        <v>1344</v>
      </c>
      <c r="C86" s="291" t="s">
        <v>1274</v>
      </c>
      <c r="D86" s="292"/>
      <c r="E86" s="293"/>
      <c r="F86" s="244" t="s">
        <v>27</v>
      </c>
      <c r="G86" s="129"/>
      <c r="H86" s="129"/>
      <c r="I86" s="129">
        <f>'¨6 hromosvod'!G8</f>
        <v>0</v>
      </c>
      <c r="J86" s="136" t="str">
        <f>IF(I90=0,"",I86/I90*100)</f>
        <v/>
      </c>
    </row>
    <row r="87" spans="1:10" ht="25.5" customHeight="1" x14ac:dyDescent="0.2">
      <c r="A87" s="121"/>
      <c r="B87" s="123" t="s">
        <v>114</v>
      </c>
      <c r="C87" s="276" t="s">
        <v>115</v>
      </c>
      <c r="D87" s="277"/>
      <c r="E87" s="277"/>
      <c r="F87" s="140" t="s">
        <v>27</v>
      </c>
      <c r="G87" s="129"/>
      <c r="H87" s="129"/>
      <c r="I87" s="129">
        <f>'3 VZT'!G20</f>
        <v>0</v>
      </c>
      <c r="J87" s="136" t="str">
        <f>IF(I90=0,"",I87/I90*100)</f>
        <v/>
      </c>
    </row>
    <row r="88" spans="1:10" ht="25.5" customHeight="1" x14ac:dyDescent="0.2">
      <c r="A88" s="121"/>
      <c r="B88" s="123" t="s">
        <v>116</v>
      </c>
      <c r="C88" s="276" t="s">
        <v>117</v>
      </c>
      <c r="D88" s="277"/>
      <c r="E88" s="277"/>
      <c r="F88" s="140" t="s">
        <v>118</v>
      </c>
      <c r="G88" s="129"/>
      <c r="H88" s="129"/>
      <c r="I88" s="129">
        <f>'1 stavební část'!G555</f>
        <v>0</v>
      </c>
      <c r="J88" s="136" t="str">
        <f>IF(I90=0,"",I88/I90*100)</f>
        <v/>
      </c>
    </row>
    <row r="89" spans="1:10" ht="25.5" customHeight="1" x14ac:dyDescent="0.2">
      <c r="A89" s="121"/>
      <c r="B89" s="133" t="s">
        <v>119</v>
      </c>
      <c r="C89" s="294" t="s">
        <v>28</v>
      </c>
      <c r="D89" s="295"/>
      <c r="E89" s="295"/>
      <c r="F89" s="141" t="s">
        <v>119</v>
      </c>
      <c r="G89" s="134"/>
      <c r="H89" s="134"/>
      <c r="I89" s="134">
        <f>'1 stavební část'!G562+'2 ZTI kanalizace'!G89+'3 VZT'!G38+'4 vytápění'!G26</f>
        <v>0</v>
      </c>
      <c r="J89" s="137" t="str">
        <f>IF(I90=0,"",I89/I90*100)</f>
        <v/>
      </c>
    </row>
    <row r="90" spans="1:10" ht="25.5" customHeight="1" x14ac:dyDescent="0.2">
      <c r="A90" s="122"/>
      <c r="B90" s="126" t="s">
        <v>1</v>
      </c>
      <c r="C90" s="126"/>
      <c r="D90" s="127"/>
      <c r="E90" s="127"/>
      <c r="F90" s="142"/>
      <c r="G90" s="130"/>
      <c r="H90" s="130"/>
      <c r="I90" s="130">
        <f>SUM(I54:I89)</f>
        <v>0</v>
      </c>
      <c r="J90" s="138">
        <f>SUM(J54:J89)</f>
        <v>0</v>
      </c>
    </row>
    <row r="91" spans="1:10" x14ac:dyDescent="0.2">
      <c r="F91" s="86"/>
      <c r="G91" s="86"/>
      <c r="H91" s="86"/>
      <c r="I91" s="86"/>
      <c r="J91" s="87"/>
    </row>
    <row r="92" spans="1:10" x14ac:dyDescent="0.2">
      <c r="F92" s="86"/>
      <c r="G92" s="86"/>
      <c r="H92" s="86"/>
      <c r="I92" s="86"/>
      <c r="J92" s="87"/>
    </row>
    <row r="93" spans="1:10" x14ac:dyDescent="0.2">
      <c r="F93" s="86"/>
      <c r="G93" s="86"/>
      <c r="H93" s="86"/>
      <c r="I93" s="86"/>
      <c r="J93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46:E46"/>
    <mergeCell ref="C45:E45"/>
    <mergeCell ref="C85:E85"/>
    <mergeCell ref="C86:E86"/>
    <mergeCell ref="C89:E89"/>
    <mergeCell ref="C81:E81"/>
    <mergeCell ref="C82:E82"/>
    <mergeCell ref="C83:E83"/>
    <mergeCell ref="C84:E84"/>
    <mergeCell ref="C87:E87"/>
    <mergeCell ref="C88:E88"/>
    <mergeCell ref="C80:E80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44:E44"/>
    <mergeCell ref="B47:E47"/>
    <mergeCell ref="C54:E54"/>
    <mergeCell ref="C55:E55"/>
    <mergeCell ref="C68:E68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56:E56"/>
    <mergeCell ref="I17:J17"/>
    <mergeCell ref="I18:J18"/>
    <mergeCell ref="C39:E39"/>
    <mergeCell ref="C40:E40"/>
    <mergeCell ref="C41:E41"/>
    <mergeCell ref="C42:E42"/>
    <mergeCell ref="D35:E35"/>
    <mergeCell ref="G23:I23"/>
    <mergeCell ref="E19:F19"/>
    <mergeCell ref="E20:F20"/>
    <mergeCell ref="I20:J20"/>
    <mergeCell ref="I21:J21"/>
    <mergeCell ref="G19:H19"/>
    <mergeCell ref="B1:J1"/>
    <mergeCell ref="I16:J16"/>
    <mergeCell ref="G16:H16"/>
    <mergeCell ref="G20:H20"/>
    <mergeCell ref="C43:E43"/>
    <mergeCell ref="E15:F15"/>
    <mergeCell ref="D11:G11"/>
    <mergeCell ref="G15:H15"/>
    <mergeCell ref="G26:I26"/>
    <mergeCell ref="G27:I27"/>
    <mergeCell ref="G29:I29"/>
    <mergeCell ref="G25:I25"/>
    <mergeCell ref="I19:J19"/>
    <mergeCell ref="E21:F21"/>
    <mergeCell ref="G21:H21"/>
    <mergeCell ref="G28:I28"/>
    <mergeCell ref="G18:H18"/>
    <mergeCell ref="G24:I24"/>
    <mergeCell ref="I15:J15"/>
    <mergeCell ref="E16:F16"/>
    <mergeCell ref="D12:G12"/>
    <mergeCell ref="D13:G13"/>
    <mergeCell ref="E18:F18"/>
    <mergeCell ref="E17:F17"/>
    <mergeCell ref="G17:H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96" t="s">
        <v>6</v>
      </c>
      <c r="B1" s="296"/>
      <c r="C1" s="297"/>
      <c r="D1" s="296"/>
      <c r="E1" s="296"/>
      <c r="F1" s="296"/>
      <c r="G1" s="296"/>
    </row>
    <row r="2" spans="1:7" ht="24.95" customHeight="1" x14ac:dyDescent="0.2">
      <c r="A2" s="69" t="s">
        <v>7</v>
      </c>
      <c r="B2" s="68"/>
      <c r="C2" s="298"/>
      <c r="D2" s="298"/>
      <c r="E2" s="298"/>
      <c r="F2" s="298"/>
      <c r="G2" s="299"/>
    </row>
    <row r="3" spans="1:7" ht="24.95" customHeight="1" x14ac:dyDescent="0.2">
      <c r="A3" s="69" t="s">
        <v>8</v>
      </c>
      <c r="B3" s="68"/>
      <c r="C3" s="298"/>
      <c r="D3" s="298"/>
      <c r="E3" s="298"/>
      <c r="F3" s="298"/>
      <c r="G3" s="299"/>
    </row>
    <row r="4" spans="1:7" ht="24.95" customHeight="1" x14ac:dyDescent="0.2">
      <c r="A4" s="69" t="s">
        <v>9</v>
      </c>
      <c r="B4" s="68"/>
      <c r="C4" s="298"/>
      <c r="D4" s="298"/>
      <c r="E4" s="298"/>
      <c r="F4" s="298"/>
      <c r="G4" s="299"/>
    </row>
    <row r="5" spans="1:7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6" topLeftCell="A550" activePane="bottomLeft" state="frozen"/>
      <selection pane="bottomLeft" activeCell="Z562" sqref="Z562"/>
    </sheetView>
  </sheetViews>
  <sheetFormatPr defaultRowHeight="12.75" outlineLevelRow="1" x14ac:dyDescent="0.2"/>
  <cols>
    <col min="1" max="1" width="4.28515625" customWidth="1"/>
    <col min="2" max="2" width="14.42578125" style="85" customWidth="1"/>
    <col min="3" max="3" width="38.28515625" style="8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9.5703125" customWidth="1"/>
    <col min="29" max="39" width="0" hidden="1" customWidth="1"/>
  </cols>
  <sheetData>
    <row r="1" spans="1:60" ht="15.75" customHeight="1" x14ac:dyDescent="0.25">
      <c r="A1" s="300" t="s">
        <v>45</v>
      </c>
      <c r="B1" s="300"/>
      <c r="C1" s="300"/>
      <c r="D1" s="300"/>
      <c r="E1" s="300"/>
      <c r="F1" s="300"/>
      <c r="G1" s="300"/>
      <c r="AE1" t="s">
        <v>121</v>
      </c>
    </row>
    <row r="2" spans="1:60" ht="24.95" customHeight="1" x14ac:dyDescent="0.2">
      <c r="A2" s="69" t="s">
        <v>7</v>
      </c>
      <c r="B2" s="68" t="s">
        <v>40</v>
      </c>
      <c r="C2" s="301" t="s">
        <v>41</v>
      </c>
      <c r="D2" s="302"/>
      <c r="E2" s="302"/>
      <c r="F2" s="302"/>
      <c r="G2" s="303"/>
      <c r="AE2" t="s">
        <v>122</v>
      </c>
    </row>
    <row r="3" spans="1:60" ht="24.95" customHeight="1" x14ac:dyDescent="0.2">
      <c r="A3" s="69" t="s">
        <v>8</v>
      </c>
      <c r="B3" s="68" t="s">
        <v>43</v>
      </c>
      <c r="C3" s="301" t="s">
        <v>44</v>
      </c>
      <c r="D3" s="302"/>
      <c r="E3" s="302"/>
      <c r="F3" s="302"/>
      <c r="G3" s="303"/>
      <c r="AE3" t="s">
        <v>123</v>
      </c>
    </row>
    <row r="4" spans="1:60" ht="24.95" customHeight="1" x14ac:dyDescent="0.2">
      <c r="A4" s="145" t="s">
        <v>9</v>
      </c>
      <c r="B4" s="146" t="s">
        <v>43</v>
      </c>
      <c r="C4" s="304" t="s">
        <v>45</v>
      </c>
      <c r="D4" s="305"/>
      <c r="E4" s="305"/>
      <c r="F4" s="305"/>
      <c r="G4" s="306"/>
      <c r="AE4" t="s">
        <v>124</v>
      </c>
    </row>
    <row r="5" spans="1:60" x14ac:dyDescent="0.2">
      <c r="D5" s="11"/>
    </row>
    <row r="6" spans="1:60" ht="38.25" x14ac:dyDescent="0.2">
      <c r="A6" s="152" t="s">
        <v>125</v>
      </c>
      <c r="B6" s="150" t="s">
        <v>126</v>
      </c>
      <c r="C6" s="150" t="s">
        <v>127</v>
      </c>
      <c r="D6" s="151" t="s">
        <v>128</v>
      </c>
      <c r="E6" s="152" t="s">
        <v>129</v>
      </c>
      <c r="F6" s="147" t="s">
        <v>130</v>
      </c>
      <c r="G6" s="152" t="s">
        <v>131</v>
      </c>
      <c r="H6" s="153" t="s">
        <v>31</v>
      </c>
      <c r="I6" s="153" t="s">
        <v>132</v>
      </c>
      <c r="J6" s="153" t="s">
        <v>32</v>
      </c>
      <c r="K6" s="153" t="s">
        <v>133</v>
      </c>
      <c r="L6" s="153" t="s">
        <v>134</v>
      </c>
      <c r="M6" s="153" t="s">
        <v>135</v>
      </c>
      <c r="N6" s="153" t="s">
        <v>136</v>
      </c>
      <c r="O6" s="153" t="s">
        <v>137</v>
      </c>
      <c r="P6" s="153" t="s">
        <v>138</v>
      </c>
      <c r="Q6" s="153" t="s">
        <v>139</v>
      </c>
      <c r="R6" s="153" t="s">
        <v>140</v>
      </c>
      <c r="S6" s="153" t="s">
        <v>141</v>
      </c>
      <c r="T6" s="182" t="s">
        <v>1071</v>
      </c>
    </row>
    <row r="7" spans="1:60" x14ac:dyDescent="0.2">
      <c r="A7" s="154" t="s">
        <v>142</v>
      </c>
      <c r="B7" s="156" t="s">
        <v>43</v>
      </c>
      <c r="C7" s="157" t="s">
        <v>56</v>
      </c>
      <c r="D7" s="158"/>
      <c r="E7" s="162"/>
      <c r="F7" s="166"/>
      <c r="G7" s="166">
        <f>SUM(G8:G27)</f>
        <v>0</v>
      </c>
      <c r="H7" s="166"/>
      <c r="I7" s="166">
        <f>SUM(I8:I27)</f>
        <v>0</v>
      </c>
      <c r="J7" s="166"/>
      <c r="K7" s="166">
        <f>SUM(K8:K27)</f>
        <v>75491.720000000016</v>
      </c>
      <c r="L7" s="166"/>
      <c r="M7" s="166">
        <f>SUM(M8:M27)</f>
        <v>0</v>
      </c>
      <c r="N7" s="166"/>
      <c r="O7" s="166">
        <f>SUM(O8:O27)</f>
        <v>0</v>
      </c>
      <c r="P7" s="166"/>
      <c r="Q7" s="166">
        <f>SUM(Q8:Q27)</f>
        <v>0</v>
      </c>
      <c r="R7" s="167"/>
      <c r="S7" s="166"/>
      <c r="T7" s="183"/>
      <c r="AE7" t="s">
        <v>143</v>
      </c>
    </row>
    <row r="8" spans="1:60" outlineLevel="1" x14ac:dyDescent="0.2">
      <c r="A8" s="149">
        <v>1</v>
      </c>
      <c r="B8" s="149" t="s">
        <v>144</v>
      </c>
      <c r="C8" s="177" t="s">
        <v>145</v>
      </c>
      <c r="D8" s="159" t="s">
        <v>146</v>
      </c>
      <c r="E8" s="163">
        <v>16.829999999999998</v>
      </c>
      <c r="F8" s="168"/>
      <c r="G8" s="168">
        <f>ROUND(E8*F8,2)</f>
        <v>0</v>
      </c>
      <c r="H8" s="168">
        <v>0</v>
      </c>
      <c r="I8" s="168">
        <f>ROUND(E8*H8,2)</f>
        <v>0</v>
      </c>
      <c r="J8" s="168">
        <v>480.5</v>
      </c>
      <c r="K8" s="168">
        <f>ROUND(E8*J8,2)</f>
        <v>8086.82</v>
      </c>
      <c r="L8" s="168">
        <v>21</v>
      </c>
      <c r="M8" s="168">
        <f>G8*(1+L8/100)</f>
        <v>0</v>
      </c>
      <c r="N8" s="168">
        <v>0</v>
      </c>
      <c r="O8" s="168">
        <f>ROUND(E8*N8,2)</f>
        <v>0</v>
      </c>
      <c r="P8" s="168">
        <v>0</v>
      </c>
      <c r="Q8" s="168">
        <f>ROUND(E8*P8,2)</f>
        <v>0</v>
      </c>
      <c r="R8" s="169" t="s">
        <v>147</v>
      </c>
      <c r="S8" s="168" t="s">
        <v>148</v>
      </c>
      <c r="T8" s="184" t="s">
        <v>1072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 t="s">
        <v>149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ht="22.5" outlineLevel="1" x14ac:dyDescent="0.2">
      <c r="A9" s="149"/>
      <c r="B9" s="149"/>
      <c r="C9" s="178" t="s">
        <v>150</v>
      </c>
      <c r="D9" s="160"/>
      <c r="E9" s="164">
        <v>16.829999999999998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9"/>
      <c r="S9" s="168"/>
      <c r="T9" s="185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151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49">
        <v>2</v>
      </c>
      <c r="B10" s="149" t="s">
        <v>152</v>
      </c>
      <c r="C10" s="177" t="s">
        <v>153</v>
      </c>
      <c r="D10" s="159" t="s">
        <v>146</v>
      </c>
      <c r="E10" s="163">
        <v>8.3550000000000004</v>
      </c>
      <c r="F10" s="168"/>
      <c r="G10" s="168">
        <f>ROUND(E10*F10,2)</f>
        <v>0</v>
      </c>
      <c r="H10" s="168">
        <v>0</v>
      </c>
      <c r="I10" s="168">
        <f>ROUND(E10*H10,2)</f>
        <v>0</v>
      </c>
      <c r="J10" s="168">
        <v>1943</v>
      </c>
      <c r="K10" s="168">
        <f>ROUND(E10*J10,2)</f>
        <v>16233.77</v>
      </c>
      <c r="L10" s="168">
        <v>21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9" t="s">
        <v>147</v>
      </c>
      <c r="S10" s="168" t="s">
        <v>148</v>
      </c>
      <c r="T10" s="184" t="s">
        <v>1072</v>
      </c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149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49"/>
      <c r="B11" s="149"/>
      <c r="C11" s="178" t="s">
        <v>154</v>
      </c>
      <c r="D11" s="160"/>
      <c r="E11" s="164">
        <v>4.7939999999999996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9"/>
      <c r="S11" s="168"/>
      <c r="T11" s="185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151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49"/>
      <c r="B12" s="149"/>
      <c r="C12" s="178" t="s">
        <v>155</v>
      </c>
      <c r="D12" s="160"/>
      <c r="E12" s="164">
        <v>0.36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  <c r="S12" s="168"/>
      <c r="T12" s="185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151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/>
      <c r="B13" s="149"/>
      <c r="C13" s="178" t="s">
        <v>156</v>
      </c>
      <c r="D13" s="160"/>
      <c r="E13" s="164">
        <v>3.2010000000000001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  <c r="S13" s="168"/>
      <c r="T13" s="185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151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49">
        <v>3</v>
      </c>
      <c r="B14" s="149" t="s">
        <v>157</v>
      </c>
      <c r="C14" s="177" t="s">
        <v>158</v>
      </c>
      <c r="D14" s="159" t="s">
        <v>146</v>
      </c>
      <c r="E14" s="163">
        <v>0.93</v>
      </c>
      <c r="F14" s="168"/>
      <c r="G14" s="168">
        <f>ROUND(E14*F14,2)</f>
        <v>0</v>
      </c>
      <c r="H14" s="168">
        <v>0</v>
      </c>
      <c r="I14" s="168">
        <f>ROUND(E14*H14,2)</f>
        <v>0</v>
      </c>
      <c r="J14" s="168">
        <v>2580</v>
      </c>
      <c r="K14" s="168">
        <f>ROUND(E14*J14,2)</f>
        <v>2399.4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9" t="s">
        <v>147</v>
      </c>
      <c r="S14" s="168" t="s">
        <v>148</v>
      </c>
      <c r="T14" s="184" t="s">
        <v>1072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149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49"/>
      <c r="C15" s="178" t="s">
        <v>159</v>
      </c>
      <c r="D15" s="160"/>
      <c r="E15" s="164">
        <v>0.93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9"/>
      <c r="S15" s="168"/>
      <c r="T15" s="185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151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49">
        <v>4</v>
      </c>
      <c r="B16" s="149" t="s">
        <v>160</v>
      </c>
      <c r="C16" s="177" t="s">
        <v>161</v>
      </c>
      <c r="D16" s="159" t="s">
        <v>146</v>
      </c>
      <c r="E16" s="163">
        <v>26.114999999999998</v>
      </c>
      <c r="F16" s="168"/>
      <c r="G16" s="168">
        <f>ROUND(E16*F16,2)</f>
        <v>0</v>
      </c>
      <c r="H16" s="168">
        <v>0</v>
      </c>
      <c r="I16" s="168">
        <f>ROUND(E16*H16,2)</f>
        <v>0</v>
      </c>
      <c r="J16" s="168">
        <v>296.5</v>
      </c>
      <c r="K16" s="168">
        <f>ROUND(E16*J16,2)</f>
        <v>7743.1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9" t="s">
        <v>147</v>
      </c>
      <c r="S16" s="168" t="s">
        <v>148</v>
      </c>
      <c r="T16" s="184" t="s">
        <v>1072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149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49">
        <v>5</v>
      </c>
      <c r="B17" s="149" t="s">
        <v>162</v>
      </c>
      <c r="C17" s="177" t="s">
        <v>163</v>
      </c>
      <c r="D17" s="159" t="s">
        <v>146</v>
      </c>
      <c r="E17" s="163">
        <v>104.46</v>
      </c>
      <c r="F17" s="168"/>
      <c r="G17" s="168">
        <f>ROUND(E17*F17,2)</f>
        <v>0</v>
      </c>
      <c r="H17" s="168">
        <v>0</v>
      </c>
      <c r="I17" s="168">
        <f>ROUND(E17*H17,2)</f>
        <v>0</v>
      </c>
      <c r="J17" s="168">
        <v>23.9</v>
      </c>
      <c r="K17" s="168">
        <f>ROUND(E17*J17,2)</f>
        <v>2496.59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9" t="s">
        <v>147</v>
      </c>
      <c r="S17" s="168" t="s">
        <v>148</v>
      </c>
      <c r="T17" s="184" t="s">
        <v>1072</v>
      </c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149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49"/>
      <c r="B18" s="149"/>
      <c r="C18" s="178" t="s">
        <v>164</v>
      </c>
      <c r="D18" s="160"/>
      <c r="E18" s="164">
        <v>104.46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9"/>
      <c r="S18" s="168"/>
      <c r="T18" s="185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151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49">
        <v>6</v>
      </c>
      <c r="B19" s="149" t="s">
        <v>165</v>
      </c>
      <c r="C19" s="177" t="s">
        <v>166</v>
      </c>
      <c r="D19" s="159" t="s">
        <v>146</v>
      </c>
      <c r="E19" s="163">
        <v>28.355</v>
      </c>
      <c r="F19" s="168"/>
      <c r="G19" s="168">
        <f>ROUND(E19*F19,2)</f>
        <v>0</v>
      </c>
      <c r="H19" s="168">
        <v>0</v>
      </c>
      <c r="I19" s="168">
        <f>ROUND(E19*H19,2)</f>
        <v>0</v>
      </c>
      <c r="J19" s="168">
        <v>373.5</v>
      </c>
      <c r="K19" s="168">
        <f>ROUND(E19*J19,2)</f>
        <v>10590.59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9" t="s">
        <v>147</v>
      </c>
      <c r="S19" s="168" t="s">
        <v>148</v>
      </c>
      <c r="T19" s="184" t="s">
        <v>1072</v>
      </c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149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49"/>
      <c r="B20" s="149"/>
      <c r="C20" s="178" t="s">
        <v>167</v>
      </c>
      <c r="D20" s="160"/>
      <c r="E20" s="164">
        <v>26.114999999999998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8"/>
      <c r="T20" s="185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151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49"/>
      <c r="B21" s="149"/>
      <c r="C21" s="178" t="s">
        <v>168</v>
      </c>
      <c r="D21" s="160"/>
      <c r="E21" s="164">
        <v>2.2400000000000002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8"/>
      <c r="T21" s="185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151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49">
        <v>7</v>
      </c>
      <c r="B22" s="149" t="s">
        <v>169</v>
      </c>
      <c r="C22" s="177" t="s">
        <v>170</v>
      </c>
      <c r="D22" s="159" t="s">
        <v>146</v>
      </c>
      <c r="E22" s="163">
        <v>26.114999999999998</v>
      </c>
      <c r="F22" s="168"/>
      <c r="G22" s="168">
        <f>ROUND(E22*F22,2)</f>
        <v>0</v>
      </c>
      <c r="H22" s="168">
        <v>0</v>
      </c>
      <c r="I22" s="168">
        <f>ROUND(E22*H22,2)</f>
        <v>0</v>
      </c>
      <c r="J22" s="168">
        <v>834</v>
      </c>
      <c r="K22" s="168">
        <f>ROUND(E22*J22,2)</f>
        <v>21779.91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9" t="s">
        <v>147</v>
      </c>
      <c r="S22" s="168" t="s">
        <v>148</v>
      </c>
      <c r="T22" s="184" t="s">
        <v>1072</v>
      </c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149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49">
        <v>8</v>
      </c>
      <c r="B23" s="149" t="s">
        <v>171</v>
      </c>
      <c r="C23" s="177" t="s">
        <v>172</v>
      </c>
      <c r="D23" s="159" t="s">
        <v>173</v>
      </c>
      <c r="E23" s="163">
        <v>90.84</v>
      </c>
      <c r="F23" s="168"/>
      <c r="G23" s="168">
        <f>ROUND(E23*F23,2)</f>
        <v>0</v>
      </c>
      <c r="H23" s="168">
        <v>0</v>
      </c>
      <c r="I23" s="168">
        <f>ROUND(E23*H23,2)</f>
        <v>0</v>
      </c>
      <c r="J23" s="168">
        <v>15.7</v>
      </c>
      <c r="K23" s="168">
        <f>ROUND(E23*J23,2)</f>
        <v>1426.19</v>
      </c>
      <c r="L23" s="168">
        <v>21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9" t="s">
        <v>147</v>
      </c>
      <c r="S23" s="168" t="s">
        <v>148</v>
      </c>
      <c r="T23" s="184" t="s">
        <v>1072</v>
      </c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149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49"/>
      <c r="B24" s="149"/>
      <c r="C24" s="178" t="s">
        <v>174</v>
      </c>
      <c r="D24" s="160"/>
      <c r="E24" s="164">
        <v>34.74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9"/>
      <c r="S24" s="168"/>
      <c r="T24" s="185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151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49"/>
      <c r="B25" s="149"/>
      <c r="C25" s="178" t="s">
        <v>175</v>
      </c>
      <c r="D25" s="160"/>
      <c r="E25" s="164">
        <v>56.1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68"/>
      <c r="T25" s="185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151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49">
        <v>9</v>
      </c>
      <c r="B26" s="149" t="s">
        <v>176</v>
      </c>
      <c r="C26" s="177" t="s">
        <v>177</v>
      </c>
      <c r="D26" s="159" t="s">
        <v>178</v>
      </c>
      <c r="E26" s="163">
        <v>15.7845</v>
      </c>
      <c r="F26" s="168"/>
      <c r="G26" s="168">
        <f>ROUND(E26*F26,2)</f>
        <v>0</v>
      </c>
      <c r="H26" s="168">
        <v>0</v>
      </c>
      <c r="I26" s="168">
        <f>ROUND(E26*H26,2)</f>
        <v>0</v>
      </c>
      <c r="J26" s="168">
        <v>300</v>
      </c>
      <c r="K26" s="168">
        <f>ROUND(E26*J26,2)</f>
        <v>4735.3500000000004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9"/>
      <c r="S26" s="168" t="s">
        <v>179</v>
      </c>
      <c r="T26" s="185" t="s">
        <v>1073</v>
      </c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149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49"/>
      <c r="B27" s="149"/>
      <c r="C27" s="178" t="s">
        <v>180</v>
      </c>
      <c r="D27" s="160"/>
      <c r="E27" s="164">
        <v>15.7845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9"/>
      <c r="S27" s="168"/>
      <c r="T27" s="185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151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55" t="s">
        <v>142</v>
      </c>
      <c r="B28" s="155" t="s">
        <v>46</v>
      </c>
      <c r="C28" s="179" t="s">
        <v>57</v>
      </c>
      <c r="D28" s="161"/>
      <c r="E28" s="165"/>
      <c r="F28" s="170"/>
      <c r="G28" s="170">
        <f>SUM(G29:G48)</f>
        <v>0</v>
      </c>
      <c r="H28" s="170"/>
      <c r="I28" s="170">
        <f>SUM(I29:I48)</f>
        <v>1935.45</v>
      </c>
      <c r="J28" s="170"/>
      <c r="K28" s="170">
        <f>SUM(K29:K48)</f>
        <v>61301.51</v>
      </c>
      <c r="L28" s="170"/>
      <c r="M28" s="170">
        <f>SUM(M29:M48)</f>
        <v>0</v>
      </c>
      <c r="N28" s="170"/>
      <c r="O28" s="170">
        <f>SUM(O29:O48)</f>
        <v>42.330000000000005</v>
      </c>
      <c r="P28" s="170"/>
      <c r="Q28" s="170">
        <f>SUM(Q29:Q48)</f>
        <v>0</v>
      </c>
      <c r="R28" s="171"/>
      <c r="S28" s="170"/>
      <c r="T28" s="186"/>
      <c r="AE28" t="s">
        <v>143</v>
      </c>
    </row>
    <row r="29" spans="1:60" outlineLevel="1" x14ac:dyDescent="0.2">
      <c r="A29" s="149">
        <v>10</v>
      </c>
      <c r="B29" s="149" t="s">
        <v>181</v>
      </c>
      <c r="C29" s="177" t="s">
        <v>182</v>
      </c>
      <c r="D29" s="159" t="s">
        <v>146</v>
      </c>
      <c r="E29" s="163">
        <v>3.456</v>
      </c>
      <c r="F29" s="168"/>
      <c r="G29" s="168">
        <f>ROUND(E29*F29,2)</f>
        <v>0</v>
      </c>
      <c r="H29" s="168">
        <v>0</v>
      </c>
      <c r="I29" s="168">
        <f>ROUND(E29*H29,2)</f>
        <v>0</v>
      </c>
      <c r="J29" s="168">
        <v>1793</v>
      </c>
      <c r="K29" s="168">
        <f>ROUND(E29*J29,2)</f>
        <v>6196.61</v>
      </c>
      <c r="L29" s="168">
        <v>21</v>
      </c>
      <c r="M29" s="168">
        <f>G29*(1+L29/100)</f>
        <v>0</v>
      </c>
      <c r="N29" s="168">
        <v>2.16</v>
      </c>
      <c r="O29" s="168">
        <f>ROUND(E29*N29,2)</f>
        <v>7.46</v>
      </c>
      <c r="P29" s="168">
        <v>0</v>
      </c>
      <c r="Q29" s="168">
        <f>ROUND(E29*P29,2)</f>
        <v>0</v>
      </c>
      <c r="R29" s="169" t="s">
        <v>183</v>
      </c>
      <c r="S29" s="168" t="s">
        <v>148</v>
      </c>
      <c r="T29" s="184" t="s">
        <v>1072</v>
      </c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149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49"/>
      <c r="B30" s="149"/>
      <c r="C30" s="178" t="s">
        <v>184</v>
      </c>
      <c r="D30" s="160"/>
      <c r="E30" s="164">
        <v>3.456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9"/>
      <c r="S30" s="168"/>
      <c r="T30" s="185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151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49">
        <v>11</v>
      </c>
      <c r="B31" s="149" t="s">
        <v>185</v>
      </c>
      <c r="C31" s="177" t="s">
        <v>186</v>
      </c>
      <c r="D31" s="159" t="s">
        <v>146</v>
      </c>
      <c r="E31" s="163">
        <v>2.34</v>
      </c>
      <c r="F31" s="168"/>
      <c r="G31" s="168">
        <f>ROUND(E31*F31,2)</f>
        <v>0</v>
      </c>
      <c r="H31" s="168">
        <v>0</v>
      </c>
      <c r="I31" s="168">
        <f>ROUND(E31*H31,2)</f>
        <v>0</v>
      </c>
      <c r="J31" s="168">
        <v>1277</v>
      </c>
      <c r="K31" s="168">
        <f>ROUND(E31*J31,2)</f>
        <v>2988.18</v>
      </c>
      <c r="L31" s="168">
        <v>21</v>
      </c>
      <c r="M31" s="168">
        <f>G31*(1+L31/100)</f>
        <v>0</v>
      </c>
      <c r="N31" s="168">
        <v>2.1</v>
      </c>
      <c r="O31" s="168">
        <f>ROUND(E31*N31,2)</f>
        <v>4.91</v>
      </c>
      <c r="P31" s="168">
        <v>0</v>
      </c>
      <c r="Q31" s="168">
        <f>ROUND(E31*P31,2)</f>
        <v>0</v>
      </c>
      <c r="R31" s="169" t="s">
        <v>183</v>
      </c>
      <c r="S31" s="168" t="s">
        <v>148</v>
      </c>
      <c r="T31" s="184" t="s">
        <v>1072</v>
      </c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149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49"/>
      <c r="B32" s="149"/>
      <c r="C32" s="178" t="s">
        <v>187</v>
      </c>
      <c r="D32" s="160"/>
      <c r="E32" s="164">
        <v>1.728</v>
      </c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9"/>
      <c r="S32" s="168"/>
      <c r="T32" s="185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 t="s">
        <v>151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49"/>
      <c r="B33" s="149"/>
      <c r="C33" s="178" t="s">
        <v>188</v>
      </c>
      <c r="D33" s="160"/>
      <c r="E33" s="164">
        <v>0.61199999999999999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9"/>
      <c r="S33" s="168"/>
      <c r="T33" s="185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151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49">
        <v>12</v>
      </c>
      <c r="B34" s="149" t="s">
        <v>189</v>
      </c>
      <c r="C34" s="177" t="s">
        <v>190</v>
      </c>
      <c r="D34" s="159" t="s">
        <v>146</v>
      </c>
      <c r="E34" s="163">
        <v>11.595000000000001</v>
      </c>
      <c r="F34" s="168"/>
      <c r="G34" s="168">
        <f>ROUND(E34*F34,2)</f>
        <v>0</v>
      </c>
      <c r="H34" s="168">
        <v>0</v>
      </c>
      <c r="I34" s="168">
        <f>ROUND(E34*H34,2)</f>
        <v>0</v>
      </c>
      <c r="J34" s="168">
        <v>3105</v>
      </c>
      <c r="K34" s="168">
        <f>ROUND(E34*J34,2)</f>
        <v>36002.480000000003</v>
      </c>
      <c r="L34" s="168">
        <v>21</v>
      </c>
      <c r="M34" s="168">
        <f>G34*(1+L34/100)</f>
        <v>0</v>
      </c>
      <c r="N34" s="168">
        <v>2.5249999999999999</v>
      </c>
      <c r="O34" s="168">
        <f>ROUND(E34*N34,2)</f>
        <v>29.28</v>
      </c>
      <c r="P34" s="168">
        <v>0</v>
      </c>
      <c r="Q34" s="168">
        <f>ROUND(E34*P34,2)</f>
        <v>0</v>
      </c>
      <c r="R34" s="169" t="s">
        <v>191</v>
      </c>
      <c r="S34" s="168" t="s">
        <v>148</v>
      </c>
      <c r="T34" s="184" t="s">
        <v>1072</v>
      </c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149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49"/>
      <c r="B35" s="149"/>
      <c r="C35" s="178" t="s">
        <v>192</v>
      </c>
      <c r="D35" s="160"/>
      <c r="E35" s="164">
        <v>6.2039999999999997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9"/>
      <c r="S35" s="168"/>
      <c r="T35" s="185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151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49"/>
      <c r="B36" s="149"/>
      <c r="C36" s="178" t="s">
        <v>193</v>
      </c>
      <c r="D36" s="160"/>
      <c r="E36" s="164">
        <v>0.86399999999999999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9"/>
      <c r="S36" s="168"/>
      <c r="T36" s="185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151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49"/>
      <c r="B37" s="149"/>
      <c r="C37" s="178" t="s">
        <v>194</v>
      </c>
      <c r="D37" s="160"/>
      <c r="E37" s="164">
        <v>3.7829999999999999</v>
      </c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/>
      <c r="S37" s="168"/>
      <c r="T37" s="185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151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49"/>
      <c r="B38" s="149"/>
      <c r="C38" s="178" t="s">
        <v>195</v>
      </c>
      <c r="D38" s="160"/>
      <c r="E38" s="164">
        <v>0.74399999999999999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9"/>
      <c r="S38" s="168"/>
      <c r="T38" s="185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151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49">
        <v>13</v>
      </c>
      <c r="B39" s="149" t="s">
        <v>196</v>
      </c>
      <c r="C39" s="177" t="s">
        <v>197</v>
      </c>
      <c r="D39" s="159" t="s">
        <v>173</v>
      </c>
      <c r="E39" s="163">
        <v>17.440000000000001</v>
      </c>
      <c r="F39" s="168"/>
      <c r="G39" s="168">
        <f>ROUND(E39*F39,2)</f>
        <v>0</v>
      </c>
      <c r="H39" s="168">
        <v>0</v>
      </c>
      <c r="I39" s="168">
        <f>ROUND(E39*H39,2)</f>
        <v>0</v>
      </c>
      <c r="J39" s="168">
        <v>711</v>
      </c>
      <c r="K39" s="168">
        <f>ROUND(E39*J39,2)</f>
        <v>12399.84</v>
      </c>
      <c r="L39" s="168">
        <v>21</v>
      </c>
      <c r="M39" s="168">
        <f>G39*(1+L39/100)</f>
        <v>0</v>
      </c>
      <c r="N39" s="168">
        <v>3.916E-2</v>
      </c>
      <c r="O39" s="168">
        <f>ROUND(E39*N39,2)</f>
        <v>0.68</v>
      </c>
      <c r="P39" s="168">
        <v>0</v>
      </c>
      <c r="Q39" s="168">
        <f>ROUND(E39*P39,2)</f>
        <v>0</v>
      </c>
      <c r="R39" s="169" t="s">
        <v>191</v>
      </c>
      <c r="S39" s="168" t="s">
        <v>148</v>
      </c>
      <c r="T39" s="184" t="s">
        <v>1072</v>
      </c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149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49"/>
      <c r="B40" s="149"/>
      <c r="C40" s="178" t="s">
        <v>198</v>
      </c>
      <c r="D40" s="160"/>
      <c r="E40" s="164">
        <v>6.58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9"/>
      <c r="S40" s="168"/>
      <c r="T40" s="185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151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49"/>
      <c r="B41" s="149"/>
      <c r="C41" s="178" t="s">
        <v>199</v>
      </c>
      <c r="D41" s="160"/>
      <c r="E41" s="164">
        <v>2.52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9"/>
      <c r="S41" s="168"/>
      <c r="T41" s="185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151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49"/>
      <c r="B42" s="149"/>
      <c r="C42" s="178" t="s">
        <v>200</v>
      </c>
      <c r="D42" s="160"/>
      <c r="E42" s="164">
        <v>6.79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9"/>
      <c r="S42" s="168"/>
      <c r="T42" s="185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 t="s">
        <v>151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49"/>
      <c r="B43" s="149"/>
      <c r="C43" s="178" t="s">
        <v>201</v>
      </c>
      <c r="D43" s="160"/>
      <c r="E43" s="164">
        <v>1.55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9"/>
      <c r="S43" s="168"/>
      <c r="T43" s="185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151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49">
        <v>14</v>
      </c>
      <c r="B44" s="149" t="s">
        <v>202</v>
      </c>
      <c r="C44" s="177" t="s">
        <v>203</v>
      </c>
      <c r="D44" s="159" t="s">
        <v>173</v>
      </c>
      <c r="E44" s="163">
        <v>17.440000000000001</v>
      </c>
      <c r="F44" s="168"/>
      <c r="G44" s="168">
        <f>ROUND(E44*F44,2)</f>
        <v>0</v>
      </c>
      <c r="H44" s="168">
        <v>0</v>
      </c>
      <c r="I44" s="168">
        <f>ROUND(E44*H44,2)</f>
        <v>0</v>
      </c>
      <c r="J44" s="168">
        <v>143.5</v>
      </c>
      <c r="K44" s="168">
        <f>ROUND(E44*J44,2)</f>
        <v>2502.64</v>
      </c>
      <c r="L44" s="168">
        <v>21</v>
      </c>
      <c r="M44" s="168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69" t="s">
        <v>191</v>
      </c>
      <c r="S44" s="168" t="s">
        <v>148</v>
      </c>
      <c r="T44" s="184" t="s">
        <v>1072</v>
      </c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 t="s">
        <v>149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49">
        <v>15</v>
      </c>
      <c r="B45" s="149" t="s">
        <v>204</v>
      </c>
      <c r="C45" s="177" t="s">
        <v>205</v>
      </c>
      <c r="D45" s="159" t="s">
        <v>173</v>
      </c>
      <c r="E45" s="163">
        <v>56.1</v>
      </c>
      <c r="F45" s="168"/>
      <c r="G45" s="168">
        <f>ROUND(E45*F45,2)</f>
        <v>0</v>
      </c>
      <c r="H45" s="168">
        <v>0</v>
      </c>
      <c r="I45" s="168">
        <f>ROUND(E45*H45,2)</f>
        <v>0</v>
      </c>
      <c r="J45" s="168">
        <v>21.6</v>
      </c>
      <c r="K45" s="168">
        <f>ROUND(E45*J45,2)</f>
        <v>1211.76</v>
      </c>
      <c r="L45" s="168">
        <v>21</v>
      </c>
      <c r="M45" s="168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69"/>
      <c r="S45" s="168" t="s">
        <v>179</v>
      </c>
      <c r="T45" s="184" t="s">
        <v>1072</v>
      </c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149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49"/>
      <c r="B46" s="149"/>
      <c r="C46" s="178" t="s">
        <v>175</v>
      </c>
      <c r="D46" s="160"/>
      <c r="E46" s="164">
        <v>56.1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  <c r="S46" s="168"/>
      <c r="T46" s="185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151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49">
        <v>16</v>
      </c>
      <c r="B47" s="149" t="s">
        <v>206</v>
      </c>
      <c r="C47" s="177" t="s">
        <v>207</v>
      </c>
      <c r="D47" s="159" t="s">
        <v>173</v>
      </c>
      <c r="E47" s="163">
        <v>64.515000000000001</v>
      </c>
      <c r="F47" s="168"/>
      <c r="G47" s="168">
        <f>ROUND(E47*F47,2)</f>
        <v>0</v>
      </c>
      <c r="H47" s="168">
        <v>30</v>
      </c>
      <c r="I47" s="168">
        <f>ROUND(E47*H47,2)</f>
        <v>1935.45</v>
      </c>
      <c r="J47" s="168">
        <v>0</v>
      </c>
      <c r="K47" s="168">
        <f>ROUND(E47*J47,2)</f>
        <v>0</v>
      </c>
      <c r="L47" s="168">
        <v>21</v>
      </c>
      <c r="M47" s="168">
        <f>G47*(1+L47/100)</f>
        <v>0</v>
      </c>
      <c r="N47" s="168">
        <v>0</v>
      </c>
      <c r="O47" s="168">
        <f>ROUND(E47*N47,2)</f>
        <v>0</v>
      </c>
      <c r="P47" s="168">
        <v>0</v>
      </c>
      <c r="Q47" s="168">
        <f>ROUND(E47*P47,2)</f>
        <v>0</v>
      </c>
      <c r="R47" s="169"/>
      <c r="S47" s="168" t="s">
        <v>179</v>
      </c>
      <c r="T47" s="185" t="s">
        <v>1073</v>
      </c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 t="s">
        <v>208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49"/>
      <c r="B48" s="149"/>
      <c r="C48" s="178" t="s">
        <v>209</v>
      </c>
      <c r="D48" s="160"/>
      <c r="E48" s="164">
        <v>64.515000000000001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9"/>
      <c r="S48" s="168"/>
      <c r="T48" s="185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 t="s">
        <v>151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55" t="s">
        <v>142</v>
      </c>
      <c r="B49" s="155" t="s">
        <v>48</v>
      </c>
      <c r="C49" s="179" t="s">
        <v>58</v>
      </c>
      <c r="D49" s="161"/>
      <c r="E49" s="165"/>
      <c r="F49" s="170"/>
      <c r="G49" s="170">
        <f>SUM(G50:G90)</f>
        <v>0</v>
      </c>
      <c r="H49" s="170"/>
      <c r="I49" s="170">
        <f>SUM(I50:I90)</f>
        <v>164779.85999999999</v>
      </c>
      <c r="J49" s="170"/>
      <c r="K49" s="170">
        <f>SUM(K50:K90)</f>
        <v>60460.92</v>
      </c>
      <c r="L49" s="170"/>
      <c r="M49" s="170">
        <f>SUM(M50:M90)</f>
        <v>0</v>
      </c>
      <c r="N49" s="170"/>
      <c r="O49" s="170">
        <f>SUM(O50:O90)</f>
        <v>14.15</v>
      </c>
      <c r="P49" s="170"/>
      <c r="Q49" s="170">
        <f>SUM(Q50:Q90)</f>
        <v>0</v>
      </c>
      <c r="R49" s="171"/>
      <c r="S49" s="170"/>
      <c r="T49" s="186"/>
      <c r="AE49" t="s">
        <v>143</v>
      </c>
    </row>
    <row r="50" spans="1:60" ht="22.5" outlineLevel="1" x14ac:dyDescent="0.2">
      <c r="A50" s="149">
        <v>17</v>
      </c>
      <c r="B50" s="149" t="s">
        <v>210</v>
      </c>
      <c r="C50" s="177" t="s">
        <v>211</v>
      </c>
      <c r="D50" s="159" t="s">
        <v>173</v>
      </c>
      <c r="E50" s="163">
        <v>29.414999999999999</v>
      </c>
      <c r="F50" s="168"/>
      <c r="G50" s="168">
        <f>ROUND(E50*F50,2)</f>
        <v>0</v>
      </c>
      <c r="H50" s="168">
        <v>3946</v>
      </c>
      <c r="I50" s="168">
        <f>ROUND(E50*H50,2)</f>
        <v>116071.59</v>
      </c>
      <c r="J50" s="168">
        <v>949</v>
      </c>
      <c r="K50" s="168">
        <f>ROUND(E50*J50,2)</f>
        <v>27914.84</v>
      </c>
      <c r="L50" s="168">
        <v>21</v>
      </c>
      <c r="M50" s="168">
        <f>G50*(1+L50/100)</f>
        <v>0</v>
      </c>
      <c r="N50" s="168">
        <v>0.22519</v>
      </c>
      <c r="O50" s="168">
        <f>ROUND(E50*N50,2)</f>
        <v>6.62</v>
      </c>
      <c r="P50" s="168">
        <v>0</v>
      </c>
      <c r="Q50" s="168">
        <f>ROUND(E50*P50,2)</f>
        <v>0</v>
      </c>
      <c r="R50" s="169" t="s">
        <v>191</v>
      </c>
      <c r="S50" s="168" t="s">
        <v>148</v>
      </c>
      <c r="T50" s="184" t="s">
        <v>1072</v>
      </c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 t="s">
        <v>149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49"/>
      <c r="B51" s="149"/>
      <c r="C51" s="178" t="s">
        <v>212</v>
      </c>
      <c r="D51" s="160"/>
      <c r="E51" s="164">
        <v>26.515000000000001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9"/>
      <c r="S51" s="168"/>
      <c r="T51" s="185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 t="s">
        <v>151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49"/>
      <c r="B52" s="149"/>
      <c r="C52" s="178" t="s">
        <v>213</v>
      </c>
      <c r="D52" s="160"/>
      <c r="E52" s="164">
        <v>2.9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9"/>
      <c r="S52" s="168"/>
      <c r="T52" s="185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 t="s">
        <v>151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49">
        <v>18</v>
      </c>
      <c r="B53" s="149" t="s">
        <v>214</v>
      </c>
      <c r="C53" s="177" t="s">
        <v>215</v>
      </c>
      <c r="D53" s="159" t="s">
        <v>216</v>
      </c>
      <c r="E53" s="163">
        <v>3.5</v>
      </c>
      <c r="F53" s="168"/>
      <c r="G53" s="168">
        <f>ROUND(E53*F53,2)</f>
        <v>0</v>
      </c>
      <c r="H53" s="168">
        <v>102</v>
      </c>
      <c r="I53" s="168">
        <f>ROUND(E53*H53,2)</f>
        <v>357</v>
      </c>
      <c r="J53" s="168">
        <v>87</v>
      </c>
      <c r="K53" s="168">
        <f>ROUND(E53*J53,2)</f>
        <v>304.5</v>
      </c>
      <c r="L53" s="168">
        <v>21</v>
      </c>
      <c r="M53" s="168">
        <f>G53*(1+L53/100)</f>
        <v>0</v>
      </c>
      <c r="N53" s="168">
        <v>6.6E-4</v>
      </c>
      <c r="O53" s="168">
        <f>ROUND(E53*N53,2)</f>
        <v>0</v>
      </c>
      <c r="P53" s="168">
        <v>0</v>
      </c>
      <c r="Q53" s="168">
        <f>ROUND(E53*P53,2)</f>
        <v>0</v>
      </c>
      <c r="R53" s="169" t="s">
        <v>191</v>
      </c>
      <c r="S53" s="168" t="s">
        <v>148</v>
      </c>
      <c r="T53" s="184" t="s">
        <v>1072</v>
      </c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 t="s">
        <v>149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49"/>
      <c r="B54" s="149"/>
      <c r="C54" s="178" t="s">
        <v>217</v>
      </c>
      <c r="D54" s="160"/>
      <c r="E54" s="164">
        <v>3.5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9"/>
      <c r="S54" s="168"/>
      <c r="T54" s="185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 t="s">
        <v>151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49">
        <v>19</v>
      </c>
      <c r="B55" s="149" t="s">
        <v>218</v>
      </c>
      <c r="C55" s="177" t="s">
        <v>219</v>
      </c>
      <c r="D55" s="159" t="s">
        <v>220</v>
      </c>
      <c r="E55" s="163">
        <v>12</v>
      </c>
      <c r="F55" s="168"/>
      <c r="G55" s="168">
        <f>ROUND(E55*F55,2)</f>
        <v>0</v>
      </c>
      <c r="H55" s="168">
        <v>5.0199999999999996</v>
      </c>
      <c r="I55" s="168">
        <f>ROUND(E55*H55,2)</f>
        <v>60.24</v>
      </c>
      <c r="J55" s="168">
        <v>128.47999999999999</v>
      </c>
      <c r="K55" s="168">
        <f>ROUND(E55*J55,2)</f>
        <v>1541.76</v>
      </c>
      <c r="L55" s="168">
        <v>21</v>
      </c>
      <c r="M55" s="168">
        <f>G55*(1+L55/100)</f>
        <v>0</v>
      </c>
      <c r="N55" s="168">
        <v>2.3800000000000002E-3</v>
      </c>
      <c r="O55" s="168">
        <f>ROUND(E55*N55,2)</f>
        <v>0.03</v>
      </c>
      <c r="P55" s="168">
        <v>0</v>
      </c>
      <c r="Q55" s="168">
        <f>ROUND(E55*P55,2)</f>
        <v>0</v>
      </c>
      <c r="R55" s="169" t="s">
        <v>191</v>
      </c>
      <c r="S55" s="168" t="s">
        <v>148</v>
      </c>
      <c r="T55" s="184" t="s">
        <v>1072</v>
      </c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 t="s">
        <v>149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49"/>
      <c r="B56" s="149"/>
      <c r="C56" s="178" t="s">
        <v>221</v>
      </c>
      <c r="D56" s="160"/>
      <c r="E56" s="164">
        <v>12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9"/>
      <c r="S56" s="168"/>
      <c r="T56" s="185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 t="s">
        <v>151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49">
        <v>20</v>
      </c>
      <c r="B57" s="149" t="s">
        <v>222</v>
      </c>
      <c r="C57" s="177" t="s">
        <v>223</v>
      </c>
      <c r="D57" s="159" t="s">
        <v>220</v>
      </c>
      <c r="E57" s="163">
        <v>8</v>
      </c>
      <c r="F57" s="168"/>
      <c r="G57" s="168">
        <f>ROUND(E57*F57,2)</f>
        <v>0</v>
      </c>
      <c r="H57" s="168">
        <v>0</v>
      </c>
      <c r="I57" s="168">
        <f>ROUND(E57*H57,2)</f>
        <v>0</v>
      </c>
      <c r="J57" s="168">
        <v>160</v>
      </c>
      <c r="K57" s="168">
        <f>ROUND(E57*J57,2)</f>
        <v>1280</v>
      </c>
      <c r="L57" s="168">
        <v>21</v>
      </c>
      <c r="M57" s="168">
        <f>G57*(1+L57/100)</f>
        <v>0</v>
      </c>
      <c r="N57" s="168">
        <v>3.5599999999999998E-3</v>
      </c>
      <c r="O57" s="168">
        <f>ROUND(E57*N57,2)</f>
        <v>0.03</v>
      </c>
      <c r="P57" s="168">
        <v>0</v>
      </c>
      <c r="Q57" s="168">
        <f>ROUND(E57*P57,2)</f>
        <v>0</v>
      </c>
      <c r="R57" s="169" t="s">
        <v>191</v>
      </c>
      <c r="S57" s="168" t="s">
        <v>148</v>
      </c>
      <c r="T57" s="184" t="s">
        <v>1072</v>
      </c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 t="s">
        <v>149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49"/>
      <c r="B58" s="149"/>
      <c r="C58" s="178" t="s">
        <v>224</v>
      </c>
      <c r="D58" s="160"/>
      <c r="E58" s="164">
        <v>8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9"/>
      <c r="S58" s="168"/>
      <c r="T58" s="185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 t="s">
        <v>151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49">
        <v>21</v>
      </c>
      <c r="B59" s="149" t="s">
        <v>225</v>
      </c>
      <c r="C59" s="177" t="s">
        <v>226</v>
      </c>
      <c r="D59" s="159" t="s">
        <v>178</v>
      </c>
      <c r="E59" s="163">
        <v>0.3624</v>
      </c>
      <c r="F59" s="168"/>
      <c r="G59" s="168">
        <f>ROUND(E59*F59,2)</f>
        <v>0</v>
      </c>
      <c r="H59" s="168">
        <v>0</v>
      </c>
      <c r="I59" s="168">
        <f>ROUND(E59*H59,2)</f>
        <v>0</v>
      </c>
      <c r="J59" s="168">
        <v>11480</v>
      </c>
      <c r="K59" s="168">
        <f>ROUND(E59*J59,2)</f>
        <v>4160.3500000000004</v>
      </c>
      <c r="L59" s="168">
        <v>21</v>
      </c>
      <c r="M59" s="168">
        <f>G59*(1+L59/100)</f>
        <v>0</v>
      </c>
      <c r="N59" s="168">
        <v>1.7090000000000001E-2</v>
      </c>
      <c r="O59" s="168">
        <f>ROUND(E59*N59,2)</f>
        <v>0.01</v>
      </c>
      <c r="P59" s="168">
        <v>0</v>
      </c>
      <c r="Q59" s="168">
        <f>ROUND(E59*P59,2)</f>
        <v>0</v>
      </c>
      <c r="R59" s="169" t="s">
        <v>191</v>
      </c>
      <c r="S59" s="168" t="s">
        <v>148</v>
      </c>
      <c r="T59" s="184" t="s">
        <v>1072</v>
      </c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 t="s">
        <v>149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49"/>
      <c r="B60" s="149"/>
      <c r="C60" s="178" t="s">
        <v>227</v>
      </c>
      <c r="D60" s="160"/>
      <c r="E60" s="164">
        <v>0.25080000000000002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9"/>
      <c r="S60" s="168"/>
      <c r="T60" s="185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 t="s">
        <v>151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49"/>
      <c r="B61" s="149"/>
      <c r="C61" s="178" t="s">
        <v>228</v>
      </c>
      <c r="D61" s="160"/>
      <c r="E61" s="164">
        <v>0.1116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9"/>
      <c r="S61" s="168"/>
      <c r="T61" s="185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 t="s">
        <v>151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49">
        <v>22</v>
      </c>
      <c r="B62" s="149" t="s">
        <v>229</v>
      </c>
      <c r="C62" s="177" t="s">
        <v>230</v>
      </c>
      <c r="D62" s="159" t="s">
        <v>173</v>
      </c>
      <c r="E62" s="163">
        <v>10.47</v>
      </c>
      <c r="F62" s="168"/>
      <c r="G62" s="168">
        <f>ROUND(E62*F62,2)</f>
        <v>0</v>
      </c>
      <c r="H62" s="168">
        <v>213</v>
      </c>
      <c r="I62" s="168">
        <f>ROUND(E62*H62,2)</f>
        <v>2230.11</v>
      </c>
      <c r="J62" s="168">
        <v>331</v>
      </c>
      <c r="K62" s="168">
        <f>ROUND(E62*J62,2)</f>
        <v>3465.57</v>
      </c>
      <c r="L62" s="168">
        <v>21</v>
      </c>
      <c r="M62" s="168">
        <f>G62*(1+L62/100)</f>
        <v>0</v>
      </c>
      <c r="N62" s="168">
        <v>3.9849999999999997E-2</v>
      </c>
      <c r="O62" s="168">
        <f>ROUND(E62*N62,2)</f>
        <v>0.42</v>
      </c>
      <c r="P62" s="168">
        <v>0</v>
      </c>
      <c r="Q62" s="168">
        <f>ROUND(E62*P62,2)</f>
        <v>0</v>
      </c>
      <c r="R62" s="169" t="s">
        <v>191</v>
      </c>
      <c r="S62" s="168" t="s">
        <v>148</v>
      </c>
      <c r="T62" s="184" t="s">
        <v>1072</v>
      </c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 t="s">
        <v>149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49"/>
      <c r="B63" s="149"/>
      <c r="C63" s="178" t="s">
        <v>231</v>
      </c>
      <c r="D63" s="160"/>
      <c r="E63" s="164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9"/>
      <c r="S63" s="168"/>
      <c r="T63" s="185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 t="s">
        <v>151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49"/>
      <c r="B64" s="149"/>
      <c r="C64" s="178" t="s">
        <v>232</v>
      </c>
      <c r="D64" s="160"/>
      <c r="E64" s="164">
        <v>2.4</v>
      </c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9"/>
      <c r="S64" s="168"/>
      <c r="T64" s="185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 t="s">
        <v>151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49"/>
      <c r="B65" s="149"/>
      <c r="C65" s="178" t="s">
        <v>233</v>
      </c>
      <c r="D65" s="160"/>
      <c r="E65" s="164">
        <v>4.01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9"/>
      <c r="S65" s="168"/>
      <c r="T65" s="185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 t="s">
        <v>151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49"/>
      <c r="B66" s="149"/>
      <c r="C66" s="178" t="s">
        <v>234</v>
      </c>
      <c r="D66" s="160"/>
      <c r="E66" s="164">
        <v>4.0599999999999996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9"/>
      <c r="S66" s="168"/>
      <c r="T66" s="185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 t="s">
        <v>151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49">
        <v>23</v>
      </c>
      <c r="B67" s="149" t="s">
        <v>235</v>
      </c>
      <c r="C67" s="177" t="s">
        <v>236</v>
      </c>
      <c r="D67" s="159" t="s">
        <v>146</v>
      </c>
      <c r="E67" s="163">
        <v>0.45</v>
      </c>
      <c r="F67" s="168"/>
      <c r="G67" s="168">
        <f>ROUND(E67*F67,2)</f>
        <v>0</v>
      </c>
      <c r="H67" s="168">
        <v>6273</v>
      </c>
      <c r="I67" s="168">
        <f>ROUND(E67*H67,2)</f>
        <v>2822.85</v>
      </c>
      <c r="J67" s="168">
        <v>3077</v>
      </c>
      <c r="K67" s="168">
        <f>ROUND(E67*J67,2)</f>
        <v>1384.65</v>
      </c>
      <c r="L67" s="168">
        <v>21</v>
      </c>
      <c r="M67" s="168">
        <f>G67*(1+L67/100)</f>
        <v>0</v>
      </c>
      <c r="N67" s="168">
        <v>1.8005</v>
      </c>
      <c r="O67" s="168">
        <f>ROUND(E67*N67,2)</f>
        <v>0.81</v>
      </c>
      <c r="P67" s="168">
        <v>0</v>
      </c>
      <c r="Q67" s="168">
        <f>ROUND(E67*P67,2)</f>
        <v>0</v>
      </c>
      <c r="R67" s="169" t="s">
        <v>191</v>
      </c>
      <c r="S67" s="168" t="s">
        <v>148</v>
      </c>
      <c r="T67" s="184" t="s">
        <v>1072</v>
      </c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 t="s">
        <v>149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49"/>
      <c r="B68" s="149"/>
      <c r="C68" s="178" t="s">
        <v>237</v>
      </c>
      <c r="D68" s="160"/>
      <c r="E68" s="164">
        <v>0.45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9"/>
      <c r="S68" s="168"/>
      <c r="T68" s="185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 t="s">
        <v>151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49">
        <v>24</v>
      </c>
      <c r="B69" s="149" t="s">
        <v>238</v>
      </c>
      <c r="C69" s="177" t="s">
        <v>239</v>
      </c>
      <c r="D69" s="159" t="s">
        <v>173</v>
      </c>
      <c r="E69" s="163">
        <v>1.4</v>
      </c>
      <c r="F69" s="168"/>
      <c r="G69" s="168">
        <f>ROUND(E69*F69,2)</f>
        <v>0</v>
      </c>
      <c r="H69" s="168">
        <v>443</v>
      </c>
      <c r="I69" s="168">
        <f>ROUND(E69*H69,2)</f>
        <v>620.20000000000005</v>
      </c>
      <c r="J69" s="168">
        <v>473</v>
      </c>
      <c r="K69" s="168">
        <f>ROUND(E69*J69,2)</f>
        <v>662.2</v>
      </c>
      <c r="L69" s="168">
        <v>21</v>
      </c>
      <c r="M69" s="168">
        <f>G69*(1+L69/100)</f>
        <v>0</v>
      </c>
      <c r="N69" s="168">
        <v>0.12645000000000001</v>
      </c>
      <c r="O69" s="168">
        <f>ROUND(E69*N69,2)</f>
        <v>0.18</v>
      </c>
      <c r="P69" s="168">
        <v>0</v>
      </c>
      <c r="Q69" s="168">
        <f>ROUND(E69*P69,2)</f>
        <v>0</v>
      </c>
      <c r="R69" s="169" t="s">
        <v>240</v>
      </c>
      <c r="S69" s="168" t="s">
        <v>148</v>
      </c>
      <c r="T69" s="184" t="s">
        <v>1072</v>
      </c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 t="s">
        <v>149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49"/>
      <c r="B70" s="149"/>
      <c r="C70" s="178" t="s">
        <v>241</v>
      </c>
      <c r="D70" s="160"/>
      <c r="E70" s="164">
        <v>1.4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9"/>
      <c r="S70" s="168"/>
      <c r="T70" s="185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 t="s">
        <v>151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49">
        <v>25</v>
      </c>
      <c r="B71" s="149" t="s">
        <v>242</v>
      </c>
      <c r="C71" s="177" t="s">
        <v>243</v>
      </c>
      <c r="D71" s="159" t="s">
        <v>173</v>
      </c>
      <c r="E71" s="163">
        <v>0.54</v>
      </c>
      <c r="F71" s="168"/>
      <c r="G71" s="168">
        <f>ROUND(E71*F71,2)</f>
        <v>0</v>
      </c>
      <c r="H71" s="168">
        <v>921</v>
      </c>
      <c r="I71" s="168">
        <f>ROUND(E71*H71,2)</f>
        <v>497.34</v>
      </c>
      <c r="J71" s="168">
        <v>548</v>
      </c>
      <c r="K71" s="168">
        <f>ROUND(E71*J71,2)</f>
        <v>295.92</v>
      </c>
      <c r="L71" s="168">
        <v>21</v>
      </c>
      <c r="M71" s="168">
        <f>G71*(1+L71/100)</f>
        <v>0</v>
      </c>
      <c r="N71" s="168">
        <v>0.25696000000000002</v>
      </c>
      <c r="O71" s="168">
        <f>ROUND(E71*N71,2)</f>
        <v>0.14000000000000001</v>
      </c>
      <c r="P71" s="168">
        <v>0</v>
      </c>
      <c r="Q71" s="168">
        <f>ROUND(E71*P71,2)</f>
        <v>0</v>
      </c>
      <c r="R71" s="169" t="s">
        <v>240</v>
      </c>
      <c r="S71" s="168" t="s">
        <v>148</v>
      </c>
      <c r="T71" s="184" t="s">
        <v>1072</v>
      </c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 t="s">
        <v>149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49"/>
      <c r="B72" s="149"/>
      <c r="C72" s="178" t="s">
        <v>244</v>
      </c>
      <c r="D72" s="160"/>
      <c r="E72" s="164">
        <v>0.54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9"/>
      <c r="S72" s="168"/>
      <c r="T72" s="185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 t="s">
        <v>151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49">
        <v>26</v>
      </c>
      <c r="B73" s="149" t="s">
        <v>245</v>
      </c>
      <c r="C73" s="177" t="s">
        <v>246</v>
      </c>
      <c r="D73" s="159" t="s">
        <v>173</v>
      </c>
      <c r="E73" s="163">
        <v>12.75</v>
      </c>
      <c r="F73" s="168"/>
      <c r="G73" s="168">
        <f>ROUND(E73*F73,2)</f>
        <v>0</v>
      </c>
      <c r="H73" s="168">
        <v>789</v>
      </c>
      <c r="I73" s="168">
        <f>ROUND(E73*H73,2)</f>
        <v>10059.75</v>
      </c>
      <c r="J73" s="168">
        <v>454</v>
      </c>
      <c r="K73" s="168">
        <f>ROUND(E73*J73,2)</f>
        <v>5788.5</v>
      </c>
      <c r="L73" s="168">
        <v>21</v>
      </c>
      <c r="M73" s="168">
        <f>G73*(1+L73/100)</f>
        <v>0</v>
      </c>
      <c r="N73" s="168">
        <v>0.10915</v>
      </c>
      <c r="O73" s="168">
        <f>ROUND(E73*N73,2)</f>
        <v>1.39</v>
      </c>
      <c r="P73" s="168">
        <v>0</v>
      </c>
      <c r="Q73" s="168">
        <f>ROUND(E73*P73,2)</f>
        <v>0</v>
      </c>
      <c r="R73" s="169" t="s">
        <v>191</v>
      </c>
      <c r="S73" s="168" t="s">
        <v>148</v>
      </c>
      <c r="T73" s="184" t="s">
        <v>1072</v>
      </c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 t="s">
        <v>149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49"/>
      <c r="B74" s="149"/>
      <c r="C74" s="178" t="s">
        <v>247</v>
      </c>
      <c r="D74" s="160"/>
      <c r="E74" s="164">
        <v>12.75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9"/>
      <c r="S74" s="168"/>
      <c r="T74" s="185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 t="s">
        <v>151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49">
        <v>27</v>
      </c>
      <c r="B75" s="149" t="s">
        <v>248</v>
      </c>
      <c r="C75" s="177" t="s">
        <v>249</v>
      </c>
      <c r="D75" s="159" t="s">
        <v>173</v>
      </c>
      <c r="E75" s="163">
        <v>22.2</v>
      </c>
      <c r="F75" s="168"/>
      <c r="G75" s="168">
        <f>ROUND(E75*F75,2)</f>
        <v>0</v>
      </c>
      <c r="H75" s="168">
        <v>842</v>
      </c>
      <c r="I75" s="168">
        <f>ROUND(E75*H75,2)</f>
        <v>18692.400000000001</v>
      </c>
      <c r="J75" s="168">
        <v>470</v>
      </c>
      <c r="K75" s="168">
        <f>ROUND(E75*J75,2)</f>
        <v>10434</v>
      </c>
      <c r="L75" s="168">
        <v>21</v>
      </c>
      <c r="M75" s="168">
        <f>G75*(1+L75/100)</f>
        <v>0</v>
      </c>
      <c r="N75" s="168">
        <v>0.12520999999999999</v>
      </c>
      <c r="O75" s="168">
        <f>ROUND(E75*N75,2)</f>
        <v>2.78</v>
      </c>
      <c r="P75" s="168">
        <v>0</v>
      </c>
      <c r="Q75" s="168">
        <f>ROUND(E75*P75,2)</f>
        <v>0</v>
      </c>
      <c r="R75" s="169" t="s">
        <v>191</v>
      </c>
      <c r="S75" s="168" t="s">
        <v>148</v>
      </c>
      <c r="T75" s="184" t="s">
        <v>1072</v>
      </c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 t="s">
        <v>149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49"/>
      <c r="B76" s="149"/>
      <c r="C76" s="178" t="s">
        <v>250</v>
      </c>
      <c r="D76" s="160"/>
      <c r="E76" s="164">
        <v>27.2</v>
      </c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9"/>
      <c r="S76" s="168"/>
      <c r="T76" s="185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 t="s">
        <v>151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49"/>
      <c r="B77" s="149"/>
      <c r="C77" s="178" t="s">
        <v>251</v>
      </c>
      <c r="D77" s="160"/>
      <c r="E77" s="164">
        <v>-5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9"/>
      <c r="S77" s="168"/>
      <c r="T77" s="185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 t="s">
        <v>151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49">
        <v>28</v>
      </c>
      <c r="B78" s="149" t="s">
        <v>252</v>
      </c>
      <c r="C78" s="177" t="s">
        <v>253</v>
      </c>
      <c r="D78" s="159" t="s">
        <v>173</v>
      </c>
      <c r="E78" s="163">
        <v>1.1100000000000001</v>
      </c>
      <c r="F78" s="168"/>
      <c r="G78" s="168">
        <f>ROUND(E78*F78,2)</f>
        <v>0</v>
      </c>
      <c r="H78" s="168">
        <v>611</v>
      </c>
      <c r="I78" s="168">
        <f>ROUND(E78*H78,2)</f>
        <v>678.21</v>
      </c>
      <c r="J78" s="168">
        <v>677</v>
      </c>
      <c r="K78" s="168">
        <f>ROUND(E78*J78,2)</f>
        <v>751.47</v>
      </c>
      <c r="L78" s="168">
        <v>21</v>
      </c>
      <c r="M78" s="168">
        <f>G78*(1+L78/100)</f>
        <v>0</v>
      </c>
      <c r="N78" s="168">
        <v>0.1656</v>
      </c>
      <c r="O78" s="168">
        <f>ROUND(E78*N78,2)</f>
        <v>0.18</v>
      </c>
      <c r="P78" s="168">
        <v>0</v>
      </c>
      <c r="Q78" s="168">
        <f>ROUND(E78*P78,2)</f>
        <v>0</v>
      </c>
      <c r="R78" s="169" t="s">
        <v>191</v>
      </c>
      <c r="S78" s="168" t="s">
        <v>148</v>
      </c>
      <c r="T78" s="184" t="s">
        <v>1072</v>
      </c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 t="s">
        <v>149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49"/>
      <c r="B79" s="149"/>
      <c r="C79" s="178" t="s">
        <v>254</v>
      </c>
      <c r="D79" s="160"/>
      <c r="E79" s="164">
        <v>0.63</v>
      </c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9"/>
      <c r="S79" s="168"/>
      <c r="T79" s="185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 t="s">
        <v>151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49"/>
      <c r="B80" s="149"/>
      <c r="C80" s="178" t="s">
        <v>255</v>
      </c>
      <c r="D80" s="160"/>
      <c r="E80" s="164">
        <v>0.48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9"/>
      <c r="S80" s="168"/>
      <c r="T80" s="185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 t="s">
        <v>151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49">
        <v>29</v>
      </c>
      <c r="B81" s="149" t="s">
        <v>256</v>
      </c>
      <c r="C81" s="177" t="s">
        <v>257</v>
      </c>
      <c r="D81" s="159" t="s">
        <v>173</v>
      </c>
      <c r="E81" s="163">
        <v>0.51</v>
      </c>
      <c r="F81" s="168"/>
      <c r="G81" s="168">
        <f>ROUND(E81*F81,2)</f>
        <v>0</v>
      </c>
      <c r="H81" s="168">
        <v>1574</v>
      </c>
      <c r="I81" s="168">
        <f>ROUND(E81*H81,2)</f>
        <v>802.74</v>
      </c>
      <c r="J81" s="168">
        <v>1236</v>
      </c>
      <c r="K81" s="168">
        <f>ROUND(E81*J81,2)</f>
        <v>630.36</v>
      </c>
      <c r="L81" s="168">
        <v>21</v>
      </c>
      <c r="M81" s="168">
        <f>G81*(1+L81/100)</f>
        <v>0</v>
      </c>
      <c r="N81" s="168">
        <v>0.45139000000000001</v>
      </c>
      <c r="O81" s="168">
        <f>ROUND(E81*N81,2)</f>
        <v>0.23</v>
      </c>
      <c r="P81" s="168">
        <v>0</v>
      </c>
      <c r="Q81" s="168">
        <f>ROUND(E81*P81,2)</f>
        <v>0</v>
      </c>
      <c r="R81" s="169" t="s">
        <v>240</v>
      </c>
      <c r="S81" s="168" t="s">
        <v>148</v>
      </c>
      <c r="T81" s="184" t="s">
        <v>1072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 t="s">
        <v>149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49"/>
      <c r="B82" s="149"/>
      <c r="C82" s="178" t="s">
        <v>258</v>
      </c>
      <c r="D82" s="160"/>
      <c r="E82" s="164">
        <v>0.51</v>
      </c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9"/>
      <c r="S82" s="168"/>
      <c r="T82" s="185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 t="s">
        <v>151</v>
      </c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49">
        <v>30</v>
      </c>
      <c r="B83" s="149" t="s">
        <v>259</v>
      </c>
      <c r="C83" s="177" t="s">
        <v>260</v>
      </c>
      <c r="D83" s="159" t="s">
        <v>173</v>
      </c>
      <c r="E83" s="163">
        <v>1.8</v>
      </c>
      <c r="F83" s="168"/>
      <c r="G83" s="168">
        <f>ROUND(E83*F83,2)</f>
        <v>0</v>
      </c>
      <c r="H83" s="168">
        <v>0</v>
      </c>
      <c r="I83" s="168">
        <f>ROUND(E83*H83,2)</f>
        <v>0</v>
      </c>
      <c r="J83" s="168">
        <v>1026</v>
      </c>
      <c r="K83" s="168">
        <f>ROUND(E83*J83,2)</f>
        <v>1846.8</v>
      </c>
      <c r="L83" s="168">
        <v>21</v>
      </c>
      <c r="M83" s="168">
        <f>G83*(1+L83/100)</f>
        <v>0</v>
      </c>
      <c r="N83" s="168">
        <v>8.1189999999999998E-2</v>
      </c>
      <c r="O83" s="168">
        <f>ROUND(E83*N83,2)</f>
        <v>0.15</v>
      </c>
      <c r="P83" s="168">
        <v>0</v>
      </c>
      <c r="Q83" s="168">
        <f>ROUND(E83*P83,2)</f>
        <v>0</v>
      </c>
      <c r="R83" s="169"/>
      <c r="S83" s="168" t="s">
        <v>179</v>
      </c>
      <c r="T83" s="184" t="s">
        <v>1072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 t="s">
        <v>149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49"/>
      <c r="B84" s="149"/>
      <c r="C84" s="178" t="s">
        <v>261</v>
      </c>
      <c r="D84" s="160"/>
      <c r="E84" s="164">
        <v>1.8</v>
      </c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9"/>
      <c r="S84" s="168"/>
      <c r="T84" s="185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 t="s">
        <v>151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49">
        <v>31</v>
      </c>
      <c r="B85" s="149" t="s">
        <v>262</v>
      </c>
      <c r="C85" s="177" t="s">
        <v>263</v>
      </c>
      <c r="D85" s="159" t="s">
        <v>178</v>
      </c>
      <c r="E85" s="163">
        <v>0.13500000000000001</v>
      </c>
      <c r="F85" s="168"/>
      <c r="G85" s="168">
        <f>ROUND(E85*F85,2)</f>
        <v>0</v>
      </c>
      <c r="H85" s="168">
        <v>20040</v>
      </c>
      <c r="I85" s="168">
        <f>ROUND(E85*H85,2)</f>
        <v>2705.4</v>
      </c>
      <c r="J85" s="168">
        <v>0</v>
      </c>
      <c r="K85" s="168">
        <f>ROUND(E85*J85,2)</f>
        <v>0</v>
      </c>
      <c r="L85" s="168">
        <v>21</v>
      </c>
      <c r="M85" s="168">
        <f>G85*(1+L85/100)</f>
        <v>0</v>
      </c>
      <c r="N85" s="168">
        <v>1</v>
      </c>
      <c r="O85" s="168">
        <f>ROUND(E85*N85,2)</f>
        <v>0.14000000000000001</v>
      </c>
      <c r="P85" s="168">
        <v>0</v>
      </c>
      <c r="Q85" s="168">
        <f>ROUND(E85*P85,2)</f>
        <v>0</v>
      </c>
      <c r="R85" s="169" t="s">
        <v>264</v>
      </c>
      <c r="S85" s="168" t="s">
        <v>148</v>
      </c>
      <c r="T85" s="185" t="s">
        <v>1073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 t="s">
        <v>208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49"/>
      <c r="B86" s="149"/>
      <c r="C86" s="178" t="s">
        <v>265</v>
      </c>
      <c r="D86" s="160"/>
      <c r="E86" s="164">
        <v>0.13500000000000001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9"/>
      <c r="S86" s="168"/>
      <c r="T86" s="185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 t="s">
        <v>151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49">
        <v>32</v>
      </c>
      <c r="B87" s="149" t="s">
        <v>266</v>
      </c>
      <c r="C87" s="177" t="s">
        <v>267</v>
      </c>
      <c r="D87" s="159" t="s">
        <v>178</v>
      </c>
      <c r="E87" s="163">
        <v>0.27085999999999999</v>
      </c>
      <c r="F87" s="168"/>
      <c r="G87" s="168">
        <f>ROUND(E87*F87,2)</f>
        <v>0</v>
      </c>
      <c r="H87" s="168">
        <v>20040</v>
      </c>
      <c r="I87" s="168">
        <f>ROUND(E87*H87,2)</f>
        <v>5428.03</v>
      </c>
      <c r="J87" s="168">
        <v>0</v>
      </c>
      <c r="K87" s="168">
        <f>ROUND(E87*J87,2)</f>
        <v>0</v>
      </c>
      <c r="L87" s="168">
        <v>21</v>
      </c>
      <c r="M87" s="168">
        <f>G87*(1+L87/100)</f>
        <v>0</v>
      </c>
      <c r="N87" s="168">
        <v>1</v>
      </c>
      <c r="O87" s="168">
        <f>ROUND(E87*N87,2)</f>
        <v>0.27</v>
      </c>
      <c r="P87" s="168">
        <v>0</v>
      </c>
      <c r="Q87" s="168">
        <f>ROUND(E87*P87,2)</f>
        <v>0</v>
      </c>
      <c r="R87" s="169" t="s">
        <v>264</v>
      </c>
      <c r="S87" s="168" t="s">
        <v>148</v>
      </c>
      <c r="T87" s="185" t="s">
        <v>1073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 t="s">
        <v>208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49"/>
      <c r="B88" s="149"/>
      <c r="C88" s="178" t="s">
        <v>268</v>
      </c>
      <c r="D88" s="160"/>
      <c r="E88" s="164">
        <v>0.27085999999999999</v>
      </c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9"/>
      <c r="S88" s="168"/>
      <c r="T88" s="185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 t="s">
        <v>151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49">
        <v>33</v>
      </c>
      <c r="B89" s="149" t="s">
        <v>269</v>
      </c>
      <c r="C89" s="177" t="s">
        <v>270</v>
      </c>
      <c r="D89" s="159" t="s">
        <v>220</v>
      </c>
      <c r="E89" s="163">
        <v>12</v>
      </c>
      <c r="F89" s="168"/>
      <c r="G89" s="168">
        <f>ROUND(E89*F89,2)</f>
        <v>0</v>
      </c>
      <c r="H89" s="168">
        <v>165.5</v>
      </c>
      <c r="I89" s="168">
        <f>ROUND(E89*H89,2)</f>
        <v>1986</v>
      </c>
      <c r="J89" s="168">
        <v>0</v>
      </c>
      <c r="K89" s="168">
        <f>ROUND(E89*J89,2)</f>
        <v>0</v>
      </c>
      <c r="L89" s="168">
        <v>21</v>
      </c>
      <c r="M89" s="168">
        <f>G89*(1+L89/100)</f>
        <v>0</v>
      </c>
      <c r="N89" s="168">
        <v>3.5000000000000003E-2</v>
      </c>
      <c r="O89" s="168">
        <f>ROUND(E89*N89,2)</f>
        <v>0.42</v>
      </c>
      <c r="P89" s="168">
        <v>0</v>
      </c>
      <c r="Q89" s="168">
        <f>ROUND(E89*P89,2)</f>
        <v>0</v>
      </c>
      <c r="R89" s="169" t="s">
        <v>264</v>
      </c>
      <c r="S89" s="168" t="s">
        <v>148</v>
      </c>
      <c r="T89" s="185" t="s">
        <v>1073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 t="s">
        <v>208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49">
        <v>34</v>
      </c>
      <c r="B90" s="149" t="s">
        <v>271</v>
      </c>
      <c r="C90" s="177" t="s">
        <v>272</v>
      </c>
      <c r="D90" s="159" t="s">
        <v>220</v>
      </c>
      <c r="E90" s="163">
        <v>8</v>
      </c>
      <c r="F90" s="168"/>
      <c r="G90" s="168">
        <f>ROUND(E90*F90,2)</f>
        <v>0</v>
      </c>
      <c r="H90" s="168">
        <v>221</v>
      </c>
      <c r="I90" s="168">
        <f>ROUND(E90*H90,2)</f>
        <v>1768</v>
      </c>
      <c r="J90" s="168">
        <v>0</v>
      </c>
      <c r="K90" s="168">
        <f>ROUND(E90*J90,2)</f>
        <v>0</v>
      </c>
      <c r="L90" s="168">
        <v>21</v>
      </c>
      <c r="M90" s="168">
        <f>G90*(1+L90/100)</f>
        <v>0</v>
      </c>
      <c r="N90" s="168">
        <v>4.3749999999999997E-2</v>
      </c>
      <c r="O90" s="168">
        <f>ROUND(E90*N90,2)</f>
        <v>0.35</v>
      </c>
      <c r="P90" s="168">
        <v>0</v>
      </c>
      <c r="Q90" s="168">
        <f>ROUND(E90*P90,2)</f>
        <v>0</v>
      </c>
      <c r="R90" s="169" t="s">
        <v>264</v>
      </c>
      <c r="S90" s="168" t="s">
        <v>148</v>
      </c>
      <c r="T90" s="185" t="s">
        <v>1073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 t="s">
        <v>208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55" t="s">
        <v>142</v>
      </c>
      <c r="B91" s="155" t="s">
        <v>50</v>
      </c>
      <c r="C91" s="179" t="s">
        <v>59</v>
      </c>
      <c r="D91" s="161"/>
      <c r="E91" s="165"/>
      <c r="F91" s="170"/>
      <c r="G91" s="170">
        <f>SUM(G92:G103)</f>
        <v>0</v>
      </c>
      <c r="H91" s="170"/>
      <c r="I91" s="170">
        <f>SUM(I92:I103)</f>
        <v>10161.1</v>
      </c>
      <c r="J91" s="170"/>
      <c r="K91" s="170">
        <f>SUM(K92:K103)</f>
        <v>26371.69</v>
      </c>
      <c r="L91" s="170"/>
      <c r="M91" s="170">
        <f>SUM(M92:M103)</f>
        <v>0</v>
      </c>
      <c r="N91" s="170"/>
      <c r="O91" s="170">
        <f>SUM(O92:O103)</f>
        <v>2.4</v>
      </c>
      <c r="P91" s="170"/>
      <c r="Q91" s="170">
        <f>SUM(Q92:Q103)</f>
        <v>0</v>
      </c>
      <c r="R91" s="171"/>
      <c r="S91" s="170"/>
      <c r="T91" s="186"/>
      <c r="AE91" t="s">
        <v>143</v>
      </c>
    </row>
    <row r="92" spans="1:60" outlineLevel="1" x14ac:dyDescent="0.2">
      <c r="A92" s="149">
        <v>35</v>
      </c>
      <c r="B92" s="149" t="s">
        <v>273</v>
      </c>
      <c r="C92" s="177" t="s">
        <v>274</v>
      </c>
      <c r="D92" s="159" t="s">
        <v>220</v>
      </c>
      <c r="E92" s="163">
        <v>6</v>
      </c>
      <c r="F92" s="168"/>
      <c r="G92" s="168">
        <f>ROUND(E92*F92,2)</f>
        <v>0</v>
      </c>
      <c r="H92" s="168">
        <v>144</v>
      </c>
      <c r="I92" s="168">
        <f>ROUND(E92*H92,2)</f>
        <v>864</v>
      </c>
      <c r="J92" s="168">
        <v>112</v>
      </c>
      <c r="K92" s="168">
        <f>ROUND(E92*J92,2)</f>
        <v>672</v>
      </c>
      <c r="L92" s="168">
        <v>21</v>
      </c>
      <c r="M92" s="168">
        <f>G92*(1+L92/100)</f>
        <v>0</v>
      </c>
      <c r="N92" s="168">
        <v>6.4710000000000004E-2</v>
      </c>
      <c r="O92" s="168">
        <f>ROUND(E92*N92,2)</f>
        <v>0.39</v>
      </c>
      <c r="P92" s="168">
        <v>0</v>
      </c>
      <c r="Q92" s="168">
        <f>ROUND(E92*P92,2)</f>
        <v>0</v>
      </c>
      <c r="R92" s="169" t="s">
        <v>240</v>
      </c>
      <c r="S92" s="168" t="s">
        <v>148</v>
      </c>
      <c r="T92" s="184" t="s">
        <v>1072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 t="s">
        <v>149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49"/>
      <c r="B93" s="149"/>
      <c r="C93" s="178" t="s">
        <v>275</v>
      </c>
      <c r="D93" s="160"/>
      <c r="E93" s="164">
        <v>6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9"/>
      <c r="S93" s="168"/>
      <c r="T93" s="185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 t="s">
        <v>151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49">
        <v>36</v>
      </c>
      <c r="B94" s="149" t="s">
        <v>276</v>
      </c>
      <c r="C94" s="177" t="s">
        <v>277</v>
      </c>
      <c r="D94" s="159" t="s">
        <v>173</v>
      </c>
      <c r="E94" s="163">
        <v>23.9</v>
      </c>
      <c r="F94" s="168"/>
      <c r="G94" s="168">
        <f>ROUND(E94*F94,2)</f>
        <v>0</v>
      </c>
      <c r="H94" s="168">
        <v>389</v>
      </c>
      <c r="I94" s="168">
        <f>ROUND(E94*H94,2)</f>
        <v>9297.1</v>
      </c>
      <c r="J94" s="168">
        <v>670</v>
      </c>
      <c r="K94" s="168">
        <f>ROUND(E94*J94,2)</f>
        <v>16013</v>
      </c>
      <c r="L94" s="168">
        <v>21</v>
      </c>
      <c r="M94" s="168">
        <f>G94*(1+L94/100)</f>
        <v>0</v>
      </c>
      <c r="N94" s="168">
        <v>1.3690000000000001E-2</v>
      </c>
      <c r="O94" s="168">
        <f>ROUND(E94*N94,2)</f>
        <v>0.33</v>
      </c>
      <c r="P94" s="168">
        <v>0</v>
      </c>
      <c r="Q94" s="168">
        <f>ROUND(E94*P94,2)</f>
        <v>0</v>
      </c>
      <c r="R94" s="169" t="s">
        <v>191</v>
      </c>
      <c r="S94" s="168" t="s">
        <v>148</v>
      </c>
      <c r="T94" s="184" t="s">
        <v>1072</v>
      </c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 t="s">
        <v>149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49"/>
      <c r="B95" s="149"/>
      <c r="C95" s="178" t="s">
        <v>278</v>
      </c>
      <c r="D95" s="160"/>
      <c r="E95" s="164">
        <v>23.9</v>
      </c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9"/>
      <c r="S95" s="168"/>
      <c r="T95" s="185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 t="s">
        <v>151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49">
        <v>37</v>
      </c>
      <c r="B96" s="149" t="s">
        <v>279</v>
      </c>
      <c r="C96" s="177" t="s">
        <v>280</v>
      </c>
      <c r="D96" s="159" t="s">
        <v>146</v>
      </c>
      <c r="E96" s="163">
        <v>0.625</v>
      </c>
      <c r="F96" s="168"/>
      <c r="G96" s="168">
        <f>ROUND(E96*F96,2)</f>
        <v>0</v>
      </c>
      <c r="H96" s="168">
        <v>0</v>
      </c>
      <c r="I96" s="168">
        <f>ROUND(E96*H96,2)</f>
        <v>0</v>
      </c>
      <c r="J96" s="168">
        <v>3970</v>
      </c>
      <c r="K96" s="168">
        <f>ROUND(E96*J96,2)</f>
        <v>2481.25</v>
      </c>
      <c r="L96" s="168">
        <v>21</v>
      </c>
      <c r="M96" s="168">
        <f>G96*(1+L96/100)</f>
        <v>0</v>
      </c>
      <c r="N96" s="168">
        <v>2.5251100000000002</v>
      </c>
      <c r="O96" s="168">
        <f>ROUND(E96*N96,2)</f>
        <v>1.58</v>
      </c>
      <c r="P96" s="168">
        <v>0</v>
      </c>
      <c r="Q96" s="168">
        <f>ROUND(E96*P96,2)</f>
        <v>0</v>
      </c>
      <c r="R96" s="169" t="s">
        <v>191</v>
      </c>
      <c r="S96" s="168" t="s">
        <v>148</v>
      </c>
      <c r="T96" s="184" t="s">
        <v>1072</v>
      </c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 t="s">
        <v>149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49"/>
      <c r="B97" s="149"/>
      <c r="C97" s="178" t="s">
        <v>281</v>
      </c>
      <c r="D97" s="160"/>
      <c r="E97" s="164">
        <v>0.625</v>
      </c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9"/>
      <c r="S97" s="168"/>
      <c r="T97" s="185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 t="s">
        <v>151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49">
        <v>38</v>
      </c>
      <c r="B98" s="149" t="s">
        <v>282</v>
      </c>
      <c r="C98" s="177" t="s">
        <v>283</v>
      </c>
      <c r="D98" s="159" t="s">
        <v>173</v>
      </c>
      <c r="E98" s="163">
        <v>5</v>
      </c>
      <c r="F98" s="168"/>
      <c r="G98" s="168">
        <f>ROUND(E98*F98,2)</f>
        <v>0</v>
      </c>
      <c r="H98" s="168">
        <v>0</v>
      </c>
      <c r="I98" s="168">
        <f>ROUND(E98*H98,2)</f>
        <v>0</v>
      </c>
      <c r="J98" s="168">
        <v>534</v>
      </c>
      <c r="K98" s="168">
        <f>ROUND(E98*J98,2)</f>
        <v>2670</v>
      </c>
      <c r="L98" s="168">
        <v>21</v>
      </c>
      <c r="M98" s="168">
        <f>G98*(1+L98/100)</f>
        <v>0</v>
      </c>
      <c r="N98" s="168">
        <v>7.8200000000000006E-3</v>
      </c>
      <c r="O98" s="168">
        <f>ROUND(E98*N98,2)</f>
        <v>0.04</v>
      </c>
      <c r="P98" s="168">
        <v>0</v>
      </c>
      <c r="Q98" s="168">
        <f>ROUND(E98*P98,2)</f>
        <v>0</v>
      </c>
      <c r="R98" s="169" t="s">
        <v>191</v>
      </c>
      <c r="S98" s="168" t="s">
        <v>148</v>
      </c>
      <c r="T98" s="184" t="s">
        <v>1072</v>
      </c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 t="s">
        <v>149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49"/>
      <c r="B99" s="149"/>
      <c r="C99" s="178" t="s">
        <v>284</v>
      </c>
      <c r="D99" s="160"/>
      <c r="E99" s="164">
        <v>5</v>
      </c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9"/>
      <c r="S99" s="168"/>
      <c r="T99" s="185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 t="s">
        <v>151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49">
        <v>39</v>
      </c>
      <c r="B100" s="149" t="s">
        <v>285</v>
      </c>
      <c r="C100" s="177" t="s">
        <v>286</v>
      </c>
      <c r="D100" s="159" t="s">
        <v>173</v>
      </c>
      <c r="E100" s="163">
        <v>5</v>
      </c>
      <c r="F100" s="168"/>
      <c r="G100" s="168">
        <f>ROUND(E100*F100,2)</f>
        <v>0</v>
      </c>
      <c r="H100" s="168">
        <v>0</v>
      </c>
      <c r="I100" s="168">
        <f>ROUND(E100*H100,2)</f>
        <v>0</v>
      </c>
      <c r="J100" s="168">
        <v>134</v>
      </c>
      <c r="K100" s="168">
        <f>ROUND(E100*J100,2)</f>
        <v>670</v>
      </c>
      <c r="L100" s="168">
        <v>21</v>
      </c>
      <c r="M100" s="168">
        <f>G100*(1+L100/100)</f>
        <v>0</v>
      </c>
      <c r="N100" s="168">
        <v>0</v>
      </c>
      <c r="O100" s="168">
        <f>ROUND(E100*N100,2)</f>
        <v>0</v>
      </c>
      <c r="P100" s="168">
        <v>0</v>
      </c>
      <c r="Q100" s="168">
        <f>ROUND(E100*P100,2)</f>
        <v>0</v>
      </c>
      <c r="R100" s="169" t="s">
        <v>191</v>
      </c>
      <c r="S100" s="168" t="s">
        <v>148</v>
      </c>
      <c r="T100" s="184" t="s">
        <v>1072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 t="s">
        <v>149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49">
        <v>40</v>
      </c>
      <c r="B101" s="149" t="s">
        <v>287</v>
      </c>
      <c r="C101" s="177" t="s">
        <v>288</v>
      </c>
      <c r="D101" s="159" t="s">
        <v>178</v>
      </c>
      <c r="E101" s="163">
        <v>6.164E-2</v>
      </c>
      <c r="F101" s="168"/>
      <c r="G101" s="168">
        <f>ROUND(E101*F101,2)</f>
        <v>0</v>
      </c>
      <c r="H101" s="168">
        <v>0</v>
      </c>
      <c r="I101" s="168">
        <f>ROUND(E101*H101,2)</f>
        <v>0</v>
      </c>
      <c r="J101" s="168">
        <v>62710</v>
      </c>
      <c r="K101" s="168">
        <f>ROUND(E101*J101,2)</f>
        <v>3865.44</v>
      </c>
      <c r="L101" s="168">
        <v>21</v>
      </c>
      <c r="M101" s="168">
        <f>G101*(1+L101/100)</f>
        <v>0</v>
      </c>
      <c r="N101" s="168">
        <v>1.0166500000000001</v>
      </c>
      <c r="O101" s="168">
        <f>ROUND(E101*N101,2)</f>
        <v>0.06</v>
      </c>
      <c r="P101" s="168">
        <v>0</v>
      </c>
      <c r="Q101" s="168">
        <f>ROUND(E101*P101,2)</f>
        <v>0</v>
      </c>
      <c r="R101" s="169" t="s">
        <v>191</v>
      </c>
      <c r="S101" s="168" t="s">
        <v>148</v>
      </c>
      <c r="T101" s="184" t="s">
        <v>1072</v>
      </c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 t="s">
        <v>149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49"/>
      <c r="B102" s="149"/>
      <c r="C102" s="178" t="s">
        <v>289</v>
      </c>
      <c r="D102" s="160"/>
      <c r="E102" s="164">
        <v>1.6639999999999999E-2</v>
      </c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9"/>
      <c r="S102" s="168"/>
      <c r="T102" s="185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 t="s">
        <v>151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49"/>
      <c r="B103" s="149"/>
      <c r="C103" s="178" t="s">
        <v>290</v>
      </c>
      <c r="D103" s="160"/>
      <c r="E103" s="164">
        <v>4.4999999999999998E-2</v>
      </c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9"/>
      <c r="S103" s="168"/>
      <c r="T103" s="185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 t="s">
        <v>151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55" t="s">
        <v>142</v>
      </c>
      <c r="B104" s="155" t="s">
        <v>60</v>
      </c>
      <c r="C104" s="179" t="s">
        <v>61</v>
      </c>
      <c r="D104" s="161"/>
      <c r="E104" s="165"/>
      <c r="F104" s="170"/>
      <c r="G104" s="170">
        <f>SUM(G105:G113)</f>
        <v>0</v>
      </c>
      <c r="H104" s="170"/>
      <c r="I104" s="170">
        <f>SUM(I105:I113)</f>
        <v>38721.770000000004</v>
      </c>
      <c r="J104" s="170"/>
      <c r="K104" s="170">
        <f>SUM(K105:K113)</f>
        <v>22531.440000000002</v>
      </c>
      <c r="L104" s="170"/>
      <c r="M104" s="170">
        <f>SUM(M105:M113)</f>
        <v>0</v>
      </c>
      <c r="N104" s="170"/>
      <c r="O104" s="170">
        <f>SUM(O105:O113)</f>
        <v>37.99</v>
      </c>
      <c r="P104" s="170"/>
      <c r="Q104" s="170">
        <f>SUM(Q105:Q113)</f>
        <v>0</v>
      </c>
      <c r="R104" s="171"/>
      <c r="S104" s="170"/>
      <c r="T104" s="186"/>
      <c r="AE104" t="s">
        <v>143</v>
      </c>
    </row>
    <row r="105" spans="1:60" outlineLevel="1" x14ac:dyDescent="0.2">
      <c r="A105" s="149">
        <v>41</v>
      </c>
      <c r="B105" s="149" t="s">
        <v>291</v>
      </c>
      <c r="C105" s="177" t="s">
        <v>292</v>
      </c>
      <c r="D105" s="159" t="s">
        <v>173</v>
      </c>
      <c r="E105" s="163">
        <v>56.1</v>
      </c>
      <c r="F105" s="168"/>
      <c r="G105" s="168">
        <f>ROUND(E105*F105,2)</f>
        <v>0</v>
      </c>
      <c r="H105" s="168">
        <v>217.57</v>
      </c>
      <c r="I105" s="168">
        <f>ROUND(E105*H105,2)</f>
        <v>12205.68</v>
      </c>
      <c r="J105" s="168">
        <v>36.93</v>
      </c>
      <c r="K105" s="168">
        <f>ROUND(E105*J105,2)</f>
        <v>2071.77</v>
      </c>
      <c r="L105" s="168">
        <v>21</v>
      </c>
      <c r="M105" s="168">
        <f>G105*(1+L105/100)</f>
        <v>0</v>
      </c>
      <c r="N105" s="168">
        <v>0.441</v>
      </c>
      <c r="O105" s="168">
        <f>ROUND(E105*N105,2)</f>
        <v>24.74</v>
      </c>
      <c r="P105" s="168">
        <v>0</v>
      </c>
      <c r="Q105" s="168">
        <f>ROUND(E105*P105,2)</f>
        <v>0</v>
      </c>
      <c r="R105" s="169" t="s">
        <v>293</v>
      </c>
      <c r="S105" s="168" t="s">
        <v>148</v>
      </c>
      <c r="T105" s="184" t="s">
        <v>1072</v>
      </c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 t="s">
        <v>149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49"/>
      <c r="B106" s="149"/>
      <c r="C106" s="178" t="s">
        <v>175</v>
      </c>
      <c r="D106" s="160"/>
      <c r="E106" s="164">
        <v>56.1</v>
      </c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9"/>
      <c r="S106" s="168"/>
      <c r="T106" s="185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 t="s">
        <v>151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49">
        <v>42</v>
      </c>
      <c r="B107" s="149" t="s">
        <v>294</v>
      </c>
      <c r="C107" s="177" t="s">
        <v>295</v>
      </c>
      <c r="D107" s="159" t="s">
        <v>173</v>
      </c>
      <c r="E107" s="163">
        <v>56.1</v>
      </c>
      <c r="F107" s="168"/>
      <c r="G107" s="168">
        <f>ROUND(E107*F107,2)</f>
        <v>0</v>
      </c>
      <c r="H107" s="168">
        <v>0</v>
      </c>
      <c r="I107" s="168">
        <f>ROUND(E107*H107,2)</f>
        <v>0</v>
      </c>
      <c r="J107" s="168">
        <v>6.9</v>
      </c>
      <c r="K107" s="168">
        <f>ROUND(E107*J107,2)</f>
        <v>387.09</v>
      </c>
      <c r="L107" s="168">
        <v>21</v>
      </c>
      <c r="M107" s="168">
        <f>G107*(1+L107/100)</f>
        <v>0</v>
      </c>
      <c r="N107" s="168">
        <v>0</v>
      </c>
      <c r="O107" s="168">
        <f>ROUND(E107*N107,2)</f>
        <v>0</v>
      </c>
      <c r="P107" s="168">
        <v>0</v>
      </c>
      <c r="Q107" s="168">
        <f>ROUND(E107*P107,2)</f>
        <v>0</v>
      </c>
      <c r="R107" s="169"/>
      <c r="S107" s="168" t="s">
        <v>179</v>
      </c>
      <c r="T107" s="184" t="s">
        <v>1072</v>
      </c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 t="s">
        <v>149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49"/>
      <c r="B108" s="149"/>
      <c r="C108" s="178" t="s">
        <v>175</v>
      </c>
      <c r="D108" s="160"/>
      <c r="E108" s="164">
        <v>56.1</v>
      </c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9"/>
      <c r="S108" s="168"/>
      <c r="T108" s="185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 t="s">
        <v>151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49">
        <v>43</v>
      </c>
      <c r="B109" s="149" t="s">
        <v>296</v>
      </c>
      <c r="C109" s="177" t="s">
        <v>297</v>
      </c>
      <c r="D109" s="159" t="s">
        <v>173</v>
      </c>
      <c r="E109" s="163">
        <v>64.515000000000001</v>
      </c>
      <c r="F109" s="168"/>
      <c r="G109" s="168">
        <f>ROUND(E109*F109,2)</f>
        <v>0</v>
      </c>
      <c r="H109" s="168">
        <v>39</v>
      </c>
      <c r="I109" s="168">
        <f>ROUND(E109*H109,2)</f>
        <v>2516.09</v>
      </c>
      <c r="J109" s="168">
        <v>12</v>
      </c>
      <c r="K109" s="168">
        <f>ROUND(E109*J109,2)</f>
        <v>774.18</v>
      </c>
      <c r="L109" s="168">
        <v>21</v>
      </c>
      <c r="M109" s="168">
        <f>G109*(1+L109/100)</f>
        <v>0</v>
      </c>
      <c r="N109" s="168">
        <v>0.1012</v>
      </c>
      <c r="O109" s="168">
        <f>ROUND(E109*N109,2)</f>
        <v>6.53</v>
      </c>
      <c r="P109" s="168">
        <v>0</v>
      </c>
      <c r="Q109" s="168">
        <f>ROUND(E109*P109,2)</f>
        <v>0</v>
      </c>
      <c r="R109" s="169"/>
      <c r="S109" s="168" t="s">
        <v>179</v>
      </c>
      <c r="T109" s="184" t="s">
        <v>1072</v>
      </c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 t="s">
        <v>149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49"/>
      <c r="B110" s="149"/>
      <c r="C110" s="178" t="s">
        <v>209</v>
      </c>
      <c r="D110" s="160"/>
      <c r="E110" s="164">
        <v>64.515000000000001</v>
      </c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9"/>
      <c r="S110" s="168"/>
      <c r="T110" s="185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 t="s">
        <v>151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49">
        <v>44</v>
      </c>
      <c r="B111" s="149" t="s">
        <v>298</v>
      </c>
      <c r="C111" s="177" t="s">
        <v>299</v>
      </c>
      <c r="D111" s="159" t="s">
        <v>173</v>
      </c>
      <c r="E111" s="163">
        <v>56.1</v>
      </c>
      <c r="F111" s="168"/>
      <c r="G111" s="168">
        <f>ROUND(E111*F111,2)</f>
        <v>0</v>
      </c>
      <c r="H111" s="168">
        <v>0</v>
      </c>
      <c r="I111" s="168">
        <f>ROUND(E111*H111,2)</f>
        <v>0</v>
      </c>
      <c r="J111" s="168">
        <v>344</v>
      </c>
      <c r="K111" s="168">
        <f>ROUND(E111*J111,2)</f>
        <v>19298.400000000001</v>
      </c>
      <c r="L111" s="168">
        <v>21</v>
      </c>
      <c r="M111" s="168">
        <f>G111*(1+L111/100)</f>
        <v>0</v>
      </c>
      <c r="N111" s="168">
        <v>0</v>
      </c>
      <c r="O111" s="168">
        <f>ROUND(E111*N111,2)</f>
        <v>0</v>
      </c>
      <c r="P111" s="168">
        <v>0</v>
      </c>
      <c r="Q111" s="168">
        <f>ROUND(E111*P111,2)</f>
        <v>0</v>
      </c>
      <c r="R111" s="169"/>
      <c r="S111" s="168" t="s">
        <v>179</v>
      </c>
      <c r="T111" s="184" t="s">
        <v>1072</v>
      </c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 t="s">
        <v>149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49"/>
      <c r="B112" s="149"/>
      <c r="C112" s="178" t="s">
        <v>175</v>
      </c>
      <c r="D112" s="160"/>
      <c r="E112" s="164">
        <v>56.1</v>
      </c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9"/>
      <c r="S112" s="168"/>
      <c r="T112" s="185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 t="s">
        <v>151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49">
        <v>45</v>
      </c>
      <c r="B113" s="149" t="s">
        <v>300</v>
      </c>
      <c r="C113" s="177" t="s">
        <v>301</v>
      </c>
      <c r="D113" s="159" t="s">
        <v>220</v>
      </c>
      <c r="E113" s="163">
        <v>240</v>
      </c>
      <c r="F113" s="168"/>
      <c r="G113" s="168">
        <f>ROUND(E113*F113,2)</f>
        <v>0</v>
      </c>
      <c r="H113" s="168">
        <v>100</v>
      </c>
      <c r="I113" s="168">
        <f>ROUND(E113*H113,2)</f>
        <v>24000</v>
      </c>
      <c r="J113" s="168">
        <v>0</v>
      </c>
      <c r="K113" s="168">
        <f>ROUND(E113*J113,2)</f>
        <v>0</v>
      </c>
      <c r="L113" s="168">
        <v>21</v>
      </c>
      <c r="M113" s="168">
        <f>G113*(1+L113/100)</f>
        <v>0</v>
      </c>
      <c r="N113" s="168">
        <v>2.8000000000000001E-2</v>
      </c>
      <c r="O113" s="168">
        <f>ROUND(E113*N113,2)</f>
        <v>6.72</v>
      </c>
      <c r="P113" s="168">
        <v>0</v>
      </c>
      <c r="Q113" s="168">
        <f>ROUND(E113*P113,2)</f>
        <v>0</v>
      </c>
      <c r="R113" s="169"/>
      <c r="S113" s="168" t="s">
        <v>179</v>
      </c>
      <c r="T113" s="185" t="s">
        <v>1073</v>
      </c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 t="s">
        <v>208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55" t="s">
        <v>142</v>
      </c>
      <c r="B114" s="155" t="s">
        <v>62</v>
      </c>
      <c r="C114" s="179" t="s">
        <v>63</v>
      </c>
      <c r="D114" s="161"/>
      <c r="E114" s="165"/>
      <c r="F114" s="170"/>
      <c r="G114" s="170">
        <f>SUM(G115:G174)</f>
        <v>0</v>
      </c>
      <c r="H114" s="170"/>
      <c r="I114" s="170">
        <f>SUM(I115:I174)</f>
        <v>6787.8799999999992</v>
      </c>
      <c r="J114" s="170"/>
      <c r="K114" s="170">
        <f>SUM(K115:K174)</f>
        <v>85340.47</v>
      </c>
      <c r="L114" s="170"/>
      <c r="M114" s="170">
        <f>SUM(M115:M174)</f>
        <v>0</v>
      </c>
      <c r="N114" s="170"/>
      <c r="O114" s="170">
        <f>SUM(O115:O174)</f>
        <v>5.879999999999999</v>
      </c>
      <c r="P114" s="170"/>
      <c r="Q114" s="170">
        <f>SUM(Q115:Q174)</f>
        <v>0</v>
      </c>
      <c r="R114" s="171"/>
      <c r="S114" s="170"/>
      <c r="T114" s="186"/>
      <c r="AE114" t="s">
        <v>143</v>
      </c>
    </row>
    <row r="115" spans="1:60" outlineLevel="1" x14ac:dyDescent="0.2">
      <c r="A115" s="149">
        <v>46</v>
      </c>
      <c r="B115" s="149" t="s">
        <v>302</v>
      </c>
      <c r="C115" s="177" t="s">
        <v>303</v>
      </c>
      <c r="D115" s="159" t="s">
        <v>173</v>
      </c>
      <c r="E115" s="163">
        <v>52.62</v>
      </c>
      <c r="F115" s="168"/>
      <c r="G115" s="168">
        <f>ROUND(E115*F115,2)</f>
        <v>0</v>
      </c>
      <c r="H115" s="168">
        <v>0</v>
      </c>
      <c r="I115" s="168">
        <f>ROUND(E115*H115,2)</f>
        <v>0</v>
      </c>
      <c r="J115" s="168">
        <v>295.5</v>
      </c>
      <c r="K115" s="168">
        <f>ROUND(E115*J115,2)</f>
        <v>15549.21</v>
      </c>
      <c r="L115" s="168">
        <v>21</v>
      </c>
      <c r="M115" s="168">
        <f>G115*(1+L115/100)</f>
        <v>0</v>
      </c>
      <c r="N115" s="168">
        <v>1.7000000000000001E-2</v>
      </c>
      <c r="O115" s="168">
        <f>ROUND(E115*N115,2)</f>
        <v>0.89</v>
      </c>
      <c r="P115" s="168">
        <v>0</v>
      </c>
      <c r="Q115" s="168">
        <f>ROUND(E115*P115,2)</f>
        <v>0</v>
      </c>
      <c r="R115" s="169" t="s">
        <v>191</v>
      </c>
      <c r="S115" s="168" t="s">
        <v>148</v>
      </c>
      <c r="T115" s="184" t="s">
        <v>1072</v>
      </c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 t="s">
        <v>149</v>
      </c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49"/>
      <c r="B116" s="149"/>
      <c r="C116" s="178" t="s">
        <v>304</v>
      </c>
      <c r="D116" s="160"/>
      <c r="E116" s="164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9"/>
      <c r="S116" s="168"/>
      <c r="T116" s="185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 t="s">
        <v>151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49"/>
      <c r="B117" s="149"/>
      <c r="C117" s="178" t="s">
        <v>305</v>
      </c>
      <c r="D117" s="160"/>
      <c r="E117" s="164">
        <v>20.100000000000001</v>
      </c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9"/>
      <c r="S117" s="168"/>
      <c r="T117" s="185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 t="s">
        <v>151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49"/>
      <c r="B118" s="149"/>
      <c r="C118" s="178" t="s">
        <v>306</v>
      </c>
      <c r="D118" s="160"/>
      <c r="E118" s="164">
        <v>1.2</v>
      </c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9"/>
      <c r="S118" s="168"/>
      <c r="T118" s="185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 t="s">
        <v>151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49"/>
      <c r="B119" s="149"/>
      <c r="C119" s="178" t="s">
        <v>307</v>
      </c>
      <c r="D119" s="160"/>
      <c r="E119" s="164">
        <v>1.32</v>
      </c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9"/>
      <c r="S119" s="168"/>
      <c r="T119" s="185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 t="s">
        <v>151</v>
      </c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49"/>
      <c r="B120" s="149"/>
      <c r="C120" s="178" t="s">
        <v>308</v>
      </c>
      <c r="D120" s="160"/>
      <c r="E120" s="164">
        <v>0.9</v>
      </c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9"/>
      <c r="S120" s="168"/>
      <c r="T120" s="185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 t="s">
        <v>151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49"/>
      <c r="B121" s="149"/>
      <c r="C121" s="178" t="s">
        <v>309</v>
      </c>
      <c r="D121" s="160"/>
      <c r="E121" s="164">
        <v>24.15</v>
      </c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9"/>
      <c r="S121" s="168"/>
      <c r="T121" s="185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 t="s">
        <v>151</v>
      </c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49"/>
      <c r="B122" s="149"/>
      <c r="C122" s="178" t="s">
        <v>310</v>
      </c>
      <c r="D122" s="160"/>
      <c r="E122" s="164">
        <v>-2.7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9"/>
      <c r="S122" s="168"/>
      <c r="T122" s="185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 t="s">
        <v>151</v>
      </c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49"/>
      <c r="B123" s="149"/>
      <c r="C123" s="178" t="s">
        <v>311</v>
      </c>
      <c r="D123" s="160"/>
      <c r="E123" s="164">
        <v>10.5</v>
      </c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9"/>
      <c r="S123" s="168"/>
      <c r="T123" s="185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 t="s">
        <v>151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49"/>
      <c r="B124" s="149"/>
      <c r="C124" s="178" t="s">
        <v>312</v>
      </c>
      <c r="D124" s="160"/>
      <c r="E124" s="164">
        <v>-2.85</v>
      </c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9"/>
      <c r="S124" s="168"/>
      <c r="T124" s="185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 t="s">
        <v>151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49">
        <v>47</v>
      </c>
      <c r="B125" s="149" t="s">
        <v>313</v>
      </c>
      <c r="C125" s="177" t="s">
        <v>314</v>
      </c>
      <c r="D125" s="159" t="s">
        <v>173</v>
      </c>
      <c r="E125" s="163">
        <v>27.7</v>
      </c>
      <c r="F125" s="168"/>
      <c r="G125" s="168">
        <f>ROUND(E125*F125,2)</f>
        <v>0</v>
      </c>
      <c r="H125" s="168">
        <v>0</v>
      </c>
      <c r="I125" s="168">
        <f>ROUND(E125*H125,2)</f>
        <v>0</v>
      </c>
      <c r="J125" s="168">
        <v>56.5</v>
      </c>
      <c r="K125" s="168">
        <f>ROUND(E125*J125,2)</f>
        <v>1565.05</v>
      </c>
      <c r="L125" s="168">
        <v>21</v>
      </c>
      <c r="M125" s="168">
        <f>G125*(1+L125/100)</f>
        <v>0</v>
      </c>
      <c r="N125" s="168">
        <v>4.0000000000000003E-5</v>
      </c>
      <c r="O125" s="168">
        <f>ROUND(E125*N125,2)</f>
        <v>0</v>
      </c>
      <c r="P125" s="168">
        <v>0</v>
      </c>
      <c r="Q125" s="168">
        <f>ROUND(E125*P125,2)</f>
        <v>0</v>
      </c>
      <c r="R125" s="169" t="s">
        <v>191</v>
      </c>
      <c r="S125" s="168" t="s">
        <v>148</v>
      </c>
      <c r="T125" s="184" t="s">
        <v>1072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 t="s">
        <v>149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49"/>
      <c r="B126" s="149"/>
      <c r="C126" s="178" t="s">
        <v>315</v>
      </c>
      <c r="D126" s="160"/>
      <c r="E126" s="164">
        <v>2.7</v>
      </c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9"/>
      <c r="S126" s="168"/>
      <c r="T126" s="185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 t="s">
        <v>151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49"/>
      <c r="B127" s="149"/>
      <c r="C127" s="178" t="s">
        <v>316</v>
      </c>
      <c r="D127" s="160"/>
      <c r="E127" s="164">
        <v>10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9"/>
      <c r="S127" s="168"/>
      <c r="T127" s="185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 t="s">
        <v>151</v>
      </c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49"/>
      <c r="B128" s="149"/>
      <c r="C128" s="178" t="s">
        <v>317</v>
      </c>
      <c r="D128" s="160"/>
      <c r="E128" s="164">
        <v>5</v>
      </c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9"/>
      <c r="S128" s="168"/>
      <c r="T128" s="185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 t="s">
        <v>151</v>
      </c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49"/>
      <c r="B129" s="149"/>
      <c r="C129" s="178" t="s">
        <v>318</v>
      </c>
      <c r="D129" s="160"/>
      <c r="E129" s="164">
        <v>10</v>
      </c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9"/>
      <c r="S129" s="168"/>
      <c r="T129" s="185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 t="s">
        <v>151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49">
        <v>48</v>
      </c>
      <c r="B130" s="149" t="s">
        <v>319</v>
      </c>
      <c r="C130" s="177" t="s">
        <v>320</v>
      </c>
      <c r="D130" s="159" t="s">
        <v>173</v>
      </c>
      <c r="E130" s="163">
        <v>0.99</v>
      </c>
      <c r="F130" s="168"/>
      <c r="G130" s="168">
        <f>ROUND(E130*F130,2)</f>
        <v>0</v>
      </c>
      <c r="H130" s="168">
        <v>332</v>
      </c>
      <c r="I130" s="168">
        <f>ROUND(E130*H130,2)</f>
        <v>328.68</v>
      </c>
      <c r="J130" s="168">
        <v>398</v>
      </c>
      <c r="K130" s="168">
        <f>ROUND(E130*J130,2)</f>
        <v>394.02</v>
      </c>
      <c r="L130" s="168">
        <v>21</v>
      </c>
      <c r="M130" s="168">
        <f>G130*(1+L130/100)</f>
        <v>0</v>
      </c>
      <c r="N130" s="168">
        <v>6.8000000000000005E-2</v>
      </c>
      <c r="O130" s="168">
        <f>ROUND(E130*N130,2)</f>
        <v>7.0000000000000007E-2</v>
      </c>
      <c r="P130" s="168">
        <v>0</v>
      </c>
      <c r="Q130" s="168">
        <f>ROUND(E130*P130,2)</f>
        <v>0</v>
      </c>
      <c r="R130" s="169" t="s">
        <v>240</v>
      </c>
      <c r="S130" s="168" t="s">
        <v>148</v>
      </c>
      <c r="T130" s="184" t="s">
        <v>1072</v>
      </c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 t="s">
        <v>149</v>
      </c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49"/>
      <c r="B131" s="149"/>
      <c r="C131" s="178" t="s">
        <v>321</v>
      </c>
      <c r="D131" s="160"/>
      <c r="E131" s="164">
        <v>0.99</v>
      </c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9"/>
      <c r="S131" s="168"/>
      <c r="T131" s="185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 t="s">
        <v>151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49">
        <v>49</v>
      </c>
      <c r="B132" s="149" t="s">
        <v>322</v>
      </c>
      <c r="C132" s="177" t="s">
        <v>323</v>
      </c>
      <c r="D132" s="159" t="s">
        <v>173</v>
      </c>
      <c r="E132" s="163">
        <v>0.99</v>
      </c>
      <c r="F132" s="168"/>
      <c r="G132" s="168">
        <f>ROUND(E132*F132,2)</f>
        <v>0</v>
      </c>
      <c r="H132" s="168">
        <v>452</v>
      </c>
      <c r="I132" s="168">
        <f>ROUND(E132*H132,2)</f>
        <v>447.48</v>
      </c>
      <c r="J132" s="168">
        <v>1120</v>
      </c>
      <c r="K132" s="168">
        <f>ROUND(E132*J132,2)</f>
        <v>1108.8</v>
      </c>
      <c r="L132" s="168">
        <v>21</v>
      </c>
      <c r="M132" s="168">
        <f>G132*(1+L132/100)</f>
        <v>0</v>
      </c>
      <c r="N132" s="168">
        <v>4.555E-2</v>
      </c>
      <c r="O132" s="168">
        <f>ROUND(E132*N132,2)</f>
        <v>0.05</v>
      </c>
      <c r="P132" s="168">
        <v>0</v>
      </c>
      <c r="Q132" s="168">
        <f>ROUND(E132*P132,2)</f>
        <v>0</v>
      </c>
      <c r="R132" s="169" t="s">
        <v>240</v>
      </c>
      <c r="S132" s="168" t="s">
        <v>148</v>
      </c>
      <c r="T132" s="184" t="s">
        <v>1072</v>
      </c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 t="s">
        <v>149</v>
      </c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49"/>
      <c r="B133" s="149"/>
      <c r="C133" s="178" t="s">
        <v>321</v>
      </c>
      <c r="D133" s="160"/>
      <c r="E133" s="164">
        <v>0.99</v>
      </c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9"/>
      <c r="S133" s="168"/>
      <c r="T133" s="185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 t="s">
        <v>151</v>
      </c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49">
        <v>50</v>
      </c>
      <c r="B134" s="149" t="s">
        <v>324</v>
      </c>
      <c r="C134" s="177" t="s">
        <v>325</v>
      </c>
      <c r="D134" s="159" t="s">
        <v>220</v>
      </c>
      <c r="E134" s="163">
        <v>6</v>
      </c>
      <c r="F134" s="168"/>
      <c r="G134" s="168">
        <f>ROUND(E134*F134,2)</f>
        <v>0</v>
      </c>
      <c r="H134" s="168">
        <v>0</v>
      </c>
      <c r="I134" s="168">
        <f>ROUND(E134*H134,2)</f>
        <v>0</v>
      </c>
      <c r="J134" s="168">
        <v>140</v>
      </c>
      <c r="K134" s="168">
        <f>ROUND(E134*J134,2)</f>
        <v>840</v>
      </c>
      <c r="L134" s="168">
        <v>21</v>
      </c>
      <c r="M134" s="168">
        <f>G134*(1+L134/100)</f>
        <v>0</v>
      </c>
      <c r="N134" s="168">
        <v>4.5799999999999999E-3</v>
      </c>
      <c r="O134" s="168">
        <f>ROUND(E134*N134,2)</f>
        <v>0.03</v>
      </c>
      <c r="P134" s="168">
        <v>0</v>
      </c>
      <c r="Q134" s="168">
        <f>ROUND(E134*P134,2)</f>
        <v>0</v>
      </c>
      <c r="R134" s="169" t="s">
        <v>240</v>
      </c>
      <c r="S134" s="168" t="s">
        <v>148</v>
      </c>
      <c r="T134" s="184" t="s">
        <v>1072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 t="s">
        <v>149</v>
      </c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49"/>
      <c r="B135" s="149"/>
      <c r="C135" s="178" t="s">
        <v>326</v>
      </c>
      <c r="D135" s="160"/>
      <c r="E135" s="164">
        <v>6</v>
      </c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9"/>
      <c r="S135" s="168"/>
      <c r="T135" s="185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 t="s">
        <v>151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49">
        <v>51</v>
      </c>
      <c r="B136" s="149" t="s">
        <v>327</v>
      </c>
      <c r="C136" s="177" t="s">
        <v>328</v>
      </c>
      <c r="D136" s="159" t="s">
        <v>216</v>
      </c>
      <c r="E136" s="163">
        <v>53</v>
      </c>
      <c r="F136" s="168"/>
      <c r="G136" s="168">
        <f>ROUND(E136*F136,2)</f>
        <v>0</v>
      </c>
      <c r="H136" s="168">
        <v>15</v>
      </c>
      <c r="I136" s="168">
        <f>ROUND(E136*H136,2)</f>
        <v>795</v>
      </c>
      <c r="J136" s="168">
        <v>95</v>
      </c>
      <c r="K136" s="168">
        <f>ROUND(E136*J136,2)</f>
        <v>5035</v>
      </c>
      <c r="L136" s="168">
        <v>21</v>
      </c>
      <c r="M136" s="168">
        <f>G136*(1+L136/100)</f>
        <v>0</v>
      </c>
      <c r="N136" s="168">
        <v>2.3800000000000002E-3</v>
      </c>
      <c r="O136" s="168">
        <f>ROUND(E136*N136,2)</f>
        <v>0.13</v>
      </c>
      <c r="P136" s="168">
        <v>0</v>
      </c>
      <c r="Q136" s="168">
        <f>ROUND(E136*P136,2)</f>
        <v>0</v>
      </c>
      <c r="R136" s="169" t="s">
        <v>240</v>
      </c>
      <c r="S136" s="168" t="s">
        <v>148</v>
      </c>
      <c r="T136" s="184" t="s">
        <v>1072</v>
      </c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 t="s">
        <v>149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49"/>
      <c r="B137" s="149"/>
      <c r="C137" s="178" t="s">
        <v>329</v>
      </c>
      <c r="D137" s="160"/>
      <c r="E137" s="164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9"/>
      <c r="S137" s="168"/>
      <c r="T137" s="185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 t="s">
        <v>151</v>
      </c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49"/>
      <c r="B138" s="149"/>
      <c r="C138" s="178" t="s">
        <v>330</v>
      </c>
      <c r="D138" s="160"/>
      <c r="E138" s="164">
        <v>5</v>
      </c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9"/>
      <c r="S138" s="168"/>
      <c r="T138" s="185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 t="s">
        <v>151</v>
      </c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49"/>
      <c r="B139" s="149"/>
      <c r="C139" s="178" t="s">
        <v>331</v>
      </c>
      <c r="D139" s="160"/>
      <c r="E139" s="164">
        <v>25</v>
      </c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9"/>
      <c r="S139" s="168"/>
      <c r="T139" s="185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 t="s">
        <v>151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49"/>
      <c r="B140" s="149"/>
      <c r="C140" s="178" t="s">
        <v>332</v>
      </c>
      <c r="D140" s="160"/>
      <c r="E140" s="164">
        <v>5</v>
      </c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9"/>
      <c r="S140" s="168"/>
      <c r="T140" s="185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 t="s">
        <v>151</v>
      </c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49"/>
      <c r="B141" s="149"/>
      <c r="C141" s="178" t="s">
        <v>333</v>
      </c>
      <c r="D141" s="160"/>
      <c r="E141" s="164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9"/>
      <c r="S141" s="168"/>
      <c r="T141" s="185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 t="s">
        <v>151</v>
      </c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49"/>
      <c r="B142" s="149"/>
      <c r="C142" s="178" t="s">
        <v>334</v>
      </c>
      <c r="D142" s="160"/>
      <c r="E142" s="164">
        <v>18</v>
      </c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9"/>
      <c r="S142" s="168"/>
      <c r="T142" s="185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 t="s">
        <v>151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49">
        <v>52</v>
      </c>
      <c r="B143" s="149" t="s">
        <v>335</v>
      </c>
      <c r="C143" s="177" t="s">
        <v>336</v>
      </c>
      <c r="D143" s="159" t="s">
        <v>173</v>
      </c>
      <c r="E143" s="163">
        <v>68.62</v>
      </c>
      <c r="F143" s="168"/>
      <c r="G143" s="168">
        <f>ROUND(E143*F143,2)</f>
        <v>0</v>
      </c>
      <c r="H143" s="168">
        <v>0</v>
      </c>
      <c r="I143" s="168">
        <f>ROUND(E143*H143,2)</f>
        <v>0</v>
      </c>
      <c r="J143" s="168">
        <v>498</v>
      </c>
      <c r="K143" s="168">
        <f>ROUND(E143*J143,2)</f>
        <v>34172.76</v>
      </c>
      <c r="L143" s="168">
        <v>21</v>
      </c>
      <c r="M143" s="168">
        <f>G143*(1+L143/100)</f>
        <v>0</v>
      </c>
      <c r="N143" s="168">
        <v>4.7660000000000001E-2</v>
      </c>
      <c r="O143" s="168">
        <f>ROUND(E143*N143,2)</f>
        <v>3.27</v>
      </c>
      <c r="P143" s="168">
        <v>0</v>
      </c>
      <c r="Q143" s="168">
        <f>ROUND(E143*P143,2)</f>
        <v>0</v>
      </c>
      <c r="R143" s="169" t="s">
        <v>191</v>
      </c>
      <c r="S143" s="168" t="s">
        <v>148</v>
      </c>
      <c r="T143" s="184" t="s">
        <v>1072</v>
      </c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 t="s">
        <v>149</v>
      </c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49"/>
      <c r="B144" s="149"/>
      <c r="C144" s="178" t="s">
        <v>337</v>
      </c>
      <c r="D144" s="160"/>
      <c r="E144" s="164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9"/>
      <c r="S144" s="168"/>
      <c r="T144" s="185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 t="s">
        <v>151</v>
      </c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49"/>
      <c r="B145" s="149"/>
      <c r="C145" s="178" t="s">
        <v>338</v>
      </c>
      <c r="D145" s="160"/>
      <c r="E145" s="164">
        <v>30.2</v>
      </c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9"/>
      <c r="S145" s="168"/>
      <c r="T145" s="185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 t="s">
        <v>151</v>
      </c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49"/>
      <c r="B146" s="149"/>
      <c r="C146" s="178" t="s">
        <v>339</v>
      </c>
      <c r="D146" s="160"/>
      <c r="E146" s="164">
        <v>4.1100000000000003</v>
      </c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9"/>
      <c r="S146" s="168"/>
      <c r="T146" s="185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 t="s">
        <v>151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49"/>
      <c r="B147" s="149"/>
      <c r="C147" s="178" t="s">
        <v>340</v>
      </c>
      <c r="D147" s="160"/>
      <c r="E147" s="164">
        <v>1.68</v>
      </c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9"/>
      <c r="S147" s="168"/>
      <c r="T147" s="185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 t="s">
        <v>151</v>
      </c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49"/>
      <c r="B148" s="149"/>
      <c r="C148" s="178" t="s">
        <v>341</v>
      </c>
      <c r="D148" s="160"/>
      <c r="E148" s="164">
        <v>1.19</v>
      </c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9"/>
      <c r="S148" s="168"/>
      <c r="T148" s="185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 t="s">
        <v>151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49"/>
      <c r="B149" s="149"/>
      <c r="C149" s="178" t="s">
        <v>342</v>
      </c>
      <c r="D149" s="160"/>
      <c r="E149" s="164">
        <v>20.28</v>
      </c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9"/>
      <c r="S149" s="168"/>
      <c r="T149" s="185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 t="s">
        <v>151</v>
      </c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49"/>
      <c r="B150" s="149"/>
      <c r="C150" s="178" t="s">
        <v>343</v>
      </c>
      <c r="D150" s="160"/>
      <c r="E150" s="164">
        <v>9.48</v>
      </c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9"/>
      <c r="S150" s="168"/>
      <c r="T150" s="185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 t="s">
        <v>151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49"/>
      <c r="B151" s="149"/>
      <c r="C151" s="178" t="s">
        <v>344</v>
      </c>
      <c r="D151" s="160"/>
      <c r="E151" s="164">
        <v>1.68</v>
      </c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9"/>
      <c r="S151" s="168"/>
      <c r="T151" s="185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 t="s">
        <v>151</v>
      </c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49">
        <v>53</v>
      </c>
      <c r="B152" s="149" t="s">
        <v>345</v>
      </c>
      <c r="C152" s="177" t="s">
        <v>346</v>
      </c>
      <c r="D152" s="159" t="s">
        <v>173</v>
      </c>
      <c r="E152" s="163">
        <v>11.4</v>
      </c>
      <c r="F152" s="168"/>
      <c r="G152" s="168">
        <f>ROUND(E152*F152,2)</f>
        <v>0</v>
      </c>
      <c r="H152" s="168">
        <v>45.15</v>
      </c>
      <c r="I152" s="168">
        <f>ROUND(E152*H152,2)</f>
        <v>514.71</v>
      </c>
      <c r="J152" s="168">
        <v>101.35</v>
      </c>
      <c r="K152" s="168">
        <f>ROUND(E152*J152,2)</f>
        <v>1155.3900000000001</v>
      </c>
      <c r="L152" s="168">
        <v>21</v>
      </c>
      <c r="M152" s="168">
        <f>G152*(1+L152/100)</f>
        <v>0</v>
      </c>
      <c r="N152" s="168">
        <v>1.554E-2</v>
      </c>
      <c r="O152" s="168">
        <f>ROUND(E152*N152,2)</f>
        <v>0.18</v>
      </c>
      <c r="P152" s="168">
        <v>0</v>
      </c>
      <c r="Q152" s="168">
        <f>ROUND(E152*P152,2)</f>
        <v>0</v>
      </c>
      <c r="R152" s="169" t="s">
        <v>240</v>
      </c>
      <c r="S152" s="168" t="s">
        <v>148</v>
      </c>
      <c r="T152" s="184" t="s">
        <v>1072</v>
      </c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 t="s">
        <v>149</v>
      </c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 x14ac:dyDescent="0.2">
      <c r="A153" s="149"/>
      <c r="B153" s="149"/>
      <c r="C153" s="178" t="s">
        <v>347</v>
      </c>
      <c r="D153" s="160"/>
      <c r="E153" s="164">
        <v>11.4</v>
      </c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9"/>
      <c r="S153" s="168"/>
      <c r="T153" s="185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 t="s">
        <v>151</v>
      </c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49">
        <v>54</v>
      </c>
      <c r="B154" s="149" t="s">
        <v>348</v>
      </c>
      <c r="C154" s="177" t="s">
        <v>349</v>
      </c>
      <c r="D154" s="159" t="s">
        <v>173</v>
      </c>
      <c r="E154" s="163">
        <v>20.05</v>
      </c>
      <c r="F154" s="168"/>
      <c r="G154" s="168">
        <f>ROUND(E154*F154,2)</f>
        <v>0</v>
      </c>
      <c r="H154" s="168">
        <v>54</v>
      </c>
      <c r="I154" s="168">
        <f>ROUND(E154*H154,2)</f>
        <v>1082.7</v>
      </c>
      <c r="J154" s="168">
        <v>167</v>
      </c>
      <c r="K154" s="168">
        <f>ROUND(E154*J154,2)</f>
        <v>3348.35</v>
      </c>
      <c r="L154" s="168">
        <v>21</v>
      </c>
      <c r="M154" s="168">
        <f>G154*(1+L154/100)</f>
        <v>0</v>
      </c>
      <c r="N154" s="168">
        <v>2.1919999999999999E-2</v>
      </c>
      <c r="O154" s="168">
        <f>ROUND(E154*N154,2)</f>
        <v>0.44</v>
      </c>
      <c r="P154" s="168">
        <v>0</v>
      </c>
      <c r="Q154" s="168">
        <f>ROUND(E154*P154,2)</f>
        <v>0</v>
      </c>
      <c r="R154" s="169" t="s">
        <v>240</v>
      </c>
      <c r="S154" s="168" t="s">
        <v>148</v>
      </c>
      <c r="T154" s="184" t="s">
        <v>1072</v>
      </c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 t="s">
        <v>149</v>
      </c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49"/>
      <c r="B155" s="149"/>
      <c r="C155" s="178" t="s">
        <v>350</v>
      </c>
      <c r="D155" s="160"/>
      <c r="E155" s="164">
        <v>11.25</v>
      </c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9"/>
      <c r="S155" s="168"/>
      <c r="T155" s="185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 t="s">
        <v>151</v>
      </c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49"/>
      <c r="B156" s="149"/>
      <c r="C156" s="178" t="s">
        <v>351</v>
      </c>
      <c r="D156" s="160"/>
      <c r="E156" s="164">
        <v>8.8000000000000007</v>
      </c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9"/>
      <c r="S156" s="168"/>
      <c r="T156" s="185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 t="s">
        <v>151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49">
        <v>55</v>
      </c>
      <c r="B157" s="149" t="s">
        <v>352</v>
      </c>
      <c r="C157" s="177" t="s">
        <v>353</v>
      </c>
      <c r="D157" s="159" t="s">
        <v>173</v>
      </c>
      <c r="E157" s="163">
        <v>8.5299999999999994</v>
      </c>
      <c r="F157" s="168"/>
      <c r="G157" s="168">
        <f>ROUND(E157*F157,2)</f>
        <v>0</v>
      </c>
      <c r="H157" s="168">
        <v>0</v>
      </c>
      <c r="I157" s="168">
        <f>ROUND(E157*H157,2)</f>
        <v>0</v>
      </c>
      <c r="J157" s="168">
        <v>766</v>
      </c>
      <c r="K157" s="168">
        <f>ROUND(E157*J157,2)</f>
        <v>6533.98</v>
      </c>
      <c r="L157" s="168">
        <v>21</v>
      </c>
      <c r="M157" s="168">
        <f>G157*(1+L157/100)</f>
        <v>0</v>
      </c>
      <c r="N157" s="168">
        <v>5.3690000000000002E-2</v>
      </c>
      <c r="O157" s="168">
        <f>ROUND(E157*N157,2)</f>
        <v>0.46</v>
      </c>
      <c r="P157" s="168">
        <v>0</v>
      </c>
      <c r="Q157" s="168">
        <f>ROUND(E157*P157,2)</f>
        <v>0</v>
      </c>
      <c r="R157" s="169" t="s">
        <v>240</v>
      </c>
      <c r="S157" s="168" t="s">
        <v>148</v>
      </c>
      <c r="T157" s="184" t="s">
        <v>1072</v>
      </c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 t="s">
        <v>149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49"/>
      <c r="B158" s="149"/>
      <c r="C158" s="178" t="s">
        <v>354</v>
      </c>
      <c r="D158" s="160"/>
      <c r="E158" s="164">
        <v>7</v>
      </c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9"/>
      <c r="S158" s="168"/>
      <c r="T158" s="185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 t="s">
        <v>151</v>
      </c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49"/>
      <c r="B159" s="149"/>
      <c r="C159" s="178" t="s">
        <v>355</v>
      </c>
      <c r="D159" s="160"/>
      <c r="E159" s="164">
        <v>1.53</v>
      </c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9"/>
      <c r="S159" s="168"/>
      <c r="T159" s="185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 t="s">
        <v>151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49">
        <v>56</v>
      </c>
      <c r="B160" s="149" t="s">
        <v>356</v>
      </c>
      <c r="C160" s="177" t="s">
        <v>357</v>
      </c>
      <c r="D160" s="159" t="s">
        <v>173</v>
      </c>
      <c r="E160" s="163">
        <v>31.45</v>
      </c>
      <c r="F160" s="168"/>
      <c r="G160" s="168">
        <f>ROUND(E160*F160,2)</f>
        <v>0</v>
      </c>
      <c r="H160" s="168">
        <v>26.06</v>
      </c>
      <c r="I160" s="168">
        <f>ROUND(E160*H160,2)</f>
        <v>819.59</v>
      </c>
      <c r="J160" s="168">
        <v>200.44</v>
      </c>
      <c r="K160" s="168">
        <f>ROUND(E160*J160,2)</f>
        <v>6303.84</v>
      </c>
      <c r="L160" s="168">
        <v>21</v>
      </c>
      <c r="M160" s="168">
        <f>G160*(1+L160/100)</f>
        <v>0</v>
      </c>
      <c r="N160" s="168">
        <v>4.4600000000000004E-3</v>
      </c>
      <c r="O160" s="168">
        <f>ROUND(E160*N160,2)</f>
        <v>0.14000000000000001</v>
      </c>
      <c r="P160" s="168">
        <v>0</v>
      </c>
      <c r="Q160" s="168">
        <f>ROUND(E160*P160,2)</f>
        <v>0</v>
      </c>
      <c r="R160" s="169" t="s">
        <v>191</v>
      </c>
      <c r="S160" s="168" t="s">
        <v>148</v>
      </c>
      <c r="T160" s="184" t="s">
        <v>1072</v>
      </c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 t="s">
        <v>149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49"/>
      <c r="B161" s="149"/>
      <c r="C161" s="178" t="s">
        <v>347</v>
      </c>
      <c r="D161" s="160"/>
      <c r="E161" s="164">
        <v>11.4</v>
      </c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9"/>
      <c r="S161" s="168"/>
      <c r="T161" s="185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 t="s">
        <v>151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49"/>
      <c r="B162" s="149"/>
      <c r="C162" s="178" t="s">
        <v>350</v>
      </c>
      <c r="D162" s="160"/>
      <c r="E162" s="164">
        <v>11.25</v>
      </c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9"/>
      <c r="S162" s="168"/>
      <c r="T162" s="185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 t="s">
        <v>151</v>
      </c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49"/>
      <c r="B163" s="149"/>
      <c r="C163" s="178" t="s">
        <v>351</v>
      </c>
      <c r="D163" s="160"/>
      <c r="E163" s="164">
        <v>8.8000000000000007</v>
      </c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9"/>
      <c r="S163" s="168"/>
      <c r="T163" s="185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 t="s">
        <v>151</v>
      </c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49">
        <v>57</v>
      </c>
      <c r="B164" s="149" t="s">
        <v>358</v>
      </c>
      <c r="C164" s="177" t="s">
        <v>359</v>
      </c>
      <c r="D164" s="159" t="s">
        <v>173</v>
      </c>
      <c r="E164" s="163">
        <v>58.17</v>
      </c>
      <c r="F164" s="168"/>
      <c r="G164" s="168">
        <f>ROUND(E164*F164,2)</f>
        <v>0</v>
      </c>
      <c r="H164" s="168">
        <v>48.13</v>
      </c>
      <c r="I164" s="168">
        <f>ROUND(E164*H164,2)</f>
        <v>2799.72</v>
      </c>
      <c r="J164" s="168">
        <v>135.37</v>
      </c>
      <c r="K164" s="168">
        <f>ROUND(E164*J164,2)</f>
        <v>7874.47</v>
      </c>
      <c r="L164" s="168">
        <v>21</v>
      </c>
      <c r="M164" s="168">
        <f>G164*(1+L164/100)</f>
        <v>0</v>
      </c>
      <c r="N164" s="168">
        <v>3.4000000000000002E-4</v>
      </c>
      <c r="O164" s="168">
        <f>ROUND(E164*N164,2)</f>
        <v>0.02</v>
      </c>
      <c r="P164" s="168">
        <v>0</v>
      </c>
      <c r="Q164" s="168">
        <f>ROUND(E164*P164,2)</f>
        <v>0</v>
      </c>
      <c r="R164" s="169" t="s">
        <v>191</v>
      </c>
      <c r="S164" s="168" t="s">
        <v>148</v>
      </c>
      <c r="T164" s="184" t="s">
        <v>1072</v>
      </c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 t="s">
        <v>149</v>
      </c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49"/>
      <c r="B165" s="149"/>
      <c r="C165" s="178" t="s">
        <v>304</v>
      </c>
      <c r="D165" s="160"/>
      <c r="E165" s="164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9"/>
      <c r="S165" s="168"/>
      <c r="T165" s="185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 t="s">
        <v>151</v>
      </c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49"/>
      <c r="B166" s="149"/>
      <c r="C166" s="178" t="s">
        <v>305</v>
      </c>
      <c r="D166" s="160"/>
      <c r="E166" s="164">
        <v>20.100000000000001</v>
      </c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9"/>
      <c r="S166" s="168"/>
      <c r="T166" s="185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 t="s">
        <v>151</v>
      </c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49"/>
      <c r="B167" s="149"/>
      <c r="C167" s="178" t="s">
        <v>306</v>
      </c>
      <c r="D167" s="160"/>
      <c r="E167" s="164">
        <v>1.2</v>
      </c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9"/>
      <c r="S167" s="168"/>
      <c r="T167" s="185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 t="s">
        <v>151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49"/>
      <c r="B168" s="149"/>
      <c r="C168" s="178" t="s">
        <v>307</v>
      </c>
      <c r="D168" s="160"/>
      <c r="E168" s="164">
        <v>1.32</v>
      </c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9"/>
      <c r="S168" s="168"/>
      <c r="T168" s="185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 t="s">
        <v>151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49"/>
      <c r="B169" s="149"/>
      <c r="C169" s="178" t="s">
        <v>308</v>
      </c>
      <c r="D169" s="160"/>
      <c r="E169" s="164">
        <v>0.9</v>
      </c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9"/>
      <c r="S169" s="168"/>
      <c r="T169" s="185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 t="s">
        <v>151</v>
      </c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49"/>
      <c r="B170" s="149"/>
      <c r="C170" s="178" t="s">
        <v>309</v>
      </c>
      <c r="D170" s="160"/>
      <c r="E170" s="164">
        <v>24.15</v>
      </c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9"/>
      <c r="S170" s="168"/>
      <c r="T170" s="185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 t="s">
        <v>151</v>
      </c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49"/>
      <c r="B171" s="149"/>
      <c r="C171" s="178" t="s">
        <v>311</v>
      </c>
      <c r="D171" s="160"/>
      <c r="E171" s="164">
        <v>10.5</v>
      </c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9"/>
      <c r="S171" s="168"/>
      <c r="T171" s="185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 t="s">
        <v>151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49">
        <v>58</v>
      </c>
      <c r="B172" s="149" t="s">
        <v>360</v>
      </c>
      <c r="C172" s="177" t="s">
        <v>361</v>
      </c>
      <c r="D172" s="159" t="s">
        <v>173</v>
      </c>
      <c r="E172" s="163">
        <v>4.0999999999999996</v>
      </c>
      <c r="F172" s="168"/>
      <c r="G172" s="168">
        <f>ROUND(E172*F172,2)</f>
        <v>0</v>
      </c>
      <c r="H172" s="168">
        <v>0</v>
      </c>
      <c r="I172" s="168">
        <f>ROUND(E172*H172,2)</f>
        <v>0</v>
      </c>
      <c r="J172" s="168">
        <v>356</v>
      </c>
      <c r="K172" s="168">
        <f>ROUND(E172*J172,2)</f>
        <v>1459.6</v>
      </c>
      <c r="L172" s="168">
        <v>21</v>
      </c>
      <c r="M172" s="168">
        <f>G172*(1+L172/100)</f>
        <v>0</v>
      </c>
      <c r="N172" s="168">
        <v>4.777E-2</v>
      </c>
      <c r="O172" s="168">
        <f>ROUND(E172*N172,2)</f>
        <v>0.2</v>
      </c>
      <c r="P172" s="168">
        <v>0</v>
      </c>
      <c r="Q172" s="168">
        <f>ROUND(E172*P172,2)</f>
        <v>0</v>
      </c>
      <c r="R172" s="169" t="s">
        <v>240</v>
      </c>
      <c r="S172" s="168" t="s">
        <v>148</v>
      </c>
      <c r="T172" s="184" t="s">
        <v>1072</v>
      </c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 t="s">
        <v>149</v>
      </c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49"/>
      <c r="B173" s="149"/>
      <c r="C173" s="178" t="s">
        <v>362</v>
      </c>
      <c r="D173" s="160"/>
      <c r="E173" s="164">
        <v>1.5</v>
      </c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9"/>
      <c r="S173" s="168"/>
      <c r="T173" s="185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 t="s">
        <v>151</v>
      </c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49"/>
      <c r="B174" s="149"/>
      <c r="C174" s="178" t="s">
        <v>363</v>
      </c>
      <c r="D174" s="160"/>
      <c r="E174" s="164">
        <v>2.6</v>
      </c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9"/>
      <c r="S174" s="168"/>
      <c r="T174" s="185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 t="s">
        <v>151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x14ac:dyDescent="0.2">
      <c r="A175" s="155" t="s">
        <v>142</v>
      </c>
      <c r="B175" s="155" t="s">
        <v>64</v>
      </c>
      <c r="C175" s="179" t="s">
        <v>65</v>
      </c>
      <c r="D175" s="161"/>
      <c r="E175" s="165"/>
      <c r="F175" s="170"/>
      <c r="G175" s="170">
        <f>SUM(G176:G194)</f>
        <v>0</v>
      </c>
      <c r="H175" s="170"/>
      <c r="I175" s="170">
        <f>SUM(I176:I194)</f>
        <v>20819.2</v>
      </c>
      <c r="J175" s="170"/>
      <c r="K175" s="170">
        <f>SUM(K176:K194)</f>
        <v>37270.28</v>
      </c>
      <c r="L175" s="170"/>
      <c r="M175" s="170">
        <f>SUM(M176:M194)</f>
        <v>0</v>
      </c>
      <c r="N175" s="170"/>
      <c r="O175" s="170">
        <f>SUM(O176:O194)</f>
        <v>2.4900000000000002</v>
      </c>
      <c r="P175" s="170"/>
      <c r="Q175" s="170">
        <f>SUM(Q176:Q194)</f>
        <v>0</v>
      </c>
      <c r="R175" s="171"/>
      <c r="S175" s="170"/>
      <c r="T175" s="186"/>
      <c r="AE175" t="s">
        <v>143</v>
      </c>
    </row>
    <row r="176" spans="1:60" outlineLevel="1" x14ac:dyDescent="0.2">
      <c r="A176" s="149">
        <v>59</v>
      </c>
      <c r="B176" s="149" t="s">
        <v>364</v>
      </c>
      <c r="C176" s="177" t="s">
        <v>365</v>
      </c>
      <c r="D176" s="159" t="s">
        <v>173</v>
      </c>
      <c r="E176" s="163">
        <v>1.95</v>
      </c>
      <c r="F176" s="168"/>
      <c r="G176" s="168">
        <f>ROUND(E176*F176,2)</f>
        <v>0</v>
      </c>
      <c r="H176" s="168">
        <v>47.06</v>
      </c>
      <c r="I176" s="168">
        <f>ROUND(E176*H176,2)</f>
        <v>91.77</v>
      </c>
      <c r="J176" s="168">
        <v>319.44</v>
      </c>
      <c r="K176" s="168">
        <f>ROUND(E176*J176,2)</f>
        <v>622.91</v>
      </c>
      <c r="L176" s="168">
        <v>21</v>
      </c>
      <c r="M176" s="168">
        <f>G176*(1+L176/100)</f>
        <v>0</v>
      </c>
      <c r="N176" s="168">
        <v>2.31E-3</v>
      </c>
      <c r="O176" s="168">
        <f>ROUND(E176*N176,2)</f>
        <v>0</v>
      </c>
      <c r="P176" s="168">
        <v>0</v>
      </c>
      <c r="Q176" s="168">
        <f>ROUND(E176*P176,2)</f>
        <v>0</v>
      </c>
      <c r="R176" s="169" t="s">
        <v>191</v>
      </c>
      <c r="S176" s="168" t="s">
        <v>148</v>
      </c>
      <c r="T176" s="184" t="s">
        <v>1072</v>
      </c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 t="s">
        <v>149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49"/>
      <c r="B177" s="149"/>
      <c r="C177" s="178" t="s">
        <v>366</v>
      </c>
      <c r="D177" s="160"/>
      <c r="E177" s="164">
        <v>1.95</v>
      </c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9"/>
      <c r="S177" s="168"/>
      <c r="T177" s="185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 t="s">
        <v>151</v>
      </c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49">
        <v>60</v>
      </c>
      <c r="B178" s="149" t="s">
        <v>367</v>
      </c>
      <c r="C178" s="177" t="s">
        <v>368</v>
      </c>
      <c r="D178" s="159" t="s">
        <v>173</v>
      </c>
      <c r="E178" s="163">
        <v>4.16</v>
      </c>
      <c r="F178" s="168"/>
      <c r="G178" s="168">
        <f>ROUND(E178*F178,2)</f>
        <v>0</v>
      </c>
      <c r="H178" s="168">
        <v>0</v>
      </c>
      <c r="I178" s="168">
        <f>ROUND(E178*H178,2)</f>
        <v>0</v>
      </c>
      <c r="J178" s="168">
        <v>56.6</v>
      </c>
      <c r="K178" s="168">
        <f>ROUND(E178*J178,2)</f>
        <v>235.46</v>
      </c>
      <c r="L178" s="168">
        <v>21</v>
      </c>
      <c r="M178" s="168">
        <f>G178*(1+L178/100)</f>
        <v>0</v>
      </c>
      <c r="N178" s="168">
        <v>4.0000000000000003E-5</v>
      </c>
      <c r="O178" s="168">
        <f>ROUND(E178*N178,2)</f>
        <v>0</v>
      </c>
      <c r="P178" s="168">
        <v>0</v>
      </c>
      <c r="Q178" s="168">
        <f>ROUND(E178*P178,2)</f>
        <v>0</v>
      </c>
      <c r="R178" s="169" t="s">
        <v>191</v>
      </c>
      <c r="S178" s="168" t="s">
        <v>148</v>
      </c>
      <c r="T178" s="184" t="s">
        <v>1072</v>
      </c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 t="s">
        <v>149</v>
      </c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49"/>
      <c r="B179" s="149"/>
      <c r="C179" s="178" t="s">
        <v>369</v>
      </c>
      <c r="D179" s="160"/>
      <c r="E179" s="164">
        <v>4.16</v>
      </c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9"/>
      <c r="S179" s="168"/>
      <c r="T179" s="185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 t="s">
        <v>151</v>
      </c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49">
        <v>61</v>
      </c>
      <c r="B180" s="149" t="s">
        <v>370</v>
      </c>
      <c r="C180" s="177" t="s">
        <v>371</v>
      </c>
      <c r="D180" s="159" t="s">
        <v>173</v>
      </c>
      <c r="E180" s="163">
        <v>10.53</v>
      </c>
      <c r="F180" s="168"/>
      <c r="G180" s="168">
        <f>ROUND(E180*F180,2)</f>
        <v>0</v>
      </c>
      <c r="H180" s="168">
        <v>82</v>
      </c>
      <c r="I180" s="168">
        <f>ROUND(E180*H180,2)</f>
        <v>863.46</v>
      </c>
      <c r="J180" s="168">
        <v>51</v>
      </c>
      <c r="K180" s="168">
        <f>ROUND(E180*J180,2)</f>
        <v>537.03</v>
      </c>
      <c r="L180" s="168">
        <v>21</v>
      </c>
      <c r="M180" s="168">
        <f>G180*(1+L180/100)</f>
        <v>0</v>
      </c>
      <c r="N180" s="168">
        <v>8.0000000000000002E-3</v>
      </c>
      <c r="O180" s="168">
        <f>ROUND(E180*N180,2)</f>
        <v>0.08</v>
      </c>
      <c r="P180" s="168">
        <v>0</v>
      </c>
      <c r="Q180" s="168">
        <f>ROUND(E180*P180,2)</f>
        <v>0</v>
      </c>
      <c r="R180" s="169" t="s">
        <v>191</v>
      </c>
      <c r="S180" s="168" t="s">
        <v>148</v>
      </c>
      <c r="T180" s="184" t="s">
        <v>1072</v>
      </c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 t="s">
        <v>149</v>
      </c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49"/>
      <c r="B181" s="149"/>
      <c r="C181" s="178" t="s">
        <v>372</v>
      </c>
      <c r="D181" s="160"/>
      <c r="E181" s="164">
        <v>10.53</v>
      </c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9"/>
      <c r="S181" s="168"/>
      <c r="T181" s="185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 t="s">
        <v>151</v>
      </c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49">
        <v>62</v>
      </c>
      <c r="B182" s="149" t="s">
        <v>373</v>
      </c>
      <c r="C182" s="177" t="s">
        <v>374</v>
      </c>
      <c r="D182" s="159" t="s">
        <v>173</v>
      </c>
      <c r="E182" s="163">
        <v>1.95</v>
      </c>
      <c r="F182" s="168"/>
      <c r="G182" s="168">
        <f>ROUND(E182*F182,2)</f>
        <v>0</v>
      </c>
      <c r="H182" s="168">
        <v>1111</v>
      </c>
      <c r="I182" s="168">
        <f>ROUND(E182*H182,2)</f>
        <v>2166.4499999999998</v>
      </c>
      <c r="J182" s="168">
        <v>512</v>
      </c>
      <c r="K182" s="168">
        <f>ROUND(E182*J182,2)</f>
        <v>998.4</v>
      </c>
      <c r="L182" s="168">
        <v>21</v>
      </c>
      <c r="M182" s="168">
        <f>G182*(1+L182/100)</f>
        <v>0</v>
      </c>
      <c r="N182" s="168">
        <v>1.2529999999999999E-2</v>
      </c>
      <c r="O182" s="168">
        <f>ROUND(E182*N182,2)</f>
        <v>0.02</v>
      </c>
      <c r="P182" s="168">
        <v>0</v>
      </c>
      <c r="Q182" s="168">
        <f>ROUND(E182*P182,2)</f>
        <v>0</v>
      </c>
      <c r="R182" s="169" t="s">
        <v>191</v>
      </c>
      <c r="S182" s="168" t="s">
        <v>148</v>
      </c>
      <c r="T182" s="184" t="s">
        <v>1072</v>
      </c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 t="s">
        <v>149</v>
      </c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49"/>
      <c r="B183" s="149"/>
      <c r="C183" s="178" t="s">
        <v>375</v>
      </c>
      <c r="D183" s="160"/>
      <c r="E183" s="164">
        <v>1.95</v>
      </c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9"/>
      <c r="S183" s="168"/>
      <c r="T183" s="185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 t="s">
        <v>151</v>
      </c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49">
        <v>63</v>
      </c>
      <c r="B184" s="149" t="s">
        <v>376</v>
      </c>
      <c r="C184" s="177" t="s">
        <v>377</v>
      </c>
      <c r="D184" s="159" t="s">
        <v>173</v>
      </c>
      <c r="E184" s="163">
        <v>9.4499999999999993</v>
      </c>
      <c r="F184" s="168"/>
      <c r="G184" s="168">
        <f>ROUND(E184*F184,2)</f>
        <v>0</v>
      </c>
      <c r="H184" s="168">
        <v>1651.35</v>
      </c>
      <c r="I184" s="168">
        <f>ROUND(E184*H184,2)</f>
        <v>15605.26</v>
      </c>
      <c r="J184" s="168">
        <v>888.65</v>
      </c>
      <c r="K184" s="168">
        <f>ROUND(E184*J184,2)</f>
        <v>8397.74</v>
      </c>
      <c r="L184" s="168">
        <v>21</v>
      </c>
      <c r="M184" s="168">
        <f>G184*(1+L184/100)</f>
        <v>0</v>
      </c>
      <c r="N184" s="168">
        <v>3.1730000000000001E-2</v>
      </c>
      <c r="O184" s="168">
        <f>ROUND(E184*N184,2)</f>
        <v>0.3</v>
      </c>
      <c r="P184" s="168">
        <v>0</v>
      </c>
      <c r="Q184" s="168">
        <f>ROUND(E184*P184,2)</f>
        <v>0</v>
      </c>
      <c r="R184" s="169" t="s">
        <v>191</v>
      </c>
      <c r="S184" s="168" t="s">
        <v>148</v>
      </c>
      <c r="T184" s="184" t="s">
        <v>1072</v>
      </c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 t="s">
        <v>149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49"/>
      <c r="B185" s="149"/>
      <c r="C185" s="178" t="s">
        <v>378</v>
      </c>
      <c r="D185" s="160"/>
      <c r="E185" s="164">
        <v>9.4499999999999993</v>
      </c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9"/>
      <c r="S185" s="168"/>
      <c r="T185" s="185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 t="s">
        <v>151</v>
      </c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49">
        <v>64</v>
      </c>
      <c r="B186" s="149" t="s">
        <v>379</v>
      </c>
      <c r="C186" s="177" t="s">
        <v>380</v>
      </c>
      <c r="D186" s="159" t="s">
        <v>173</v>
      </c>
      <c r="E186" s="163">
        <v>1.8</v>
      </c>
      <c r="F186" s="168"/>
      <c r="G186" s="168">
        <f>ROUND(E186*F186,2)</f>
        <v>0</v>
      </c>
      <c r="H186" s="168">
        <v>1108</v>
      </c>
      <c r="I186" s="168">
        <f>ROUND(E186*H186,2)</f>
        <v>1994.4</v>
      </c>
      <c r="J186" s="168">
        <v>1557</v>
      </c>
      <c r="K186" s="168">
        <f>ROUND(E186*J186,2)</f>
        <v>2802.6</v>
      </c>
      <c r="L186" s="168">
        <v>21</v>
      </c>
      <c r="M186" s="168">
        <f>G186*(1+L186/100)</f>
        <v>0</v>
      </c>
      <c r="N186" s="168">
        <v>1.8100000000000002E-2</v>
      </c>
      <c r="O186" s="168">
        <f>ROUND(E186*N186,2)</f>
        <v>0.03</v>
      </c>
      <c r="P186" s="168">
        <v>0</v>
      </c>
      <c r="Q186" s="168">
        <f>ROUND(E186*P186,2)</f>
        <v>0</v>
      </c>
      <c r="R186" s="169" t="s">
        <v>191</v>
      </c>
      <c r="S186" s="168" t="s">
        <v>148</v>
      </c>
      <c r="T186" s="184" t="s">
        <v>1072</v>
      </c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 t="s">
        <v>149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49"/>
      <c r="B187" s="149"/>
      <c r="C187" s="178" t="s">
        <v>381</v>
      </c>
      <c r="D187" s="160"/>
      <c r="E187" s="164">
        <v>1.8</v>
      </c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9"/>
      <c r="S187" s="168"/>
      <c r="T187" s="185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 t="s">
        <v>151</v>
      </c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49">
        <v>65</v>
      </c>
      <c r="B188" s="149" t="s">
        <v>382</v>
      </c>
      <c r="C188" s="177" t="s">
        <v>383</v>
      </c>
      <c r="D188" s="159" t="s">
        <v>216</v>
      </c>
      <c r="E188" s="163">
        <v>3.9</v>
      </c>
      <c r="F188" s="168"/>
      <c r="G188" s="168">
        <f>ROUND(E188*F188,2)</f>
        <v>0</v>
      </c>
      <c r="H188" s="168">
        <v>0</v>
      </c>
      <c r="I188" s="168">
        <f>ROUND(E188*H188,2)</f>
        <v>0</v>
      </c>
      <c r="J188" s="168">
        <v>380</v>
      </c>
      <c r="K188" s="168">
        <f>ROUND(E188*J188,2)</f>
        <v>1482</v>
      </c>
      <c r="L188" s="168">
        <v>21</v>
      </c>
      <c r="M188" s="168">
        <f>G188*(1+L188/100)</f>
        <v>0</v>
      </c>
      <c r="N188" s="168">
        <v>3.4000000000000002E-4</v>
      </c>
      <c r="O188" s="168">
        <f>ROUND(E188*N188,2)</f>
        <v>0</v>
      </c>
      <c r="P188" s="168">
        <v>0</v>
      </c>
      <c r="Q188" s="168">
        <f>ROUND(E188*P188,2)</f>
        <v>0</v>
      </c>
      <c r="R188" s="169" t="s">
        <v>191</v>
      </c>
      <c r="S188" s="168" t="s">
        <v>148</v>
      </c>
      <c r="T188" s="184" t="s">
        <v>1072</v>
      </c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 t="s">
        <v>149</v>
      </c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49">
        <v>66</v>
      </c>
      <c r="B189" s="149" t="s">
        <v>384</v>
      </c>
      <c r="C189" s="177" t="s">
        <v>385</v>
      </c>
      <c r="D189" s="159" t="s">
        <v>173</v>
      </c>
      <c r="E189" s="163">
        <v>38.119999999999997</v>
      </c>
      <c r="F189" s="168"/>
      <c r="G189" s="168">
        <f>ROUND(E189*F189,2)</f>
        <v>0</v>
      </c>
      <c r="H189" s="168">
        <v>0</v>
      </c>
      <c r="I189" s="168">
        <f>ROUND(E189*H189,2)</f>
        <v>0</v>
      </c>
      <c r="J189" s="168">
        <v>576</v>
      </c>
      <c r="K189" s="168">
        <f>ROUND(E189*J189,2)</f>
        <v>21957.119999999999</v>
      </c>
      <c r="L189" s="168">
        <v>21</v>
      </c>
      <c r="M189" s="168">
        <f>G189*(1+L189/100)</f>
        <v>0</v>
      </c>
      <c r="N189" s="168">
        <v>5.2580000000000002E-2</v>
      </c>
      <c r="O189" s="168">
        <f>ROUND(E189*N189,2)</f>
        <v>2</v>
      </c>
      <c r="P189" s="168">
        <v>0</v>
      </c>
      <c r="Q189" s="168">
        <f>ROUND(E189*P189,2)</f>
        <v>0</v>
      </c>
      <c r="R189" s="169" t="s">
        <v>191</v>
      </c>
      <c r="S189" s="168" t="s">
        <v>148</v>
      </c>
      <c r="T189" s="184" t="s">
        <v>1072</v>
      </c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 t="s">
        <v>149</v>
      </c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49"/>
      <c r="B190" s="149"/>
      <c r="C190" s="178" t="s">
        <v>386</v>
      </c>
      <c r="D190" s="160"/>
      <c r="E190" s="164">
        <v>17.5</v>
      </c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9"/>
      <c r="S190" s="168"/>
      <c r="T190" s="185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 t="s">
        <v>151</v>
      </c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49"/>
      <c r="B191" s="149"/>
      <c r="C191" s="178" t="s">
        <v>387</v>
      </c>
      <c r="D191" s="160"/>
      <c r="E191" s="164">
        <v>20.62</v>
      </c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9"/>
      <c r="S191" s="168"/>
      <c r="T191" s="185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 t="s">
        <v>151</v>
      </c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49">
        <v>67</v>
      </c>
      <c r="B192" s="149" t="s">
        <v>388</v>
      </c>
      <c r="C192" s="177" t="s">
        <v>389</v>
      </c>
      <c r="D192" s="159" t="s">
        <v>216</v>
      </c>
      <c r="E192" s="163">
        <v>5.2</v>
      </c>
      <c r="F192" s="168"/>
      <c r="G192" s="168">
        <f>ROUND(E192*F192,2)</f>
        <v>0</v>
      </c>
      <c r="H192" s="168">
        <v>18.82</v>
      </c>
      <c r="I192" s="168">
        <f>ROUND(E192*H192,2)</f>
        <v>97.86</v>
      </c>
      <c r="J192" s="168">
        <v>45.58</v>
      </c>
      <c r="K192" s="168">
        <f>ROUND(E192*J192,2)</f>
        <v>237.02</v>
      </c>
      <c r="L192" s="168">
        <v>21</v>
      </c>
      <c r="M192" s="168">
        <f>G192*(1+L192/100)</f>
        <v>0</v>
      </c>
      <c r="N192" s="168">
        <v>1.06E-2</v>
      </c>
      <c r="O192" s="168">
        <f>ROUND(E192*N192,2)</f>
        <v>0.06</v>
      </c>
      <c r="P192" s="168">
        <v>0</v>
      </c>
      <c r="Q192" s="168">
        <f>ROUND(E192*P192,2)</f>
        <v>0</v>
      </c>
      <c r="R192" s="169" t="s">
        <v>240</v>
      </c>
      <c r="S192" s="168" t="s">
        <v>148</v>
      </c>
      <c r="T192" s="184" t="s">
        <v>1072</v>
      </c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 t="s">
        <v>149</v>
      </c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49"/>
      <c r="B193" s="149"/>
      <c r="C193" s="178" t="s">
        <v>390</v>
      </c>
      <c r="D193" s="160"/>
      <c r="E193" s="164">
        <v>1.8</v>
      </c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9"/>
      <c r="S193" s="168"/>
      <c r="T193" s="185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 t="s">
        <v>151</v>
      </c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49"/>
      <c r="B194" s="149"/>
      <c r="C194" s="178" t="s">
        <v>391</v>
      </c>
      <c r="D194" s="160"/>
      <c r="E194" s="164">
        <v>3.4</v>
      </c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9"/>
      <c r="S194" s="168"/>
      <c r="T194" s="185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 t="s">
        <v>151</v>
      </c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55" t="s">
        <v>142</v>
      </c>
      <c r="B195" s="155" t="s">
        <v>66</v>
      </c>
      <c r="C195" s="179" t="s">
        <v>67</v>
      </c>
      <c r="D195" s="161"/>
      <c r="E195" s="165"/>
      <c r="F195" s="170"/>
      <c r="G195" s="170">
        <f>SUM(G196:G218)</f>
        <v>0</v>
      </c>
      <c r="H195" s="170"/>
      <c r="I195" s="170">
        <f>SUM(I196:I218)</f>
        <v>17376.57</v>
      </c>
      <c r="J195" s="170"/>
      <c r="K195" s="170">
        <f>SUM(K196:K218)</f>
        <v>18106.870000000003</v>
      </c>
      <c r="L195" s="170"/>
      <c r="M195" s="170">
        <f>SUM(M196:M218)</f>
        <v>0</v>
      </c>
      <c r="N195" s="170"/>
      <c r="O195" s="170">
        <f>SUM(O196:O218)</f>
        <v>18.39</v>
      </c>
      <c r="P195" s="170"/>
      <c r="Q195" s="170">
        <f>SUM(Q196:Q218)</f>
        <v>0</v>
      </c>
      <c r="R195" s="171"/>
      <c r="S195" s="170"/>
      <c r="T195" s="186"/>
      <c r="AE195" t="s">
        <v>143</v>
      </c>
    </row>
    <row r="196" spans="1:60" outlineLevel="1" x14ac:dyDescent="0.2">
      <c r="A196" s="149">
        <v>68</v>
      </c>
      <c r="B196" s="149" t="s">
        <v>392</v>
      </c>
      <c r="C196" s="177" t="s">
        <v>393</v>
      </c>
      <c r="D196" s="159" t="s">
        <v>146</v>
      </c>
      <c r="E196" s="163">
        <v>1.4339999999999999</v>
      </c>
      <c r="F196" s="168"/>
      <c r="G196" s="168">
        <f>ROUND(E196*F196,2)</f>
        <v>0</v>
      </c>
      <c r="H196" s="168">
        <v>3106</v>
      </c>
      <c r="I196" s="168">
        <f>ROUND(E196*H196,2)</f>
        <v>4454</v>
      </c>
      <c r="J196" s="168">
        <v>1099</v>
      </c>
      <c r="K196" s="168">
        <f>ROUND(E196*J196,2)</f>
        <v>1575.97</v>
      </c>
      <c r="L196" s="168">
        <v>21</v>
      </c>
      <c r="M196" s="168">
        <f>G196*(1+L196/100)</f>
        <v>0</v>
      </c>
      <c r="N196" s="168">
        <v>2.5249999999999999</v>
      </c>
      <c r="O196" s="168">
        <f>ROUND(E196*N196,2)</f>
        <v>3.62</v>
      </c>
      <c r="P196" s="168">
        <v>0</v>
      </c>
      <c r="Q196" s="168">
        <f>ROUND(E196*P196,2)</f>
        <v>0</v>
      </c>
      <c r="R196" s="169" t="s">
        <v>191</v>
      </c>
      <c r="S196" s="168" t="s">
        <v>148</v>
      </c>
      <c r="T196" s="184" t="s">
        <v>1072</v>
      </c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 t="s">
        <v>149</v>
      </c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49"/>
      <c r="B197" s="149"/>
      <c r="C197" s="178" t="s">
        <v>394</v>
      </c>
      <c r="D197" s="160"/>
      <c r="E197" s="164">
        <v>1.4339999999999999</v>
      </c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9"/>
      <c r="S197" s="168"/>
      <c r="T197" s="185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 t="s">
        <v>151</v>
      </c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49">
        <v>69</v>
      </c>
      <c r="B198" s="149" t="s">
        <v>395</v>
      </c>
      <c r="C198" s="177" t="s">
        <v>396</v>
      </c>
      <c r="D198" s="159" t="s">
        <v>146</v>
      </c>
      <c r="E198" s="163">
        <v>0.86499999999999999</v>
      </c>
      <c r="F198" s="168"/>
      <c r="G198" s="168">
        <f>ROUND(E198*F198,2)</f>
        <v>0</v>
      </c>
      <c r="H198" s="168">
        <v>2965</v>
      </c>
      <c r="I198" s="168">
        <f>ROUND(E198*H198,2)</f>
        <v>2564.73</v>
      </c>
      <c r="J198" s="168">
        <v>880</v>
      </c>
      <c r="K198" s="168">
        <f>ROUND(E198*J198,2)</f>
        <v>761.2</v>
      </c>
      <c r="L198" s="168">
        <v>21</v>
      </c>
      <c r="M198" s="168">
        <f>G198*(1+L198/100)</f>
        <v>0</v>
      </c>
      <c r="N198" s="168">
        <v>2.5249999999999999</v>
      </c>
      <c r="O198" s="168">
        <f>ROUND(E198*N198,2)</f>
        <v>2.1800000000000002</v>
      </c>
      <c r="P198" s="168">
        <v>0</v>
      </c>
      <c r="Q198" s="168">
        <f>ROUND(E198*P198,2)</f>
        <v>0</v>
      </c>
      <c r="R198" s="169" t="s">
        <v>191</v>
      </c>
      <c r="S198" s="168" t="s">
        <v>148</v>
      </c>
      <c r="T198" s="184" t="s">
        <v>1072</v>
      </c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 t="s">
        <v>149</v>
      </c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49"/>
      <c r="B199" s="149"/>
      <c r="C199" s="178" t="s">
        <v>397</v>
      </c>
      <c r="D199" s="160"/>
      <c r="E199" s="164">
        <v>0.86499999999999999</v>
      </c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9"/>
      <c r="S199" s="168"/>
      <c r="T199" s="185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 t="s">
        <v>151</v>
      </c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49">
        <v>70</v>
      </c>
      <c r="B200" s="149" t="s">
        <v>398</v>
      </c>
      <c r="C200" s="177" t="s">
        <v>399</v>
      </c>
      <c r="D200" s="159" t="s">
        <v>146</v>
      </c>
      <c r="E200" s="163">
        <v>2.601</v>
      </c>
      <c r="F200" s="168"/>
      <c r="G200" s="168">
        <f>ROUND(E200*F200,2)</f>
        <v>0</v>
      </c>
      <c r="H200" s="168">
        <v>0</v>
      </c>
      <c r="I200" s="168">
        <f>ROUND(E200*H200,2)</f>
        <v>0</v>
      </c>
      <c r="J200" s="168">
        <v>3985</v>
      </c>
      <c r="K200" s="168">
        <f>ROUND(E200*J200,2)</f>
        <v>10364.99</v>
      </c>
      <c r="L200" s="168">
        <v>21</v>
      </c>
      <c r="M200" s="168">
        <f>G200*(1+L200/100)</f>
        <v>0</v>
      </c>
      <c r="N200" s="168">
        <v>2.5249999999999999</v>
      </c>
      <c r="O200" s="168">
        <f>ROUND(E200*N200,2)</f>
        <v>6.57</v>
      </c>
      <c r="P200" s="168">
        <v>0</v>
      </c>
      <c r="Q200" s="168">
        <f>ROUND(E200*P200,2)</f>
        <v>0</v>
      </c>
      <c r="R200" s="169" t="s">
        <v>191</v>
      </c>
      <c r="S200" s="168" t="s">
        <v>148</v>
      </c>
      <c r="T200" s="184" t="s">
        <v>1072</v>
      </c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 t="s">
        <v>149</v>
      </c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49"/>
      <c r="B201" s="149"/>
      <c r="C201" s="178" t="s">
        <v>400</v>
      </c>
      <c r="D201" s="160"/>
      <c r="E201" s="164">
        <v>1.728</v>
      </c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9"/>
      <c r="S201" s="168"/>
      <c r="T201" s="185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 t="s">
        <v>151</v>
      </c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49"/>
      <c r="B202" s="149"/>
      <c r="C202" s="178" t="s">
        <v>401</v>
      </c>
      <c r="D202" s="160"/>
      <c r="E202" s="164">
        <v>0.873</v>
      </c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9"/>
      <c r="S202" s="168"/>
      <c r="T202" s="185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 t="s">
        <v>151</v>
      </c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49">
        <v>71</v>
      </c>
      <c r="B203" s="149" t="s">
        <v>402</v>
      </c>
      <c r="C203" s="177" t="s">
        <v>403</v>
      </c>
      <c r="D203" s="159" t="s">
        <v>146</v>
      </c>
      <c r="E203" s="163">
        <v>1.2222</v>
      </c>
      <c r="F203" s="168"/>
      <c r="G203" s="168">
        <f>ROUND(E203*F203,2)</f>
        <v>0</v>
      </c>
      <c r="H203" s="168">
        <v>3236</v>
      </c>
      <c r="I203" s="168">
        <f>ROUND(E203*H203,2)</f>
        <v>3955.04</v>
      </c>
      <c r="J203" s="168">
        <v>769</v>
      </c>
      <c r="K203" s="168">
        <f>ROUND(E203*J203,2)</f>
        <v>939.87</v>
      </c>
      <c r="L203" s="168">
        <v>21</v>
      </c>
      <c r="M203" s="168">
        <f>G203*(1+L203/100)</f>
        <v>0</v>
      </c>
      <c r="N203" s="168">
        <v>2.5249999999999999</v>
      </c>
      <c r="O203" s="168">
        <f>ROUND(E203*N203,2)</f>
        <v>3.09</v>
      </c>
      <c r="P203" s="168">
        <v>0</v>
      </c>
      <c r="Q203" s="168">
        <f>ROUND(E203*P203,2)</f>
        <v>0</v>
      </c>
      <c r="R203" s="169" t="s">
        <v>191</v>
      </c>
      <c r="S203" s="168" t="s">
        <v>148</v>
      </c>
      <c r="T203" s="184" t="s">
        <v>1072</v>
      </c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 t="s">
        <v>149</v>
      </c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49"/>
      <c r="B204" s="149"/>
      <c r="C204" s="178" t="s">
        <v>404</v>
      </c>
      <c r="D204" s="160"/>
      <c r="E204" s="164">
        <v>1.2222</v>
      </c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9"/>
      <c r="S204" s="168"/>
      <c r="T204" s="185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 t="s">
        <v>151</v>
      </c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49">
        <v>72</v>
      </c>
      <c r="B205" s="149" t="s">
        <v>405</v>
      </c>
      <c r="C205" s="177" t="s">
        <v>406</v>
      </c>
      <c r="D205" s="159" t="s">
        <v>146</v>
      </c>
      <c r="E205" s="163">
        <v>0.47299999999999998</v>
      </c>
      <c r="F205" s="168"/>
      <c r="G205" s="168">
        <f>ROUND(E205*F205,2)</f>
        <v>0</v>
      </c>
      <c r="H205" s="168">
        <v>2815</v>
      </c>
      <c r="I205" s="168">
        <f>ROUND(E205*H205,2)</f>
        <v>1331.5</v>
      </c>
      <c r="J205" s="168">
        <v>2015</v>
      </c>
      <c r="K205" s="168">
        <f>ROUND(E205*J205,2)</f>
        <v>953.1</v>
      </c>
      <c r="L205" s="168">
        <v>21</v>
      </c>
      <c r="M205" s="168">
        <f>G205*(1+L205/100)</f>
        <v>0</v>
      </c>
      <c r="N205" s="168">
        <v>2.5</v>
      </c>
      <c r="O205" s="168">
        <f>ROUND(E205*N205,2)</f>
        <v>1.18</v>
      </c>
      <c r="P205" s="168">
        <v>0</v>
      </c>
      <c r="Q205" s="168">
        <f>ROUND(E205*P205,2)</f>
        <v>0</v>
      </c>
      <c r="R205" s="169" t="s">
        <v>240</v>
      </c>
      <c r="S205" s="168" t="s">
        <v>148</v>
      </c>
      <c r="T205" s="184" t="s">
        <v>1072</v>
      </c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 t="s">
        <v>149</v>
      </c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49"/>
      <c r="B206" s="149"/>
      <c r="C206" s="178" t="s">
        <v>407</v>
      </c>
      <c r="D206" s="160"/>
      <c r="E206" s="164">
        <v>0.218</v>
      </c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9"/>
      <c r="S206" s="168"/>
      <c r="T206" s="185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 t="s">
        <v>151</v>
      </c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49"/>
      <c r="B207" s="149"/>
      <c r="C207" s="178" t="s">
        <v>408</v>
      </c>
      <c r="D207" s="160"/>
      <c r="E207" s="164">
        <v>0.17100000000000001</v>
      </c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9"/>
      <c r="S207" s="168"/>
      <c r="T207" s="185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 t="s">
        <v>151</v>
      </c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49"/>
      <c r="B208" s="149"/>
      <c r="C208" s="178" t="s">
        <v>409</v>
      </c>
      <c r="D208" s="160"/>
      <c r="E208" s="164">
        <v>8.4000000000000005E-2</v>
      </c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9"/>
      <c r="S208" s="168"/>
      <c r="T208" s="185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 t="s">
        <v>151</v>
      </c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49">
        <v>73</v>
      </c>
      <c r="B209" s="149" t="s">
        <v>410</v>
      </c>
      <c r="C209" s="177" t="s">
        <v>411</v>
      </c>
      <c r="D209" s="159" t="s">
        <v>173</v>
      </c>
      <c r="E209" s="163">
        <v>3.56</v>
      </c>
      <c r="F209" s="168"/>
      <c r="G209" s="168">
        <f>ROUND(E209*F209,2)</f>
        <v>0</v>
      </c>
      <c r="H209" s="168">
        <v>0</v>
      </c>
      <c r="I209" s="168">
        <f>ROUND(E209*H209,2)</f>
        <v>0</v>
      </c>
      <c r="J209" s="168">
        <v>404</v>
      </c>
      <c r="K209" s="168">
        <f>ROUND(E209*J209,2)</f>
        <v>1438.24</v>
      </c>
      <c r="L209" s="168">
        <v>21</v>
      </c>
      <c r="M209" s="168">
        <f>G209*(1+L209/100)</f>
        <v>0</v>
      </c>
      <c r="N209" s="168">
        <v>1.41E-2</v>
      </c>
      <c r="O209" s="168">
        <f>ROUND(E209*N209,2)</f>
        <v>0.05</v>
      </c>
      <c r="P209" s="168">
        <v>0</v>
      </c>
      <c r="Q209" s="168">
        <f>ROUND(E209*P209,2)</f>
        <v>0</v>
      </c>
      <c r="R209" s="169" t="s">
        <v>191</v>
      </c>
      <c r="S209" s="168" t="s">
        <v>148</v>
      </c>
      <c r="T209" s="184" t="s">
        <v>1072</v>
      </c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 t="s">
        <v>149</v>
      </c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49"/>
      <c r="B210" s="149"/>
      <c r="C210" s="178" t="s">
        <v>412</v>
      </c>
      <c r="D210" s="160"/>
      <c r="E210" s="164">
        <v>3.56</v>
      </c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9"/>
      <c r="S210" s="168"/>
      <c r="T210" s="185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 t="s">
        <v>151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49">
        <v>74</v>
      </c>
      <c r="B211" s="149" t="s">
        <v>413</v>
      </c>
      <c r="C211" s="177" t="s">
        <v>414</v>
      </c>
      <c r="D211" s="159" t="s">
        <v>173</v>
      </c>
      <c r="E211" s="163">
        <v>3.56</v>
      </c>
      <c r="F211" s="168"/>
      <c r="G211" s="168">
        <f>ROUND(E211*F211,2)</f>
        <v>0</v>
      </c>
      <c r="H211" s="168">
        <v>0</v>
      </c>
      <c r="I211" s="168">
        <f>ROUND(E211*H211,2)</f>
        <v>0</v>
      </c>
      <c r="J211" s="168">
        <v>114.5</v>
      </c>
      <c r="K211" s="168">
        <f>ROUND(E211*J211,2)</f>
        <v>407.62</v>
      </c>
      <c r="L211" s="168">
        <v>21</v>
      </c>
      <c r="M211" s="168">
        <f>G211*(1+L211/100)</f>
        <v>0</v>
      </c>
      <c r="N211" s="168">
        <v>0</v>
      </c>
      <c r="O211" s="168">
        <f>ROUND(E211*N211,2)</f>
        <v>0</v>
      </c>
      <c r="P211" s="168">
        <v>0</v>
      </c>
      <c r="Q211" s="168">
        <f>ROUND(E211*P211,2)</f>
        <v>0</v>
      </c>
      <c r="R211" s="169" t="s">
        <v>191</v>
      </c>
      <c r="S211" s="168" t="s">
        <v>148</v>
      </c>
      <c r="T211" s="184" t="s">
        <v>1072</v>
      </c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 t="s">
        <v>149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49">
        <v>75</v>
      </c>
      <c r="B212" s="149" t="s">
        <v>415</v>
      </c>
      <c r="C212" s="177" t="s">
        <v>416</v>
      </c>
      <c r="D212" s="159" t="s">
        <v>178</v>
      </c>
      <c r="E212" s="163">
        <v>0.10403999999999999</v>
      </c>
      <c r="F212" s="168"/>
      <c r="G212" s="168">
        <f>ROUND(E212*F212,2)</f>
        <v>0</v>
      </c>
      <c r="H212" s="168">
        <v>42134</v>
      </c>
      <c r="I212" s="168">
        <f>ROUND(E212*H212,2)</f>
        <v>4383.62</v>
      </c>
      <c r="J212" s="168">
        <v>7836</v>
      </c>
      <c r="K212" s="168">
        <f>ROUND(E212*J212,2)</f>
        <v>815.26</v>
      </c>
      <c r="L212" s="168">
        <v>21</v>
      </c>
      <c r="M212" s="168">
        <f>G212*(1+L212/100)</f>
        <v>0</v>
      </c>
      <c r="N212" s="168">
        <v>1.0662499999999999</v>
      </c>
      <c r="O212" s="168">
        <f>ROUND(E212*N212,2)</f>
        <v>0.11</v>
      </c>
      <c r="P212" s="168">
        <v>0</v>
      </c>
      <c r="Q212" s="168">
        <f>ROUND(E212*P212,2)</f>
        <v>0</v>
      </c>
      <c r="R212" s="169" t="s">
        <v>191</v>
      </c>
      <c r="S212" s="168" t="s">
        <v>148</v>
      </c>
      <c r="T212" s="184" t="s">
        <v>1072</v>
      </c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 t="s">
        <v>149</v>
      </c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49"/>
      <c r="B213" s="149"/>
      <c r="C213" s="178" t="s">
        <v>417</v>
      </c>
      <c r="D213" s="160"/>
      <c r="E213" s="164">
        <v>6.9120000000000001E-2</v>
      </c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9"/>
      <c r="S213" s="168"/>
      <c r="T213" s="185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 t="s">
        <v>151</v>
      </c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49"/>
      <c r="B214" s="149"/>
      <c r="C214" s="178" t="s">
        <v>418</v>
      </c>
      <c r="D214" s="160"/>
      <c r="E214" s="164">
        <v>3.492E-2</v>
      </c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9"/>
      <c r="S214" s="168"/>
      <c r="T214" s="185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 t="s">
        <v>151</v>
      </c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49">
        <v>76</v>
      </c>
      <c r="B215" s="149" t="s">
        <v>419</v>
      </c>
      <c r="C215" s="177" t="s">
        <v>420</v>
      </c>
      <c r="D215" s="159" t="s">
        <v>146</v>
      </c>
      <c r="E215" s="163">
        <v>0.86499999999999999</v>
      </c>
      <c r="F215" s="168"/>
      <c r="G215" s="168">
        <f>ROUND(E215*F215,2)</f>
        <v>0</v>
      </c>
      <c r="H215" s="168">
        <v>795</v>
      </c>
      <c r="I215" s="168">
        <f>ROUND(E215*H215,2)</f>
        <v>687.68</v>
      </c>
      <c r="J215" s="168">
        <v>660</v>
      </c>
      <c r="K215" s="168">
        <f>ROUND(E215*J215,2)</f>
        <v>570.9</v>
      </c>
      <c r="L215" s="168">
        <v>21</v>
      </c>
      <c r="M215" s="168">
        <f>G215*(1+L215/100)</f>
        <v>0</v>
      </c>
      <c r="N215" s="168">
        <v>1.837</v>
      </c>
      <c r="O215" s="168">
        <f>ROUND(E215*N215,2)</f>
        <v>1.59</v>
      </c>
      <c r="P215" s="168">
        <v>0</v>
      </c>
      <c r="Q215" s="168">
        <f>ROUND(E215*P215,2)</f>
        <v>0</v>
      </c>
      <c r="R215" s="169" t="s">
        <v>191</v>
      </c>
      <c r="S215" s="168" t="s">
        <v>148</v>
      </c>
      <c r="T215" s="184" t="s">
        <v>1072</v>
      </c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 t="s">
        <v>149</v>
      </c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49"/>
      <c r="B216" s="149"/>
      <c r="C216" s="178" t="s">
        <v>397</v>
      </c>
      <c r="D216" s="160"/>
      <c r="E216" s="164">
        <v>0.86499999999999999</v>
      </c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9"/>
      <c r="S216" s="168"/>
      <c r="T216" s="185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 t="s">
        <v>151</v>
      </c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 x14ac:dyDescent="0.2">
      <c r="A217" s="149">
        <v>77</v>
      </c>
      <c r="B217" s="149" t="s">
        <v>421</v>
      </c>
      <c r="C217" s="177" t="s">
        <v>422</v>
      </c>
      <c r="D217" s="159" t="s">
        <v>173</v>
      </c>
      <c r="E217" s="163">
        <v>5.4</v>
      </c>
      <c r="F217" s="168"/>
      <c r="G217" s="168">
        <f>ROUND(E217*F217,2)</f>
        <v>0</v>
      </c>
      <c r="H217" s="168">
        <v>0</v>
      </c>
      <c r="I217" s="168">
        <f>ROUND(E217*H217,2)</f>
        <v>0</v>
      </c>
      <c r="J217" s="168">
        <v>51.8</v>
      </c>
      <c r="K217" s="168">
        <f>ROUND(E217*J217,2)</f>
        <v>279.72000000000003</v>
      </c>
      <c r="L217" s="168">
        <v>21</v>
      </c>
      <c r="M217" s="168">
        <f>G217*(1+L217/100)</f>
        <v>0</v>
      </c>
      <c r="N217" s="168">
        <v>0</v>
      </c>
      <c r="O217" s="168">
        <f>ROUND(E217*N217,2)</f>
        <v>0</v>
      </c>
      <c r="P217" s="168">
        <v>0</v>
      </c>
      <c r="Q217" s="168">
        <f>ROUND(E217*P217,2)</f>
        <v>0</v>
      </c>
      <c r="R217" s="169"/>
      <c r="S217" s="168" t="s">
        <v>179</v>
      </c>
      <c r="T217" s="184" t="s">
        <v>1072</v>
      </c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 t="s">
        <v>149</v>
      </c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49"/>
      <c r="B218" s="149"/>
      <c r="C218" s="178" t="s">
        <v>423</v>
      </c>
      <c r="D218" s="160"/>
      <c r="E218" s="164">
        <v>5.4</v>
      </c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9"/>
      <c r="S218" s="168"/>
      <c r="T218" s="185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 t="s">
        <v>151</v>
      </c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x14ac:dyDescent="0.2">
      <c r="A219" s="155" t="s">
        <v>142</v>
      </c>
      <c r="B219" s="155" t="s">
        <v>68</v>
      </c>
      <c r="C219" s="179" t="s">
        <v>69</v>
      </c>
      <c r="D219" s="161"/>
      <c r="E219" s="165"/>
      <c r="F219" s="170"/>
      <c r="G219" s="170">
        <f>SUM(G220:G225)</f>
        <v>0</v>
      </c>
      <c r="H219" s="170"/>
      <c r="I219" s="170">
        <f>SUM(I220:I225)</f>
        <v>3986</v>
      </c>
      <c r="J219" s="170"/>
      <c r="K219" s="170">
        <f>SUM(K220:K225)</f>
        <v>6176</v>
      </c>
      <c r="L219" s="170"/>
      <c r="M219" s="170">
        <f>SUM(M220:M225)</f>
        <v>0</v>
      </c>
      <c r="N219" s="170"/>
      <c r="O219" s="170">
        <f>SUM(O220:O225)</f>
        <v>0.24999999999999997</v>
      </c>
      <c r="P219" s="170"/>
      <c r="Q219" s="170">
        <f>SUM(Q220:Q225)</f>
        <v>0</v>
      </c>
      <c r="R219" s="171"/>
      <c r="S219" s="170"/>
      <c r="T219" s="186"/>
      <c r="AE219" t="s">
        <v>143</v>
      </c>
    </row>
    <row r="220" spans="1:60" outlineLevel="1" x14ac:dyDescent="0.2">
      <c r="A220" s="149">
        <v>78</v>
      </c>
      <c r="B220" s="149" t="s">
        <v>424</v>
      </c>
      <c r="C220" s="177" t="s">
        <v>425</v>
      </c>
      <c r="D220" s="159" t="s">
        <v>220</v>
      </c>
      <c r="E220" s="163">
        <v>3</v>
      </c>
      <c r="F220" s="168"/>
      <c r="G220" s="168">
        <f>ROUND(E220*F220,2)</f>
        <v>0</v>
      </c>
      <c r="H220" s="168">
        <v>162</v>
      </c>
      <c r="I220" s="168">
        <f>ROUND(E220*H220,2)</f>
        <v>486</v>
      </c>
      <c r="J220" s="168">
        <v>397</v>
      </c>
      <c r="K220" s="168">
        <f>ROUND(E220*J220,2)</f>
        <v>1191</v>
      </c>
      <c r="L220" s="168">
        <v>21</v>
      </c>
      <c r="M220" s="168">
        <f>G220*(1+L220/100)</f>
        <v>0</v>
      </c>
      <c r="N220" s="168">
        <v>4.1279999999999997E-2</v>
      </c>
      <c r="O220" s="168">
        <f>ROUND(E220*N220,2)</f>
        <v>0.12</v>
      </c>
      <c r="P220" s="168">
        <v>0</v>
      </c>
      <c r="Q220" s="168">
        <f>ROUND(E220*P220,2)</f>
        <v>0</v>
      </c>
      <c r="R220" s="169" t="s">
        <v>191</v>
      </c>
      <c r="S220" s="168" t="s">
        <v>148</v>
      </c>
      <c r="T220" s="184" t="s">
        <v>1072</v>
      </c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 t="s">
        <v>149</v>
      </c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49">
        <v>79</v>
      </c>
      <c r="B221" s="149" t="s">
        <v>426</v>
      </c>
      <c r="C221" s="177" t="s">
        <v>427</v>
      </c>
      <c r="D221" s="159" t="s">
        <v>220</v>
      </c>
      <c r="E221" s="163">
        <v>5</v>
      </c>
      <c r="F221" s="168"/>
      <c r="G221" s="168">
        <f>ROUND(E221*F221,2)</f>
        <v>0</v>
      </c>
      <c r="H221" s="168">
        <v>0</v>
      </c>
      <c r="I221" s="168">
        <f>ROUND(E221*H221,2)</f>
        <v>0</v>
      </c>
      <c r="J221" s="168">
        <v>997</v>
      </c>
      <c r="K221" s="168">
        <f>ROUND(E221*J221,2)</f>
        <v>4985</v>
      </c>
      <c r="L221" s="168">
        <v>21</v>
      </c>
      <c r="M221" s="168">
        <f>G221*(1+L221/100)</f>
        <v>0</v>
      </c>
      <c r="N221" s="168">
        <v>1.8970000000000001E-2</v>
      </c>
      <c r="O221" s="168">
        <f>ROUND(E221*N221,2)</f>
        <v>0.09</v>
      </c>
      <c r="P221" s="168">
        <v>0</v>
      </c>
      <c r="Q221" s="168">
        <f>ROUND(E221*P221,2)</f>
        <v>0</v>
      </c>
      <c r="R221" s="169" t="s">
        <v>191</v>
      </c>
      <c r="S221" s="168" t="s">
        <v>148</v>
      </c>
      <c r="T221" s="184" t="s">
        <v>1072</v>
      </c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 t="s">
        <v>149</v>
      </c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49"/>
      <c r="B222" s="149"/>
      <c r="C222" s="178" t="s">
        <v>428</v>
      </c>
      <c r="D222" s="160"/>
      <c r="E222" s="164">
        <v>4</v>
      </c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9"/>
      <c r="S222" s="168"/>
      <c r="T222" s="185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 t="s">
        <v>151</v>
      </c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49"/>
      <c r="B223" s="149"/>
      <c r="C223" s="178" t="s">
        <v>429</v>
      </c>
      <c r="D223" s="160"/>
      <c r="E223" s="164">
        <v>1</v>
      </c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9"/>
      <c r="S223" s="168"/>
      <c r="T223" s="185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 t="s">
        <v>151</v>
      </c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49">
        <v>80</v>
      </c>
      <c r="B224" s="149" t="s">
        <v>430</v>
      </c>
      <c r="C224" s="177" t="s">
        <v>431</v>
      </c>
      <c r="D224" s="159" t="s">
        <v>220</v>
      </c>
      <c r="E224" s="163">
        <v>2</v>
      </c>
      <c r="F224" s="168"/>
      <c r="G224" s="168">
        <f>ROUND(E224*F224,2)</f>
        <v>0</v>
      </c>
      <c r="H224" s="168">
        <v>850</v>
      </c>
      <c r="I224" s="168">
        <f>ROUND(E224*H224,2)</f>
        <v>1700</v>
      </c>
      <c r="J224" s="168">
        <v>0</v>
      </c>
      <c r="K224" s="168">
        <f>ROUND(E224*J224,2)</f>
        <v>0</v>
      </c>
      <c r="L224" s="168">
        <v>21</v>
      </c>
      <c r="M224" s="168">
        <f>G224*(1+L224/100)</f>
        <v>0</v>
      </c>
      <c r="N224" s="168">
        <v>1.1860000000000001E-2</v>
      </c>
      <c r="O224" s="168">
        <f>ROUND(E224*N224,2)</f>
        <v>0.02</v>
      </c>
      <c r="P224" s="168">
        <v>0</v>
      </c>
      <c r="Q224" s="168">
        <f>ROUND(E224*P224,2)</f>
        <v>0</v>
      </c>
      <c r="R224" s="169" t="s">
        <v>264</v>
      </c>
      <c r="S224" s="168" t="s">
        <v>148</v>
      </c>
      <c r="T224" s="185" t="s">
        <v>1073</v>
      </c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 t="s">
        <v>208</v>
      </c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ht="22.5" outlineLevel="1" x14ac:dyDescent="0.2">
      <c r="A225" s="149">
        <v>81</v>
      </c>
      <c r="B225" s="149" t="s">
        <v>432</v>
      </c>
      <c r="C225" s="177" t="s">
        <v>433</v>
      </c>
      <c r="D225" s="159" t="s">
        <v>220</v>
      </c>
      <c r="E225" s="163">
        <v>2</v>
      </c>
      <c r="F225" s="168"/>
      <c r="G225" s="168">
        <f>ROUND(E225*F225,2)</f>
        <v>0</v>
      </c>
      <c r="H225" s="168">
        <v>900</v>
      </c>
      <c r="I225" s="168">
        <f>ROUND(E225*H225,2)</f>
        <v>1800</v>
      </c>
      <c r="J225" s="168">
        <v>0</v>
      </c>
      <c r="K225" s="168">
        <f>ROUND(E225*J225,2)</f>
        <v>0</v>
      </c>
      <c r="L225" s="168">
        <v>21</v>
      </c>
      <c r="M225" s="168">
        <f>G225*(1+L225/100)</f>
        <v>0</v>
      </c>
      <c r="N225" s="168">
        <v>1.214E-2</v>
      </c>
      <c r="O225" s="168">
        <f>ROUND(E225*N225,2)</f>
        <v>0.02</v>
      </c>
      <c r="P225" s="168">
        <v>0</v>
      </c>
      <c r="Q225" s="168">
        <f>ROUND(E225*P225,2)</f>
        <v>0</v>
      </c>
      <c r="R225" s="169" t="s">
        <v>264</v>
      </c>
      <c r="S225" s="168" t="s">
        <v>148</v>
      </c>
      <c r="T225" s="185" t="s">
        <v>1073</v>
      </c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 t="s">
        <v>208</v>
      </c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x14ac:dyDescent="0.2">
      <c r="A226" s="155" t="s">
        <v>142</v>
      </c>
      <c r="B226" s="155" t="s">
        <v>72</v>
      </c>
      <c r="C226" s="179" t="s">
        <v>73</v>
      </c>
      <c r="D226" s="161"/>
      <c r="E226" s="165"/>
      <c r="F226" s="170"/>
      <c r="G226" s="170">
        <f>SUM(G227:G245)</f>
        <v>0</v>
      </c>
      <c r="H226" s="170"/>
      <c r="I226" s="170">
        <f>SUM(I227:I245)</f>
        <v>0</v>
      </c>
      <c r="J226" s="170"/>
      <c r="K226" s="170">
        <f>SUM(K227:K245)</f>
        <v>27698.660000000003</v>
      </c>
      <c r="L226" s="170"/>
      <c r="M226" s="170">
        <f>SUM(M227:M245)</f>
        <v>0</v>
      </c>
      <c r="N226" s="170"/>
      <c r="O226" s="170">
        <f>SUM(O227:O245)</f>
        <v>4.4900000000000011</v>
      </c>
      <c r="P226" s="170"/>
      <c r="Q226" s="170">
        <f>SUM(Q227:Q245)</f>
        <v>0</v>
      </c>
      <c r="R226" s="171"/>
      <c r="S226" s="170"/>
      <c r="T226" s="186"/>
      <c r="AE226" t="s">
        <v>143</v>
      </c>
    </row>
    <row r="227" spans="1:60" outlineLevel="1" x14ac:dyDescent="0.2">
      <c r="A227" s="149">
        <v>82</v>
      </c>
      <c r="B227" s="149" t="s">
        <v>434</v>
      </c>
      <c r="C227" s="177" t="s">
        <v>435</v>
      </c>
      <c r="D227" s="159" t="s">
        <v>173</v>
      </c>
      <c r="E227" s="163">
        <v>64</v>
      </c>
      <c r="F227" s="168"/>
      <c r="G227" s="168">
        <f>ROUND(E227*F227,2)</f>
        <v>0</v>
      </c>
      <c r="H227" s="168">
        <v>0</v>
      </c>
      <c r="I227" s="168">
        <f>ROUND(E227*H227,2)</f>
        <v>0</v>
      </c>
      <c r="J227" s="168">
        <v>84.9</v>
      </c>
      <c r="K227" s="168">
        <f>ROUND(E227*J227,2)</f>
        <v>5433.6</v>
      </c>
      <c r="L227" s="168">
        <v>21</v>
      </c>
      <c r="M227" s="168">
        <f>G227*(1+L227/100)</f>
        <v>0</v>
      </c>
      <c r="N227" s="168">
        <v>2.426E-2</v>
      </c>
      <c r="O227" s="168">
        <f>ROUND(E227*N227,2)</f>
        <v>1.55</v>
      </c>
      <c r="P227" s="168">
        <v>0</v>
      </c>
      <c r="Q227" s="168">
        <f>ROUND(E227*P227,2)</f>
        <v>0</v>
      </c>
      <c r="R227" s="169" t="s">
        <v>436</v>
      </c>
      <c r="S227" s="168" t="s">
        <v>148</v>
      </c>
      <c r="T227" s="184" t="s">
        <v>1072</v>
      </c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 t="s">
        <v>149</v>
      </c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49"/>
      <c r="B228" s="149"/>
      <c r="C228" s="178" t="s">
        <v>437</v>
      </c>
      <c r="D228" s="160"/>
      <c r="E228" s="164">
        <v>64</v>
      </c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9"/>
      <c r="S228" s="168"/>
      <c r="T228" s="185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 t="s">
        <v>151</v>
      </c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49">
        <v>83</v>
      </c>
      <c r="B229" s="149" t="s">
        <v>438</v>
      </c>
      <c r="C229" s="177" t="s">
        <v>439</v>
      </c>
      <c r="D229" s="159" t="s">
        <v>173</v>
      </c>
      <c r="E229" s="163">
        <v>64</v>
      </c>
      <c r="F229" s="168"/>
      <c r="G229" s="168">
        <f>ROUND(E229*F229,2)</f>
        <v>0</v>
      </c>
      <c r="H229" s="168">
        <v>0</v>
      </c>
      <c r="I229" s="168">
        <f>ROUND(E229*H229,2)</f>
        <v>0</v>
      </c>
      <c r="J229" s="168">
        <v>63.9</v>
      </c>
      <c r="K229" s="168">
        <f>ROUND(E229*J229,2)</f>
        <v>4089.6</v>
      </c>
      <c r="L229" s="168">
        <v>21</v>
      </c>
      <c r="M229" s="168">
        <f>G229*(1+L229/100)</f>
        <v>0</v>
      </c>
      <c r="N229" s="168">
        <v>1.09E-3</v>
      </c>
      <c r="O229" s="168">
        <f>ROUND(E229*N229,2)</f>
        <v>7.0000000000000007E-2</v>
      </c>
      <c r="P229" s="168">
        <v>0</v>
      </c>
      <c r="Q229" s="168">
        <f>ROUND(E229*P229,2)</f>
        <v>0</v>
      </c>
      <c r="R229" s="169" t="s">
        <v>436</v>
      </c>
      <c r="S229" s="168" t="s">
        <v>148</v>
      </c>
      <c r="T229" s="184" t="s">
        <v>1072</v>
      </c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 t="s">
        <v>149</v>
      </c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49">
        <v>84</v>
      </c>
      <c r="B230" s="149" t="s">
        <v>440</v>
      </c>
      <c r="C230" s="177" t="s">
        <v>441</v>
      </c>
      <c r="D230" s="159" t="s">
        <v>173</v>
      </c>
      <c r="E230" s="163">
        <v>64</v>
      </c>
      <c r="F230" s="168"/>
      <c r="G230" s="168">
        <f>ROUND(E230*F230,2)</f>
        <v>0</v>
      </c>
      <c r="H230" s="168">
        <v>0</v>
      </c>
      <c r="I230" s="168">
        <f>ROUND(E230*H230,2)</f>
        <v>0</v>
      </c>
      <c r="J230" s="168">
        <v>75.7</v>
      </c>
      <c r="K230" s="168">
        <f>ROUND(E230*J230,2)</f>
        <v>4844.8</v>
      </c>
      <c r="L230" s="168">
        <v>21</v>
      </c>
      <c r="M230" s="168">
        <f>G230*(1+L230/100)</f>
        <v>0</v>
      </c>
      <c r="N230" s="168">
        <v>2.426E-2</v>
      </c>
      <c r="O230" s="168">
        <f>ROUND(E230*N230,2)</f>
        <v>1.55</v>
      </c>
      <c r="P230" s="168">
        <v>0</v>
      </c>
      <c r="Q230" s="168">
        <f>ROUND(E230*P230,2)</f>
        <v>0</v>
      </c>
      <c r="R230" s="169" t="s">
        <v>436</v>
      </c>
      <c r="S230" s="168" t="s">
        <v>148</v>
      </c>
      <c r="T230" s="184" t="s">
        <v>1072</v>
      </c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 t="s">
        <v>149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49">
        <v>85</v>
      </c>
      <c r="B231" s="149" t="s">
        <v>442</v>
      </c>
      <c r="C231" s="177" t="s">
        <v>443</v>
      </c>
      <c r="D231" s="159" t="s">
        <v>173</v>
      </c>
      <c r="E231" s="163">
        <v>63.9</v>
      </c>
      <c r="F231" s="168"/>
      <c r="G231" s="168">
        <f>ROUND(E231*F231,2)</f>
        <v>0</v>
      </c>
      <c r="H231" s="168">
        <v>0</v>
      </c>
      <c r="I231" s="168">
        <f>ROUND(E231*H231,2)</f>
        <v>0</v>
      </c>
      <c r="J231" s="168">
        <v>136</v>
      </c>
      <c r="K231" s="168">
        <f>ROUND(E231*J231,2)</f>
        <v>8690.4</v>
      </c>
      <c r="L231" s="168">
        <v>21</v>
      </c>
      <c r="M231" s="168">
        <f>G231*(1+L231/100)</f>
        <v>0</v>
      </c>
      <c r="N231" s="168">
        <v>1.21E-2</v>
      </c>
      <c r="O231" s="168">
        <f>ROUND(E231*N231,2)</f>
        <v>0.77</v>
      </c>
      <c r="P231" s="168">
        <v>0</v>
      </c>
      <c r="Q231" s="168">
        <f>ROUND(E231*P231,2)</f>
        <v>0</v>
      </c>
      <c r="R231" s="169" t="s">
        <v>436</v>
      </c>
      <c r="S231" s="168" t="s">
        <v>148</v>
      </c>
      <c r="T231" s="184" t="s">
        <v>1072</v>
      </c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 t="s">
        <v>149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49"/>
      <c r="B232" s="149"/>
      <c r="C232" s="178" t="s">
        <v>444</v>
      </c>
      <c r="D232" s="160"/>
      <c r="E232" s="164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9"/>
      <c r="S232" s="168"/>
      <c r="T232" s="185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 t="s">
        <v>151</v>
      </c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49"/>
      <c r="B233" s="149"/>
      <c r="C233" s="178" t="s">
        <v>445</v>
      </c>
      <c r="D233" s="160"/>
      <c r="E233" s="164">
        <v>2</v>
      </c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9"/>
      <c r="S233" s="168"/>
      <c r="T233" s="185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 t="s">
        <v>151</v>
      </c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49"/>
      <c r="B234" s="149"/>
      <c r="C234" s="178" t="s">
        <v>446</v>
      </c>
      <c r="D234" s="160"/>
      <c r="E234" s="164">
        <v>2</v>
      </c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9"/>
      <c r="S234" s="168"/>
      <c r="T234" s="185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 t="s">
        <v>151</v>
      </c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49"/>
      <c r="B235" s="149"/>
      <c r="C235" s="178" t="s">
        <v>447</v>
      </c>
      <c r="D235" s="160"/>
      <c r="E235" s="164">
        <v>7</v>
      </c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9"/>
      <c r="S235" s="168"/>
      <c r="T235" s="185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 t="s">
        <v>151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49"/>
      <c r="B236" s="149"/>
      <c r="C236" s="178" t="s">
        <v>448</v>
      </c>
      <c r="D236" s="160"/>
      <c r="E236" s="164">
        <v>12</v>
      </c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9"/>
      <c r="S236" s="168"/>
      <c r="T236" s="185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 t="s">
        <v>151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49"/>
      <c r="B237" s="149"/>
      <c r="C237" s="178" t="s">
        <v>449</v>
      </c>
      <c r="D237" s="160"/>
      <c r="E237" s="164">
        <v>12</v>
      </c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9"/>
      <c r="S237" s="168"/>
      <c r="T237" s="185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 t="s">
        <v>151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2.5" outlineLevel="1" x14ac:dyDescent="0.2">
      <c r="A238" s="149"/>
      <c r="B238" s="149"/>
      <c r="C238" s="178" t="s">
        <v>450</v>
      </c>
      <c r="D238" s="160"/>
      <c r="E238" s="164">
        <v>5</v>
      </c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9"/>
      <c r="S238" s="168"/>
      <c r="T238" s="185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 t="s">
        <v>151</v>
      </c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49"/>
      <c r="B239" s="149"/>
      <c r="C239" s="178" t="s">
        <v>451</v>
      </c>
      <c r="D239" s="160"/>
      <c r="E239" s="164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9"/>
      <c r="S239" s="168"/>
      <c r="T239" s="185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 t="s">
        <v>151</v>
      </c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49"/>
      <c r="B240" s="149"/>
      <c r="C240" s="178" t="s">
        <v>452</v>
      </c>
      <c r="D240" s="160"/>
      <c r="E240" s="164">
        <v>23.9</v>
      </c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9"/>
      <c r="S240" s="168"/>
      <c r="T240" s="185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 t="s">
        <v>151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49">
        <v>86</v>
      </c>
      <c r="B241" s="149" t="s">
        <v>453</v>
      </c>
      <c r="C241" s="177" t="s">
        <v>454</v>
      </c>
      <c r="D241" s="159" t="s">
        <v>173</v>
      </c>
      <c r="E241" s="163">
        <v>11.31</v>
      </c>
      <c r="F241" s="168"/>
      <c r="G241" s="168">
        <f>ROUND(E241*F241,2)</f>
        <v>0</v>
      </c>
      <c r="H241" s="168">
        <v>0</v>
      </c>
      <c r="I241" s="168">
        <f>ROUND(E241*H241,2)</f>
        <v>0</v>
      </c>
      <c r="J241" s="168">
        <v>206</v>
      </c>
      <c r="K241" s="168">
        <f>ROUND(E241*J241,2)</f>
        <v>2329.86</v>
      </c>
      <c r="L241" s="168">
        <v>21</v>
      </c>
      <c r="M241" s="168">
        <f>G241*(1+L241/100)</f>
        <v>0</v>
      </c>
      <c r="N241" s="168">
        <v>1.4999999999999999E-2</v>
      </c>
      <c r="O241" s="168">
        <f>ROUND(E241*N241,2)</f>
        <v>0.17</v>
      </c>
      <c r="P241" s="168">
        <v>0</v>
      </c>
      <c r="Q241" s="168">
        <f>ROUND(E241*P241,2)</f>
        <v>0</v>
      </c>
      <c r="R241" s="169" t="s">
        <v>436</v>
      </c>
      <c r="S241" s="168" t="s">
        <v>148</v>
      </c>
      <c r="T241" s="184" t="s">
        <v>1072</v>
      </c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 t="s">
        <v>149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49"/>
      <c r="B242" s="149"/>
      <c r="C242" s="178" t="s">
        <v>455</v>
      </c>
      <c r="D242" s="160"/>
      <c r="E242" s="164">
        <v>11.31</v>
      </c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9"/>
      <c r="S242" s="168"/>
      <c r="T242" s="185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 t="s">
        <v>151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49">
        <v>87</v>
      </c>
      <c r="B243" s="149" t="s">
        <v>456</v>
      </c>
      <c r="C243" s="177" t="s">
        <v>457</v>
      </c>
      <c r="D243" s="159" t="s">
        <v>173</v>
      </c>
      <c r="E243" s="163">
        <v>64</v>
      </c>
      <c r="F243" s="168"/>
      <c r="G243" s="168">
        <f>ROUND(E243*F243,2)</f>
        <v>0</v>
      </c>
      <c r="H243" s="168">
        <v>0</v>
      </c>
      <c r="I243" s="168">
        <f>ROUND(E243*H243,2)</f>
        <v>0</v>
      </c>
      <c r="J243" s="168">
        <v>16</v>
      </c>
      <c r="K243" s="168">
        <f>ROUND(E243*J243,2)</f>
        <v>1024</v>
      </c>
      <c r="L243" s="168">
        <v>21</v>
      </c>
      <c r="M243" s="168">
        <f>G243*(1+L243/100)</f>
        <v>0</v>
      </c>
      <c r="N243" s="168">
        <v>3.0000000000000001E-3</v>
      </c>
      <c r="O243" s="168">
        <f>ROUND(E243*N243,2)</f>
        <v>0.19</v>
      </c>
      <c r="P243" s="168">
        <v>0</v>
      </c>
      <c r="Q243" s="168">
        <f>ROUND(E243*P243,2)</f>
        <v>0</v>
      </c>
      <c r="R243" s="169" t="s">
        <v>436</v>
      </c>
      <c r="S243" s="168" t="s">
        <v>148</v>
      </c>
      <c r="T243" s="184" t="s">
        <v>1072</v>
      </c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 t="s">
        <v>149</v>
      </c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49">
        <v>88</v>
      </c>
      <c r="B244" s="149" t="s">
        <v>458</v>
      </c>
      <c r="C244" s="177" t="s">
        <v>459</v>
      </c>
      <c r="D244" s="159" t="s">
        <v>173</v>
      </c>
      <c r="E244" s="163">
        <v>64</v>
      </c>
      <c r="F244" s="168"/>
      <c r="G244" s="168">
        <f>ROUND(E244*F244,2)</f>
        <v>0</v>
      </c>
      <c r="H244" s="168">
        <v>0</v>
      </c>
      <c r="I244" s="168">
        <f>ROUND(E244*H244,2)</f>
        <v>0</v>
      </c>
      <c r="J244" s="168">
        <v>10.6</v>
      </c>
      <c r="K244" s="168">
        <f>ROUND(E244*J244,2)</f>
        <v>678.4</v>
      </c>
      <c r="L244" s="168">
        <v>21</v>
      </c>
      <c r="M244" s="168">
        <f>G244*(1+L244/100)</f>
        <v>0</v>
      </c>
      <c r="N244" s="168">
        <v>5.0000000000000002E-5</v>
      </c>
      <c r="O244" s="168">
        <f>ROUND(E244*N244,2)</f>
        <v>0</v>
      </c>
      <c r="P244" s="168">
        <v>0</v>
      </c>
      <c r="Q244" s="168">
        <f>ROUND(E244*P244,2)</f>
        <v>0</v>
      </c>
      <c r="R244" s="169" t="s">
        <v>436</v>
      </c>
      <c r="S244" s="168" t="s">
        <v>148</v>
      </c>
      <c r="T244" s="184" t="s">
        <v>1072</v>
      </c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 t="s">
        <v>149</v>
      </c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49">
        <v>89</v>
      </c>
      <c r="B245" s="149" t="s">
        <v>460</v>
      </c>
      <c r="C245" s="177" t="s">
        <v>461</v>
      </c>
      <c r="D245" s="159" t="s">
        <v>173</v>
      </c>
      <c r="E245" s="163">
        <v>64</v>
      </c>
      <c r="F245" s="168"/>
      <c r="G245" s="168">
        <f>ROUND(E245*F245,2)</f>
        <v>0</v>
      </c>
      <c r="H245" s="168">
        <v>0</v>
      </c>
      <c r="I245" s="168">
        <f>ROUND(E245*H245,2)</f>
        <v>0</v>
      </c>
      <c r="J245" s="168">
        <v>9.5</v>
      </c>
      <c r="K245" s="168">
        <f>ROUND(E245*J245,2)</f>
        <v>608</v>
      </c>
      <c r="L245" s="168">
        <v>21</v>
      </c>
      <c r="M245" s="168">
        <f>G245*(1+L245/100)</f>
        <v>0</v>
      </c>
      <c r="N245" s="168">
        <v>3.0000000000000001E-3</v>
      </c>
      <c r="O245" s="168">
        <f>ROUND(E245*N245,2)</f>
        <v>0.19</v>
      </c>
      <c r="P245" s="168">
        <v>0</v>
      </c>
      <c r="Q245" s="168">
        <f>ROUND(E245*P245,2)</f>
        <v>0</v>
      </c>
      <c r="R245" s="169" t="s">
        <v>436</v>
      </c>
      <c r="S245" s="168" t="s">
        <v>148</v>
      </c>
      <c r="T245" s="184" t="s">
        <v>1072</v>
      </c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 t="s">
        <v>149</v>
      </c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5.5" x14ac:dyDescent="0.2">
      <c r="A246" s="155" t="s">
        <v>142</v>
      </c>
      <c r="B246" s="155" t="s">
        <v>74</v>
      </c>
      <c r="C246" s="179" t="s">
        <v>75</v>
      </c>
      <c r="D246" s="161"/>
      <c r="E246" s="165"/>
      <c r="F246" s="170"/>
      <c r="G246" s="170">
        <f>SUM(G247:G266)</f>
        <v>0</v>
      </c>
      <c r="H246" s="170"/>
      <c r="I246" s="170">
        <f>SUM(I247:I266)</f>
        <v>13944.77</v>
      </c>
      <c r="J246" s="170"/>
      <c r="K246" s="170">
        <f>SUM(K247:K266)</f>
        <v>16637.21</v>
      </c>
      <c r="L246" s="170"/>
      <c r="M246" s="170">
        <f>SUM(M247:M266)</f>
        <v>0</v>
      </c>
      <c r="N246" s="170"/>
      <c r="O246" s="170">
        <f>SUM(O247:O266)</f>
        <v>0.29000000000000004</v>
      </c>
      <c r="P246" s="170"/>
      <c r="Q246" s="170">
        <f>SUM(Q247:Q266)</f>
        <v>0</v>
      </c>
      <c r="R246" s="171"/>
      <c r="S246" s="170"/>
      <c r="T246" s="186"/>
      <c r="AE246" t="s">
        <v>143</v>
      </c>
    </row>
    <row r="247" spans="1:60" outlineLevel="1" x14ac:dyDescent="0.2">
      <c r="A247" s="149">
        <v>90</v>
      </c>
      <c r="B247" s="149" t="s">
        <v>462</v>
      </c>
      <c r="C247" s="177" t="s">
        <v>463</v>
      </c>
      <c r="D247" s="159" t="s">
        <v>173</v>
      </c>
      <c r="E247" s="163">
        <v>46.4</v>
      </c>
      <c r="F247" s="168"/>
      <c r="G247" s="168">
        <f>ROUND(E247*F247,2)</f>
        <v>0</v>
      </c>
      <c r="H247" s="168">
        <v>0</v>
      </c>
      <c r="I247" s="168">
        <f>ROUND(E247*H247,2)</f>
        <v>0</v>
      </c>
      <c r="J247" s="168">
        <v>134.5</v>
      </c>
      <c r="K247" s="168">
        <f>ROUND(E247*J247,2)</f>
        <v>6240.8</v>
      </c>
      <c r="L247" s="168">
        <v>21</v>
      </c>
      <c r="M247" s="168">
        <f>G247*(1+L247/100)</f>
        <v>0</v>
      </c>
      <c r="N247" s="168">
        <v>4.0000000000000003E-5</v>
      </c>
      <c r="O247" s="168">
        <f>ROUND(E247*N247,2)</f>
        <v>0</v>
      </c>
      <c r="P247" s="168">
        <v>0</v>
      </c>
      <c r="Q247" s="168">
        <f>ROUND(E247*P247,2)</f>
        <v>0</v>
      </c>
      <c r="R247" s="169" t="s">
        <v>191</v>
      </c>
      <c r="S247" s="168" t="s">
        <v>148</v>
      </c>
      <c r="T247" s="184" t="s">
        <v>1072</v>
      </c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 t="s">
        <v>149</v>
      </c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49"/>
      <c r="B248" s="149"/>
      <c r="C248" s="178" t="s">
        <v>464</v>
      </c>
      <c r="D248" s="160"/>
      <c r="E248" s="164">
        <v>46.4</v>
      </c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9"/>
      <c r="S248" s="168"/>
      <c r="T248" s="185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 t="s">
        <v>151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49">
        <v>91</v>
      </c>
      <c r="B249" s="149" t="s">
        <v>465</v>
      </c>
      <c r="C249" s="177" t="s">
        <v>466</v>
      </c>
      <c r="D249" s="159" t="s">
        <v>216</v>
      </c>
      <c r="E249" s="163">
        <v>7.85</v>
      </c>
      <c r="F249" s="168"/>
      <c r="G249" s="168">
        <f>ROUND(E249*F249,2)</f>
        <v>0</v>
      </c>
      <c r="H249" s="168">
        <v>29.96</v>
      </c>
      <c r="I249" s="168">
        <f>ROUND(E249*H249,2)</f>
        <v>235.19</v>
      </c>
      <c r="J249" s="168">
        <v>395.54</v>
      </c>
      <c r="K249" s="168">
        <f>ROUND(E249*J249,2)</f>
        <v>3104.99</v>
      </c>
      <c r="L249" s="168">
        <v>21</v>
      </c>
      <c r="M249" s="168">
        <f>G249*(1+L249/100)</f>
        <v>0</v>
      </c>
      <c r="N249" s="168">
        <v>1.404E-2</v>
      </c>
      <c r="O249" s="168">
        <f>ROUND(E249*N249,2)</f>
        <v>0.11</v>
      </c>
      <c r="P249" s="168">
        <v>0</v>
      </c>
      <c r="Q249" s="168">
        <f>ROUND(E249*P249,2)</f>
        <v>0</v>
      </c>
      <c r="R249" s="169" t="s">
        <v>240</v>
      </c>
      <c r="S249" s="168" t="s">
        <v>148</v>
      </c>
      <c r="T249" s="184" t="s">
        <v>1072</v>
      </c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 t="s">
        <v>149</v>
      </c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49"/>
      <c r="B250" s="149"/>
      <c r="C250" s="178" t="s">
        <v>467</v>
      </c>
      <c r="D250" s="160"/>
      <c r="E250" s="164">
        <v>7.85</v>
      </c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9"/>
      <c r="S250" s="168"/>
      <c r="T250" s="185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 t="s">
        <v>151</v>
      </c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49">
        <v>92</v>
      </c>
      <c r="B251" s="149" t="s">
        <v>468</v>
      </c>
      <c r="C251" s="177" t="s">
        <v>469</v>
      </c>
      <c r="D251" s="159" t="s">
        <v>220</v>
      </c>
      <c r="E251" s="163">
        <v>8</v>
      </c>
      <c r="F251" s="168"/>
      <c r="G251" s="168">
        <f>ROUND(E251*F251,2)</f>
        <v>0</v>
      </c>
      <c r="H251" s="168">
        <v>72.92</v>
      </c>
      <c r="I251" s="168">
        <f>ROUND(E251*H251,2)</f>
        <v>583.36</v>
      </c>
      <c r="J251" s="168">
        <v>364.58</v>
      </c>
      <c r="K251" s="168">
        <f>ROUND(E251*J251,2)</f>
        <v>2916.64</v>
      </c>
      <c r="L251" s="168">
        <v>21</v>
      </c>
      <c r="M251" s="168">
        <f>G251*(1+L251/100)</f>
        <v>0</v>
      </c>
      <c r="N251" s="168">
        <v>1.116E-2</v>
      </c>
      <c r="O251" s="168">
        <f>ROUND(E251*N251,2)</f>
        <v>0.09</v>
      </c>
      <c r="P251" s="168">
        <v>0</v>
      </c>
      <c r="Q251" s="168">
        <f>ROUND(E251*P251,2)</f>
        <v>0</v>
      </c>
      <c r="R251" s="169" t="s">
        <v>240</v>
      </c>
      <c r="S251" s="168" t="s">
        <v>148</v>
      </c>
      <c r="T251" s="184" t="s">
        <v>1072</v>
      </c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 t="s">
        <v>149</v>
      </c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49"/>
      <c r="B252" s="149"/>
      <c r="C252" s="178" t="s">
        <v>470</v>
      </c>
      <c r="D252" s="160"/>
      <c r="E252" s="164">
        <v>8</v>
      </c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9"/>
      <c r="S252" s="168"/>
      <c r="T252" s="185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 t="s">
        <v>151</v>
      </c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49">
        <v>93</v>
      </c>
      <c r="B253" s="149" t="s">
        <v>471</v>
      </c>
      <c r="C253" s="177" t="s">
        <v>472</v>
      </c>
      <c r="D253" s="159" t="s">
        <v>220</v>
      </c>
      <c r="E253" s="163">
        <v>12</v>
      </c>
      <c r="F253" s="168"/>
      <c r="G253" s="168">
        <f>ROUND(E253*F253,2)</f>
        <v>0</v>
      </c>
      <c r="H253" s="168">
        <v>142</v>
      </c>
      <c r="I253" s="168">
        <f>ROUND(E253*H253,2)</f>
        <v>1704</v>
      </c>
      <c r="J253" s="168">
        <v>0</v>
      </c>
      <c r="K253" s="168">
        <f>ROUND(E253*J253,2)</f>
        <v>0</v>
      </c>
      <c r="L253" s="168">
        <v>21</v>
      </c>
      <c r="M253" s="168">
        <f>G253*(1+L253/100)</f>
        <v>0</v>
      </c>
      <c r="N253" s="168">
        <v>0</v>
      </c>
      <c r="O253" s="168">
        <f>ROUND(E253*N253,2)</f>
        <v>0</v>
      </c>
      <c r="P253" s="168">
        <v>0</v>
      </c>
      <c r="Q253" s="168">
        <f>ROUND(E253*P253,2)</f>
        <v>0</v>
      </c>
      <c r="R253" s="169" t="s">
        <v>240</v>
      </c>
      <c r="S253" s="168" t="s">
        <v>148</v>
      </c>
      <c r="T253" s="184" t="s">
        <v>1072</v>
      </c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 t="s">
        <v>149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49"/>
      <c r="B254" s="149"/>
      <c r="C254" s="178" t="s">
        <v>473</v>
      </c>
      <c r="D254" s="160"/>
      <c r="E254" s="164">
        <v>12</v>
      </c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9"/>
      <c r="S254" s="168"/>
      <c r="T254" s="185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 t="s">
        <v>151</v>
      </c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49">
        <v>94</v>
      </c>
      <c r="B255" s="149" t="s">
        <v>474</v>
      </c>
      <c r="C255" s="177" t="s">
        <v>475</v>
      </c>
      <c r="D255" s="159" t="s">
        <v>220</v>
      </c>
      <c r="E255" s="163">
        <v>18</v>
      </c>
      <c r="F255" s="168"/>
      <c r="G255" s="168">
        <f>ROUND(E255*F255,2)</f>
        <v>0</v>
      </c>
      <c r="H255" s="168">
        <v>36.79</v>
      </c>
      <c r="I255" s="168">
        <f>ROUND(E255*H255,2)</f>
        <v>662.22</v>
      </c>
      <c r="J255" s="168">
        <v>49.71</v>
      </c>
      <c r="K255" s="168">
        <f>ROUND(E255*J255,2)</f>
        <v>894.78</v>
      </c>
      <c r="L255" s="168">
        <v>21</v>
      </c>
      <c r="M255" s="168">
        <f>G255*(1+L255/100)</f>
        <v>0</v>
      </c>
      <c r="N255" s="168">
        <v>0</v>
      </c>
      <c r="O255" s="168">
        <f>ROUND(E255*N255,2)</f>
        <v>0</v>
      </c>
      <c r="P255" s="168">
        <v>0</v>
      </c>
      <c r="Q255" s="168">
        <f>ROUND(E255*P255,2)</f>
        <v>0</v>
      </c>
      <c r="R255" s="169" t="s">
        <v>240</v>
      </c>
      <c r="S255" s="168" t="s">
        <v>148</v>
      </c>
      <c r="T255" s="184" t="s">
        <v>1072</v>
      </c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 t="s">
        <v>149</v>
      </c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49"/>
      <c r="B256" s="149"/>
      <c r="C256" s="178" t="s">
        <v>476</v>
      </c>
      <c r="D256" s="160"/>
      <c r="E256" s="164">
        <v>18</v>
      </c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9"/>
      <c r="S256" s="168"/>
      <c r="T256" s="185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 t="s">
        <v>151</v>
      </c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49">
        <v>95</v>
      </c>
      <c r="B257" s="149" t="s">
        <v>477</v>
      </c>
      <c r="C257" s="177" t="s">
        <v>478</v>
      </c>
      <c r="D257" s="159" t="s">
        <v>220</v>
      </c>
      <c r="E257" s="163">
        <v>20</v>
      </c>
      <c r="F257" s="168"/>
      <c r="G257" s="168">
        <f>ROUND(E257*F257,2)</f>
        <v>0</v>
      </c>
      <c r="H257" s="168">
        <v>58</v>
      </c>
      <c r="I257" s="168">
        <f>ROUND(E257*H257,2)</f>
        <v>1160</v>
      </c>
      <c r="J257" s="168">
        <v>79</v>
      </c>
      <c r="K257" s="168">
        <f>ROUND(E257*J257,2)</f>
        <v>1580</v>
      </c>
      <c r="L257" s="168">
        <v>21</v>
      </c>
      <c r="M257" s="168">
        <f>G257*(1+L257/100)</f>
        <v>0</v>
      </c>
      <c r="N257" s="168">
        <v>0</v>
      </c>
      <c r="O257" s="168">
        <f>ROUND(E257*N257,2)</f>
        <v>0</v>
      </c>
      <c r="P257" s="168">
        <v>0</v>
      </c>
      <c r="Q257" s="168">
        <f>ROUND(E257*P257,2)</f>
        <v>0</v>
      </c>
      <c r="R257" s="169" t="s">
        <v>240</v>
      </c>
      <c r="S257" s="168" t="s">
        <v>148</v>
      </c>
      <c r="T257" s="184" t="s">
        <v>1072</v>
      </c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 t="s">
        <v>149</v>
      </c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49"/>
      <c r="B258" s="149"/>
      <c r="C258" s="178" t="s">
        <v>479</v>
      </c>
      <c r="D258" s="160"/>
      <c r="E258" s="164">
        <v>20</v>
      </c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9"/>
      <c r="S258" s="168"/>
      <c r="T258" s="185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 t="s">
        <v>151</v>
      </c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49">
        <v>96</v>
      </c>
      <c r="B259" s="149" t="s">
        <v>480</v>
      </c>
      <c r="C259" s="177" t="s">
        <v>481</v>
      </c>
      <c r="D259" s="159" t="s">
        <v>220</v>
      </c>
      <c r="E259" s="163">
        <v>38</v>
      </c>
      <c r="F259" s="168"/>
      <c r="G259" s="168">
        <f>ROUND(E259*F259,2)</f>
        <v>0</v>
      </c>
      <c r="H259" s="168">
        <v>0</v>
      </c>
      <c r="I259" s="168">
        <f>ROUND(E259*H259,2)</f>
        <v>0</v>
      </c>
      <c r="J259" s="168">
        <v>50</v>
      </c>
      <c r="K259" s="168">
        <f>ROUND(E259*J259,2)</f>
        <v>1900</v>
      </c>
      <c r="L259" s="168">
        <v>21</v>
      </c>
      <c r="M259" s="168">
        <f>G259*(1+L259/100)</f>
        <v>0</v>
      </c>
      <c r="N259" s="168">
        <v>0</v>
      </c>
      <c r="O259" s="168">
        <f>ROUND(E259*N259,2)</f>
        <v>0</v>
      </c>
      <c r="P259" s="168">
        <v>0</v>
      </c>
      <c r="Q259" s="168">
        <f>ROUND(E259*P259,2)</f>
        <v>0</v>
      </c>
      <c r="R259" s="169"/>
      <c r="S259" s="168" t="s">
        <v>179</v>
      </c>
      <c r="T259" s="185" t="s">
        <v>1073</v>
      </c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 t="s">
        <v>149</v>
      </c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49"/>
      <c r="B260" s="149"/>
      <c r="C260" s="178" t="s">
        <v>482</v>
      </c>
      <c r="D260" s="160"/>
      <c r="E260" s="164">
        <v>38</v>
      </c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9"/>
      <c r="S260" s="168"/>
      <c r="T260" s="185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 t="s">
        <v>151</v>
      </c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49">
        <v>97</v>
      </c>
      <c r="B261" s="149" t="s">
        <v>483</v>
      </c>
      <c r="C261" s="177" t="s">
        <v>484</v>
      </c>
      <c r="D261" s="159" t="s">
        <v>220</v>
      </c>
      <c r="E261" s="163">
        <v>8</v>
      </c>
      <c r="F261" s="168"/>
      <c r="G261" s="168">
        <f>ROUND(E261*F261,2)</f>
        <v>0</v>
      </c>
      <c r="H261" s="168">
        <v>120</v>
      </c>
      <c r="I261" s="168">
        <f>ROUND(E261*H261,2)</f>
        <v>960</v>
      </c>
      <c r="J261" s="168">
        <v>0</v>
      </c>
      <c r="K261" s="168">
        <f>ROUND(E261*J261,2)</f>
        <v>0</v>
      </c>
      <c r="L261" s="168">
        <v>21</v>
      </c>
      <c r="M261" s="168">
        <f>G261*(1+L261/100)</f>
        <v>0</v>
      </c>
      <c r="N261" s="168">
        <v>5.0000000000000001E-4</v>
      </c>
      <c r="O261" s="168">
        <f>ROUND(E261*N261,2)</f>
        <v>0</v>
      </c>
      <c r="P261" s="168">
        <v>0</v>
      </c>
      <c r="Q261" s="168">
        <f>ROUND(E261*P261,2)</f>
        <v>0</v>
      </c>
      <c r="R261" s="169"/>
      <c r="S261" s="168" t="s">
        <v>179</v>
      </c>
      <c r="T261" s="185" t="s">
        <v>1073</v>
      </c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 t="s">
        <v>208</v>
      </c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49">
        <v>98</v>
      </c>
      <c r="B262" s="149" t="s">
        <v>485</v>
      </c>
      <c r="C262" s="177" t="s">
        <v>486</v>
      </c>
      <c r="D262" s="159" t="s">
        <v>220</v>
      </c>
      <c r="E262" s="163">
        <v>6</v>
      </c>
      <c r="F262" s="168"/>
      <c r="G262" s="168">
        <f>ROUND(E262*F262,2)</f>
        <v>0</v>
      </c>
      <c r="H262" s="168">
        <v>40</v>
      </c>
      <c r="I262" s="168">
        <f>ROUND(E262*H262,2)</f>
        <v>240</v>
      </c>
      <c r="J262" s="168">
        <v>0</v>
      </c>
      <c r="K262" s="168">
        <f>ROUND(E262*J262,2)</f>
        <v>0</v>
      </c>
      <c r="L262" s="168">
        <v>21</v>
      </c>
      <c r="M262" s="168">
        <f>G262*(1+L262/100)</f>
        <v>0</v>
      </c>
      <c r="N262" s="168">
        <v>5.0000000000000001E-4</v>
      </c>
      <c r="O262" s="168">
        <f>ROUND(E262*N262,2)</f>
        <v>0</v>
      </c>
      <c r="P262" s="168">
        <v>0</v>
      </c>
      <c r="Q262" s="168">
        <f>ROUND(E262*P262,2)</f>
        <v>0</v>
      </c>
      <c r="R262" s="169" t="s">
        <v>264</v>
      </c>
      <c r="S262" s="168" t="s">
        <v>148</v>
      </c>
      <c r="T262" s="185" t="s">
        <v>1073</v>
      </c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 t="s">
        <v>208</v>
      </c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49"/>
      <c r="B263" s="149"/>
      <c r="C263" s="178" t="s">
        <v>487</v>
      </c>
      <c r="D263" s="160"/>
      <c r="E263" s="164">
        <v>6</v>
      </c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9"/>
      <c r="S263" s="168"/>
      <c r="T263" s="185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 t="s">
        <v>151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49">
        <v>99</v>
      </c>
      <c r="B264" s="149" t="s">
        <v>488</v>
      </c>
      <c r="C264" s="177" t="s">
        <v>489</v>
      </c>
      <c r="D264" s="159" t="s">
        <v>220</v>
      </c>
      <c r="E264" s="163">
        <v>10</v>
      </c>
      <c r="F264" s="168"/>
      <c r="G264" s="168">
        <f>ROUND(E264*F264,2)</f>
        <v>0</v>
      </c>
      <c r="H264" s="168">
        <v>55</v>
      </c>
      <c r="I264" s="168">
        <f>ROUND(E264*H264,2)</f>
        <v>550</v>
      </c>
      <c r="J264" s="168">
        <v>0</v>
      </c>
      <c r="K264" s="168">
        <f>ROUND(E264*J264,2)</f>
        <v>0</v>
      </c>
      <c r="L264" s="168">
        <v>21</v>
      </c>
      <c r="M264" s="168">
        <f>G264*(1+L264/100)</f>
        <v>0</v>
      </c>
      <c r="N264" s="168">
        <v>5.0000000000000001E-4</v>
      </c>
      <c r="O264" s="168">
        <f>ROUND(E264*N264,2)</f>
        <v>0.01</v>
      </c>
      <c r="P264" s="168">
        <v>0</v>
      </c>
      <c r="Q264" s="168">
        <f>ROUND(E264*P264,2)</f>
        <v>0</v>
      </c>
      <c r="R264" s="169"/>
      <c r="S264" s="168" t="s">
        <v>179</v>
      </c>
      <c r="T264" s="185" t="s">
        <v>1073</v>
      </c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 t="s">
        <v>208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49">
        <v>100</v>
      </c>
      <c r="B265" s="149" t="s">
        <v>490</v>
      </c>
      <c r="C265" s="177" t="s">
        <v>491</v>
      </c>
      <c r="D265" s="159" t="s">
        <v>216</v>
      </c>
      <c r="E265" s="163">
        <v>7.85</v>
      </c>
      <c r="F265" s="168"/>
      <c r="G265" s="168">
        <f>ROUND(E265*F265,2)</f>
        <v>0</v>
      </c>
      <c r="H265" s="168">
        <v>1000</v>
      </c>
      <c r="I265" s="168">
        <f>ROUND(E265*H265,2)</f>
        <v>7850</v>
      </c>
      <c r="J265" s="168">
        <v>0</v>
      </c>
      <c r="K265" s="168">
        <f>ROUND(E265*J265,2)</f>
        <v>0</v>
      </c>
      <c r="L265" s="168">
        <v>21</v>
      </c>
      <c r="M265" s="168">
        <f>G265*(1+L265/100)</f>
        <v>0</v>
      </c>
      <c r="N265" s="168">
        <v>0.01</v>
      </c>
      <c r="O265" s="168">
        <f>ROUND(E265*N265,2)</f>
        <v>0.08</v>
      </c>
      <c r="P265" s="168">
        <v>0</v>
      </c>
      <c r="Q265" s="168">
        <f>ROUND(E265*P265,2)</f>
        <v>0</v>
      </c>
      <c r="R265" s="169"/>
      <c r="S265" s="168" t="s">
        <v>179</v>
      </c>
      <c r="T265" s="185" t="s">
        <v>1073</v>
      </c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 t="s">
        <v>208</v>
      </c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49"/>
      <c r="B266" s="149"/>
      <c r="C266" s="178" t="s">
        <v>492</v>
      </c>
      <c r="D266" s="160"/>
      <c r="E266" s="164">
        <v>7.85</v>
      </c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9"/>
      <c r="S266" s="168"/>
      <c r="T266" s="185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 t="s">
        <v>151</v>
      </c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55" t="s">
        <v>142</v>
      </c>
      <c r="B267" s="155" t="s">
        <v>76</v>
      </c>
      <c r="C267" s="179" t="s">
        <v>77</v>
      </c>
      <c r="D267" s="161"/>
      <c r="E267" s="165"/>
      <c r="F267" s="170"/>
      <c r="G267" s="170">
        <f>SUM(G268:G349)</f>
        <v>0</v>
      </c>
      <c r="H267" s="170"/>
      <c r="I267" s="170">
        <f>SUM(I268:I349)</f>
        <v>2012.3</v>
      </c>
      <c r="J267" s="170"/>
      <c r="K267" s="170">
        <f>SUM(K268:K349)</f>
        <v>46288.299999999996</v>
      </c>
      <c r="L267" s="170"/>
      <c r="M267" s="170">
        <f>SUM(M268:M349)</f>
        <v>0</v>
      </c>
      <c r="N267" s="170"/>
      <c r="O267" s="170">
        <f>SUM(O268:O349)</f>
        <v>0.01</v>
      </c>
      <c r="P267" s="170"/>
      <c r="Q267" s="170">
        <f>SUM(Q268:Q349)</f>
        <v>19.200000000000003</v>
      </c>
      <c r="R267" s="171"/>
      <c r="S267" s="170"/>
      <c r="T267" s="186"/>
      <c r="AE267" t="s">
        <v>143</v>
      </c>
    </row>
    <row r="268" spans="1:60" outlineLevel="1" x14ac:dyDescent="0.2">
      <c r="A268" s="149">
        <v>101</v>
      </c>
      <c r="B268" s="149" t="s">
        <v>493</v>
      </c>
      <c r="C268" s="177" t="s">
        <v>494</v>
      </c>
      <c r="D268" s="159" t="s">
        <v>146</v>
      </c>
      <c r="E268" s="163">
        <v>4.4729999999999999</v>
      </c>
      <c r="F268" s="168"/>
      <c r="G268" s="168">
        <f>ROUND(E268*F268,2)</f>
        <v>0</v>
      </c>
      <c r="H268" s="168">
        <v>47</v>
      </c>
      <c r="I268" s="168">
        <f>ROUND(E268*H268,2)</f>
        <v>210.23</v>
      </c>
      <c r="J268" s="168">
        <v>886</v>
      </c>
      <c r="K268" s="168">
        <f>ROUND(E268*J268,2)</f>
        <v>3963.08</v>
      </c>
      <c r="L268" s="168">
        <v>21</v>
      </c>
      <c r="M268" s="168">
        <f>G268*(1+L268/100)</f>
        <v>0</v>
      </c>
      <c r="N268" s="168">
        <v>1.2800000000000001E-3</v>
      </c>
      <c r="O268" s="168">
        <f>ROUND(E268*N268,2)</f>
        <v>0.01</v>
      </c>
      <c r="P268" s="168">
        <v>1.8</v>
      </c>
      <c r="Q268" s="168">
        <f>ROUND(E268*P268,2)</f>
        <v>8.0500000000000007</v>
      </c>
      <c r="R268" s="169" t="s">
        <v>495</v>
      </c>
      <c r="S268" s="168" t="s">
        <v>148</v>
      </c>
      <c r="T268" s="184" t="s">
        <v>1072</v>
      </c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 t="s">
        <v>149</v>
      </c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49"/>
      <c r="B269" s="149"/>
      <c r="C269" s="178" t="s">
        <v>496</v>
      </c>
      <c r="D269" s="160"/>
      <c r="E269" s="164">
        <v>2.5649999999999999</v>
      </c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9"/>
      <c r="S269" s="168"/>
      <c r="T269" s="185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 t="s">
        <v>151</v>
      </c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49"/>
      <c r="B270" s="149"/>
      <c r="C270" s="178" t="s">
        <v>497</v>
      </c>
      <c r="D270" s="160"/>
      <c r="E270" s="164">
        <v>0.9</v>
      </c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9"/>
      <c r="S270" s="168"/>
      <c r="T270" s="185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 t="s">
        <v>151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49"/>
      <c r="B271" s="149"/>
      <c r="C271" s="178" t="s">
        <v>498</v>
      </c>
      <c r="D271" s="160"/>
      <c r="E271" s="164">
        <v>1.008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9"/>
      <c r="S271" s="168"/>
      <c r="T271" s="185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 t="s">
        <v>151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49">
        <v>102</v>
      </c>
      <c r="B272" s="149" t="s">
        <v>499</v>
      </c>
      <c r="C272" s="177" t="s">
        <v>500</v>
      </c>
      <c r="D272" s="159" t="s">
        <v>216</v>
      </c>
      <c r="E272" s="163">
        <v>3.2</v>
      </c>
      <c r="F272" s="168"/>
      <c r="G272" s="168">
        <f>ROUND(E272*F272,2)</f>
        <v>0</v>
      </c>
      <c r="H272" s="168">
        <v>0</v>
      </c>
      <c r="I272" s="168">
        <f>ROUND(E272*H272,2)</f>
        <v>0</v>
      </c>
      <c r="J272" s="168">
        <v>275.5</v>
      </c>
      <c r="K272" s="168">
        <f>ROUND(E272*J272,2)</f>
        <v>881.6</v>
      </c>
      <c r="L272" s="168">
        <v>21</v>
      </c>
      <c r="M272" s="168">
        <f>G272*(1+L272/100)</f>
        <v>0</v>
      </c>
      <c r="N272" s="168">
        <v>0</v>
      </c>
      <c r="O272" s="168">
        <f>ROUND(E272*N272,2)</f>
        <v>0</v>
      </c>
      <c r="P272" s="168">
        <v>7.0000000000000007E-2</v>
      </c>
      <c r="Q272" s="168">
        <f>ROUND(E272*P272,2)</f>
        <v>0.22</v>
      </c>
      <c r="R272" s="169" t="s">
        <v>495</v>
      </c>
      <c r="S272" s="168" t="s">
        <v>148</v>
      </c>
      <c r="T272" s="184" t="s">
        <v>1072</v>
      </c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 t="s">
        <v>149</v>
      </c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49"/>
      <c r="B273" s="149"/>
      <c r="C273" s="178" t="s">
        <v>501</v>
      </c>
      <c r="D273" s="160"/>
      <c r="E273" s="164">
        <v>3.2</v>
      </c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9"/>
      <c r="S273" s="168"/>
      <c r="T273" s="185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 t="s">
        <v>151</v>
      </c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49">
        <v>103</v>
      </c>
      <c r="B274" s="149" t="s">
        <v>502</v>
      </c>
      <c r="C274" s="177" t="s">
        <v>503</v>
      </c>
      <c r="D274" s="159" t="s">
        <v>173</v>
      </c>
      <c r="E274" s="163">
        <v>13.75</v>
      </c>
      <c r="F274" s="168"/>
      <c r="G274" s="168">
        <f>ROUND(E274*F274,2)</f>
        <v>0</v>
      </c>
      <c r="H274" s="168">
        <v>0</v>
      </c>
      <c r="I274" s="168">
        <f>ROUND(E274*H274,2)</f>
        <v>0</v>
      </c>
      <c r="J274" s="168">
        <v>166.5</v>
      </c>
      <c r="K274" s="168">
        <f>ROUND(E274*J274,2)</f>
        <v>2289.38</v>
      </c>
      <c r="L274" s="168">
        <v>21</v>
      </c>
      <c r="M274" s="168">
        <f>G274*(1+L274/100)</f>
        <v>0</v>
      </c>
      <c r="N274" s="168">
        <v>0</v>
      </c>
      <c r="O274" s="168">
        <f>ROUND(E274*N274,2)</f>
        <v>0</v>
      </c>
      <c r="P274" s="168">
        <v>7.5600000000000001E-2</v>
      </c>
      <c r="Q274" s="168">
        <f>ROUND(E274*P274,2)</f>
        <v>1.04</v>
      </c>
      <c r="R274" s="169" t="s">
        <v>495</v>
      </c>
      <c r="S274" s="168" t="s">
        <v>148</v>
      </c>
      <c r="T274" s="184" t="s">
        <v>1072</v>
      </c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 t="s">
        <v>149</v>
      </c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49"/>
      <c r="B275" s="149"/>
      <c r="C275" s="178" t="s">
        <v>504</v>
      </c>
      <c r="D275" s="160"/>
      <c r="E275" s="164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9"/>
      <c r="S275" s="168"/>
      <c r="T275" s="185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 t="s">
        <v>151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49"/>
      <c r="B276" s="149"/>
      <c r="C276" s="178" t="s">
        <v>505</v>
      </c>
      <c r="D276" s="160"/>
      <c r="E276" s="164">
        <v>5.34</v>
      </c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9"/>
      <c r="S276" s="168"/>
      <c r="T276" s="185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 t="s">
        <v>151</v>
      </c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49"/>
      <c r="B277" s="149"/>
      <c r="C277" s="178" t="s">
        <v>506</v>
      </c>
      <c r="D277" s="160"/>
      <c r="E277" s="164">
        <v>2.98</v>
      </c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9"/>
      <c r="S277" s="168"/>
      <c r="T277" s="185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 t="s">
        <v>151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49"/>
      <c r="B278" s="149"/>
      <c r="C278" s="178" t="s">
        <v>507</v>
      </c>
      <c r="D278" s="160"/>
      <c r="E278" s="164">
        <v>5.43</v>
      </c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9"/>
      <c r="S278" s="168"/>
      <c r="T278" s="185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 t="s">
        <v>151</v>
      </c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49">
        <v>104</v>
      </c>
      <c r="B279" s="149" t="s">
        <v>508</v>
      </c>
      <c r="C279" s="177" t="s">
        <v>509</v>
      </c>
      <c r="D279" s="159" t="s">
        <v>173</v>
      </c>
      <c r="E279" s="163">
        <v>13.75</v>
      </c>
      <c r="F279" s="168"/>
      <c r="G279" s="168">
        <f>ROUND(E279*F279,2)</f>
        <v>0</v>
      </c>
      <c r="H279" s="168">
        <v>0</v>
      </c>
      <c r="I279" s="168">
        <f>ROUND(E279*H279,2)</f>
        <v>0</v>
      </c>
      <c r="J279" s="168">
        <v>75.7</v>
      </c>
      <c r="K279" s="168">
        <f>ROUND(E279*J279,2)</f>
        <v>1040.8800000000001</v>
      </c>
      <c r="L279" s="168">
        <v>21</v>
      </c>
      <c r="M279" s="168">
        <f>G279*(1+L279/100)</f>
        <v>0</v>
      </c>
      <c r="N279" s="168">
        <v>0</v>
      </c>
      <c r="O279" s="168">
        <f>ROUND(E279*N279,2)</f>
        <v>0</v>
      </c>
      <c r="P279" s="168">
        <v>0.02</v>
      </c>
      <c r="Q279" s="168">
        <f>ROUND(E279*P279,2)</f>
        <v>0.28000000000000003</v>
      </c>
      <c r="R279" s="169" t="s">
        <v>495</v>
      </c>
      <c r="S279" s="168" t="s">
        <v>148</v>
      </c>
      <c r="T279" s="184" t="s">
        <v>1072</v>
      </c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 t="s">
        <v>149</v>
      </c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49"/>
      <c r="B280" s="149"/>
      <c r="C280" s="178" t="s">
        <v>505</v>
      </c>
      <c r="D280" s="160"/>
      <c r="E280" s="164">
        <v>5.34</v>
      </c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9"/>
      <c r="S280" s="168"/>
      <c r="T280" s="185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 t="s">
        <v>151</v>
      </c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49"/>
      <c r="B281" s="149"/>
      <c r="C281" s="178" t="s">
        <v>506</v>
      </c>
      <c r="D281" s="160"/>
      <c r="E281" s="164">
        <v>2.98</v>
      </c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9"/>
      <c r="S281" s="168"/>
      <c r="T281" s="185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 t="s">
        <v>151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49"/>
      <c r="B282" s="149"/>
      <c r="C282" s="178" t="s">
        <v>507</v>
      </c>
      <c r="D282" s="160"/>
      <c r="E282" s="164">
        <v>5.43</v>
      </c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9"/>
      <c r="S282" s="168"/>
      <c r="T282" s="185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 t="s">
        <v>151</v>
      </c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49">
        <v>105</v>
      </c>
      <c r="B283" s="149" t="s">
        <v>510</v>
      </c>
      <c r="C283" s="177" t="s">
        <v>511</v>
      </c>
      <c r="D283" s="159" t="s">
        <v>173</v>
      </c>
      <c r="E283" s="163">
        <v>3.2</v>
      </c>
      <c r="F283" s="168"/>
      <c r="G283" s="168">
        <f>ROUND(E283*F283,2)</f>
        <v>0</v>
      </c>
      <c r="H283" s="168">
        <v>14</v>
      </c>
      <c r="I283" s="168">
        <f>ROUND(E283*H283,2)</f>
        <v>44.8</v>
      </c>
      <c r="J283" s="168">
        <v>596</v>
      </c>
      <c r="K283" s="168">
        <f>ROUND(E283*J283,2)</f>
        <v>1907.2</v>
      </c>
      <c r="L283" s="168">
        <v>21</v>
      </c>
      <c r="M283" s="168">
        <f>G283*(1+L283/100)</f>
        <v>0</v>
      </c>
      <c r="N283" s="168">
        <v>3.4000000000000002E-4</v>
      </c>
      <c r="O283" s="168">
        <f>ROUND(E283*N283,2)</f>
        <v>0</v>
      </c>
      <c r="P283" s="168">
        <v>0.54500000000000004</v>
      </c>
      <c r="Q283" s="168">
        <f>ROUND(E283*P283,2)</f>
        <v>1.74</v>
      </c>
      <c r="R283" s="169" t="s">
        <v>495</v>
      </c>
      <c r="S283" s="168" t="s">
        <v>148</v>
      </c>
      <c r="T283" s="184" t="s">
        <v>1072</v>
      </c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 t="s">
        <v>149</v>
      </c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49"/>
      <c r="B284" s="149"/>
      <c r="C284" s="178" t="s">
        <v>512</v>
      </c>
      <c r="D284" s="160"/>
      <c r="E284" s="164">
        <v>1</v>
      </c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9"/>
      <c r="S284" s="168"/>
      <c r="T284" s="185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 t="s">
        <v>151</v>
      </c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49"/>
      <c r="B285" s="149"/>
      <c r="C285" s="178" t="s">
        <v>513</v>
      </c>
      <c r="D285" s="160"/>
      <c r="E285" s="164">
        <v>2.2000000000000002</v>
      </c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9"/>
      <c r="S285" s="168"/>
      <c r="T285" s="185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 t="s">
        <v>151</v>
      </c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49">
        <v>106</v>
      </c>
      <c r="B286" s="149" t="s">
        <v>514</v>
      </c>
      <c r="C286" s="177" t="s">
        <v>515</v>
      </c>
      <c r="D286" s="159" t="s">
        <v>220</v>
      </c>
      <c r="E286" s="163">
        <v>3</v>
      </c>
      <c r="F286" s="168"/>
      <c r="G286" s="168">
        <f>ROUND(E286*F286,2)</f>
        <v>0</v>
      </c>
      <c r="H286" s="168">
        <v>0</v>
      </c>
      <c r="I286" s="168">
        <f>ROUND(E286*H286,2)</f>
        <v>0</v>
      </c>
      <c r="J286" s="168">
        <v>19.600000000000001</v>
      </c>
      <c r="K286" s="168">
        <f>ROUND(E286*J286,2)</f>
        <v>58.8</v>
      </c>
      <c r="L286" s="168">
        <v>21</v>
      </c>
      <c r="M286" s="168">
        <f>G286*(1+L286/100)</f>
        <v>0</v>
      </c>
      <c r="N286" s="168">
        <v>0</v>
      </c>
      <c r="O286" s="168">
        <f>ROUND(E286*N286,2)</f>
        <v>0</v>
      </c>
      <c r="P286" s="168">
        <v>0</v>
      </c>
      <c r="Q286" s="168">
        <f>ROUND(E286*P286,2)</f>
        <v>0</v>
      </c>
      <c r="R286" s="169" t="s">
        <v>495</v>
      </c>
      <c r="S286" s="168" t="s">
        <v>148</v>
      </c>
      <c r="T286" s="184" t="s">
        <v>1072</v>
      </c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 t="s">
        <v>149</v>
      </c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49"/>
      <c r="B287" s="149"/>
      <c r="C287" s="178" t="s">
        <v>516</v>
      </c>
      <c r="D287" s="160"/>
      <c r="E287" s="164">
        <v>1</v>
      </c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9"/>
      <c r="S287" s="168"/>
      <c r="T287" s="185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 t="s">
        <v>151</v>
      </c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49"/>
      <c r="B288" s="149"/>
      <c r="C288" s="178" t="s">
        <v>517</v>
      </c>
      <c r="D288" s="160"/>
      <c r="E288" s="164">
        <v>1</v>
      </c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9"/>
      <c r="S288" s="168"/>
      <c r="T288" s="185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 t="s">
        <v>151</v>
      </c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49"/>
      <c r="B289" s="149"/>
      <c r="C289" s="178" t="s">
        <v>518</v>
      </c>
      <c r="D289" s="160"/>
      <c r="E289" s="164">
        <v>1</v>
      </c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9"/>
      <c r="S289" s="168"/>
      <c r="T289" s="185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 t="s">
        <v>151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49">
        <v>107</v>
      </c>
      <c r="B290" s="149" t="s">
        <v>519</v>
      </c>
      <c r="C290" s="177" t="s">
        <v>520</v>
      </c>
      <c r="D290" s="159" t="s">
        <v>173</v>
      </c>
      <c r="E290" s="163">
        <v>0.54</v>
      </c>
      <c r="F290" s="168"/>
      <c r="G290" s="168">
        <f>ROUND(E290*F290,2)</f>
        <v>0</v>
      </c>
      <c r="H290" s="168">
        <v>88.91</v>
      </c>
      <c r="I290" s="168">
        <f>ROUND(E290*H290,2)</f>
        <v>48.01</v>
      </c>
      <c r="J290" s="168">
        <v>395.59</v>
      </c>
      <c r="K290" s="168">
        <f>ROUND(E290*J290,2)</f>
        <v>213.62</v>
      </c>
      <c r="L290" s="168">
        <v>21</v>
      </c>
      <c r="M290" s="168">
        <f>G290*(1+L290/100)</f>
        <v>0</v>
      </c>
      <c r="N290" s="168">
        <v>2.1900000000000001E-3</v>
      </c>
      <c r="O290" s="168">
        <f>ROUND(E290*N290,2)</f>
        <v>0</v>
      </c>
      <c r="P290" s="168">
        <v>7.4999999999999997E-2</v>
      </c>
      <c r="Q290" s="168">
        <f>ROUND(E290*P290,2)</f>
        <v>0.04</v>
      </c>
      <c r="R290" s="169" t="s">
        <v>495</v>
      </c>
      <c r="S290" s="168" t="s">
        <v>148</v>
      </c>
      <c r="T290" s="184" t="s">
        <v>1072</v>
      </c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 t="s">
        <v>149</v>
      </c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49"/>
      <c r="B291" s="149"/>
      <c r="C291" s="178" t="s">
        <v>521</v>
      </c>
      <c r="D291" s="160"/>
      <c r="E291" s="164">
        <v>0.54</v>
      </c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9"/>
      <c r="S291" s="168"/>
      <c r="T291" s="185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 t="s">
        <v>151</v>
      </c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49">
        <v>108</v>
      </c>
      <c r="B292" s="149" t="s">
        <v>522</v>
      </c>
      <c r="C292" s="177" t="s">
        <v>523</v>
      </c>
      <c r="D292" s="159" t="s">
        <v>173</v>
      </c>
      <c r="E292" s="163">
        <v>2.16</v>
      </c>
      <c r="F292" s="168"/>
      <c r="G292" s="168">
        <f>ROUND(E292*F292,2)</f>
        <v>0</v>
      </c>
      <c r="H292" s="168">
        <v>48</v>
      </c>
      <c r="I292" s="168">
        <f>ROUND(E292*H292,2)</f>
        <v>103.68</v>
      </c>
      <c r="J292" s="168">
        <v>249</v>
      </c>
      <c r="K292" s="168">
        <f>ROUND(E292*J292,2)</f>
        <v>537.84</v>
      </c>
      <c r="L292" s="168">
        <v>21</v>
      </c>
      <c r="M292" s="168">
        <f>G292*(1+L292/100)</f>
        <v>0</v>
      </c>
      <c r="N292" s="168">
        <v>1E-3</v>
      </c>
      <c r="O292" s="168">
        <f>ROUND(E292*N292,2)</f>
        <v>0</v>
      </c>
      <c r="P292" s="168">
        <v>6.2E-2</v>
      </c>
      <c r="Q292" s="168">
        <f>ROUND(E292*P292,2)</f>
        <v>0.13</v>
      </c>
      <c r="R292" s="169" t="s">
        <v>495</v>
      </c>
      <c r="S292" s="168" t="s">
        <v>148</v>
      </c>
      <c r="T292" s="184" t="s">
        <v>1072</v>
      </c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 t="s">
        <v>149</v>
      </c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49"/>
      <c r="B293" s="149"/>
      <c r="C293" s="178" t="s">
        <v>524</v>
      </c>
      <c r="D293" s="160"/>
      <c r="E293" s="164">
        <v>2.16</v>
      </c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9"/>
      <c r="S293" s="168"/>
      <c r="T293" s="185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 t="s">
        <v>151</v>
      </c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49">
        <v>109</v>
      </c>
      <c r="B294" s="149" t="s">
        <v>525</v>
      </c>
      <c r="C294" s="177" t="s">
        <v>526</v>
      </c>
      <c r="D294" s="159" t="s">
        <v>173</v>
      </c>
      <c r="E294" s="163">
        <v>2.4</v>
      </c>
      <c r="F294" s="168"/>
      <c r="G294" s="168">
        <f>ROUND(E294*F294,2)</f>
        <v>0</v>
      </c>
      <c r="H294" s="168">
        <v>47.91</v>
      </c>
      <c r="I294" s="168">
        <f>ROUND(E294*H294,2)</f>
        <v>114.98</v>
      </c>
      <c r="J294" s="168">
        <v>230.59</v>
      </c>
      <c r="K294" s="168">
        <f>ROUND(E294*J294,2)</f>
        <v>553.41999999999996</v>
      </c>
      <c r="L294" s="168">
        <v>21</v>
      </c>
      <c r="M294" s="168">
        <f>G294*(1+L294/100)</f>
        <v>0</v>
      </c>
      <c r="N294" s="168">
        <v>1.17E-3</v>
      </c>
      <c r="O294" s="168">
        <f>ROUND(E294*N294,2)</f>
        <v>0</v>
      </c>
      <c r="P294" s="168">
        <v>8.7999999999999995E-2</v>
      </c>
      <c r="Q294" s="168">
        <f>ROUND(E294*P294,2)</f>
        <v>0.21</v>
      </c>
      <c r="R294" s="169" t="s">
        <v>495</v>
      </c>
      <c r="S294" s="168" t="s">
        <v>148</v>
      </c>
      <c r="T294" s="184" t="s">
        <v>1072</v>
      </c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 t="s">
        <v>149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49"/>
      <c r="B295" s="149"/>
      <c r="C295" s="178" t="s">
        <v>527</v>
      </c>
      <c r="D295" s="160"/>
      <c r="E295" s="164">
        <v>2.4</v>
      </c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9"/>
      <c r="S295" s="168"/>
      <c r="T295" s="185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 t="s">
        <v>151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49">
        <v>110</v>
      </c>
      <c r="B296" s="149" t="s">
        <v>528</v>
      </c>
      <c r="C296" s="177" t="s">
        <v>529</v>
      </c>
      <c r="D296" s="159" t="s">
        <v>173</v>
      </c>
      <c r="E296" s="163">
        <v>2.8</v>
      </c>
      <c r="F296" s="168"/>
      <c r="G296" s="168">
        <f>ROUND(E296*F296,2)</f>
        <v>0</v>
      </c>
      <c r="H296" s="168">
        <v>49</v>
      </c>
      <c r="I296" s="168">
        <f>ROUND(E296*H296,2)</f>
        <v>137.19999999999999</v>
      </c>
      <c r="J296" s="168">
        <v>394</v>
      </c>
      <c r="K296" s="168">
        <f>ROUND(E296*J296,2)</f>
        <v>1103.2</v>
      </c>
      <c r="L296" s="168">
        <v>21</v>
      </c>
      <c r="M296" s="168">
        <f>G296*(1+L296/100)</f>
        <v>0</v>
      </c>
      <c r="N296" s="168">
        <v>1.17E-3</v>
      </c>
      <c r="O296" s="168">
        <f>ROUND(E296*N296,2)</f>
        <v>0</v>
      </c>
      <c r="P296" s="168">
        <v>7.5999999999999998E-2</v>
      </c>
      <c r="Q296" s="168">
        <f>ROUND(E296*P296,2)</f>
        <v>0.21</v>
      </c>
      <c r="R296" s="169" t="s">
        <v>495</v>
      </c>
      <c r="S296" s="168" t="s">
        <v>148</v>
      </c>
      <c r="T296" s="184" t="s">
        <v>1072</v>
      </c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 t="s">
        <v>149</v>
      </c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49"/>
      <c r="B297" s="149"/>
      <c r="C297" s="178" t="s">
        <v>530</v>
      </c>
      <c r="D297" s="160"/>
      <c r="E297" s="164">
        <v>1.4</v>
      </c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9"/>
      <c r="S297" s="168"/>
      <c r="T297" s="185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 t="s">
        <v>151</v>
      </c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49"/>
      <c r="B298" s="149"/>
      <c r="C298" s="178" t="s">
        <v>531</v>
      </c>
      <c r="D298" s="160"/>
      <c r="E298" s="164">
        <v>1.4</v>
      </c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9"/>
      <c r="S298" s="168"/>
      <c r="T298" s="185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 t="s">
        <v>151</v>
      </c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49">
        <v>111</v>
      </c>
      <c r="B299" s="149" t="s">
        <v>532</v>
      </c>
      <c r="C299" s="177" t="s">
        <v>533</v>
      </c>
      <c r="D299" s="159" t="s">
        <v>173</v>
      </c>
      <c r="E299" s="163">
        <v>6.6</v>
      </c>
      <c r="F299" s="168"/>
      <c r="G299" s="168">
        <f>ROUND(E299*F299,2)</f>
        <v>0</v>
      </c>
      <c r="H299" s="168">
        <v>17</v>
      </c>
      <c r="I299" s="168">
        <f>ROUND(E299*H299,2)</f>
        <v>112.2</v>
      </c>
      <c r="J299" s="168">
        <v>140</v>
      </c>
      <c r="K299" s="168">
        <f>ROUND(E299*J299,2)</f>
        <v>924</v>
      </c>
      <c r="L299" s="168">
        <v>21</v>
      </c>
      <c r="M299" s="168">
        <f>G299*(1+L299/100)</f>
        <v>0</v>
      </c>
      <c r="N299" s="168">
        <v>4.2000000000000002E-4</v>
      </c>
      <c r="O299" s="168">
        <f>ROUND(E299*N299,2)</f>
        <v>0</v>
      </c>
      <c r="P299" s="168">
        <v>2.5000000000000001E-2</v>
      </c>
      <c r="Q299" s="168">
        <f>ROUND(E299*P299,2)</f>
        <v>0.17</v>
      </c>
      <c r="R299" s="169" t="s">
        <v>495</v>
      </c>
      <c r="S299" s="168" t="s">
        <v>148</v>
      </c>
      <c r="T299" s="184" t="s">
        <v>1072</v>
      </c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 t="s">
        <v>149</v>
      </c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49"/>
      <c r="B300" s="149"/>
      <c r="C300" s="178" t="s">
        <v>534</v>
      </c>
      <c r="D300" s="160"/>
      <c r="E300" s="164">
        <v>4.5</v>
      </c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9"/>
      <c r="S300" s="168"/>
      <c r="T300" s="185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 t="s">
        <v>151</v>
      </c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49"/>
      <c r="B301" s="149"/>
      <c r="C301" s="178" t="s">
        <v>535</v>
      </c>
      <c r="D301" s="160"/>
      <c r="E301" s="164">
        <v>2.1</v>
      </c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9"/>
      <c r="S301" s="168"/>
      <c r="T301" s="185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 t="s">
        <v>151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49">
        <v>112</v>
      </c>
      <c r="B302" s="149" t="s">
        <v>536</v>
      </c>
      <c r="C302" s="177" t="s">
        <v>537</v>
      </c>
      <c r="D302" s="159" t="s">
        <v>216</v>
      </c>
      <c r="E302" s="163">
        <v>1.8</v>
      </c>
      <c r="F302" s="168"/>
      <c r="G302" s="168">
        <f>ROUND(E302*F302,2)</f>
        <v>0</v>
      </c>
      <c r="H302" s="168">
        <v>0</v>
      </c>
      <c r="I302" s="168">
        <f>ROUND(E302*H302,2)</f>
        <v>0</v>
      </c>
      <c r="J302" s="168">
        <v>52.5</v>
      </c>
      <c r="K302" s="168">
        <f>ROUND(E302*J302,2)</f>
        <v>94.5</v>
      </c>
      <c r="L302" s="168">
        <v>21</v>
      </c>
      <c r="M302" s="168">
        <f>G302*(1+L302/100)</f>
        <v>0</v>
      </c>
      <c r="N302" s="168">
        <v>0</v>
      </c>
      <c r="O302" s="168">
        <f>ROUND(E302*N302,2)</f>
        <v>0</v>
      </c>
      <c r="P302" s="168">
        <v>1.507E-2</v>
      </c>
      <c r="Q302" s="168">
        <f>ROUND(E302*P302,2)</f>
        <v>0.03</v>
      </c>
      <c r="R302" s="169" t="s">
        <v>495</v>
      </c>
      <c r="S302" s="168" t="s">
        <v>148</v>
      </c>
      <c r="T302" s="184" t="s">
        <v>1072</v>
      </c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 t="s">
        <v>149</v>
      </c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49"/>
      <c r="B303" s="149"/>
      <c r="C303" s="178" t="s">
        <v>538</v>
      </c>
      <c r="D303" s="160"/>
      <c r="E303" s="164">
        <v>0.6</v>
      </c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9"/>
      <c r="S303" s="168"/>
      <c r="T303" s="185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 t="s">
        <v>151</v>
      </c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49"/>
      <c r="B304" s="149"/>
      <c r="C304" s="178" t="s">
        <v>539</v>
      </c>
      <c r="D304" s="160"/>
      <c r="E304" s="164">
        <v>1.2</v>
      </c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9"/>
      <c r="S304" s="168"/>
      <c r="T304" s="185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 t="s">
        <v>151</v>
      </c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49">
        <v>113</v>
      </c>
      <c r="B305" s="149" t="s">
        <v>540</v>
      </c>
      <c r="C305" s="177" t="s">
        <v>541</v>
      </c>
      <c r="D305" s="159" t="s">
        <v>216</v>
      </c>
      <c r="E305" s="163">
        <v>4.0999999999999996</v>
      </c>
      <c r="F305" s="168"/>
      <c r="G305" s="168">
        <f>ROUND(E305*F305,2)</f>
        <v>0</v>
      </c>
      <c r="H305" s="168">
        <v>272</v>
      </c>
      <c r="I305" s="168">
        <f>ROUND(E305*H305,2)</f>
        <v>1115.2</v>
      </c>
      <c r="J305" s="168">
        <v>1022</v>
      </c>
      <c r="K305" s="168">
        <f>ROUND(E305*J305,2)</f>
        <v>4190.2</v>
      </c>
      <c r="L305" s="168">
        <v>21</v>
      </c>
      <c r="M305" s="168">
        <f>G305*(1+L305/100)</f>
        <v>0</v>
      </c>
      <c r="N305" s="168">
        <v>0</v>
      </c>
      <c r="O305" s="168">
        <f>ROUND(E305*N305,2)</f>
        <v>0</v>
      </c>
      <c r="P305" s="168">
        <v>4.6000000000000001E-4</v>
      </c>
      <c r="Q305" s="168">
        <f>ROUND(E305*P305,2)</f>
        <v>0</v>
      </c>
      <c r="R305" s="169" t="s">
        <v>495</v>
      </c>
      <c r="S305" s="168" t="s">
        <v>148</v>
      </c>
      <c r="T305" s="184" t="s">
        <v>1072</v>
      </c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 t="s">
        <v>149</v>
      </c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49"/>
      <c r="B306" s="149"/>
      <c r="C306" s="178" t="s">
        <v>542</v>
      </c>
      <c r="D306" s="160"/>
      <c r="E306" s="164">
        <v>4.0999999999999996</v>
      </c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9"/>
      <c r="S306" s="168"/>
      <c r="T306" s="185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 t="s">
        <v>151</v>
      </c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49">
        <v>114</v>
      </c>
      <c r="B307" s="149" t="s">
        <v>543</v>
      </c>
      <c r="C307" s="177" t="s">
        <v>544</v>
      </c>
      <c r="D307" s="159" t="s">
        <v>220</v>
      </c>
      <c r="E307" s="163">
        <v>6</v>
      </c>
      <c r="F307" s="168"/>
      <c r="G307" s="168">
        <f>ROUND(E307*F307,2)</f>
        <v>0</v>
      </c>
      <c r="H307" s="168">
        <v>21</v>
      </c>
      <c r="I307" s="168">
        <f>ROUND(E307*H307,2)</f>
        <v>126</v>
      </c>
      <c r="J307" s="168">
        <v>213</v>
      </c>
      <c r="K307" s="168">
        <f>ROUND(E307*J307,2)</f>
        <v>1278</v>
      </c>
      <c r="L307" s="168">
        <v>21</v>
      </c>
      <c r="M307" s="168">
        <f>G307*(1+L307/100)</f>
        <v>0</v>
      </c>
      <c r="N307" s="168">
        <v>4.8999999999999998E-4</v>
      </c>
      <c r="O307" s="168">
        <f>ROUND(E307*N307,2)</f>
        <v>0</v>
      </c>
      <c r="P307" s="168">
        <v>1.4999999999999999E-2</v>
      </c>
      <c r="Q307" s="168">
        <f>ROUND(E307*P307,2)</f>
        <v>0.09</v>
      </c>
      <c r="R307" s="169" t="s">
        <v>495</v>
      </c>
      <c r="S307" s="168" t="s">
        <v>148</v>
      </c>
      <c r="T307" s="184" t="s">
        <v>1072</v>
      </c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 t="s">
        <v>149</v>
      </c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49"/>
      <c r="B308" s="149"/>
      <c r="C308" s="178" t="s">
        <v>545</v>
      </c>
      <c r="D308" s="160"/>
      <c r="E308" s="164">
        <v>6</v>
      </c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9"/>
      <c r="S308" s="168"/>
      <c r="T308" s="185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 t="s">
        <v>151</v>
      </c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49">
        <v>115</v>
      </c>
      <c r="B309" s="149" t="s">
        <v>546</v>
      </c>
      <c r="C309" s="177" t="s">
        <v>547</v>
      </c>
      <c r="D309" s="159" t="s">
        <v>216</v>
      </c>
      <c r="E309" s="163">
        <v>7</v>
      </c>
      <c r="F309" s="168"/>
      <c r="G309" s="168">
        <f>ROUND(E309*F309,2)</f>
        <v>0</v>
      </c>
      <c r="H309" s="168">
        <v>0</v>
      </c>
      <c r="I309" s="168">
        <f>ROUND(E309*H309,2)</f>
        <v>0</v>
      </c>
      <c r="J309" s="168">
        <v>101.5</v>
      </c>
      <c r="K309" s="168">
        <f>ROUND(E309*J309,2)</f>
        <v>710.5</v>
      </c>
      <c r="L309" s="168">
        <v>21</v>
      </c>
      <c r="M309" s="168">
        <f>G309*(1+L309/100)</f>
        <v>0</v>
      </c>
      <c r="N309" s="168">
        <v>0</v>
      </c>
      <c r="O309" s="168">
        <f>ROUND(E309*N309,2)</f>
        <v>0</v>
      </c>
      <c r="P309" s="168">
        <v>7.0000000000000001E-3</v>
      </c>
      <c r="Q309" s="168">
        <f>ROUND(E309*P309,2)</f>
        <v>0.05</v>
      </c>
      <c r="R309" s="169" t="s">
        <v>495</v>
      </c>
      <c r="S309" s="168" t="s">
        <v>148</v>
      </c>
      <c r="T309" s="184" t="s">
        <v>1072</v>
      </c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 t="s">
        <v>149</v>
      </c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49"/>
      <c r="B310" s="149"/>
      <c r="C310" s="178" t="s">
        <v>548</v>
      </c>
      <c r="D310" s="160"/>
      <c r="E310" s="164">
        <v>3</v>
      </c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9"/>
      <c r="S310" s="168"/>
      <c r="T310" s="185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 t="s">
        <v>151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49"/>
      <c r="B311" s="149"/>
      <c r="C311" s="178" t="s">
        <v>549</v>
      </c>
      <c r="D311" s="160"/>
      <c r="E311" s="164">
        <v>4</v>
      </c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9"/>
      <c r="S311" s="168"/>
      <c r="T311" s="185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 t="s">
        <v>151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49">
        <v>116</v>
      </c>
      <c r="B312" s="149" t="s">
        <v>550</v>
      </c>
      <c r="C312" s="177" t="s">
        <v>551</v>
      </c>
      <c r="D312" s="159" t="s">
        <v>216</v>
      </c>
      <c r="E312" s="163">
        <v>5.5</v>
      </c>
      <c r="F312" s="168"/>
      <c r="G312" s="168">
        <f>ROUND(E312*F312,2)</f>
        <v>0</v>
      </c>
      <c r="H312" s="168">
        <v>0</v>
      </c>
      <c r="I312" s="168">
        <f>ROUND(E312*H312,2)</f>
        <v>0</v>
      </c>
      <c r="J312" s="168">
        <v>165</v>
      </c>
      <c r="K312" s="168">
        <f>ROUND(E312*J312,2)</f>
        <v>907.5</v>
      </c>
      <c r="L312" s="168">
        <v>21</v>
      </c>
      <c r="M312" s="168">
        <f>G312*(1+L312/100)</f>
        <v>0</v>
      </c>
      <c r="N312" s="168">
        <v>0</v>
      </c>
      <c r="O312" s="168">
        <f>ROUND(E312*N312,2)</f>
        <v>0</v>
      </c>
      <c r="P312" s="168">
        <v>8.9999999999999993E-3</v>
      </c>
      <c r="Q312" s="168">
        <f>ROUND(E312*P312,2)</f>
        <v>0.05</v>
      </c>
      <c r="R312" s="169" t="s">
        <v>495</v>
      </c>
      <c r="S312" s="168" t="s">
        <v>148</v>
      </c>
      <c r="T312" s="184" t="s">
        <v>1072</v>
      </c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 t="s">
        <v>149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49"/>
      <c r="B313" s="149"/>
      <c r="C313" s="178" t="s">
        <v>552</v>
      </c>
      <c r="D313" s="160"/>
      <c r="E313" s="164">
        <v>2.5</v>
      </c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9"/>
      <c r="S313" s="168"/>
      <c r="T313" s="185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 t="s">
        <v>151</v>
      </c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49"/>
      <c r="B314" s="149"/>
      <c r="C314" s="178" t="s">
        <v>553</v>
      </c>
      <c r="D314" s="160"/>
      <c r="E314" s="164">
        <v>3</v>
      </c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9"/>
      <c r="S314" s="168"/>
      <c r="T314" s="185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 t="s">
        <v>151</v>
      </c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49">
        <v>117</v>
      </c>
      <c r="B315" s="149" t="s">
        <v>554</v>
      </c>
      <c r="C315" s="177" t="s">
        <v>555</v>
      </c>
      <c r="D315" s="159" t="s">
        <v>216</v>
      </c>
      <c r="E315" s="163">
        <v>7</v>
      </c>
      <c r="F315" s="168"/>
      <c r="G315" s="168">
        <f>ROUND(E315*F315,2)</f>
        <v>0</v>
      </c>
      <c r="H315" s="168">
        <v>0</v>
      </c>
      <c r="I315" s="168">
        <f>ROUND(E315*H315,2)</f>
        <v>0</v>
      </c>
      <c r="J315" s="168">
        <v>277</v>
      </c>
      <c r="K315" s="168">
        <f>ROUND(E315*J315,2)</f>
        <v>1939</v>
      </c>
      <c r="L315" s="168">
        <v>21</v>
      </c>
      <c r="M315" s="168">
        <f>G315*(1+L315/100)</f>
        <v>0</v>
      </c>
      <c r="N315" s="168">
        <v>0</v>
      </c>
      <c r="O315" s="168">
        <f>ROUND(E315*N315,2)</f>
        <v>0</v>
      </c>
      <c r="P315" s="168">
        <v>1.4999999999999999E-2</v>
      </c>
      <c r="Q315" s="168">
        <f>ROUND(E315*P315,2)</f>
        <v>0.11</v>
      </c>
      <c r="R315" s="169" t="s">
        <v>495</v>
      </c>
      <c r="S315" s="168" t="s">
        <v>148</v>
      </c>
      <c r="T315" s="184" t="s">
        <v>1072</v>
      </c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 t="s">
        <v>149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49"/>
      <c r="B316" s="149"/>
      <c r="C316" s="178" t="s">
        <v>556</v>
      </c>
      <c r="D316" s="160"/>
      <c r="E316" s="164">
        <v>7</v>
      </c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9"/>
      <c r="S316" s="168"/>
      <c r="T316" s="185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 t="s">
        <v>151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49">
        <v>118</v>
      </c>
      <c r="B317" s="149" t="s">
        <v>557</v>
      </c>
      <c r="C317" s="177" t="s">
        <v>558</v>
      </c>
      <c r="D317" s="159" t="s">
        <v>216</v>
      </c>
      <c r="E317" s="163">
        <v>17.8</v>
      </c>
      <c r="F317" s="168"/>
      <c r="G317" s="168">
        <f>ROUND(E317*F317,2)</f>
        <v>0</v>
      </c>
      <c r="H317" s="168">
        <v>0</v>
      </c>
      <c r="I317" s="168">
        <f>ROUND(E317*H317,2)</f>
        <v>0</v>
      </c>
      <c r="J317" s="168">
        <v>364.5</v>
      </c>
      <c r="K317" s="168">
        <f>ROUND(E317*J317,2)</f>
        <v>6488.1</v>
      </c>
      <c r="L317" s="168">
        <v>21</v>
      </c>
      <c r="M317" s="168">
        <f>G317*(1+L317/100)</f>
        <v>0</v>
      </c>
      <c r="N317" s="168">
        <v>0</v>
      </c>
      <c r="O317" s="168">
        <f>ROUND(E317*N317,2)</f>
        <v>0</v>
      </c>
      <c r="P317" s="168">
        <v>6.5000000000000002E-2</v>
      </c>
      <c r="Q317" s="168">
        <f>ROUND(E317*P317,2)</f>
        <v>1.1599999999999999</v>
      </c>
      <c r="R317" s="169" t="s">
        <v>495</v>
      </c>
      <c r="S317" s="168" t="s">
        <v>148</v>
      </c>
      <c r="T317" s="184" t="s">
        <v>1072</v>
      </c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 t="s">
        <v>149</v>
      </c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49"/>
      <c r="B318" s="149"/>
      <c r="C318" s="178" t="s">
        <v>559</v>
      </c>
      <c r="D318" s="160"/>
      <c r="E318" s="164">
        <v>6.3</v>
      </c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9"/>
      <c r="S318" s="168"/>
      <c r="T318" s="185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 t="s">
        <v>151</v>
      </c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49"/>
      <c r="B319" s="149"/>
      <c r="C319" s="178" t="s">
        <v>560</v>
      </c>
      <c r="D319" s="160"/>
      <c r="E319" s="164">
        <v>3.9</v>
      </c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9"/>
      <c r="S319" s="168"/>
      <c r="T319" s="185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 t="s">
        <v>151</v>
      </c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49"/>
      <c r="B320" s="149"/>
      <c r="C320" s="178" t="s">
        <v>561</v>
      </c>
      <c r="D320" s="160"/>
      <c r="E320" s="164">
        <v>7.6</v>
      </c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9"/>
      <c r="S320" s="168"/>
      <c r="T320" s="185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 t="s">
        <v>151</v>
      </c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49">
        <v>119</v>
      </c>
      <c r="B321" s="149" t="s">
        <v>562</v>
      </c>
      <c r="C321" s="177" t="s">
        <v>563</v>
      </c>
      <c r="D321" s="159" t="s">
        <v>216</v>
      </c>
      <c r="E321" s="163">
        <v>3.1</v>
      </c>
      <c r="F321" s="168"/>
      <c r="G321" s="168">
        <f>ROUND(E321*F321,2)</f>
        <v>0</v>
      </c>
      <c r="H321" s="168">
        <v>0</v>
      </c>
      <c r="I321" s="168">
        <f>ROUND(E321*H321,2)</f>
        <v>0</v>
      </c>
      <c r="J321" s="168">
        <v>892</v>
      </c>
      <c r="K321" s="168">
        <f>ROUND(E321*J321,2)</f>
        <v>2765.2</v>
      </c>
      <c r="L321" s="168">
        <v>21</v>
      </c>
      <c r="M321" s="168">
        <f>G321*(1+L321/100)</f>
        <v>0</v>
      </c>
      <c r="N321" s="168">
        <v>0</v>
      </c>
      <c r="O321" s="168">
        <f>ROUND(E321*N321,2)</f>
        <v>0</v>
      </c>
      <c r="P321" s="168">
        <v>0.16500000000000001</v>
      </c>
      <c r="Q321" s="168">
        <f>ROUND(E321*P321,2)</f>
        <v>0.51</v>
      </c>
      <c r="R321" s="169" t="s">
        <v>495</v>
      </c>
      <c r="S321" s="168" t="s">
        <v>148</v>
      </c>
      <c r="T321" s="184" t="s">
        <v>1072</v>
      </c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 t="s">
        <v>149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49"/>
      <c r="B322" s="149"/>
      <c r="C322" s="178" t="s">
        <v>564</v>
      </c>
      <c r="D322" s="160"/>
      <c r="E322" s="164">
        <v>3.1</v>
      </c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9"/>
      <c r="S322" s="168"/>
      <c r="T322" s="185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 t="s">
        <v>151</v>
      </c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49">
        <v>120</v>
      </c>
      <c r="B323" s="149" t="s">
        <v>565</v>
      </c>
      <c r="C323" s="177" t="s">
        <v>566</v>
      </c>
      <c r="D323" s="159" t="s">
        <v>216</v>
      </c>
      <c r="E323" s="163">
        <v>6.2</v>
      </c>
      <c r="F323" s="168"/>
      <c r="G323" s="168">
        <f>ROUND(E323*F323,2)</f>
        <v>0</v>
      </c>
      <c r="H323" s="168">
        <v>0</v>
      </c>
      <c r="I323" s="168">
        <f>ROUND(E323*H323,2)</f>
        <v>0</v>
      </c>
      <c r="J323" s="168">
        <v>219.5</v>
      </c>
      <c r="K323" s="168">
        <f>ROUND(E323*J323,2)</f>
        <v>1360.9</v>
      </c>
      <c r="L323" s="168">
        <v>21</v>
      </c>
      <c r="M323" s="168">
        <f>G323*(1+L323/100)</f>
        <v>0</v>
      </c>
      <c r="N323" s="168">
        <v>0</v>
      </c>
      <c r="O323" s="168">
        <f>ROUND(E323*N323,2)</f>
        <v>0</v>
      </c>
      <c r="P323" s="168">
        <v>5.5E-2</v>
      </c>
      <c r="Q323" s="168">
        <f>ROUND(E323*P323,2)</f>
        <v>0.34</v>
      </c>
      <c r="R323" s="169" t="s">
        <v>495</v>
      </c>
      <c r="S323" s="168" t="s">
        <v>148</v>
      </c>
      <c r="T323" s="184" t="s">
        <v>1072</v>
      </c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 t="s">
        <v>149</v>
      </c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49"/>
      <c r="B324" s="149"/>
      <c r="C324" s="178" t="s">
        <v>567</v>
      </c>
      <c r="D324" s="160"/>
      <c r="E324" s="164">
        <v>6.2</v>
      </c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9"/>
      <c r="S324" s="168"/>
      <c r="T324" s="185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 t="s">
        <v>151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49">
        <v>121</v>
      </c>
      <c r="B325" s="149" t="s">
        <v>568</v>
      </c>
      <c r="C325" s="177" t="s">
        <v>569</v>
      </c>
      <c r="D325" s="159" t="s">
        <v>173</v>
      </c>
      <c r="E325" s="163">
        <v>11.4</v>
      </c>
      <c r="F325" s="168"/>
      <c r="G325" s="168">
        <f>ROUND(E325*F325,2)</f>
        <v>0</v>
      </c>
      <c r="H325" s="168">
        <v>0</v>
      </c>
      <c r="I325" s="168">
        <f>ROUND(E325*H325,2)</f>
        <v>0</v>
      </c>
      <c r="J325" s="168">
        <v>31.4</v>
      </c>
      <c r="K325" s="168">
        <f>ROUND(E325*J325,2)</f>
        <v>357.96</v>
      </c>
      <c r="L325" s="168">
        <v>21</v>
      </c>
      <c r="M325" s="168">
        <f>G325*(1+L325/100)</f>
        <v>0</v>
      </c>
      <c r="N325" s="168">
        <v>0</v>
      </c>
      <c r="O325" s="168">
        <f>ROUND(E325*N325,2)</f>
        <v>0</v>
      </c>
      <c r="P325" s="168">
        <v>0.01</v>
      </c>
      <c r="Q325" s="168">
        <f>ROUND(E325*P325,2)</f>
        <v>0.11</v>
      </c>
      <c r="R325" s="169" t="s">
        <v>495</v>
      </c>
      <c r="S325" s="168" t="s">
        <v>148</v>
      </c>
      <c r="T325" s="184" t="s">
        <v>1072</v>
      </c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 t="s">
        <v>149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ht="22.5" outlineLevel="1" x14ac:dyDescent="0.2">
      <c r="A326" s="149"/>
      <c r="B326" s="149"/>
      <c r="C326" s="178" t="s">
        <v>347</v>
      </c>
      <c r="D326" s="160"/>
      <c r="E326" s="164">
        <v>11.4</v>
      </c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9"/>
      <c r="S326" s="168"/>
      <c r="T326" s="185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 t="s">
        <v>151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49">
        <v>122</v>
      </c>
      <c r="B327" s="149" t="s">
        <v>570</v>
      </c>
      <c r="C327" s="177" t="s">
        <v>571</v>
      </c>
      <c r="D327" s="159" t="s">
        <v>173</v>
      </c>
      <c r="E327" s="163">
        <v>12.04</v>
      </c>
      <c r="F327" s="168"/>
      <c r="G327" s="168">
        <f>ROUND(E327*F327,2)</f>
        <v>0</v>
      </c>
      <c r="H327" s="168">
        <v>0</v>
      </c>
      <c r="I327" s="168">
        <f>ROUND(E327*H327,2)</f>
        <v>0</v>
      </c>
      <c r="J327" s="168">
        <v>102</v>
      </c>
      <c r="K327" s="168">
        <f>ROUND(E327*J327,2)</f>
        <v>1228.08</v>
      </c>
      <c r="L327" s="168">
        <v>21</v>
      </c>
      <c r="M327" s="168">
        <f>G327*(1+L327/100)</f>
        <v>0</v>
      </c>
      <c r="N327" s="168">
        <v>0</v>
      </c>
      <c r="O327" s="168">
        <f>ROUND(E327*N327,2)</f>
        <v>0</v>
      </c>
      <c r="P327" s="168">
        <v>4.5999999999999999E-2</v>
      </c>
      <c r="Q327" s="168">
        <f>ROUND(E327*P327,2)</f>
        <v>0.55000000000000004</v>
      </c>
      <c r="R327" s="169" t="s">
        <v>495</v>
      </c>
      <c r="S327" s="168" t="s">
        <v>148</v>
      </c>
      <c r="T327" s="184" t="s">
        <v>1072</v>
      </c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 t="s">
        <v>149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49"/>
      <c r="B328" s="149"/>
      <c r="C328" s="178" t="s">
        <v>572</v>
      </c>
      <c r="D328" s="160"/>
      <c r="E328" s="164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9"/>
      <c r="S328" s="168"/>
      <c r="T328" s="185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 t="s">
        <v>151</v>
      </c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49"/>
      <c r="B329" s="149"/>
      <c r="C329" s="178" t="s">
        <v>573</v>
      </c>
      <c r="D329" s="160"/>
      <c r="E329" s="164">
        <v>2.75</v>
      </c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9"/>
      <c r="S329" s="168"/>
      <c r="T329" s="185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 t="s">
        <v>151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49"/>
      <c r="B330" s="149"/>
      <c r="C330" s="178" t="s">
        <v>574</v>
      </c>
      <c r="D330" s="160"/>
      <c r="E330" s="164">
        <v>3.29</v>
      </c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9"/>
      <c r="S330" s="168"/>
      <c r="T330" s="185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 t="s">
        <v>151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49"/>
      <c r="B331" s="149"/>
      <c r="C331" s="178" t="s">
        <v>575</v>
      </c>
      <c r="D331" s="160"/>
      <c r="E331" s="164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9"/>
      <c r="S331" s="168"/>
      <c r="T331" s="185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 t="s">
        <v>151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49"/>
      <c r="B332" s="149"/>
      <c r="C332" s="178" t="s">
        <v>576</v>
      </c>
      <c r="D332" s="160"/>
      <c r="E332" s="164">
        <v>1.32</v>
      </c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9"/>
      <c r="S332" s="168"/>
      <c r="T332" s="185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 t="s">
        <v>151</v>
      </c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49"/>
      <c r="B333" s="149"/>
      <c r="C333" s="178" t="s">
        <v>577</v>
      </c>
      <c r="D333" s="160"/>
      <c r="E333" s="164">
        <v>3.36</v>
      </c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9"/>
      <c r="S333" s="168"/>
      <c r="T333" s="185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 t="s">
        <v>151</v>
      </c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49"/>
      <c r="B334" s="149"/>
      <c r="C334" s="178" t="s">
        <v>578</v>
      </c>
      <c r="D334" s="160"/>
      <c r="E334" s="164">
        <v>1.32</v>
      </c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9"/>
      <c r="S334" s="168"/>
      <c r="T334" s="185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 t="s">
        <v>151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49">
        <v>123</v>
      </c>
      <c r="B335" s="149" t="s">
        <v>579</v>
      </c>
      <c r="C335" s="177" t="s">
        <v>580</v>
      </c>
      <c r="D335" s="159" t="s">
        <v>173</v>
      </c>
      <c r="E335" s="163">
        <v>20.05</v>
      </c>
      <c r="F335" s="168"/>
      <c r="G335" s="168">
        <f>ROUND(E335*F335,2)</f>
        <v>0</v>
      </c>
      <c r="H335" s="168">
        <v>0</v>
      </c>
      <c r="I335" s="168">
        <f>ROUND(E335*H335,2)</f>
        <v>0</v>
      </c>
      <c r="J335" s="168">
        <v>58.8</v>
      </c>
      <c r="K335" s="168">
        <f>ROUND(E335*J335,2)</f>
        <v>1178.94</v>
      </c>
      <c r="L335" s="168">
        <v>21</v>
      </c>
      <c r="M335" s="168">
        <f>G335*(1+L335/100)</f>
        <v>0</v>
      </c>
      <c r="N335" s="168">
        <v>0</v>
      </c>
      <c r="O335" s="168">
        <f>ROUND(E335*N335,2)</f>
        <v>0</v>
      </c>
      <c r="P335" s="168">
        <v>2.9000000000000001E-2</v>
      </c>
      <c r="Q335" s="168">
        <f>ROUND(E335*P335,2)</f>
        <v>0.57999999999999996</v>
      </c>
      <c r="R335" s="169" t="s">
        <v>495</v>
      </c>
      <c r="S335" s="168" t="s">
        <v>148</v>
      </c>
      <c r="T335" s="184" t="s">
        <v>1072</v>
      </c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 t="s">
        <v>149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49"/>
      <c r="B336" s="149"/>
      <c r="C336" s="178" t="s">
        <v>351</v>
      </c>
      <c r="D336" s="160"/>
      <c r="E336" s="164">
        <v>8.8000000000000007</v>
      </c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9"/>
      <c r="S336" s="168"/>
      <c r="T336" s="185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 t="s">
        <v>151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ht="22.5" outlineLevel="1" x14ac:dyDescent="0.2">
      <c r="A337" s="149"/>
      <c r="B337" s="149"/>
      <c r="C337" s="178" t="s">
        <v>350</v>
      </c>
      <c r="D337" s="160"/>
      <c r="E337" s="164">
        <v>11.25</v>
      </c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9"/>
      <c r="S337" s="168"/>
      <c r="T337" s="185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 t="s">
        <v>151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49">
        <v>124</v>
      </c>
      <c r="B338" s="149" t="s">
        <v>581</v>
      </c>
      <c r="C338" s="177" t="s">
        <v>582</v>
      </c>
      <c r="D338" s="159" t="s">
        <v>173</v>
      </c>
      <c r="E338" s="163">
        <v>7.2</v>
      </c>
      <c r="F338" s="168"/>
      <c r="G338" s="168">
        <f>ROUND(E338*F338,2)</f>
        <v>0</v>
      </c>
      <c r="H338" s="168">
        <v>0</v>
      </c>
      <c r="I338" s="168">
        <f>ROUND(E338*H338,2)</f>
        <v>0</v>
      </c>
      <c r="J338" s="168">
        <v>118</v>
      </c>
      <c r="K338" s="168">
        <f>ROUND(E338*J338,2)</f>
        <v>849.6</v>
      </c>
      <c r="L338" s="168">
        <v>21</v>
      </c>
      <c r="M338" s="168">
        <f>G338*(1+L338/100)</f>
        <v>0</v>
      </c>
      <c r="N338" s="168">
        <v>0</v>
      </c>
      <c r="O338" s="168">
        <f>ROUND(E338*N338,2)</f>
        <v>0</v>
      </c>
      <c r="P338" s="168">
        <v>5.8999999999999997E-2</v>
      </c>
      <c r="Q338" s="168">
        <f>ROUND(E338*P338,2)</f>
        <v>0.42</v>
      </c>
      <c r="R338" s="169" t="s">
        <v>495</v>
      </c>
      <c r="S338" s="168" t="s">
        <v>148</v>
      </c>
      <c r="T338" s="184" t="s">
        <v>1072</v>
      </c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 t="s">
        <v>149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49"/>
      <c r="B339" s="149"/>
      <c r="C339" s="178" t="s">
        <v>583</v>
      </c>
      <c r="D339" s="160"/>
      <c r="E339" s="164">
        <v>1.8</v>
      </c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9"/>
      <c r="S339" s="168"/>
      <c r="T339" s="185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 t="s">
        <v>151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49"/>
      <c r="B340" s="149"/>
      <c r="C340" s="178" t="s">
        <v>584</v>
      </c>
      <c r="D340" s="160"/>
      <c r="E340" s="164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9"/>
      <c r="S340" s="168"/>
      <c r="T340" s="185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 t="s">
        <v>151</v>
      </c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49"/>
      <c r="B341" s="149"/>
      <c r="C341" s="178" t="s">
        <v>585</v>
      </c>
      <c r="D341" s="160"/>
      <c r="E341" s="164">
        <v>2.7</v>
      </c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9"/>
      <c r="S341" s="168"/>
      <c r="T341" s="185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 t="s">
        <v>151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49"/>
      <c r="B342" s="149"/>
      <c r="C342" s="178" t="s">
        <v>586</v>
      </c>
      <c r="D342" s="160"/>
      <c r="E342" s="164">
        <v>2.7</v>
      </c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9"/>
      <c r="S342" s="168"/>
      <c r="T342" s="185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 t="s">
        <v>151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49">
        <v>125</v>
      </c>
      <c r="B343" s="149" t="s">
        <v>587</v>
      </c>
      <c r="C343" s="177" t="s">
        <v>588</v>
      </c>
      <c r="D343" s="159" t="s">
        <v>173</v>
      </c>
      <c r="E343" s="163">
        <v>24.15</v>
      </c>
      <c r="F343" s="168"/>
      <c r="G343" s="168">
        <f>ROUND(E343*F343,2)</f>
        <v>0</v>
      </c>
      <c r="H343" s="168">
        <v>0</v>
      </c>
      <c r="I343" s="168">
        <f>ROUND(E343*H343,2)</f>
        <v>0</v>
      </c>
      <c r="J343" s="168">
        <v>263</v>
      </c>
      <c r="K343" s="168">
        <f>ROUND(E343*J343,2)</f>
        <v>6351.45</v>
      </c>
      <c r="L343" s="168">
        <v>21</v>
      </c>
      <c r="M343" s="168">
        <f>G343*(1+L343/100)</f>
        <v>0</v>
      </c>
      <c r="N343" s="168">
        <v>0</v>
      </c>
      <c r="O343" s="168">
        <f>ROUND(E343*N343,2)</f>
        <v>0</v>
      </c>
      <c r="P343" s="168">
        <v>6.0999999999999999E-2</v>
      </c>
      <c r="Q343" s="168">
        <f>ROUND(E343*P343,2)</f>
        <v>1.47</v>
      </c>
      <c r="R343" s="169" t="s">
        <v>495</v>
      </c>
      <c r="S343" s="168" t="s">
        <v>148</v>
      </c>
      <c r="T343" s="184" t="s">
        <v>1072</v>
      </c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 t="s">
        <v>149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49"/>
      <c r="B344" s="149"/>
      <c r="C344" s="178" t="s">
        <v>589</v>
      </c>
      <c r="D344" s="160"/>
      <c r="E344" s="164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9"/>
      <c r="S344" s="168"/>
      <c r="T344" s="185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 t="s">
        <v>151</v>
      </c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49"/>
      <c r="B345" s="149"/>
      <c r="C345" s="178" t="s">
        <v>590</v>
      </c>
      <c r="D345" s="160"/>
      <c r="E345" s="164">
        <v>13.35</v>
      </c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9"/>
      <c r="S345" s="168"/>
      <c r="T345" s="185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 t="s">
        <v>151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49"/>
      <c r="B346" s="149"/>
      <c r="C346" s="178" t="s">
        <v>591</v>
      </c>
      <c r="D346" s="160"/>
      <c r="E346" s="164">
        <v>10.8</v>
      </c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9"/>
      <c r="S346" s="168"/>
      <c r="T346" s="185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 t="s">
        <v>151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49">
        <v>126</v>
      </c>
      <c r="B347" s="149" t="s">
        <v>592</v>
      </c>
      <c r="C347" s="177" t="s">
        <v>593</v>
      </c>
      <c r="D347" s="159" t="s">
        <v>173</v>
      </c>
      <c r="E347" s="163">
        <v>24.15</v>
      </c>
      <c r="F347" s="168"/>
      <c r="G347" s="168">
        <f>ROUND(E347*F347,2)</f>
        <v>0</v>
      </c>
      <c r="H347" s="168">
        <v>0</v>
      </c>
      <c r="I347" s="168">
        <f>ROUND(E347*H347,2)</f>
        <v>0</v>
      </c>
      <c r="J347" s="168">
        <v>129</v>
      </c>
      <c r="K347" s="168">
        <f>ROUND(E347*J347,2)</f>
        <v>3115.35</v>
      </c>
      <c r="L347" s="168">
        <v>21</v>
      </c>
      <c r="M347" s="168">
        <f>G347*(1+L347/100)</f>
        <v>0</v>
      </c>
      <c r="N347" s="168">
        <v>0</v>
      </c>
      <c r="O347" s="168">
        <f>ROUND(E347*N347,2)</f>
        <v>0</v>
      </c>
      <c r="P347" s="168">
        <v>6.8000000000000005E-2</v>
      </c>
      <c r="Q347" s="168">
        <f>ROUND(E347*P347,2)</f>
        <v>1.64</v>
      </c>
      <c r="R347" s="169" t="s">
        <v>495</v>
      </c>
      <c r="S347" s="168" t="s">
        <v>148</v>
      </c>
      <c r="T347" s="184" t="s">
        <v>1072</v>
      </c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 t="s">
        <v>149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49"/>
      <c r="B348" s="149"/>
      <c r="C348" s="178" t="s">
        <v>590</v>
      </c>
      <c r="D348" s="160"/>
      <c r="E348" s="164">
        <v>13.35</v>
      </c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9"/>
      <c r="S348" s="168"/>
      <c r="T348" s="185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 t="s">
        <v>151</v>
      </c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49"/>
      <c r="B349" s="149"/>
      <c r="C349" s="178" t="s">
        <v>591</v>
      </c>
      <c r="D349" s="160"/>
      <c r="E349" s="164">
        <v>10.8</v>
      </c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9"/>
      <c r="S349" s="168"/>
      <c r="T349" s="185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 t="s">
        <v>151</v>
      </c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x14ac:dyDescent="0.2">
      <c r="A350" s="155" t="s">
        <v>142</v>
      </c>
      <c r="B350" s="155" t="s">
        <v>78</v>
      </c>
      <c r="C350" s="179" t="s">
        <v>79</v>
      </c>
      <c r="D350" s="161"/>
      <c r="E350" s="165"/>
      <c r="F350" s="170"/>
      <c r="G350" s="170">
        <f>SUM(G351:G351)</f>
        <v>0</v>
      </c>
      <c r="H350" s="170"/>
      <c r="I350" s="170">
        <f>SUM(I351:I351)</f>
        <v>0</v>
      </c>
      <c r="J350" s="170"/>
      <c r="K350" s="170">
        <f>SUM(K351:K351)</f>
        <v>54508.6</v>
      </c>
      <c r="L350" s="170"/>
      <c r="M350" s="170">
        <f>SUM(M351:M351)</f>
        <v>0</v>
      </c>
      <c r="N350" s="170"/>
      <c r="O350" s="170">
        <f>SUM(O351:O351)</f>
        <v>0</v>
      </c>
      <c r="P350" s="170"/>
      <c r="Q350" s="170">
        <f>SUM(Q351:Q351)</f>
        <v>0</v>
      </c>
      <c r="R350" s="171"/>
      <c r="S350" s="170"/>
      <c r="T350" s="186"/>
      <c r="AE350" t="s">
        <v>143</v>
      </c>
    </row>
    <row r="351" spans="1:60" outlineLevel="1" x14ac:dyDescent="0.2">
      <c r="A351" s="149">
        <v>127</v>
      </c>
      <c r="B351" s="149" t="s">
        <v>594</v>
      </c>
      <c r="C351" s="177" t="s">
        <v>595</v>
      </c>
      <c r="D351" s="159" t="s">
        <v>178</v>
      </c>
      <c r="E351" s="163">
        <v>128.70979</v>
      </c>
      <c r="F351" s="168"/>
      <c r="G351" s="168">
        <f>ROUND(E351*F351,2)</f>
        <v>0</v>
      </c>
      <c r="H351" s="168">
        <v>0</v>
      </c>
      <c r="I351" s="168">
        <f>ROUND(E351*H351,2)</f>
        <v>0</v>
      </c>
      <c r="J351" s="168">
        <v>423.5</v>
      </c>
      <c r="K351" s="168">
        <f>ROUND(E351*J351,2)</f>
        <v>54508.6</v>
      </c>
      <c r="L351" s="168">
        <v>21</v>
      </c>
      <c r="M351" s="168">
        <f>G351*(1+L351/100)</f>
        <v>0</v>
      </c>
      <c r="N351" s="168">
        <v>0</v>
      </c>
      <c r="O351" s="168">
        <f>ROUND(E351*N351,2)</f>
        <v>0</v>
      </c>
      <c r="P351" s="168">
        <v>0</v>
      </c>
      <c r="Q351" s="168">
        <f>ROUND(E351*P351,2)</f>
        <v>0</v>
      </c>
      <c r="R351" s="169" t="s">
        <v>240</v>
      </c>
      <c r="S351" s="168" t="s">
        <v>148</v>
      </c>
      <c r="T351" s="184" t="s">
        <v>1072</v>
      </c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 t="s">
        <v>596</v>
      </c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x14ac:dyDescent="0.2">
      <c r="A352" s="155" t="s">
        <v>142</v>
      </c>
      <c r="B352" s="155" t="s">
        <v>80</v>
      </c>
      <c r="C352" s="179" t="s">
        <v>81</v>
      </c>
      <c r="D352" s="161"/>
      <c r="E352" s="165"/>
      <c r="F352" s="170"/>
      <c r="G352" s="170">
        <f>SUM(G353:G366)</f>
        <v>0</v>
      </c>
      <c r="H352" s="170"/>
      <c r="I352" s="170">
        <f>SUM(I353:I366)</f>
        <v>6913.9</v>
      </c>
      <c r="J352" s="170"/>
      <c r="K352" s="170">
        <f>SUM(K353:K366)</f>
        <v>16111.77</v>
      </c>
      <c r="L352" s="170"/>
      <c r="M352" s="170">
        <f>SUM(M353:M366)</f>
        <v>0</v>
      </c>
      <c r="N352" s="170"/>
      <c r="O352" s="170">
        <f>SUM(O353:O366)</f>
        <v>0.09</v>
      </c>
      <c r="P352" s="170"/>
      <c r="Q352" s="170">
        <f>SUM(Q353:Q366)</f>
        <v>0</v>
      </c>
      <c r="R352" s="171"/>
      <c r="S352" s="170"/>
      <c r="T352" s="186"/>
      <c r="AE352" t="s">
        <v>143</v>
      </c>
    </row>
    <row r="353" spans="1:60" outlineLevel="1" x14ac:dyDescent="0.2">
      <c r="A353" s="149">
        <v>128</v>
      </c>
      <c r="B353" s="149" t="s">
        <v>597</v>
      </c>
      <c r="C353" s="177" t="s">
        <v>598</v>
      </c>
      <c r="D353" s="159" t="s">
        <v>173</v>
      </c>
      <c r="E353" s="163">
        <v>26.1</v>
      </c>
      <c r="F353" s="168"/>
      <c r="G353" s="168">
        <f>ROUND(E353*F353,2)</f>
        <v>0</v>
      </c>
      <c r="H353" s="168">
        <v>0</v>
      </c>
      <c r="I353" s="168">
        <f>ROUND(E353*H353,2)</f>
        <v>0</v>
      </c>
      <c r="J353" s="168">
        <v>198</v>
      </c>
      <c r="K353" s="168">
        <f>ROUND(E353*J353,2)</f>
        <v>5167.8</v>
      </c>
      <c r="L353" s="168">
        <v>21</v>
      </c>
      <c r="M353" s="168">
        <f>G353*(1+L353/100)</f>
        <v>0</v>
      </c>
      <c r="N353" s="168">
        <v>0</v>
      </c>
      <c r="O353" s="168">
        <f>ROUND(E353*N353,2)</f>
        <v>0</v>
      </c>
      <c r="P353" s="168">
        <v>0</v>
      </c>
      <c r="Q353" s="168">
        <f>ROUND(E353*P353,2)</f>
        <v>0</v>
      </c>
      <c r="R353" s="169" t="s">
        <v>599</v>
      </c>
      <c r="S353" s="168" t="s">
        <v>148</v>
      </c>
      <c r="T353" s="184" t="s">
        <v>1072</v>
      </c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 t="s">
        <v>149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49"/>
      <c r="B354" s="149"/>
      <c r="C354" s="178" t="s">
        <v>600</v>
      </c>
      <c r="D354" s="160"/>
      <c r="E354" s="164">
        <v>26.1</v>
      </c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9"/>
      <c r="S354" s="168"/>
      <c r="T354" s="185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 t="s">
        <v>151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49">
        <v>129</v>
      </c>
      <c r="B355" s="149" t="s">
        <v>601</v>
      </c>
      <c r="C355" s="177" t="s">
        <v>602</v>
      </c>
      <c r="D355" s="159" t="s">
        <v>173</v>
      </c>
      <c r="E355" s="163">
        <v>26.1</v>
      </c>
      <c r="F355" s="168"/>
      <c r="G355" s="168">
        <f>ROUND(E355*F355,2)</f>
        <v>0</v>
      </c>
      <c r="H355" s="168">
        <v>6.95</v>
      </c>
      <c r="I355" s="168">
        <f>ROUND(E355*H355,2)</f>
        <v>181.4</v>
      </c>
      <c r="J355" s="168">
        <v>87.35</v>
      </c>
      <c r="K355" s="168">
        <f>ROUND(E355*J355,2)</f>
        <v>2279.84</v>
      </c>
      <c r="L355" s="168">
        <v>21</v>
      </c>
      <c r="M355" s="168">
        <f>G355*(1+L355/100)</f>
        <v>0</v>
      </c>
      <c r="N355" s="168">
        <v>1.7000000000000001E-4</v>
      </c>
      <c r="O355" s="168">
        <f>ROUND(E355*N355,2)</f>
        <v>0</v>
      </c>
      <c r="P355" s="168">
        <v>0</v>
      </c>
      <c r="Q355" s="168">
        <f>ROUND(E355*P355,2)</f>
        <v>0</v>
      </c>
      <c r="R355" s="169" t="s">
        <v>599</v>
      </c>
      <c r="S355" s="168" t="s">
        <v>148</v>
      </c>
      <c r="T355" s="184" t="s">
        <v>1072</v>
      </c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 t="s">
        <v>149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49"/>
      <c r="B356" s="149"/>
      <c r="C356" s="178" t="s">
        <v>600</v>
      </c>
      <c r="D356" s="160"/>
      <c r="E356" s="164">
        <v>26.1</v>
      </c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9"/>
      <c r="S356" s="168"/>
      <c r="T356" s="185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 t="s">
        <v>151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49">
        <v>130</v>
      </c>
      <c r="B357" s="149" t="s">
        <v>603</v>
      </c>
      <c r="C357" s="177" t="s">
        <v>604</v>
      </c>
      <c r="D357" s="159" t="s">
        <v>173</v>
      </c>
      <c r="E357" s="163">
        <v>26.1</v>
      </c>
      <c r="F357" s="168"/>
      <c r="G357" s="168">
        <f>ROUND(E357*F357,2)</f>
        <v>0</v>
      </c>
      <c r="H357" s="168">
        <v>13</v>
      </c>
      <c r="I357" s="168">
        <f>ROUND(E357*H357,2)</f>
        <v>339.3</v>
      </c>
      <c r="J357" s="168">
        <v>104</v>
      </c>
      <c r="K357" s="168">
        <f>ROUND(E357*J357,2)</f>
        <v>2714.4</v>
      </c>
      <c r="L357" s="168">
        <v>21</v>
      </c>
      <c r="M357" s="168">
        <f>G357*(1+L357/100)</f>
        <v>0</v>
      </c>
      <c r="N357" s="168">
        <v>1.9000000000000001E-4</v>
      </c>
      <c r="O357" s="168">
        <f>ROUND(E357*N357,2)</f>
        <v>0</v>
      </c>
      <c r="P357" s="168">
        <v>0</v>
      </c>
      <c r="Q357" s="168">
        <f>ROUND(E357*P357,2)</f>
        <v>0</v>
      </c>
      <c r="R357" s="169" t="s">
        <v>599</v>
      </c>
      <c r="S357" s="168" t="s">
        <v>148</v>
      </c>
      <c r="T357" s="184" t="s">
        <v>1072</v>
      </c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 t="s">
        <v>149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49">
        <v>131</v>
      </c>
      <c r="B358" s="149" t="s">
        <v>605</v>
      </c>
      <c r="C358" s="177" t="s">
        <v>606</v>
      </c>
      <c r="D358" s="159" t="s">
        <v>173</v>
      </c>
      <c r="E358" s="163">
        <v>12.48</v>
      </c>
      <c r="F358" s="168"/>
      <c r="G358" s="168">
        <f>ROUND(E358*F358,2)</f>
        <v>0</v>
      </c>
      <c r="H358" s="168">
        <v>0</v>
      </c>
      <c r="I358" s="168">
        <f>ROUND(E358*H358,2)</f>
        <v>0</v>
      </c>
      <c r="J358" s="168">
        <v>300</v>
      </c>
      <c r="K358" s="168">
        <f>ROUND(E358*J358,2)</f>
        <v>3744</v>
      </c>
      <c r="L358" s="168">
        <v>21</v>
      </c>
      <c r="M358" s="168">
        <f>G358*(1+L358/100)</f>
        <v>0</v>
      </c>
      <c r="N358" s="168">
        <v>1.15E-3</v>
      </c>
      <c r="O358" s="168">
        <f>ROUND(E358*N358,2)</f>
        <v>0.01</v>
      </c>
      <c r="P358" s="168">
        <v>0</v>
      </c>
      <c r="Q358" s="168">
        <f>ROUND(E358*P358,2)</f>
        <v>0</v>
      </c>
      <c r="R358" s="169" t="s">
        <v>599</v>
      </c>
      <c r="S358" s="168" t="s">
        <v>148</v>
      </c>
      <c r="T358" s="184" t="s">
        <v>1072</v>
      </c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 t="s">
        <v>149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49"/>
      <c r="B359" s="149"/>
      <c r="C359" s="178" t="s">
        <v>607</v>
      </c>
      <c r="D359" s="160"/>
      <c r="E359" s="164">
        <v>12.48</v>
      </c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9"/>
      <c r="S359" s="168"/>
      <c r="T359" s="185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 t="s">
        <v>151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ht="22.5" outlineLevel="1" x14ac:dyDescent="0.2">
      <c r="A360" s="149">
        <v>132</v>
      </c>
      <c r="B360" s="149" t="s">
        <v>608</v>
      </c>
      <c r="C360" s="177" t="s">
        <v>609</v>
      </c>
      <c r="D360" s="159" t="s">
        <v>216</v>
      </c>
      <c r="E360" s="163">
        <v>10.4</v>
      </c>
      <c r="F360" s="168"/>
      <c r="G360" s="168">
        <f>ROUND(E360*F360,2)</f>
        <v>0</v>
      </c>
      <c r="H360" s="168">
        <v>0</v>
      </c>
      <c r="I360" s="168">
        <f>ROUND(E360*H360,2)</f>
        <v>0</v>
      </c>
      <c r="J360" s="168">
        <v>200</v>
      </c>
      <c r="K360" s="168">
        <f>ROUND(E360*J360,2)</f>
        <v>2080</v>
      </c>
      <c r="L360" s="168">
        <v>21</v>
      </c>
      <c r="M360" s="168">
        <f>G360*(1+L360/100)</f>
        <v>0</v>
      </c>
      <c r="N360" s="168">
        <v>3.3E-4</v>
      </c>
      <c r="O360" s="168">
        <f>ROUND(E360*N360,2)</f>
        <v>0</v>
      </c>
      <c r="P360" s="168">
        <v>0</v>
      </c>
      <c r="Q360" s="168">
        <f>ROUND(E360*P360,2)</f>
        <v>0</v>
      </c>
      <c r="R360" s="169" t="s">
        <v>599</v>
      </c>
      <c r="S360" s="168" t="s">
        <v>148</v>
      </c>
      <c r="T360" s="184" t="s">
        <v>1072</v>
      </c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 t="s">
        <v>149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49"/>
      <c r="B361" s="149"/>
      <c r="C361" s="178" t="s">
        <v>610</v>
      </c>
      <c r="D361" s="160"/>
      <c r="E361" s="164">
        <v>10.4</v>
      </c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9"/>
      <c r="S361" s="168"/>
      <c r="T361" s="185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 t="s">
        <v>151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49">
        <v>133</v>
      </c>
      <c r="B362" s="149" t="s">
        <v>611</v>
      </c>
      <c r="C362" s="177" t="s">
        <v>612</v>
      </c>
      <c r="D362" s="159" t="s">
        <v>173</v>
      </c>
      <c r="E362" s="163">
        <v>30.015000000000001</v>
      </c>
      <c r="F362" s="168"/>
      <c r="G362" s="168">
        <f>ROUND(E362*F362,2)</f>
        <v>0</v>
      </c>
      <c r="H362" s="168">
        <v>133</v>
      </c>
      <c r="I362" s="168">
        <f>ROUND(E362*H362,2)</f>
        <v>3992</v>
      </c>
      <c r="J362" s="168">
        <v>0</v>
      </c>
      <c r="K362" s="168">
        <f>ROUND(E362*J362,2)</f>
        <v>0</v>
      </c>
      <c r="L362" s="168">
        <v>21</v>
      </c>
      <c r="M362" s="168">
        <f>G362*(1+L362/100)</f>
        <v>0</v>
      </c>
      <c r="N362" s="168">
        <v>1.9E-3</v>
      </c>
      <c r="O362" s="168">
        <f>ROUND(E362*N362,2)</f>
        <v>0.06</v>
      </c>
      <c r="P362" s="168">
        <v>0</v>
      </c>
      <c r="Q362" s="168">
        <f>ROUND(E362*P362,2)</f>
        <v>0</v>
      </c>
      <c r="R362" s="169" t="s">
        <v>264</v>
      </c>
      <c r="S362" s="168" t="s">
        <v>148</v>
      </c>
      <c r="T362" s="185" t="s">
        <v>1073</v>
      </c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 t="s">
        <v>208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49"/>
      <c r="B363" s="149"/>
      <c r="C363" s="178" t="s">
        <v>613</v>
      </c>
      <c r="D363" s="160"/>
      <c r="E363" s="164">
        <v>30.015000000000001</v>
      </c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9"/>
      <c r="S363" s="168"/>
      <c r="T363" s="185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 t="s">
        <v>151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49">
        <v>134</v>
      </c>
      <c r="B364" s="149" t="s">
        <v>614</v>
      </c>
      <c r="C364" s="177" t="s">
        <v>615</v>
      </c>
      <c r="D364" s="159" t="s">
        <v>173</v>
      </c>
      <c r="E364" s="163">
        <v>60.03</v>
      </c>
      <c r="F364" s="168"/>
      <c r="G364" s="168">
        <f>ROUND(E364*F364,2)</f>
        <v>0</v>
      </c>
      <c r="H364" s="168">
        <v>40</v>
      </c>
      <c r="I364" s="168">
        <f>ROUND(E364*H364,2)</f>
        <v>2401.1999999999998</v>
      </c>
      <c r="J364" s="168">
        <v>0</v>
      </c>
      <c r="K364" s="168">
        <f>ROUND(E364*J364,2)</f>
        <v>0</v>
      </c>
      <c r="L364" s="168">
        <v>21</v>
      </c>
      <c r="M364" s="168">
        <f>G364*(1+L364/100)</f>
        <v>0</v>
      </c>
      <c r="N364" s="168">
        <v>2.9999999999999997E-4</v>
      </c>
      <c r="O364" s="168">
        <f>ROUND(E364*N364,2)</f>
        <v>0.02</v>
      </c>
      <c r="P364" s="168">
        <v>0</v>
      </c>
      <c r="Q364" s="168">
        <f>ROUND(E364*P364,2)</f>
        <v>0</v>
      </c>
      <c r="R364" s="169" t="s">
        <v>264</v>
      </c>
      <c r="S364" s="168" t="s">
        <v>148</v>
      </c>
      <c r="T364" s="185" t="s">
        <v>1073</v>
      </c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 t="s">
        <v>208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49"/>
      <c r="B365" s="149"/>
      <c r="C365" s="178" t="s">
        <v>616</v>
      </c>
      <c r="D365" s="160"/>
      <c r="E365" s="164">
        <v>60.03</v>
      </c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9"/>
      <c r="S365" s="168"/>
      <c r="T365" s="185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 t="s">
        <v>151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49">
        <v>135</v>
      </c>
      <c r="B366" s="149" t="s">
        <v>617</v>
      </c>
      <c r="C366" s="177" t="s">
        <v>618</v>
      </c>
      <c r="D366" s="159" t="s">
        <v>178</v>
      </c>
      <c r="E366" s="163">
        <v>0.10222000000000001</v>
      </c>
      <c r="F366" s="168"/>
      <c r="G366" s="168">
        <f>ROUND(E366*F366,2)</f>
        <v>0</v>
      </c>
      <c r="H366" s="168">
        <v>0</v>
      </c>
      <c r="I366" s="168">
        <f>ROUND(E366*H366,2)</f>
        <v>0</v>
      </c>
      <c r="J366" s="168">
        <v>1230</v>
      </c>
      <c r="K366" s="168">
        <f>ROUND(E366*J366,2)</f>
        <v>125.73</v>
      </c>
      <c r="L366" s="168">
        <v>21</v>
      </c>
      <c r="M366" s="168">
        <f>G366*(1+L366/100)</f>
        <v>0</v>
      </c>
      <c r="N366" s="168">
        <v>0</v>
      </c>
      <c r="O366" s="168">
        <f>ROUND(E366*N366,2)</f>
        <v>0</v>
      </c>
      <c r="P366" s="168">
        <v>0</v>
      </c>
      <c r="Q366" s="168">
        <f>ROUND(E366*P366,2)</f>
        <v>0</v>
      </c>
      <c r="R366" s="169" t="s">
        <v>599</v>
      </c>
      <c r="S366" s="168" t="s">
        <v>148</v>
      </c>
      <c r="T366" s="184" t="s">
        <v>1072</v>
      </c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 t="s">
        <v>596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x14ac:dyDescent="0.2">
      <c r="A367" s="155" t="s">
        <v>142</v>
      </c>
      <c r="B367" s="155" t="s">
        <v>82</v>
      </c>
      <c r="C367" s="179" t="s">
        <v>83</v>
      </c>
      <c r="D367" s="161"/>
      <c r="E367" s="165"/>
      <c r="F367" s="170"/>
      <c r="G367" s="170">
        <f>SUM(G368:G371)</f>
        <v>0</v>
      </c>
      <c r="H367" s="170"/>
      <c r="I367" s="170">
        <f>SUM(I368:I371)</f>
        <v>6720</v>
      </c>
      <c r="J367" s="170"/>
      <c r="K367" s="170">
        <f>SUM(K368:K371)</f>
        <v>1362.5</v>
      </c>
      <c r="L367" s="170"/>
      <c r="M367" s="170">
        <f>SUM(M368:M371)</f>
        <v>0</v>
      </c>
      <c r="N367" s="170"/>
      <c r="O367" s="170">
        <f>SUM(O368:O371)</f>
        <v>0.03</v>
      </c>
      <c r="P367" s="170"/>
      <c r="Q367" s="170">
        <f>SUM(Q368:Q371)</f>
        <v>0</v>
      </c>
      <c r="R367" s="171"/>
      <c r="S367" s="170"/>
      <c r="T367" s="186"/>
      <c r="AE367" t="s">
        <v>143</v>
      </c>
    </row>
    <row r="368" spans="1:60" outlineLevel="1" x14ac:dyDescent="0.2">
      <c r="A368" s="149">
        <v>136</v>
      </c>
      <c r="B368" s="149" t="s">
        <v>619</v>
      </c>
      <c r="C368" s="177" t="s">
        <v>620</v>
      </c>
      <c r="D368" s="159" t="s">
        <v>173</v>
      </c>
      <c r="E368" s="163">
        <v>25</v>
      </c>
      <c r="F368" s="168"/>
      <c r="G368" s="168">
        <f>ROUND(E368*F368,2)</f>
        <v>0</v>
      </c>
      <c r="H368" s="168">
        <v>0</v>
      </c>
      <c r="I368" s="168">
        <f>ROUND(E368*H368,2)</f>
        <v>0</v>
      </c>
      <c r="J368" s="168">
        <v>54.5</v>
      </c>
      <c r="K368" s="168">
        <f>ROUND(E368*J368,2)</f>
        <v>1362.5</v>
      </c>
      <c r="L368" s="168">
        <v>21</v>
      </c>
      <c r="M368" s="168">
        <f>G368*(1+L368/100)</f>
        <v>0</v>
      </c>
      <c r="N368" s="168">
        <v>0</v>
      </c>
      <c r="O368" s="168">
        <f>ROUND(E368*N368,2)</f>
        <v>0</v>
      </c>
      <c r="P368" s="168">
        <v>0</v>
      </c>
      <c r="Q368" s="168">
        <f>ROUND(E368*P368,2)</f>
        <v>0</v>
      </c>
      <c r="R368" s="169" t="s">
        <v>599</v>
      </c>
      <c r="S368" s="168" t="s">
        <v>148</v>
      </c>
      <c r="T368" s="184" t="s">
        <v>1072</v>
      </c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 t="s">
        <v>149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49"/>
      <c r="B369" s="149"/>
      <c r="C369" s="178" t="s">
        <v>621</v>
      </c>
      <c r="D369" s="160"/>
      <c r="E369" s="164">
        <v>25</v>
      </c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9"/>
      <c r="S369" s="168"/>
      <c r="T369" s="185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 t="s">
        <v>151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49">
        <v>137</v>
      </c>
      <c r="B370" s="149" t="s">
        <v>622</v>
      </c>
      <c r="C370" s="177" t="s">
        <v>623</v>
      </c>
      <c r="D370" s="159" t="s">
        <v>173</v>
      </c>
      <c r="E370" s="163">
        <v>33.6</v>
      </c>
      <c r="F370" s="168"/>
      <c r="G370" s="168">
        <f>ROUND(E370*F370,2)</f>
        <v>0</v>
      </c>
      <c r="H370" s="168">
        <v>200</v>
      </c>
      <c r="I370" s="168">
        <f>ROUND(E370*H370,2)</f>
        <v>6720</v>
      </c>
      <c r="J370" s="168">
        <v>0</v>
      </c>
      <c r="K370" s="168">
        <f>ROUND(E370*J370,2)</f>
        <v>0</v>
      </c>
      <c r="L370" s="168">
        <v>21</v>
      </c>
      <c r="M370" s="168">
        <f>G370*(1+L370/100)</f>
        <v>0</v>
      </c>
      <c r="N370" s="168">
        <v>1E-3</v>
      </c>
      <c r="O370" s="168">
        <f>ROUND(E370*N370,2)</f>
        <v>0.03</v>
      </c>
      <c r="P370" s="168">
        <v>0</v>
      </c>
      <c r="Q370" s="168">
        <f>ROUND(E370*P370,2)</f>
        <v>0</v>
      </c>
      <c r="R370" s="169"/>
      <c r="S370" s="168" t="s">
        <v>179</v>
      </c>
      <c r="T370" s="185" t="s">
        <v>1073</v>
      </c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 t="s">
        <v>208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49"/>
      <c r="B371" s="149"/>
      <c r="C371" s="178" t="s">
        <v>624</v>
      </c>
      <c r="D371" s="160"/>
      <c r="E371" s="164">
        <v>33.6</v>
      </c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9"/>
      <c r="S371" s="168"/>
      <c r="T371" s="185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 t="s">
        <v>151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x14ac:dyDescent="0.2">
      <c r="A372" s="155" t="s">
        <v>142</v>
      </c>
      <c r="B372" s="155" t="s">
        <v>84</v>
      </c>
      <c r="C372" s="179" t="s">
        <v>85</v>
      </c>
      <c r="D372" s="161"/>
      <c r="E372" s="165"/>
      <c r="F372" s="170"/>
      <c r="G372" s="170">
        <f>SUM(G373:G395)</f>
        <v>0</v>
      </c>
      <c r="H372" s="170"/>
      <c r="I372" s="170">
        <f>SUM(I373:I395)</f>
        <v>35833.090000000004</v>
      </c>
      <c r="J372" s="170"/>
      <c r="K372" s="170">
        <f>SUM(K373:K395)</f>
        <v>9091.6500000000015</v>
      </c>
      <c r="L372" s="170"/>
      <c r="M372" s="170">
        <f>SUM(M373:M395)</f>
        <v>0</v>
      </c>
      <c r="N372" s="170"/>
      <c r="O372" s="170">
        <f>SUM(O373:O395)</f>
        <v>0.46000000000000008</v>
      </c>
      <c r="P372" s="170"/>
      <c r="Q372" s="170">
        <f>SUM(Q373:Q395)</f>
        <v>0</v>
      </c>
      <c r="R372" s="171"/>
      <c r="S372" s="170"/>
      <c r="T372" s="186"/>
      <c r="AE372" t="s">
        <v>143</v>
      </c>
    </row>
    <row r="373" spans="1:60" outlineLevel="1" x14ac:dyDescent="0.2">
      <c r="A373" s="149">
        <v>138</v>
      </c>
      <c r="B373" s="149" t="s">
        <v>625</v>
      </c>
      <c r="C373" s="177" t="s">
        <v>626</v>
      </c>
      <c r="D373" s="159" t="s">
        <v>173</v>
      </c>
      <c r="E373" s="163">
        <v>52.44</v>
      </c>
      <c r="F373" s="168"/>
      <c r="G373" s="168">
        <f>ROUND(E373*F373,2)</f>
        <v>0</v>
      </c>
      <c r="H373" s="168">
        <v>0</v>
      </c>
      <c r="I373" s="168">
        <f>ROUND(E373*H373,2)</f>
        <v>0</v>
      </c>
      <c r="J373" s="168">
        <v>49</v>
      </c>
      <c r="K373" s="168">
        <f>ROUND(E373*J373,2)</f>
        <v>2569.56</v>
      </c>
      <c r="L373" s="168">
        <v>21</v>
      </c>
      <c r="M373" s="168">
        <f>G373*(1+L373/100)</f>
        <v>0</v>
      </c>
      <c r="N373" s="168">
        <v>0</v>
      </c>
      <c r="O373" s="168">
        <f>ROUND(E373*N373,2)</f>
        <v>0</v>
      </c>
      <c r="P373" s="168">
        <v>0</v>
      </c>
      <c r="Q373" s="168">
        <f>ROUND(E373*P373,2)</f>
        <v>0</v>
      </c>
      <c r="R373" s="169" t="s">
        <v>627</v>
      </c>
      <c r="S373" s="168" t="s">
        <v>148</v>
      </c>
      <c r="T373" s="184" t="s">
        <v>1072</v>
      </c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 t="s">
        <v>149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49"/>
      <c r="B374" s="149"/>
      <c r="C374" s="178" t="s">
        <v>628</v>
      </c>
      <c r="D374" s="160"/>
      <c r="E374" s="164">
        <v>52.44</v>
      </c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9"/>
      <c r="S374" s="168"/>
      <c r="T374" s="185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 t="s">
        <v>151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49">
        <v>139</v>
      </c>
      <c r="B375" s="149" t="s">
        <v>629</v>
      </c>
      <c r="C375" s="177" t="s">
        <v>630</v>
      </c>
      <c r="D375" s="159" t="s">
        <v>173</v>
      </c>
      <c r="E375" s="163">
        <v>23.9</v>
      </c>
      <c r="F375" s="168"/>
      <c r="G375" s="168">
        <f>ROUND(E375*F375,2)</f>
        <v>0</v>
      </c>
      <c r="H375" s="168">
        <v>0</v>
      </c>
      <c r="I375" s="168">
        <f>ROUND(E375*H375,2)</f>
        <v>0</v>
      </c>
      <c r="J375" s="168">
        <v>43.6</v>
      </c>
      <c r="K375" s="168">
        <f>ROUND(E375*J375,2)</f>
        <v>1042.04</v>
      </c>
      <c r="L375" s="168">
        <v>21</v>
      </c>
      <c r="M375" s="168">
        <f>G375*(1+L375/100)</f>
        <v>0</v>
      </c>
      <c r="N375" s="168">
        <v>0</v>
      </c>
      <c r="O375" s="168">
        <f>ROUND(E375*N375,2)</f>
        <v>0</v>
      </c>
      <c r="P375" s="168">
        <v>0</v>
      </c>
      <c r="Q375" s="168">
        <f>ROUND(E375*P375,2)</f>
        <v>0</v>
      </c>
      <c r="R375" s="169" t="s">
        <v>627</v>
      </c>
      <c r="S375" s="168" t="s">
        <v>148</v>
      </c>
      <c r="T375" s="184" t="s">
        <v>1072</v>
      </c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 t="s">
        <v>149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49"/>
      <c r="B376" s="149"/>
      <c r="C376" s="178" t="s">
        <v>278</v>
      </c>
      <c r="D376" s="160"/>
      <c r="E376" s="164">
        <v>23.9</v>
      </c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9"/>
      <c r="S376" s="168"/>
      <c r="T376" s="185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 t="s">
        <v>151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49">
        <v>140</v>
      </c>
      <c r="B377" s="149" t="s">
        <v>631</v>
      </c>
      <c r="C377" s="177" t="s">
        <v>632</v>
      </c>
      <c r="D377" s="159" t="s">
        <v>173</v>
      </c>
      <c r="E377" s="163">
        <v>15.105</v>
      </c>
      <c r="F377" s="168"/>
      <c r="G377" s="168">
        <f>ROUND(E377*F377,2)</f>
        <v>0</v>
      </c>
      <c r="H377" s="168">
        <v>0</v>
      </c>
      <c r="I377" s="168">
        <f>ROUND(E377*H377,2)</f>
        <v>0</v>
      </c>
      <c r="J377" s="168">
        <v>200</v>
      </c>
      <c r="K377" s="168">
        <f>ROUND(E377*J377,2)</f>
        <v>3021</v>
      </c>
      <c r="L377" s="168">
        <v>21</v>
      </c>
      <c r="M377" s="168">
        <f>G377*(1+L377/100)</f>
        <v>0</v>
      </c>
      <c r="N377" s="168">
        <v>3.0000000000000001E-3</v>
      </c>
      <c r="O377" s="168">
        <f>ROUND(E377*N377,2)</f>
        <v>0.05</v>
      </c>
      <c r="P377" s="168">
        <v>0</v>
      </c>
      <c r="Q377" s="168">
        <f>ROUND(E377*P377,2)</f>
        <v>0</v>
      </c>
      <c r="R377" s="169" t="s">
        <v>627</v>
      </c>
      <c r="S377" s="168" t="s">
        <v>148</v>
      </c>
      <c r="T377" s="184" t="s">
        <v>1072</v>
      </c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 t="s">
        <v>149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49"/>
      <c r="B378" s="149"/>
      <c r="C378" s="178" t="s">
        <v>633</v>
      </c>
      <c r="D378" s="160"/>
      <c r="E378" s="164">
        <v>12.48</v>
      </c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9"/>
      <c r="S378" s="168"/>
      <c r="T378" s="185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 t="s">
        <v>151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49"/>
      <c r="B379" s="149"/>
      <c r="C379" s="178" t="s">
        <v>634</v>
      </c>
      <c r="D379" s="160"/>
      <c r="E379" s="164">
        <v>2.625</v>
      </c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9"/>
      <c r="S379" s="168"/>
      <c r="T379" s="185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 t="s">
        <v>151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49">
        <v>141</v>
      </c>
      <c r="B380" s="149" t="s">
        <v>635</v>
      </c>
      <c r="C380" s="177" t="s">
        <v>636</v>
      </c>
      <c r="D380" s="159" t="s">
        <v>173</v>
      </c>
      <c r="E380" s="163">
        <v>52.44</v>
      </c>
      <c r="F380" s="168"/>
      <c r="G380" s="168">
        <f>ROUND(E380*F380,2)</f>
        <v>0</v>
      </c>
      <c r="H380" s="168">
        <v>0</v>
      </c>
      <c r="I380" s="168">
        <f>ROUND(E380*H380,2)</f>
        <v>0</v>
      </c>
      <c r="J380" s="168">
        <v>38.1</v>
      </c>
      <c r="K380" s="168">
        <f>ROUND(E380*J380,2)</f>
        <v>1997.96</v>
      </c>
      <c r="L380" s="168">
        <v>21</v>
      </c>
      <c r="M380" s="168">
        <f>G380*(1+L380/100)</f>
        <v>0</v>
      </c>
      <c r="N380" s="168">
        <v>0</v>
      </c>
      <c r="O380" s="168">
        <f>ROUND(E380*N380,2)</f>
        <v>0</v>
      </c>
      <c r="P380" s="168">
        <v>0</v>
      </c>
      <c r="Q380" s="168">
        <f>ROUND(E380*P380,2)</f>
        <v>0</v>
      </c>
      <c r="R380" s="169" t="s">
        <v>627</v>
      </c>
      <c r="S380" s="168" t="s">
        <v>148</v>
      </c>
      <c r="T380" s="184" t="s">
        <v>1072</v>
      </c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 t="s">
        <v>149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49"/>
      <c r="B381" s="149"/>
      <c r="C381" s="178" t="s">
        <v>637</v>
      </c>
      <c r="D381" s="160"/>
      <c r="E381" s="164">
        <v>52.44</v>
      </c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9"/>
      <c r="S381" s="168"/>
      <c r="T381" s="185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 t="s">
        <v>151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49">
        <v>142</v>
      </c>
      <c r="B382" s="149" t="s">
        <v>638</v>
      </c>
      <c r="C382" s="177" t="s">
        <v>639</v>
      </c>
      <c r="D382" s="159" t="s">
        <v>173</v>
      </c>
      <c r="E382" s="163">
        <v>26.29</v>
      </c>
      <c r="F382" s="168"/>
      <c r="G382" s="168">
        <f>ROUND(E382*F382,2)</f>
        <v>0</v>
      </c>
      <c r="H382" s="168">
        <v>418.5</v>
      </c>
      <c r="I382" s="168">
        <f>ROUND(E382*H382,2)</f>
        <v>11002.37</v>
      </c>
      <c r="J382" s="168">
        <v>0</v>
      </c>
      <c r="K382" s="168">
        <f>ROUND(E382*J382,2)</f>
        <v>0</v>
      </c>
      <c r="L382" s="168">
        <v>21</v>
      </c>
      <c r="M382" s="168">
        <f>G382*(1+L382/100)</f>
        <v>0</v>
      </c>
      <c r="N382" s="168">
        <v>3.0000000000000001E-3</v>
      </c>
      <c r="O382" s="168">
        <f>ROUND(E382*N382,2)</f>
        <v>0.08</v>
      </c>
      <c r="P382" s="168">
        <v>0</v>
      </c>
      <c r="Q382" s="168">
        <f>ROUND(E382*P382,2)</f>
        <v>0</v>
      </c>
      <c r="R382" s="169" t="s">
        <v>264</v>
      </c>
      <c r="S382" s="168" t="s">
        <v>148</v>
      </c>
      <c r="T382" s="185" t="s">
        <v>1073</v>
      </c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 t="s">
        <v>208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49"/>
      <c r="B383" s="149"/>
      <c r="C383" s="178" t="s">
        <v>640</v>
      </c>
      <c r="D383" s="160"/>
      <c r="E383" s="164">
        <v>26.29</v>
      </c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9"/>
      <c r="S383" s="168"/>
      <c r="T383" s="185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 t="s">
        <v>151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49">
        <v>143</v>
      </c>
      <c r="B384" s="149" t="s">
        <v>641</v>
      </c>
      <c r="C384" s="177" t="s">
        <v>642</v>
      </c>
      <c r="D384" s="159" t="s">
        <v>173</v>
      </c>
      <c r="E384" s="163">
        <v>13.728</v>
      </c>
      <c r="F384" s="168"/>
      <c r="G384" s="168">
        <f>ROUND(E384*F384,2)</f>
        <v>0</v>
      </c>
      <c r="H384" s="168">
        <v>430</v>
      </c>
      <c r="I384" s="168">
        <f>ROUND(E384*H384,2)</f>
        <v>5903.04</v>
      </c>
      <c r="J384" s="168">
        <v>0</v>
      </c>
      <c r="K384" s="168">
        <f>ROUND(E384*J384,2)</f>
        <v>0</v>
      </c>
      <c r="L384" s="168">
        <v>21</v>
      </c>
      <c r="M384" s="168">
        <f>G384*(1+L384/100)</f>
        <v>0</v>
      </c>
      <c r="N384" s="168">
        <v>3.0000000000000001E-3</v>
      </c>
      <c r="O384" s="168">
        <f>ROUND(E384*N384,2)</f>
        <v>0.04</v>
      </c>
      <c r="P384" s="168">
        <v>0</v>
      </c>
      <c r="Q384" s="168">
        <f>ROUND(E384*P384,2)</f>
        <v>0</v>
      </c>
      <c r="R384" s="169"/>
      <c r="S384" s="168" t="s">
        <v>179</v>
      </c>
      <c r="T384" s="185" t="s">
        <v>1073</v>
      </c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 t="s">
        <v>208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49"/>
      <c r="B385" s="149"/>
      <c r="C385" s="178" t="s">
        <v>643</v>
      </c>
      <c r="D385" s="160"/>
      <c r="E385" s="164">
        <v>13.728</v>
      </c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9"/>
      <c r="S385" s="168"/>
      <c r="T385" s="185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 t="s">
        <v>151</v>
      </c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49">
        <v>144</v>
      </c>
      <c r="B386" s="149" t="s">
        <v>644</v>
      </c>
      <c r="C386" s="177" t="s">
        <v>645</v>
      </c>
      <c r="D386" s="159" t="s">
        <v>173</v>
      </c>
      <c r="E386" s="163">
        <v>3</v>
      </c>
      <c r="F386" s="168"/>
      <c r="G386" s="168">
        <f>ROUND(E386*F386,2)</f>
        <v>0</v>
      </c>
      <c r="H386" s="168">
        <v>150</v>
      </c>
      <c r="I386" s="168">
        <f>ROUND(E386*H386,2)</f>
        <v>450</v>
      </c>
      <c r="J386" s="168">
        <v>0</v>
      </c>
      <c r="K386" s="168">
        <f>ROUND(E386*J386,2)</f>
        <v>0</v>
      </c>
      <c r="L386" s="168">
        <v>21</v>
      </c>
      <c r="M386" s="168">
        <f>G386*(1+L386/100)</f>
        <v>0</v>
      </c>
      <c r="N386" s="168">
        <v>2.0999999999999999E-3</v>
      </c>
      <c r="O386" s="168">
        <f>ROUND(E386*N386,2)</f>
        <v>0.01</v>
      </c>
      <c r="P386" s="168">
        <v>0</v>
      </c>
      <c r="Q386" s="168">
        <f>ROUND(E386*P386,2)</f>
        <v>0</v>
      </c>
      <c r="R386" s="169" t="s">
        <v>264</v>
      </c>
      <c r="S386" s="168" t="s">
        <v>148</v>
      </c>
      <c r="T386" s="185" t="s">
        <v>1073</v>
      </c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 t="s">
        <v>208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49"/>
      <c r="B387" s="149"/>
      <c r="C387" s="178" t="s">
        <v>646</v>
      </c>
      <c r="D387" s="160"/>
      <c r="E387" s="164">
        <v>2.8875000000000002</v>
      </c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9"/>
      <c r="S387" s="168"/>
      <c r="T387" s="185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 t="s">
        <v>151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49"/>
      <c r="B388" s="149"/>
      <c r="C388" s="178" t="s">
        <v>647</v>
      </c>
      <c r="D388" s="160"/>
      <c r="E388" s="164">
        <v>0.1125</v>
      </c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9"/>
      <c r="S388" s="168"/>
      <c r="T388" s="185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 t="s">
        <v>151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49">
        <v>145</v>
      </c>
      <c r="B389" s="149" t="s">
        <v>648</v>
      </c>
      <c r="C389" s="177" t="s">
        <v>649</v>
      </c>
      <c r="D389" s="159" t="s">
        <v>173</v>
      </c>
      <c r="E389" s="163">
        <v>28.841999999999999</v>
      </c>
      <c r="F389" s="168"/>
      <c r="G389" s="168">
        <f>ROUND(E389*F389,2)</f>
        <v>0</v>
      </c>
      <c r="H389" s="168">
        <v>270</v>
      </c>
      <c r="I389" s="168">
        <f>ROUND(E389*H389,2)</f>
        <v>7787.34</v>
      </c>
      <c r="J389" s="168">
        <v>0</v>
      </c>
      <c r="K389" s="168">
        <f>ROUND(E389*J389,2)</f>
        <v>0</v>
      </c>
      <c r="L389" s="168">
        <v>21</v>
      </c>
      <c r="M389" s="168">
        <f>G389*(1+L389/100)</f>
        <v>0</v>
      </c>
      <c r="N389" s="168">
        <v>4.1999999999999997E-3</v>
      </c>
      <c r="O389" s="168">
        <f>ROUND(E389*N389,2)</f>
        <v>0.12</v>
      </c>
      <c r="P389" s="168">
        <v>0</v>
      </c>
      <c r="Q389" s="168">
        <f>ROUND(E389*P389,2)</f>
        <v>0</v>
      </c>
      <c r="R389" s="169" t="s">
        <v>264</v>
      </c>
      <c r="S389" s="168" t="s">
        <v>148</v>
      </c>
      <c r="T389" s="185" t="s">
        <v>1073</v>
      </c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 t="s">
        <v>208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49"/>
      <c r="B390" s="149"/>
      <c r="C390" s="178" t="s">
        <v>650</v>
      </c>
      <c r="D390" s="160"/>
      <c r="E390" s="164">
        <v>28.841999999999999</v>
      </c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9"/>
      <c r="S390" s="168"/>
      <c r="T390" s="185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 t="s">
        <v>151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49">
        <v>146</v>
      </c>
      <c r="B391" s="149" t="s">
        <v>651</v>
      </c>
      <c r="C391" s="177" t="s">
        <v>652</v>
      </c>
      <c r="D391" s="159" t="s">
        <v>173</v>
      </c>
      <c r="E391" s="163">
        <v>28.841999999999999</v>
      </c>
      <c r="F391" s="168"/>
      <c r="G391" s="168">
        <f>ROUND(E391*F391,2)</f>
        <v>0</v>
      </c>
      <c r="H391" s="168">
        <v>309</v>
      </c>
      <c r="I391" s="168">
        <f>ROUND(E391*H391,2)</f>
        <v>8912.18</v>
      </c>
      <c r="J391" s="168">
        <v>0</v>
      </c>
      <c r="K391" s="168">
        <f>ROUND(E391*J391,2)</f>
        <v>0</v>
      </c>
      <c r="L391" s="168">
        <v>21</v>
      </c>
      <c r="M391" s="168">
        <f>G391*(1+L391/100)</f>
        <v>0</v>
      </c>
      <c r="N391" s="168">
        <v>4.7999999999999996E-3</v>
      </c>
      <c r="O391" s="168">
        <f>ROUND(E391*N391,2)</f>
        <v>0.14000000000000001</v>
      </c>
      <c r="P391" s="168">
        <v>0</v>
      </c>
      <c r="Q391" s="168">
        <f>ROUND(E391*P391,2)</f>
        <v>0</v>
      </c>
      <c r="R391" s="169" t="s">
        <v>264</v>
      </c>
      <c r="S391" s="168" t="s">
        <v>148</v>
      </c>
      <c r="T391" s="185" t="s">
        <v>1073</v>
      </c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 t="s">
        <v>208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49">
        <v>147</v>
      </c>
      <c r="B392" s="149" t="s">
        <v>653</v>
      </c>
      <c r="C392" s="177" t="s">
        <v>654</v>
      </c>
      <c r="D392" s="159" t="s">
        <v>173</v>
      </c>
      <c r="E392" s="163">
        <v>37.200000000000003</v>
      </c>
      <c r="F392" s="168"/>
      <c r="G392" s="168">
        <f>ROUND(E392*F392,2)</f>
        <v>0</v>
      </c>
      <c r="H392" s="168">
        <v>25</v>
      </c>
      <c r="I392" s="168">
        <f>ROUND(E392*H392,2)</f>
        <v>930</v>
      </c>
      <c r="J392" s="168">
        <v>0</v>
      </c>
      <c r="K392" s="168">
        <f>ROUND(E392*J392,2)</f>
        <v>0</v>
      </c>
      <c r="L392" s="168">
        <v>21</v>
      </c>
      <c r="M392" s="168">
        <f>G392*(1+L392/100)</f>
        <v>0</v>
      </c>
      <c r="N392" s="168">
        <v>1.3999999999999999E-4</v>
      </c>
      <c r="O392" s="168">
        <f>ROUND(E392*N392,2)</f>
        <v>0.01</v>
      </c>
      <c r="P392" s="168">
        <v>0</v>
      </c>
      <c r="Q392" s="168">
        <f>ROUND(E392*P392,2)</f>
        <v>0</v>
      </c>
      <c r="R392" s="169" t="s">
        <v>264</v>
      </c>
      <c r="S392" s="168" t="s">
        <v>148</v>
      </c>
      <c r="T392" s="185" t="s">
        <v>1073</v>
      </c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 t="s">
        <v>208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49">
        <v>148</v>
      </c>
      <c r="B393" s="149" t="s">
        <v>655</v>
      </c>
      <c r="C393" s="177" t="s">
        <v>656</v>
      </c>
      <c r="D393" s="159" t="s">
        <v>173</v>
      </c>
      <c r="E393" s="163">
        <v>37.200000000000003</v>
      </c>
      <c r="F393" s="168"/>
      <c r="G393" s="168">
        <f>ROUND(E393*F393,2)</f>
        <v>0</v>
      </c>
      <c r="H393" s="168">
        <v>22.8</v>
      </c>
      <c r="I393" s="168">
        <f>ROUND(E393*H393,2)</f>
        <v>848.16</v>
      </c>
      <c r="J393" s="168">
        <v>0</v>
      </c>
      <c r="K393" s="168">
        <f>ROUND(E393*J393,2)</f>
        <v>0</v>
      </c>
      <c r="L393" s="168">
        <v>21</v>
      </c>
      <c r="M393" s="168">
        <f>G393*(1+L393/100)</f>
        <v>0</v>
      </c>
      <c r="N393" s="168">
        <v>1.3999999999999999E-4</v>
      </c>
      <c r="O393" s="168">
        <f>ROUND(E393*N393,2)</f>
        <v>0.01</v>
      </c>
      <c r="P393" s="168">
        <v>0</v>
      </c>
      <c r="Q393" s="168">
        <f>ROUND(E393*P393,2)</f>
        <v>0</v>
      </c>
      <c r="R393" s="169" t="s">
        <v>264</v>
      </c>
      <c r="S393" s="168" t="s">
        <v>148</v>
      </c>
      <c r="T393" s="185" t="s">
        <v>1073</v>
      </c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 t="s">
        <v>208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49"/>
      <c r="B394" s="149"/>
      <c r="C394" s="178" t="s">
        <v>657</v>
      </c>
      <c r="D394" s="160"/>
      <c r="E394" s="164">
        <v>37.200000000000003</v>
      </c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9"/>
      <c r="S394" s="168"/>
      <c r="T394" s="185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 t="s">
        <v>151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49">
        <v>149</v>
      </c>
      <c r="B395" s="149" t="s">
        <v>658</v>
      </c>
      <c r="C395" s="177" t="s">
        <v>659</v>
      </c>
      <c r="D395" s="159" t="s">
        <v>178</v>
      </c>
      <c r="E395" s="163">
        <v>0.44166</v>
      </c>
      <c r="F395" s="168"/>
      <c r="G395" s="168">
        <f>ROUND(E395*F395,2)</f>
        <v>0</v>
      </c>
      <c r="H395" s="168">
        <v>0</v>
      </c>
      <c r="I395" s="168">
        <f>ROUND(E395*H395,2)</f>
        <v>0</v>
      </c>
      <c r="J395" s="168">
        <v>1044</v>
      </c>
      <c r="K395" s="168">
        <f>ROUND(E395*J395,2)</f>
        <v>461.09</v>
      </c>
      <c r="L395" s="168">
        <v>21</v>
      </c>
      <c r="M395" s="168">
        <f>G395*(1+L395/100)</f>
        <v>0</v>
      </c>
      <c r="N395" s="168">
        <v>0</v>
      </c>
      <c r="O395" s="168">
        <f>ROUND(E395*N395,2)</f>
        <v>0</v>
      </c>
      <c r="P395" s="168">
        <v>0</v>
      </c>
      <c r="Q395" s="168">
        <f>ROUND(E395*P395,2)</f>
        <v>0</v>
      </c>
      <c r="R395" s="169" t="s">
        <v>627</v>
      </c>
      <c r="S395" s="168" t="s">
        <v>148</v>
      </c>
      <c r="T395" s="184" t="s">
        <v>1072</v>
      </c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 t="s">
        <v>596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x14ac:dyDescent="0.2">
      <c r="A396" s="155" t="s">
        <v>142</v>
      </c>
      <c r="B396" s="155" t="s">
        <v>98</v>
      </c>
      <c r="C396" s="179" t="s">
        <v>99</v>
      </c>
      <c r="D396" s="161"/>
      <c r="E396" s="165"/>
      <c r="F396" s="170"/>
      <c r="G396" s="170">
        <f>SUM(G397:G418)</f>
        <v>0</v>
      </c>
      <c r="H396" s="170"/>
      <c r="I396" s="170">
        <f>SUM(I397:I418)</f>
        <v>26709.3</v>
      </c>
      <c r="J396" s="170"/>
      <c r="K396" s="170">
        <f>SUM(K397:K418)</f>
        <v>28657.920000000002</v>
      </c>
      <c r="L396" s="170"/>
      <c r="M396" s="170">
        <f>SUM(M397:M418)</f>
        <v>0</v>
      </c>
      <c r="N396" s="170"/>
      <c r="O396" s="170">
        <f>SUM(O397:O418)</f>
        <v>1.69</v>
      </c>
      <c r="P396" s="170"/>
      <c r="Q396" s="170">
        <f>SUM(Q397:Q418)</f>
        <v>0.28000000000000003</v>
      </c>
      <c r="R396" s="171"/>
      <c r="S396" s="170"/>
      <c r="T396" s="186"/>
      <c r="AE396" t="s">
        <v>143</v>
      </c>
    </row>
    <row r="397" spans="1:60" outlineLevel="1" x14ac:dyDescent="0.2">
      <c r="A397" s="149">
        <v>150</v>
      </c>
      <c r="B397" s="149" t="s">
        <v>660</v>
      </c>
      <c r="C397" s="177" t="s">
        <v>661</v>
      </c>
      <c r="D397" s="159" t="s">
        <v>173</v>
      </c>
      <c r="E397" s="163">
        <v>20</v>
      </c>
      <c r="F397" s="168"/>
      <c r="G397" s="168">
        <f>ROUND(E397*F397,2)</f>
        <v>0</v>
      </c>
      <c r="H397" s="168">
        <v>6.99</v>
      </c>
      <c r="I397" s="168">
        <f>ROUND(E397*H397,2)</f>
        <v>139.80000000000001</v>
      </c>
      <c r="J397" s="168">
        <v>41.91</v>
      </c>
      <c r="K397" s="168">
        <f>ROUND(E397*J397,2)</f>
        <v>838.2</v>
      </c>
      <c r="L397" s="168">
        <v>21</v>
      </c>
      <c r="M397" s="168">
        <f>G397*(1+L397/100)</f>
        <v>0</v>
      </c>
      <c r="N397" s="168">
        <v>1.6000000000000001E-4</v>
      </c>
      <c r="O397" s="168">
        <f>ROUND(E397*N397,2)</f>
        <v>0</v>
      </c>
      <c r="P397" s="168">
        <v>1.4E-2</v>
      </c>
      <c r="Q397" s="168">
        <f>ROUND(E397*P397,2)</f>
        <v>0.28000000000000003</v>
      </c>
      <c r="R397" s="169" t="s">
        <v>662</v>
      </c>
      <c r="S397" s="168" t="s">
        <v>148</v>
      </c>
      <c r="T397" s="184" t="s">
        <v>1072</v>
      </c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 t="s">
        <v>149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ht="22.5" outlineLevel="1" x14ac:dyDescent="0.2">
      <c r="A398" s="149"/>
      <c r="B398" s="149"/>
      <c r="C398" s="178" t="s">
        <v>663</v>
      </c>
      <c r="D398" s="160"/>
      <c r="E398" s="164">
        <v>20</v>
      </c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9"/>
      <c r="S398" s="168"/>
      <c r="T398" s="185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 t="s">
        <v>151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49">
        <v>151</v>
      </c>
      <c r="B399" s="149" t="s">
        <v>664</v>
      </c>
      <c r="C399" s="177" t="s">
        <v>665</v>
      </c>
      <c r="D399" s="159" t="s">
        <v>173</v>
      </c>
      <c r="E399" s="163">
        <v>20</v>
      </c>
      <c r="F399" s="168"/>
      <c r="G399" s="168">
        <f>ROUND(E399*F399,2)</f>
        <v>0</v>
      </c>
      <c r="H399" s="168">
        <v>844</v>
      </c>
      <c r="I399" s="168">
        <f>ROUND(E399*H399,2)</f>
        <v>16880</v>
      </c>
      <c r="J399" s="168">
        <v>160</v>
      </c>
      <c r="K399" s="168">
        <f>ROUND(E399*J399,2)</f>
        <v>3200</v>
      </c>
      <c r="L399" s="168">
        <v>21</v>
      </c>
      <c r="M399" s="168">
        <f>G399*(1+L399/100)</f>
        <v>0</v>
      </c>
      <c r="N399" s="168">
        <v>3.4500000000000003E-2</v>
      </c>
      <c r="O399" s="168">
        <f>ROUND(E399*N399,2)</f>
        <v>0.69</v>
      </c>
      <c r="P399" s="168">
        <v>0</v>
      </c>
      <c r="Q399" s="168">
        <f>ROUND(E399*P399,2)</f>
        <v>0</v>
      </c>
      <c r="R399" s="169" t="s">
        <v>662</v>
      </c>
      <c r="S399" s="168" t="s">
        <v>148</v>
      </c>
      <c r="T399" s="184" t="s">
        <v>1072</v>
      </c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 t="s">
        <v>149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22.5" outlineLevel="1" x14ac:dyDescent="0.2">
      <c r="A400" s="149"/>
      <c r="B400" s="149"/>
      <c r="C400" s="178" t="s">
        <v>663</v>
      </c>
      <c r="D400" s="160"/>
      <c r="E400" s="164">
        <v>20</v>
      </c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9"/>
      <c r="S400" s="168"/>
      <c r="T400" s="185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 t="s">
        <v>151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49">
        <v>152</v>
      </c>
      <c r="B401" s="149" t="s">
        <v>666</v>
      </c>
      <c r="C401" s="177" t="s">
        <v>667</v>
      </c>
      <c r="D401" s="159" t="s">
        <v>216</v>
      </c>
      <c r="E401" s="163">
        <v>38.799999999999997</v>
      </c>
      <c r="F401" s="168"/>
      <c r="G401" s="168">
        <f>ROUND(E401*F401,2)</f>
        <v>0</v>
      </c>
      <c r="H401" s="168">
        <v>0</v>
      </c>
      <c r="I401" s="168">
        <f>ROUND(E401*H401,2)</f>
        <v>0</v>
      </c>
      <c r="J401" s="168">
        <v>199.5</v>
      </c>
      <c r="K401" s="168">
        <f>ROUND(E401*J401,2)</f>
        <v>7740.6</v>
      </c>
      <c r="L401" s="168">
        <v>21</v>
      </c>
      <c r="M401" s="168">
        <f>G401*(1+L401/100)</f>
        <v>0</v>
      </c>
      <c r="N401" s="168">
        <v>9.8999999999999999E-4</v>
      </c>
      <c r="O401" s="168">
        <f>ROUND(E401*N401,2)</f>
        <v>0.04</v>
      </c>
      <c r="P401" s="168">
        <v>0</v>
      </c>
      <c r="Q401" s="168">
        <f>ROUND(E401*P401,2)</f>
        <v>0</v>
      </c>
      <c r="R401" s="169" t="s">
        <v>662</v>
      </c>
      <c r="S401" s="168" t="s">
        <v>148</v>
      </c>
      <c r="T401" s="184" t="s">
        <v>1072</v>
      </c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 t="s">
        <v>149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49"/>
      <c r="B402" s="149"/>
      <c r="C402" s="178" t="s">
        <v>668</v>
      </c>
      <c r="D402" s="160"/>
      <c r="E402" s="164">
        <v>4.5999999999999996</v>
      </c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9"/>
      <c r="S402" s="168"/>
      <c r="T402" s="185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 t="s">
        <v>151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49"/>
      <c r="B403" s="149"/>
      <c r="C403" s="178" t="s">
        <v>669</v>
      </c>
      <c r="D403" s="160"/>
      <c r="E403" s="164">
        <v>34.200000000000003</v>
      </c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9"/>
      <c r="S403" s="168"/>
      <c r="T403" s="185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 t="s">
        <v>151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49">
        <v>153</v>
      </c>
      <c r="B404" s="149" t="s">
        <v>670</v>
      </c>
      <c r="C404" s="177" t="s">
        <v>671</v>
      </c>
      <c r="D404" s="159" t="s">
        <v>216</v>
      </c>
      <c r="E404" s="163">
        <v>26.1</v>
      </c>
      <c r="F404" s="168"/>
      <c r="G404" s="168">
        <f>ROUND(E404*F404,2)</f>
        <v>0</v>
      </c>
      <c r="H404" s="168">
        <v>0</v>
      </c>
      <c r="I404" s="168">
        <f>ROUND(E404*H404,2)</f>
        <v>0</v>
      </c>
      <c r="J404" s="168">
        <v>263.5</v>
      </c>
      <c r="K404" s="168">
        <f>ROUND(E404*J404,2)</f>
        <v>6877.35</v>
      </c>
      <c r="L404" s="168">
        <v>21</v>
      </c>
      <c r="M404" s="168">
        <f>G404*(1+L404/100)</f>
        <v>0</v>
      </c>
      <c r="N404" s="168">
        <v>9.8999999999999999E-4</v>
      </c>
      <c r="O404" s="168">
        <f>ROUND(E404*N404,2)</f>
        <v>0.03</v>
      </c>
      <c r="P404" s="168">
        <v>0</v>
      </c>
      <c r="Q404" s="168">
        <f>ROUND(E404*P404,2)</f>
        <v>0</v>
      </c>
      <c r="R404" s="169" t="s">
        <v>662</v>
      </c>
      <c r="S404" s="168" t="s">
        <v>148</v>
      </c>
      <c r="T404" s="184" t="s">
        <v>1072</v>
      </c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 t="s">
        <v>149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49"/>
      <c r="B405" s="149"/>
      <c r="C405" s="178" t="s">
        <v>672</v>
      </c>
      <c r="D405" s="160"/>
      <c r="E405" s="164">
        <v>26.1</v>
      </c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9"/>
      <c r="S405" s="168"/>
      <c r="T405" s="185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 t="s">
        <v>151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ht="22.5" outlineLevel="1" x14ac:dyDescent="0.2">
      <c r="A406" s="149">
        <v>154</v>
      </c>
      <c r="B406" s="149" t="s">
        <v>673</v>
      </c>
      <c r="C406" s="177" t="s">
        <v>674</v>
      </c>
      <c r="D406" s="159" t="s">
        <v>173</v>
      </c>
      <c r="E406" s="163">
        <v>25</v>
      </c>
      <c r="F406" s="168"/>
      <c r="G406" s="168">
        <f>ROUND(E406*F406,2)</f>
        <v>0</v>
      </c>
      <c r="H406" s="168">
        <v>0</v>
      </c>
      <c r="I406" s="168">
        <f>ROUND(E406*H406,2)</f>
        <v>0</v>
      </c>
      <c r="J406" s="168">
        <v>142.19999999999999</v>
      </c>
      <c r="K406" s="168">
        <f>ROUND(E406*J406,2)</f>
        <v>3555</v>
      </c>
      <c r="L406" s="168">
        <v>21</v>
      </c>
      <c r="M406" s="168">
        <f>G406*(1+L406/100)</f>
        <v>0</v>
      </c>
      <c r="N406" s="168">
        <v>0</v>
      </c>
      <c r="O406" s="168">
        <f>ROUND(E406*N406,2)</f>
        <v>0</v>
      </c>
      <c r="P406" s="168">
        <v>0</v>
      </c>
      <c r="Q406" s="168">
        <f>ROUND(E406*P406,2)</f>
        <v>0</v>
      </c>
      <c r="R406" s="169" t="s">
        <v>662</v>
      </c>
      <c r="S406" s="168" t="s">
        <v>148</v>
      </c>
      <c r="T406" s="184" t="s">
        <v>1072</v>
      </c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 t="s">
        <v>149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49"/>
      <c r="B407" s="149"/>
      <c r="C407" s="178" t="s">
        <v>675</v>
      </c>
      <c r="D407" s="160"/>
      <c r="E407" s="164">
        <v>25</v>
      </c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9"/>
      <c r="S407" s="168"/>
      <c r="T407" s="185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 t="s">
        <v>151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49">
        <v>155</v>
      </c>
      <c r="B408" s="149" t="s">
        <v>676</v>
      </c>
      <c r="C408" s="177" t="s">
        <v>677</v>
      </c>
      <c r="D408" s="159" t="s">
        <v>146</v>
      </c>
      <c r="E408" s="163">
        <v>1.6114999999999999</v>
      </c>
      <c r="F408" s="168"/>
      <c r="G408" s="168">
        <f>ROUND(E408*F408,2)</f>
        <v>0</v>
      </c>
      <c r="H408" s="168">
        <v>0</v>
      </c>
      <c r="I408" s="168">
        <f>ROUND(E408*H408,2)</f>
        <v>0</v>
      </c>
      <c r="J408" s="168">
        <v>2170</v>
      </c>
      <c r="K408" s="168">
        <f>ROUND(E408*J408,2)</f>
        <v>3496.96</v>
      </c>
      <c r="L408" s="168">
        <v>21</v>
      </c>
      <c r="M408" s="168">
        <f>G408*(1+L408/100)</f>
        <v>0</v>
      </c>
      <c r="N408" s="168">
        <v>2.3570000000000001E-2</v>
      </c>
      <c r="O408" s="168">
        <f>ROUND(E408*N408,2)</f>
        <v>0.04</v>
      </c>
      <c r="P408" s="168">
        <v>0</v>
      </c>
      <c r="Q408" s="168">
        <f>ROUND(E408*P408,2)</f>
        <v>0</v>
      </c>
      <c r="R408" s="169" t="s">
        <v>662</v>
      </c>
      <c r="S408" s="168" t="s">
        <v>148</v>
      </c>
      <c r="T408" s="184" t="s">
        <v>1072</v>
      </c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 t="s">
        <v>149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49"/>
      <c r="B409" s="149"/>
      <c r="C409" s="178" t="s">
        <v>678</v>
      </c>
      <c r="D409" s="160"/>
      <c r="E409" s="164">
        <v>1.6114999999999999</v>
      </c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9"/>
      <c r="S409" s="168"/>
      <c r="T409" s="185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 t="s">
        <v>151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49">
        <v>156</v>
      </c>
      <c r="B410" s="149" t="s">
        <v>679</v>
      </c>
      <c r="C410" s="177" t="s">
        <v>680</v>
      </c>
      <c r="D410" s="159" t="s">
        <v>146</v>
      </c>
      <c r="E410" s="163">
        <v>2.4E-2</v>
      </c>
      <c r="F410" s="168"/>
      <c r="G410" s="168">
        <f>ROUND(E410*F410,2)</f>
        <v>0</v>
      </c>
      <c r="H410" s="168">
        <v>5500</v>
      </c>
      <c r="I410" s="168">
        <f>ROUND(E410*H410,2)</f>
        <v>132</v>
      </c>
      <c r="J410" s="168">
        <v>0</v>
      </c>
      <c r="K410" s="168">
        <f>ROUND(E410*J410,2)</f>
        <v>0</v>
      </c>
      <c r="L410" s="168">
        <v>21</v>
      </c>
      <c r="M410" s="168">
        <f>G410*(1+L410/100)</f>
        <v>0</v>
      </c>
      <c r="N410" s="168">
        <v>0.55000000000000004</v>
      </c>
      <c r="O410" s="168">
        <f>ROUND(E410*N410,2)</f>
        <v>0.01</v>
      </c>
      <c r="P410" s="168">
        <v>0</v>
      </c>
      <c r="Q410" s="168">
        <f>ROUND(E410*P410,2)</f>
        <v>0</v>
      </c>
      <c r="R410" s="169"/>
      <c r="S410" s="168" t="s">
        <v>179</v>
      </c>
      <c r="T410" s="185" t="s">
        <v>1073</v>
      </c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 t="s">
        <v>208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49"/>
      <c r="B411" s="149"/>
      <c r="C411" s="178" t="s">
        <v>681</v>
      </c>
      <c r="D411" s="160"/>
      <c r="E411" s="164">
        <v>2.4E-2</v>
      </c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9"/>
      <c r="S411" s="168"/>
      <c r="T411" s="185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 t="s">
        <v>151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49">
        <v>157</v>
      </c>
      <c r="B412" s="149" t="s">
        <v>682</v>
      </c>
      <c r="C412" s="177" t="s">
        <v>683</v>
      </c>
      <c r="D412" s="159" t="s">
        <v>146</v>
      </c>
      <c r="E412" s="163">
        <v>0.6875</v>
      </c>
      <c r="F412" s="168"/>
      <c r="G412" s="168">
        <f>ROUND(E412*F412,2)</f>
        <v>0</v>
      </c>
      <c r="H412" s="168">
        <v>5000</v>
      </c>
      <c r="I412" s="168">
        <f>ROUND(E412*H412,2)</f>
        <v>3437.5</v>
      </c>
      <c r="J412" s="168">
        <v>0</v>
      </c>
      <c r="K412" s="168">
        <f>ROUND(E412*J412,2)</f>
        <v>0</v>
      </c>
      <c r="L412" s="168">
        <v>21</v>
      </c>
      <c r="M412" s="168">
        <f>G412*(1+L412/100)</f>
        <v>0</v>
      </c>
      <c r="N412" s="168">
        <v>0.55000000000000004</v>
      </c>
      <c r="O412" s="168">
        <f>ROUND(E412*N412,2)</f>
        <v>0.38</v>
      </c>
      <c r="P412" s="168">
        <v>0</v>
      </c>
      <c r="Q412" s="168">
        <f>ROUND(E412*P412,2)</f>
        <v>0</v>
      </c>
      <c r="R412" s="169" t="s">
        <v>264</v>
      </c>
      <c r="S412" s="168" t="s">
        <v>148</v>
      </c>
      <c r="T412" s="185" t="s">
        <v>1073</v>
      </c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 t="s">
        <v>208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49"/>
      <c r="B413" s="149"/>
      <c r="C413" s="178" t="s">
        <v>684</v>
      </c>
      <c r="D413" s="160"/>
      <c r="E413" s="164">
        <v>0.6875</v>
      </c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9"/>
      <c r="S413" s="168"/>
      <c r="T413" s="185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 t="s">
        <v>151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49">
        <v>158</v>
      </c>
      <c r="B414" s="149" t="s">
        <v>685</v>
      </c>
      <c r="C414" s="177" t="s">
        <v>686</v>
      </c>
      <c r="D414" s="159" t="s">
        <v>146</v>
      </c>
      <c r="E414" s="163">
        <v>0.36</v>
      </c>
      <c r="F414" s="168"/>
      <c r="G414" s="168">
        <f>ROUND(E414*F414,2)</f>
        <v>0</v>
      </c>
      <c r="H414" s="168">
        <v>6800</v>
      </c>
      <c r="I414" s="168">
        <f>ROUND(E414*H414,2)</f>
        <v>2448</v>
      </c>
      <c r="J414" s="168">
        <v>0</v>
      </c>
      <c r="K414" s="168">
        <f>ROUND(E414*J414,2)</f>
        <v>0</v>
      </c>
      <c r="L414" s="168">
        <v>21</v>
      </c>
      <c r="M414" s="168">
        <f>G414*(1+L414/100)</f>
        <v>0</v>
      </c>
      <c r="N414" s="168">
        <v>0.55000000000000004</v>
      </c>
      <c r="O414" s="168">
        <f>ROUND(E414*N414,2)</f>
        <v>0.2</v>
      </c>
      <c r="P414" s="168">
        <v>0</v>
      </c>
      <c r="Q414" s="168">
        <f>ROUND(E414*P414,2)</f>
        <v>0</v>
      </c>
      <c r="R414" s="169"/>
      <c r="S414" s="168" t="s">
        <v>179</v>
      </c>
      <c r="T414" s="185" t="s">
        <v>1073</v>
      </c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 t="s">
        <v>208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49"/>
      <c r="B415" s="149"/>
      <c r="C415" s="178" t="s">
        <v>687</v>
      </c>
      <c r="D415" s="160"/>
      <c r="E415" s="164">
        <v>0.36</v>
      </c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9"/>
      <c r="S415" s="168"/>
      <c r="T415" s="185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 t="s">
        <v>151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49">
        <v>159</v>
      </c>
      <c r="B416" s="149" t="s">
        <v>688</v>
      </c>
      <c r="C416" s="177" t="s">
        <v>689</v>
      </c>
      <c r="D416" s="159" t="s">
        <v>146</v>
      </c>
      <c r="E416" s="163">
        <v>0.54</v>
      </c>
      <c r="F416" s="168"/>
      <c r="G416" s="168">
        <f>ROUND(E416*F416,2)</f>
        <v>0</v>
      </c>
      <c r="H416" s="168">
        <v>6800</v>
      </c>
      <c r="I416" s="168">
        <f>ROUND(E416*H416,2)</f>
        <v>3672</v>
      </c>
      <c r="J416" s="168">
        <v>0</v>
      </c>
      <c r="K416" s="168">
        <f>ROUND(E416*J416,2)</f>
        <v>0</v>
      </c>
      <c r="L416" s="168">
        <v>21</v>
      </c>
      <c r="M416" s="168">
        <f>G416*(1+L416/100)</f>
        <v>0</v>
      </c>
      <c r="N416" s="168">
        <v>0.55000000000000004</v>
      </c>
      <c r="O416" s="168">
        <f>ROUND(E416*N416,2)</f>
        <v>0.3</v>
      </c>
      <c r="P416" s="168">
        <v>0</v>
      </c>
      <c r="Q416" s="168">
        <f>ROUND(E416*P416,2)</f>
        <v>0</v>
      </c>
      <c r="R416" s="169" t="s">
        <v>264</v>
      </c>
      <c r="S416" s="168" t="s">
        <v>148</v>
      </c>
      <c r="T416" s="185" t="s">
        <v>1073</v>
      </c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 t="s">
        <v>208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49"/>
      <c r="B417" s="149"/>
      <c r="C417" s="178" t="s">
        <v>690</v>
      </c>
      <c r="D417" s="160"/>
      <c r="E417" s="164">
        <v>0.54</v>
      </c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9"/>
      <c r="S417" s="168"/>
      <c r="T417" s="185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 t="s">
        <v>151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ht="22.5" outlineLevel="1" x14ac:dyDescent="0.2">
      <c r="A418" s="149">
        <v>160</v>
      </c>
      <c r="B418" s="149" t="s">
        <v>691</v>
      </c>
      <c r="C418" s="177" t="s">
        <v>692</v>
      </c>
      <c r="D418" s="159" t="s">
        <v>178</v>
      </c>
      <c r="E418" s="163">
        <v>1.6817599999999999</v>
      </c>
      <c r="F418" s="168"/>
      <c r="G418" s="168">
        <f>ROUND(E418*F418,2)</f>
        <v>0</v>
      </c>
      <c r="H418" s="168">
        <v>0</v>
      </c>
      <c r="I418" s="168">
        <f>ROUND(E418*H418,2)</f>
        <v>0</v>
      </c>
      <c r="J418" s="168">
        <v>1754</v>
      </c>
      <c r="K418" s="168">
        <f>ROUND(E418*J418,2)</f>
        <v>2949.81</v>
      </c>
      <c r="L418" s="168">
        <v>21</v>
      </c>
      <c r="M418" s="168">
        <f>G418*(1+L418/100)</f>
        <v>0</v>
      </c>
      <c r="N418" s="168">
        <v>0</v>
      </c>
      <c r="O418" s="168">
        <f>ROUND(E418*N418,2)</f>
        <v>0</v>
      </c>
      <c r="P418" s="168">
        <v>0</v>
      </c>
      <c r="Q418" s="168">
        <f>ROUND(E418*P418,2)</f>
        <v>0</v>
      </c>
      <c r="R418" s="169" t="s">
        <v>662</v>
      </c>
      <c r="S418" s="168" t="s">
        <v>148</v>
      </c>
      <c r="T418" s="184" t="s">
        <v>1072</v>
      </c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 t="s">
        <v>596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x14ac:dyDescent="0.2">
      <c r="A419" s="155" t="s">
        <v>142</v>
      </c>
      <c r="B419" s="155" t="s">
        <v>100</v>
      </c>
      <c r="C419" s="179" t="s">
        <v>101</v>
      </c>
      <c r="D419" s="161"/>
      <c r="E419" s="165"/>
      <c r="F419" s="170"/>
      <c r="G419" s="170">
        <f>SUM(G420:G444)</f>
        <v>0</v>
      </c>
      <c r="H419" s="170"/>
      <c r="I419" s="170">
        <f>SUM(I420:I444)</f>
        <v>16058.369999999999</v>
      </c>
      <c r="J419" s="170"/>
      <c r="K419" s="170">
        <f>SUM(K420:K444)</f>
        <v>37968.729999999996</v>
      </c>
      <c r="L419" s="170"/>
      <c r="M419" s="170">
        <f>SUM(M420:M444)</f>
        <v>0</v>
      </c>
      <c r="N419" s="170"/>
      <c r="O419" s="170">
        <f>SUM(O420:O444)</f>
        <v>0.57000000000000006</v>
      </c>
      <c r="P419" s="170"/>
      <c r="Q419" s="170">
        <f>SUM(Q420:Q444)</f>
        <v>0</v>
      </c>
      <c r="R419" s="171"/>
      <c r="S419" s="170"/>
      <c r="T419" s="186"/>
      <c r="AE419" t="s">
        <v>143</v>
      </c>
    </row>
    <row r="420" spans="1:60" outlineLevel="1" x14ac:dyDescent="0.2">
      <c r="A420" s="149">
        <v>161</v>
      </c>
      <c r="B420" s="149" t="s">
        <v>693</v>
      </c>
      <c r="C420" s="177" t="s">
        <v>694</v>
      </c>
      <c r="D420" s="159" t="s">
        <v>173</v>
      </c>
      <c r="E420" s="163">
        <v>27</v>
      </c>
      <c r="F420" s="168"/>
      <c r="G420" s="168">
        <f>ROUND(E420*F420,2)</f>
        <v>0</v>
      </c>
      <c r="H420" s="168">
        <v>144</v>
      </c>
      <c r="I420" s="168">
        <f>ROUND(E420*H420,2)</f>
        <v>3888</v>
      </c>
      <c r="J420" s="168">
        <v>854</v>
      </c>
      <c r="K420" s="168">
        <f>ROUND(E420*J420,2)</f>
        <v>23058</v>
      </c>
      <c r="L420" s="168">
        <v>21</v>
      </c>
      <c r="M420" s="168">
        <f>G420*(1+L420/100)</f>
        <v>0</v>
      </c>
      <c r="N420" s="168">
        <v>1.304E-2</v>
      </c>
      <c r="O420" s="168">
        <f>ROUND(E420*N420,2)</f>
        <v>0.35</v>
      </c>
      <c r="P420" s="168">
        <v>0</v>
      </c>
      <c r="Q420" s="168">
        <f>ROUND(E420*P420,2)</f>
        <v>0</v>
      </c>
      <c r="R420" s="169" t="s">
        <v>695</v>
      </c>
      <c r="S420" s="168" t="s">
        <v>148</v>
      </c>
      <c r="T420" s="184" t="s">
        <v>1072</v>
      </c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 t="s">
        <v>149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49"/>
      <c r="B421" s="149"/>
      <c r="C421" s="178" t="s">
        <v>696</v>
      </c>
      <c r="D421" s="160"/>
      <c r="E421" s="164">
        <v>27</v>
      </c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9"/>
      <c r="S421" s="168"/>
      <c r="T421" s="185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 t="s">
        <v>151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49">
        <v>162</v>
      </c>
      <c r="B422" s="149" t="s">
        <v>697</v>
      </c>
      <c r="C422" s="177" t="s">
        <v>698</v>
      </c>
      <c r="D422" s="159" t="s">
        <v>216</v>
      </c>
      <c r="E422" s="163">
        <v>4.5999999999999996</v>
      </c>
      <c r="F422" s="168"/>
      <c r="G422" s="168">
        <f>ROUND(E422*F422,2)</f>
        <v>0</v>
      </c>
      <c r="H422" s="168">
        <v>12.08</v>
      </c>
      <c r="I422" s="168">
        <f>ROUND(E422*H422,2)</f>
        <v>55.57</v>
      </c>
      <c r="J422" s="168">
        <v>81.52</v>
      </c>
      <c r="K422" s="168">
        <f>ROUND(E422*J422,2)</f>
        <v>374.99</v>
      </c>
      <c r="L422" s="168">
        <v>21</v>
      </c>
      <c r="M422" s="168">
        <f>G422*(1+L422/100)</f>
        <v>0</v>
      </c>
      <c r="N422" s="168">
        <v>3.0000000000000001E-5</v>
      </c>
      <c r="O422" s="168">
        <f>ROUND(E422*N422,2)</f>
        <v>0</v>
      </c>
      <c r="P422" s="168">
        <v>0</v>
      </c>
      <c r="Q422" s="168">
        <f>ROUND(E422*P422,2)</f>
        <v>0</v>
      </c>
      <c r="R422" s="169" t="s">
        <v>695</v>
      </c>
      <c r="S422" s="168" t="s">
        <v>148</v>
      </c>
      <c r="T422" s="184" t="s">
        <v>1072</v>
      </c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 t="s">
        <v>149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49"/>
      <c r="B423" s="149"/>
      <c r="C423" s="178" t="s">
        <v>699</v>
      </c>
      <c r="D423" s="160"/>
      <c r="E423" s="164">
        <v>4.5999999999999996</v>
      </c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9"/>
      <c r="S423" s="168"/>
      <c r="T423" s="185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 t="s">
        <v>151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49">
        <v>163</v>
      </c>
      <c r="B424" s="149" t="s">
        <v>700</v>
      </c>
      <c r="C424" s="177" t="s">
        <v>701</v>
      </c>
      <c r="D424" s="159" t="s">
        <v>216</v>
      </c>
      <c r="E424" s="163">
        <v>5.8</v>
      </c>
      <c r="F424" s="168"/>
      <c r="G424" s="168">
        <f>ROUND(E424*F424,2)</f>
        <v>0</v>
      </c>
      <c r="H424" s="168">
        <v>31</v>
      </c>
      <c r="I424" s="168">
        <f>ROUND(E424*H424,2)</f>
        <v>179.8</v>
      </c>
      <c r="J424" s="168">
        <v>272</v>
      </c>
      <c r="K424" s="168">
        <f>ROUND(E424*J424,2)</f>
        <v>1577.6</v>
      </c>
      <c r="L424" s="168">
        <v>21</v>
      </c>
      <c r="M424" s="168">
        <f>G424*(1+L424/100)</f>
        <v>0</v>
      </c>
      <c r="N424" s="168">
        <v>6.3000000000000003E-4</v>
      </c>
      <c r="O424" s="168">
        <f>ROUND(E424*N424,2)</f>
        <v>0</v>
      </c>
      <c r="P424" s="168">
        <v>0</v>
      </c>
      <c r="Q424" s="168">
        <f>ROUND(E424*P424,2)</f>
        <v>0</v>
      </c>
      <c r="R424" s="169" t="s">
        <v>695</v>
      </c>
      <c r="S424" s="168" t="s">
        <v>148</v>
      </c>
      <c r="T424" s="184" t="s">
        <v>1072</v>
      </c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 t="s">
        <v>149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49"/>
      <c r="B425" s="149"/>
      <c r="C425" s="178" t="s">
        <v>702</v>
      </c>
      <c r="D425" s="160"/>
      <c r="E425" s="164">
        <v>5.8</v>
      </c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9"/>
      <c r="S425" s="168"/>
      <c r="T425" s="185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 t="s">
        <v>151</v>
      </c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49">
        <v>164</v>
      </c>
      <c r="B426" s="149" t="s">
        <v>703</v>
      </c>
      <c r="C426" s="177" t="s">
        <v>704</v>
      </c>
      <c r="D426" s="159" t="s">
        <v>216</v>
      </c>
      <c r="E426" s="163">
        <v>4.5999999999999996</v>
      </c>
      <c r="F426" s="168"/>
      <c r="G426" s="168">
        <f>ROUND(E426*F426,2)</f>
        <v>0</v>
      </c>
      <c r="H426" s="168">
        <v>0</v>
      </c>
      <c r="I426" s="168">
        <f>ROUND(E426*H426,2)</f>
        <v>0</v>
      </c>
      <c r="J426" s="168">
        <v>599</v>
      </c>
      <c r="K426" s="168">
        <f>ROUND(E426*J426,2)</f>
        <v>2755.4</v>
      </c>
      <c r="L426" s="168">
        <v>21</v>
      </c>
      <c r="M426" s="168">
        <f>G426*(1+L426/100)</f>
        <v>0</v>
      </c>
      <c r="N426" s="168">
        <v>2.3999999999999998E-3</v>
      </c>
      <c r="O426" s="168">
        <f>ROUND(E426*N426,2)</f>
        <v>0.01</v>
      </c>
      <c r="P426" s="168">
        <v>0</v>
      </c>
      <c r="Q426" s="168">
        <f>ROUND(E426*P426,2)</f>
        <v>0</v>
      </c>
      <c r="R426" s="169" t="s">
        <v>695</v>
      </c>
      <c r="S426" s="168" t="s">
        <v>148</v>
      </c>
      <c r="T426" s="184" t="s">
        <v>1072</v>
      </c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 t="s">
        <v>149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49"/>
      <c r="B427" s="149"/>
      <c r="C427" s="178" t="s">
        <v>705</v>
      </c>
      <c r="D427" s="160"/>
      <c r="E427" s="164">
        <v>4.5999999999999996</v>
      </c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9"/>
      <c r="S427" s="168"/>
      <c r="T427" s="185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 t="s">
        <v>151</v>
      </c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49">
        <v>165</v>
      </c>
      <c r="B428" s="149" t="s">
        <v>706</v>
      </c>
      <c r="C428" s="177" t="s">
        <v>707</v>
      </c>
      <c r="D428" s="159" t="s">
        <v>216</v>
      </c>
      <c r="E428" s="163">
        <v>3.6</v>
      </c>
      <c r="F428" s="168"/>
      <c r="G428" s="168">
        <f>ROUND(E428*F428,2)</f>
        <v>0</v>
      </c>
      <c r="H428" s="168">
        <v>0</v>
      </c>
      <c r="I428" s="168">
        <f>ROUND(E428*H428,2)</f>
        <v>0</v>
      </c>
      <c r="J428" s="168">
        <v>631</v>
      </c>
      <c r="K428" s="168">
        <f>ROUND(E428*J428,2)</f>
        <v>2271.6</v>
      </c>
      <c r="L428" s="168">
        <v>21</v>
      </c>
      <c r="M428" s="168">
        <f>G428*(1+L428/100)</f>
        <v>0</v>
      </c>
      <c r="N428" s="168">
        <v>3.31E-3</v>
      </c>
      <c r="O428" s="168">
        <f>ROUND(E428*N428,2)</f>
        <v>0.01</v>
      </c>
      <c r="P428" s="168">
        <v>0</v>
      </c>
      <c r="Q428" s="168">
        <f>ROUND(E428*P428,2)</f>
        <v>0</v>
      </c>
      <c r="R428" s="169" t="s">
        <v>695</v>
      </c>
      <c r="S428" s="168" t="s">
        <v>148</v>
      </c>
      <c r="T428" s="184" t="s">
        <v>1072</v>
      </c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 t="s">
        <v>149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49"/>
      <c r="B429" s="149"/>
      <c r="C429" s="178" t="s">
        <v>708</v>
      </c>
      <c r="D429" s="160"/>
      <c r="E429" s="164">
        <v>3.6</v>
      </c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9"/>
      <c r="S429" s="168"/>
      <c r="T429" s="185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 t="s">
        <v>151</v>
      </c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ht="22.5" outlineLevel="1" x14ac:dyDescent="0.2">
      <c r="A430" s="149">
        <v>166</v>
      </c>
      <c r="B430" s="149" t="s">
        <v>709</v>
      </c>
      <c r="C430" s="177" t="s">
        <v>710</v>
      </c>
      <c r="D430" s="159" t="s">
        <v>216</v>
      </c>
      <c r="E430" s="163">
        <v>1.8</v>
      </c>
      <c r="F430" s="168"/>
      <c r="G430" s="168">
        <f>ROUND(E430*F430,2)</f>
        <v>0</v>
      </c>
      <c r="H430" s="168">
        <v>0</v>
      </c>
      <c r="I430" s="168">
        <f>ROUND(E430*H430,2)</f>
        <v>0</v>
      </c>
      <c r="J430" s="168">
        <v>58.5</v>
      </c>
      <c r="K430" s="168">
        <f>ROUND(E430*J430,2)</f>
        <v>105.3</v>
      </c>
      <c r="L430" s="168">
        <v>21</v>
      </c>
      <c r="M430" s="168">
        <f>G430*(1+L430/100)</f>
        <v>0</v>
      </c>
      <c r="N430" s="168">
        <v>0</v>
      </c>
      <c r="O430" s="168">
        <f>ROUND(E430*N430,2)</f>
        <v>0</v>
      </c>
      <c r="P430" s="168">
        <v>1.3500000000000001E-3</v>
      </c>
      <c r="Q430" s="168">
        <f>ROUND(E430*P430,2)</f>
        <v>0</v>
      </c>
      <c r="R430" s="169" t="s">
        <v>695</v>
      </c>
      <c r="S430" s="168" t="s">
        <v>148</v>
      </c>
      <c r="T430" s="184" t="s">
        <v>1072</v>
      </c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 t="s">
        <v>149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49"/>
      <c r="B431" s="149"/>
      <c r="C431" s="178" t="s">
        <v>711</v>
      </c>
      <c r="D431" s="160"/>
      <c r="E431" s="164">
        <v>1.8</v>
      </c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9"/>
      <c r="S431" s="168"/>
      <c r="T431" s="185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 t="s">
        <v>151</v>
      </c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ht="22.5" outlineLevel="1" x14ac:dyDescent="0.2">
      <c r="A432" s="149">
        <v>167</v>
      </c>
      <c r="B432" s="149" t="s">
        <v>712</v>
      </c>
      <c r="C432" s="177" t="s">
        <v>713</v>
      </c>
      <c r="D432" s="159" t="s">
        <v>216</v>
      </c>
      <c r="E432" s="163">
        <v>3.4</v>
      </c>
      <c r="F432" s="168"/>
      <c r="G432" s="168">
        <f>ROUND(E432*F432,2)</f>
        <v>0</v>
      </c>
      <c r="H432" s="168">
        <v>0</v>
      </c>
      <c r="I432" s="168">
        <f>ROUND(E432*H432,2)</f>
        <v>0</v>
      </c>
      <c r="J432" s="168">
        <v>395.5</v>
      </c>
      <c r="K432" s="168">
        <f>ROUND(E432*J432,2)</f>
        <v>1344.7</v>
      </c>
      <c r="L432" s="168">
        <v>21</v>
      </c>
      <c r="M432" s="168">
        <f>G432*(1+L432/100)</f>
        <v>0</v>
      </c>
      <c r="N432" s="168">
        <v>0</v>
      </c>
      <c r="O432" s="168">
        <f>ROUND(E432*N432,2)</f>
        <v>0</v>
      </c>
      <c r="P432" s="168">
        <v>0</v>
      </c>
      <c r="Q432" s="168">
        <f>ROUND(E432*P432,2)</f>
        <v>0</v>
      </c>
      <c r="R432" s="169" t="s">
        <v>695</v>
      </c>
      <c r="S432" s="168" t="s">
        <v>148</v>
      </c>
      <c r="T432" s="184" t="s">
        <v>1072</v>
      </c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 t="s">
        <v>149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49"/>
      <c r="B433" s="149"/>
      <c r="C433" s="178" t="s">
        <v>714</v>
      </c>
      <c r="D433" s="160"/>
      <c r="E433" s="164">
        <v>3.4</v>
      </c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9"/>
      <c r="S433" s="168"/>
      <c r="T433" s="185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 t="s">
        <v>151</v>
      </c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49">
        <v>168</v>
      </c>
      <c r="B434" s="149" t="s">
        <v>715</v>
      </c>
      <c r="C434" s="177" t="s">
        <v>716</v>
      </c>
      <c r="D434" s="159" t="s">
        <v>216</v>
      </c>
      <c r="E434" s="163">
        <v>4.5999999999999996</v>
      </c>
      <c r="F434" s="168"/>
      <c r="G434" s="168">
        <f>ROUND(E434*F434,2)</f>
        <v>0</v>
      </c>
      <c r="H434" s="168">
        <v>0</v>
      </c>
      <c r="I434" s="168">
        <f>ROUND(E434*H434,2)</f>
        <v>0</v>
      </c>
      <c r="J434" s="168">
        <v>389</v>
      </c>
      <c r="K434" s="168">
        <f>ROUND(E434*J434,2)</f>
        <v>1789.4</v>
      </c>
      <c r="L434" s="168">
        <v>21</v>
      </c>
      <c r="M434" s="168">
        <f>G434*(1+L434/100)</f>
        <v>0</v>
      </c>
      <c r="N434" s="168">
        <v>1.98E-3</v>
      </c>
      <c r="O434" s="168">
        <f>ROUND(E434*N434,2)</f>
        <v>0.01</v>
      </c>
      <c r="P434" s="168">
        <v>0</v>
      </c>
      <c r="Q434" s="168">
        <f>ROUND(E434*P434,2)</f>
        <v>0</v>
      </c>
      <c r="R434" s="169" t="s">
        <v>695</v>
      </c>
      <c r="S434" s="168" t="s">
        <v>148</v>
      </c>
      <c r="T434" s="184" t="s">
        <v>1072</v>
      </c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 t="s">
        <v>149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49"/>
      <c r="B435" s="149"/>
      <c r="C435" s="178" t="s">
        <v>717</v>
      </c>
      <c r="D435" s="160"/>
      <c r="E435" s="164">
        <v>4.5999999999999996</v>
      </c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9"/>
      <c r="S435" s="168"/>
      <c r="T435" s="185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 t="s">
        <v>151</v>
      </c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ht="22.5" outlineLevel="1" x14ac:dyDescent="0.2">
      <c r="A436" s="149">
        <v>169</v>
      </c>
      <c r="B436" s="149" t="s">
        <v>718</v>
      </c>
      <c r="C436" s="177" t="s">
        <v>719</v>
      </c>
      <c r="D436" s="159" t="s">
        <v>216</v>
      </c>
      <c r="E436" s="163">
        <v>3</v>
      </c>
      <c r="F436" s="168"/>
      <c r="G436" s="168">
        <f>ROUND(E436*F436,2)</f>
        <v>0</v>
      </c>
      <c r="H436" s="168">
        <v>0</v>
      </c>
      <c r="I436" s="168">
        <f>ROUND(E436*H436,2)</f>
        <v>0</v>
      </c>
      <c r="J436" s="168">
        <v>472</v>
      </c>
      <c r="K436" s="168">
        <f>ROUND(E436*J436,2)</f>
        <v>1416</v>
      </c>
      <c r="L436" s="168">
        <v>21</v>
      </c>
      <c r="M436" s="168">
        <f>G436*(1+L436/100)</f>
        <v>0</v>
      </c>
      <c r="N436" s="168">
        <v>2.0899999999999998E-3</v>
      </c>
      <c r="O436" s="168">
        <f>ROUND(E436*N436,2)</f>
        <v>0.01</v>
      </c>
      <c r="P436" s="168">
        <v>0</v>
      </c>
      <c r="Q436" s="168">
        <f>ROUND(E436*P436,2)</f>
        <v>0</v>
      </c>
      <c r="R436" s="169" t="s">
        <v>695</v>
      </c>
      <c r="S436" s="168" t="s">
        <v>148</v>
      </c>
      <c r="T436" s="184" t="s">
        <v>1072</v>
      </c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 t="s">
        <v>149</v>
      </c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49"/>
      <c r="B437" s="149"/>
      <c r="C437" s="178" t="s">
        <v>720</v>
      </c>
      <c r="D437" s="160"/>
      <c r="E437" s="164">
        <v>3</v>
      </c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9"/>
      <c r="S437" s="168"/>
      <c r="T437" s="185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 t="s">
        <v>151</v>
      </c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49">
        <v>170</v>
      </c>
      <c r="B438" s="149" t="s">
        <v>721</v>
      </c>
      <c r="C438" s="177" t="s">
        <v>722</v>
      </c>
      <c r="D438" s="159" t="s">
        <v>220</v>
      </c>
      <c r="E438" s="163">
        <v>2</v>
      </c>
      <c r="F438" s="168"/>
      <c r="G438" s="168">
        <f>ROUND(E438*F438,2)</f>
        <v>0</v>
      </c>
      <c r="H438" s="168">
        <v>0</v>
      </c>
      <c r="I438" s="168">
        <f>ROUND(E438*H438,2)</f>
        <v>0</v>
      </c>
      <c r="J438" s="168">
        <v>1010</v>
      </c>
      <c r="K438" s="168">
        <f>ROUND(E438*J438,2)</f>
        <v>2020</v>
      </c>
      <c r="L438" s="168">
        <v>21</v>
      </c>
      <c r="M438" s="168">
        <f>G438*(1+L438/100)</f>
        <v>0</v>
      </c>
      <c r="N438" s="168">
        <v>3.6900000000000001E-3</v>
      </c>
      <c r="O438" s="168">
        <f>ROUND(E438*N438,2)</f>
        <v>0.01</v>
      </c>
      <c r="P438" s="168">
        <v>0</v>
      </c>
      <c r="Q438" s="168">
        <f>ROUND(E438*P438,2)</f>
        <v>0</v>
      </c>
      <c r="R438" s="169"/>
      <c r="S438" s="168" t="s">
        <v>179</v>
      </c>
      <c r="T438" s="184" t="s">
        <v>1072</v>
      </c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 t="s">
        <v>149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49"/>
      <c r="B439" s="149"/>
      <c r="C439" s="178" t="s">
        <v>723</v>
      </c>
      <c r="D439" s="160"/>
      <c r="E439" s="164">
        <v>2</v>
      </c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9"/>
      <c r="S439" s="168"/>
      <c r="T439" s="185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 t="s">
        <v>151</v>
      </c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49">
        <v>171</v>
      </c>
      <c r="B440" s="149" t="s">
        <v>724</v>
      </c>
      <c r="C440" s="177" t="s">
        <v>725</v>
      </c>
      <c r="D440" s="159" t="s">
        <v>173</v>
      </c>
      <c r="E440" s="163">
        <v>34.1</v>
      </c>
      <c r="F440" s="168"/>
      <c r="G440" s="168">
        <f>ROUND(E440*F440,2)</f>
        <v>0</v>
      </c>
      <c r="H440" s="168">
        <v>350</v>
      </c>
      <c r="I440" s="168">
        <f>ROUND(E440*H440,2)</f>
        <v>11935</v>
      </c>
      <c r="J440" s="168">
        <v>0</v>
      </c>
      <c r="K440" s="168">
        <f>ROUND(E440*J440,2)</f>
        <v>0</v>
      </c>
      <c r="L440" s="168">
        <v>21</v>
      </c>
      <c r="M440" s="168">
        <f>G440*(1+L440/100)</f>
        <v>0</v>
      </c>
      <c r="N440" s="168">
        <v>5.0000000000000001E-3</v>
      </c>
      <c r="O440" s="168">
        <f>ROUND(E440*N440,2)</f>
        <v>0.17</v>
      </c>
      <c r="P440" s="168">
        <v>0</v>
      </c>
      <c r="Q440" s="168">
        <f>ROUND(E440*P440,2)</f>
        <v>0</v>
      </c>
      <c r="R440" s="169"/>
      <c r="S440" s="168" t="s">
        <v>179</v>
      </c>
      <c r="T440" s="185" t="s">
        <v>1073</v>
      </c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 t="s">
        <v>208</v>
      </c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49"/>
      <c r="B441" s="149"/>
      <c r="C441" s="178" t="s">
        <v>726</v>
      </c>
      <c r="D441" s="160"/>
      <c r="E441" s="164">
        <v>33</v>
      </c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9"/>
      <c r="S441" s="168"/>
      <c r="T441" s="185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 t="s">
        <v>151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49"/>
      <c r="B442" s="149"/>
      <c r="C442" s="178" t="s">
        <v>727</v>
      </c>
      <c r="D442" s="160"/>
      <c r="E442" s="164">
        <v>1.1000000000000001</v>
      </c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9"/>
      <c r="S442" s="168"/>
      <c r="T442" s="185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 t="s">
        <v>151</v>
      </c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49"/>
      <c r="B443" s="149"/>
      <c r="C443" s="178" t="s">
        <v>728</v>
      </c>
      <c r="D443" s="160"/>
      <c r="E443" s="164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9"/>
      <c r="S443" s="168"/>
      <c r="T443" s="185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 t="s">
        <v>151</v>
      </c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49">
        <v>172</v>
      </c>
      <c r="B444" s="149" t="s">
        <v>729</v>
      </c>
      <c r="C444" s="177" t="s">
        <v>730</v>
      </c>
      <c r="D444" s="159" t="s">
        <v>178</v>
      </c>
      <c r="E444" s="163">
        <v>0.57208999999999999</v>
      </c>
      <c r="F444" s="168"/>
      <c r="G444" s="168">
        <f>ROUND(E444*F444,2)</f>
        <v>0</v>
      </c>
      <c r="H444" s="168">
        <v>0</v>
      </c>
      <c r="I444" s="168">
        <f>ROUND(E444*H444,2)</f>
        <v>0</v>
      </c>
      <c r="J444" s="168">
        <v>2195</v>
      </c>
      <c r="K444" s="168">
        <f>ROUND(E444*J444,2)</f>
        <v>1255.74</v>
      </c>
      <c r="L444" s="168">
        <v>21</v>
      </c>
      <c r="M444" s="168">
        <f>G444*(1+L444/100)</f>
        <v>0</v>
      </c>
      <c r="N444" s="168">
        <v>0</v>
      </c>
      <c r="O444" s="168">
        <f>ROUND(E444*N444,2)</f>
        <v>0</v>
      </c>
      <c r="P444" s="168">
        <v>0</v>
      </c>
      <c r="Q444" s="168">
        <f>ROUND(E444*P444,2)</f>
        <v>0</v>
      </c>
      <c r="R444" s="169" t="s">
        <v>695</v>
      </c>
      <c r="S444" s="168" t="s">
        <v>148</v>
      </c>
      <c r="T444" s="184" t="s">
        <v>1072</v>
      </c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 t="s">
        <v>596</v>
      </c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x14ac:dyDescent="0.2">
      <c r="A445" s="155" t="s">
        <v>142</v>
      </c>
      <c r="B445" s="155" t="s">
        <v>102</v>
      </c>
      <c r="C445" s="179" t="s">
        <v>103</v>
      </c>
      <c r="D445" s="161"/>
      <c r="E445" s="165"/>
      <c r="F445" s="170"/>
      <c r="G445" s="170">
        <f>SUM(G446:G462)</f>
        <v>0</v>
      </c>
      <c r="H445" s="170"/>
      <c r="I445" s="170">
        <f>SUM(I446:I462)</f>
        <v>15368.08</v>
      </c>
      <c r="J445" s="170"/>
      <c r="K445" s="170">
        <f>SUM(K446:K462)</f>
        <v>9321.0400000000009</v>
      </c>
      <c r="L445" s="170"/>
      <c r="M445" s="170">
        <f>SUM(M446:M462)</f>
        <v>0</v>
      </c>
      <c r="N445" s="170"/>
      <c r="O445" s="170">
        <f>SUM(O446:O462)</f>
        <v>0.13</v>
      </c>
      <c r="P445" s="170"/>
      <c r="Q445" s="170">
        <f>SUM(Q446:Q462)</f>
        <v>0</v>
      </c>
      <c r="R445" s="171"/>
      <c r="S445" s="170"/>
      <c r="T445" s="186"/>
      <c r="AE445" t="s">
        <v>143</v>
      </c>
    </row>
    <row r="446" spans="1:60" outlineLevel="1" x14ac:dyDescent="0.2">
      <c r="A446" s="149">
        <v>173</v>
      </c>
      <c r="B446" s="149" t="s">
        <v>731</v>
      </c>
      <c r="C446" s="177" t="s">
        <v>732</v>
      </c>
      <c r="D446" s="159" t="s">
        <v>173</v>
      </c>
      <c r="E446" s="163">
        <v>2</v>
      </c>
      <c r="F446" s="168"/>
      <c r="G446" s="168">
        <f>ROUND(E446*F446,2)</f>
        <v>0</v>
      </c>
      <c r="H446" s="168">
        <v>12</v>
      </c>
      <c r="I446" s="168">
        <f>ROUND(E446*H446,2)</f>
        <v>24</v>
      </c>
      <c r="J446" s="168">
        <v>353</v>
      </c>
      <c r="K446" s="168">
        <f>ROUND(E446*J446,2)</f>
        <v>706</v>
      </c>
      <c r="L446" s="168">
        <v>21</v>
      </c>
      <c r="M446" s="168">
        <f>G446*(1+L446/100)</f>
        <v>0</v>
      </c>
      <c r="N446" s="168">
        <v>2.9E-4</v>
      </c>
      <c r="O446" s="168">
        <f>ROUND(E446*N446,2)</f>
        <v>0</v>
      </c>
      <c r="P446" s="168">
        <v>0</v>
      </c>
      <c r="Q446" s="168">
        <f>ROUND(E446*P446,2)</f>
        <v>0</v>
      </c>
      <c r="R446" s="169" t="s">
        <v>733</v>
      </c>
      <c r="S446" s="168" t="s">
        <v>148</v>
      </c>
      <c r="T446" s="184" t="s">
        <v>1072</v>
      </c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 t="s">
        <v>149</v>
      </c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49"/>
      <c r="B447" s="149"/>
      <c r="C447" s="178" t="s">
        <v>734</v>
      </c>
      <c r="D447" s="160"/>
      <c r="E447" s="164">
        <v>2</v>
      </c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9"/>
      <c r="S447" s="168"/>
      <c r="T447" s="185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 t="s">
        <v>151</v>
      </c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49">
        <v>174</v>
      </c>
      <c r="B448" s="149" t="s">
        <v>735</v>
      </c>
      <c r="C448" s="177" t="s">
        <v>736</v>
      </c>
      <c r="D448" s="159" t="s">
        <v>220</v>
      </c>
      <c r="E448" s="163">
        <v>3</v>
      </c>
      <c r="F448" s="168"/>
      <c r="G448" s="168">
        <f>ROUND(E448*F448,2)</f>
        <v>0</v>
      </c>
      <c r="H448" s="168">
        <v>245.36</v>
      </c>
      <c r="I448" s="168">
        <f>ROUND(E448*H448,2)</f>
        <v>736.08</v>
      </c>
      <c r="J448" s="168">
        <v>94.14</v>
      </c>
      <c r="K448" s="168">
        <f>ROUND(E448*J448,2)</f>
        <v>282.42</v>
      </c>
      <c r="L448" s="168">
        <v>21</v>
      </c>
      <c r="M448" s="168">
        <f>G448*(1+L448/100)</f>
        <v>0</v>
      </c>
      <c r="N448" s="168">
        <v>1.17E-3</v>
      </c>
      <c r="O448" s="168">
        <f>ROUND(E448*N448,2)</f>
        <v>0</v>
      </c>
      <c r="P448" s="168">
        <v>0</v>
      </c>
      <c r="Q448" s="168">
        <f>ROUND(E448*P448,2)</f>
        <v>0</v>
      </c>
      <c r="R448" s="169" t="s">
        <v>733</v>
      </c>
      <c r="S448" s="168" t="s">
        <v>148</v>
      </c>
      <c r="T448" s="184" t="s">
        <v>1072</v>
      </c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 t="s">
        <v>149</v>
      </c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49"/>
      <c r="B449" s="149"/>
      <c r="C449" s="178" t="s">
        <v>737</v>
      </c>
      <c r="D449" s="160"/>
      <c r="E449" s="164">
        <v>2</v>
      </c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9"/>
      <c r="S449" s="168"/>
      <c r="T449" s="185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 t="s">
        <v>151</v>
      </c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49"/>
      <c r="B450" s="149"/>
      <c r="C450" s="178" t="s">
        <v>738</v>
      </c>
      <c r="D450" s="160"/>
      <c r="E450" s="164">
        <v>1</v>
      </c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9"/>
      <c r="S450" s="168"/>
      <c r="T450" s="185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 t="s">
        <v>151</v>
      </c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49">
        <v>175</v>
      </c>
      <c r="B451" s="149" t="s">
        <v>739</v>
      </c>
      <c r="C451" s="177" t="s">
        <v>740</v>
      </c>
      <c r="D451" s="159" t="s">
        <v>220</v>
      </c>
      <c r="E451" s="163">
        <v>2</v>
      </c>
      <c r="F451" s="168"/>
      <c r="G451" s="168">
        <f>ROUND(E451*F451,2)</f>
        <v>0</v>
      </c>
      <c r="H451" s="168">
        <v>0</v>
      </c>
      <c r="I451" s="168">
        <f>ROUND(E451*H451,2)</f>
        <v>0</v>
      </c>
      <c r="J451" s="168">
        <v>725</v>
      </c>
      <c r="K451" s="168">
        <f>ROUND(E451*J451,2)</f>
        <v>1450</v>
      </c>
      <c r="L451" s="168">
        <v>21</v>
      </c>
      <c r="M451" s="168">
        <f>G451*(1+L451/100)</f>
        <v>0</v>
      </c>
      <c r="N451" s="168">
        <v>0</v>
      </c>
      <c r="O451" s="168">
        <f>ROUND(E451*N451,2)</f>
        <v>0</v>
      </c>
      <c r="P451" s="168">
        <v>0</v>
      </c>
      <c r="Q451" s="168">
        <f>ROUND(E451*P451,2)</f>
        <v>0</v>
      </c>
      <c r="R451" s="169" t="s">
        <v>733</v>
      </c>
      <c r="S451" s="168" t="s">
        <v>148</v>
      </c>
      <c r="T451" s="184" t="s">
        <v>1072</v>
      </c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 t="s">
        <v>149</v>
      </c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49"/>
      <c r="B452" s="149"/>
      <c r="C452" s="178" t="s">
        <v>741</v>
      </c>
      <c r="D452" s="160"/>
      <c r="E452" s="164">
        <v>2</v>
      </c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9"/>
      <c r="S452" s="168"/>
      <c r="T452" s="185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 t="s">
        <v>151</v>
      </c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49">
        <v>176</v>
      </c>
      <c r="B453" s="149" t="s">
        <v>742</v>
      </c>
      <c r="C453" s="177" t="s">
        <v>743</v>
      </c>
      <c r="D453" s="159" t="s">
        <v>220</v>
      </c>
      <c r="E453" s="163">
        <v>3</v>
      </c>
      <c r="F453" s="168"/>
      <c r="G453" s="168">
        <f>ROUND(E453*F453,2)</f>
        <v>0</v>
      </c>
      <c r="H453" s="168">
        <v>0</v>
      </c>
      <c r="I453" s="168">
        <f>ROUND(E453*H453,2)</f>
        <v>0</v>
      </c>
      <c r="J453" s="168">
        <v>750</v>
      </c>
      <c r="K453" s="168">
        <f>ROUND(E453*J453,2)</f>
        <v>2250</v>
      </c>
      <c r="L453" s="168">
        <v>21</v>
      </c>
      <c r="M453" s="168">
        <f>G453*(1+L453/100)</f>
        <v>0</v>
      </c>
      <c r="N453" s="168">
        <v>0</v>
      </c>
      <c r="O453" s="168">
        <f>ROUND(E453*N453,2)</f>
        <v>0</v>
      </c>
      <c r="P453" s="168">
        <v>0</v>
      </c>
      <c r="Q453" s="168">
        <f>ROUND(E453*P453,2)</f>
        <v>0</v>
      </c>
      <c r="R453" s="169" t="s">
        <v>733</v>
      </c>
      <c r="S453" s="168" t="s">
        <v>148</v>
      </c>
      <c r="T453" s="184" t="s">
        <v>1072</v>
      </c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 t="s">
        <v>149</v>
      </c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49"/>
      <c r="B454" s="149"/>
      <c r="C454" s="178" t="s">
        <v>744</v>
      </c>
      <c r="D454" s="160"/>
      <c r="E454" s="164">
        <v>3</v>
      </c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9"/>
      <c r="S454" s="168"/>
      <c r="T454" s="185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 t="s">
        <v>151</v>
      </c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ht="22.5" outlineLevel="1" x14ac:dyDescent="0.2">
      <c r="A455" s="149">
        <v>177</v>
      </c>
      <c r="B455" s="149" t="s">
        <v>745</v>
      </c>
      <c r="C455" s="177" t="s">
        <v>746</v>
      </c>
      <c r="D455" s="159" t="s">
        <v>220</v>
      </c>
      <c r="E455" s="163">
        <v>5</v>
      </c>
      <c r="F455" s="168"/>
      <c r="G455" s="168">
        <f>ROUND(E455*F455,2)</f>
        <v>0</v>
      </c>
      <c r="H455" s="168">
        <v>0</v>
      </c>
      <c r="I455" s="168">
        <f>ROUND(E455*H455,2)</f>
        <v>0</v>
      </c>
      <c r="J455" s="168">
        <v>900</v>
      </c>
      <c r="K455" s="168">
        <f>ROUND(E455*J455,2)</f>
        <v>4500</v>
      </c>
      <c r="L455" s="168">
        <v>21</v>
      </c>
      <c r="M455" s="168">
        <f>G455*(1+L455/100)</f>
        <v>0</v>
      </c>
      <c r="N455" s="168">
        <v>0</v>
      </c>
      <c r="O455" s="168">
        <f>ROUND(E455*N455,2)</f>
        <v>0</v>
      </c>
      <c r="P455" s="168">
        <v>0</v>
      </c>
      <c r="Q455" s="168">
        <f>ROUND(E455*P455,2)</f>
        <v>0</v>
      </c>
      <c r="R455" s="169"/>
      <c r="S455" s="168" t="s">
        <v>179</v>
      </c>
      <c r="T455" s="184" t="s">
        <v>1072</v>
      </c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 t="s">
        <v>149</v>
      </c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49"/>
      <c r="B456" s="149"/>
      <c r="C456" s="178" t="s">
        <v>747</v>
      </c>
      <c r="D456" s="160"/>
      <c r="E456" s="164">
        <v>5</v>
      </c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9"/>
      <c r="S456" s="168"/>
      <c r="T456" s="185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 t="s">
        <v>151</v>
      </c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ht="22.5" outlineLevel="1" x14ac:dyDescent="0.2">
      <c r="A457" s="149">
        <v>178</v>
      </c>
      <c r="B457" s="149" t="s">
        <v>748</v>
      </c>
      <c r="C457" s="177" t="s">
        <v>749</v>
      </c>
      <c r="D457" s="159" t="s">
        <v>220</v>
      </c>
      <c r="E457" s="163">
        <v>2</v>
      </c>
      <c r="F457" s="168"/>
      <c r="G457" s="168">
        <f t="shared" ref="G457:G462" si="0">ROUND(E457*F457,2)</f>
        <v>0</v>
      </c>
      <c r="H457" s="168">
        <v>4000</v>
      </c>
      <c r="I457" s="168">
        <f t="shared" ref="I457:I462" si="1">ROUND(E457*H457,2)</f>
        <v>8000</v>
      </c>
      <c r="J457" s="168">
        <v>0</v>
      </c>
      <c r="K457" s="168">
        <f t="shared" ref="K457:K462" si="2">ROUND(E457*J457,2)</f>
        <v>0</v>
      </c>
      <c r="L457" s="168">
        <v>21</v>
      </c>
      <c r="M457" s="168">
        <f t="shared" ref="M457:M462" si="3">G457*(1+L457/100)</f>
        <v>0</v>
      </c>
      <c r="N457" s="168">
        <v>0.01</v>
      </c>
      <c r="O457" s="168">
        <f t="shared" ref="O457:O462" si="4">ROUND(E457*N457,2)</f>
        <v>0.02</v>
      </c>
      <c r="P457" s="168">
        <v>0</v>
      </c>
      <c r="Q457" s="168">
        <f t="shared" ref="Q457:Q462" si="5">ROUND(E457*P457,2)</f>
        <v>0</v>
      </c>
      <c r="R457" s="169"/>
      <c r="S457" s="168" t="s">
        <v>179</v>
      </c>
      <c r="T457" s="185" t="s">
        <v>1073</v>
      </c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 t="s">
        <v>208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49">
        <v>179</v>
      </c>
      <c r="B458" s="149" t="s">
        <v>750</v>
      </c>
      <c r="C458" s="177" t="s">
        <v>751</v>
      </c>
      <c r="D458" s="159" t="s">
        <v>220</v>
      </c>
      <c r="E458" s="163">
        <v>2</v>
      </c>
      <c r="F458" s="168"/>
      <c r="G458" s="168">
        <f t="shared" si="0"/>
        <v>0</v>
      </c>
      <c r="H458" s="168">
        <v>1200</v>
      </c>
      <c r="I458" s="168">
        <f t="shared" si="1"/>
        <v>2400</v>
      </c>
      <c r="J458" s="168">
        <v>0</v>
      </c>
      <c r="K458" s="168">
        <f t="shared" si="2"/>
        <v>0</v>
      </c>
      <c r="L458" s="168">
        <v>21</v>
      </c>
      <c r="M458" s="168">
        <f t="shared" si="3"/>
        <v>0</v>
      </c>
      <c r="N458" s="168">
        <v>0.02</v>
      </c>
      <c r="O458" s="168">
        <f t="shared" si="4"/>
        <v>0.04</v>
      </c>
      <c r="P458" s="168">
        <v>0</v>
      </c>
      <c r="Q458" s="168">
        <f t="shared" si="5"/>
        <v>0</v>
      </c>
      <c r="R458" s="169" t="s">
        <v>264</v>
      </c>
      <c r="S458" s="168" t="s">
        <v>148</v>
      </c>
      <c r="T458" s="185" t="s">
        <v>1073</v>
      </c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 t="s">
        <v>208</v>
      </c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49">
        <v>180</v>
      </c>
      <c r="B459" s="149" t="s">
        <v>752</v>
      </c>
      <c r="C459" s="177" t="s">
        <v>753</v>
      </c>
      <c r="D459" s="159" t="s">
        <v>220</v>
      </c>
      <c r="E459" s="163">
        <v>1</v>
      </c>
      <c r="F459" s="168"/>
      <c r="G459" s="168">
        <f t="shared" si="0"/>
        <v>0</v>
      </c>
      <c r="H459" s="168">
        <v>1400</v>
      </c>
      <c r="I459" s="168">
        <f t="shared" si="1"/>
        <v>1400</v>
      </c>
      <c r="J459" s="168">
        <v>0</v>
      </c>
      <c r="K459" s="168">
        <f t="shared" si="2"/>
        <v>0</v>
      </c>
      <c r="L459" s="168">
        <v>21</v>
      </c>
      <c r="M459" s="168">
        <f t="shared" si="3"/>
        <v>0</v>
      </c>
      <c r="N459" s="168">
        <v>1.7500000000000002E-2</v>
      </c>
      <c r="O459" s="168">
        <f t="shared" si="4"/>
        <v>0.02</v>
      </c>
      <c r="P459" s="168">
        <v>0</v>
      </c>
      <c r="Q459" s="168">
        <f t="shared" si="5"/>
        <v>0</v>
      </c>
      <c r="R459" s="169" t="s">
        <v>264</v>
      </c>
      <c r="S459" s="168" t="s">
        <v>148</v>
      </c>
      <c r="T459" s="185" t="s">
        <v>1073</v>
      </c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 t="s">
        <v>208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ht="22.5" outlineLevel="1" x14ac:dyDescent="0.2">
      <c r="A460" s="149">
        <v>181</v>
      </c>
      <c r="B460" s="149" t="s">
        <v>754</v>
      </c>
      <c r="C460" s="177" t="s">
        <v>755</v>
      </c>
      <c r="D460" s="159" t="s">
        <v>220</v>
      </c>
      <c r="E460" s="163">
        <v>1</v>
      </c>
      <c r="F460" s="168"/>
      <c r="G460" s="168">
        <f t="shared" si="0"/>
        <v>0</v>
      </c>
      <c r="H460" s="168">
        <v>2500</v>
      </c>
      <c r="I460" s="168">
        <f t="shared" si="1"/>
        <v>2500</v>
      </c>
      <c r="J460" s="168">
        <v>0</v>
      </c>
      <c r="K460" s="168">
        <f t="shared" si="2"/>
        <v>0</v>
      </c>
      <c r="L460" s="168">
        <v>21</v>
      </c>
      <c r="M460" s="168">
        <f t="shared" si="3"/>
        <v>0</v>
      </c>
      <c r="N460" s="168">
        <v>0.03</v>
      </c>
      <c r="O460" s="168">
        <f t="shared" si="4"/>
        <v>0.03</v>
      </c>
      <c r="P460" s="168">
        <v>0</v>
      </c>
      <c r="Q460" s="168">
        <f t="shared" si="5"/>
        <v>0</v>
      </c>
      <c r="R460" s="169"/>
      <c r="S460" s="168" t="s">
        <v>179</v>
      </c>
      <c r="T460" s="185" t="s">
        <v>1073</v>
      </c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 t="s">
        <v>208</v>
      </c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49">
        <v>182</v>
      </c>
      <c r="B461" s="149" t="s">
        <v>756</v>
      </c>
      <c r="C461" s="177" t="s">
        <v>757</v>
      </c>
      <c r="D461" s="159" t="s">
        <v>173</v>
      </c>
      <c r="E461" s="163">
        <v>2.2000000000000002</v>
      </c>
      <c r="F461" s="168"/>
      <c r="G461" s="168">
        <f t="shared" si="0"/>
        <v>0</v>
      </c>
      <c r="H461" s="168">
        <v>140</v>
      </c>
      <c r="I461" s="168">
        <f t="shared" si="1"/>
        <v>308</v>
      </c>
      <c r="J461" s="168">
        <v>0</v>
      </c>
      <c r="K461" s="168">
        <f t="shared" si="2"/>
        <v>0</v>
      </c>
      <c r="L461" s="168">
        <v>21</v>
      </c>
      <c r="M461" s="168">
        <f t="shared" si="3"/>
        <v>0</v>
      </c>
      <c r="N461" s="168">
        <v>9.7999999999999997E-3</v>
      </c>
      <c r="O461" s="168">
        <f t="shared" si="4"/>
        <v>0.02</v>
      </c>
      <c r="P461" s="168">
        <v>0</v>
      </c>
      <c r="Q461" s="168">
        <f t="shared" si="5"/>
        <v>0</v>
      </c>
      <c r="R461" s="169" t="s">
        <v>264</v>
      </c>
      <c r="S461" s="168" t="s">
        <v>148</v>
      </c>
      <c r="T461" s="185" t="s">
        <v>1073</v>
      </c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 t="s">
        <v>208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49">
        <v>183</v>
      </c>
      <c r="B462" s="149" t="s">
        <v>758</v>
      </c>
      <c r="C462" s="177" t="s">
        <v>759</v>
      </c>
      <c r="D462" s="159" t="s">
        <v>178</v>
      </c>
      <c r="E462" s="163">
        <v>0.13314999999999999</v>
      </c>
      <c r="F462" s="168"/>
      <c r="G462" s="168">
        <f t="shared" si="0"/>
        <v>0</v>
      </c>
      <c r="H462" s="168">
        <v>0</v>
      </c>
      <c r="I462" s="168">
        <f t="shared" si="1"/>
        <v>0</v>
      </c>
      <c r="J462" s="168">
        <v>996</v>
      </c>
      <c r="K462" s="168">
        <f t="shared" si="2"/>
        <v>132.62</v>
      </c>
      <c r="L462" s="168">
        <v>21</v>
      </c>
      <c r="M462" s="168">
        <f t="shared" si="3"/>
        <v>0</v>
      </c>
      <c r="N462" s="168">
        <v>0</v>
      </c>
      <c r="O462" s="168">
        <f t="shared" si="4"/>
        <v>0</v>
      </c>
      <c r="P462" s="168">
        <v>0</v>
      </c>
      <c r="Q462" s="168">
        <f t="shared" si="5"/>
        <v>0</v>
      </c>
      <c r="R462" s="169" t="s">
        <v>733</v>
      </c>
      <c r="S462" s="168" t="s">
        <v>148</v>
      </c>
      <c r="T462" s="184" t="s">
        <v>1072</v>
      </c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 t="s">
        <v>596</v>
      </c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x14ac:dyDescent="0.2">
      <c r="A463" s="155" t="s">
        <v>142</v>
      </c>
      <c r="B463" s="155" t="s">
        <v>104</v>
      </c>
      <c r="C463" s="179" t="s">
        <v>105</v>
      </c>
      <c r="D463" s="161"/>
      <c r="E463" s="165"/>
      <c r="F463" s="170"/>
      <c r="G463" s="170">
        <f>SUM(G464:G471)</f>
        <v>0</v>
      </c>
      <c r="H463" s="170"/>
      <c r="I463" s="170">
        <f>SUM(I464:I471)</f>
        <v>28700</v>
      </c>
      <c r="J463" s="170"/>
      <c r="K463" s="170">
        <f>SUM(K464:K471)</f>
        <v>7690.77</v>
      </c>
      <c r="L463" s="170"/>
      <c r="M463" s="170">
        <f>SUM(M464:M471)</f>
        <v>0</v>
      </c>
      <c r="N463" s="170"/>
      <c r="O463" s="170">
        <f>SUM(O464:O471)</f>
        <v>0.15</v>
      </c>
      <c r="P463" s="170"/>
      <c r="Q463" s="170">
        <f>SUM(Q464:Q471)</f>
        <v>0</v>
      </c>
      <c r="R463" s="171"/>
      <c r="S463" s="170"/>
      <c r="T463" s="186"/>
      <c r="AE463" t="s">
        <v>143</v>
      </c>
    </row>
    <row r="464" spans="1:60" outlineLevel="1" x14ac:dyDescent="0.2">
      <c r="A464" s="149">
        <v>184</v>
      </c>
      <c r="B464" s="149" t="s">
        <v>760</v>
      </c>
      <c r="C464" s="177" t="s">
        <v>761</v>
      </c>
      <c r="D464" s="159" t="s">
        <v>173</v>
      </c>
      <c r="E464" s="163">
        <v>12.9</v>
      </c>
      <c r="F464" s="168"/>
      <c r="G464" s="168">
        <f>ROUND(E464*F464,2)</f>
        <v>0</v>
      </c>
      <c r="H464" s="168">
        <v>0</v>
      </c>
      <c r="I464" s="168">
        <f>ROUND(E464*H464,2)</f>
        <v>0</v>
      </c>
      <c r="J464" s="168">
        <v>580</v>
      </c>
      <c r="K464" s="168">
        <f>ROUND(E464*J464,2)</f>
        <v>7482</v>
      </c>
      <c r="L464" s="168">
        <v>21</v>
      </c>
      <c r="M464" s="168">
        <f>G464*(1+L464/100)</f>
        <v>0</v>
      </c>
      <c r="N464" s="168">
        <v>0</v>
      </c>
      <c r="O464" s="168">
        <f>ROUND(E464*N464,2)</f>
        <v>0</v>
      </c>
      <c r="P464" s="168">
        <v>0</v>
      </c>
      <c r="Q464" s="168">
        <f>ROUND(E464*P464,2)</f>
        <v>0</v>
      </c>
      <c r="R464" s="169"/>
      <c r="S464" s="168" t="s">
        <v>179</v>
      </c>
      <c r="T464" s="184" t="s">
        <v>1072</v>
      </c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 t="s">
        <v>149</v>
      </c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49"/>
      <c r="B465" s="149"/>
      <c r="C465" s="178" t="s">
        <v>762</v>
      </c>
      <c r="D465" s="160"/>
      <c r="E465" s="164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9"/>
      <c r="S465" s="168"/>
      <c r="T465" s="185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 t="s">
        <v>151</v>
      </c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49"/>
      <c r="B466" s="149"/>
      <c r="C466" s="178" t="s">
        <v>763</v>
      </c>
      <c r="D466" s="160"/>
      <c r="E466" s="164">
        <v>12.9</v>
      </c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9"/>
      <c r="S466" s="168"/>
      <c r="T466" s="185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 t="s">
        <v>151</v>
      </c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49">
        <v>185</v>
      </c>
      <c r="B467" s="149" t="s">
        <v>764</v>
      </c>
      <c r="C467" s="177" t="s">
        <v>765</v>
      </c>
      <c r="D467" s="159" t="s">
        <v>173</v>
      </c>
      <c r="E467" s="163">
        <v>15.25</v>
      </c>
      <c r="F467" s="168"/>
      <c r="G467" s="168">
        <f>ROUND(E467*F467,2)</f>
        <v>0</v>
      </c>
      <c r="H467" s="168">
        <v>800</v>
      </c>
      <c r="I467" s="168">
        <f>ROUND(E467*H467,2)</f>
        <v>12200</v>
      </c>
      <c r="J467" s="168">
        <v>0</v>
      </c>
      <c r="K467" s="168">
        <f>ROUND(E467*J467,2)</f>
        <v>0</v>
      </c>
      <c r="L467" s="168">
        <v>21</v>
      </c>
      <c r="M467" s="168">
        <f>G467*(1+L467/100)</f>
        <v>0</v>
      </c>
      <c r="N467" s="168">
        <v>0.01</v>
      </c>
      <c r="O467" s="168">
        <f>ROUND(E467*N467,2)</f>
        <v>0.15</v>
      </c>
      <c r="P467" s="168">
        <v>0</v>
      </c>
      <c r="Q467" s="168">
        <f>ROUND(E467*P467,2)</f>
        <v>0</v>
      </c>
      <c r="R467" s="169"/>
      <c r="S467" s="168" t="s">
        <v>179</v>
      </c>
      <c r="T467" s="185" t="s">
        <v>1073</v>
      </c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 t="s">
        <v>208</v>
      </c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49"/>
      <c r="B468" s="149"/>
      <c r="C468" s="178" t="s">
        <v>766</v>
      </c>
      <c r="D468" s="160"/>
      <c r="E468" s="164">
        <v>15.25</v>
      </c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9"/>
      <c r="S468" s="168"/>
      <c r="T468" s="185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 t="s">
        <v>151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49">
        <v>186</v>
      </c>
      <c r="B469" s="149" t="s">
        <v>767</v>
      </c>
      <c r="C469" s="177" t="s">
        <v>768</v>
      </c>
      <c r="D469" s="159" t="s">
        <v>769</v>
      </c>
      <c r="E469" s="163">
        <v>1</v>
      </c>
      <c r="F469" s="168"/>
      <c r="G469" s="168">
        <f>ROUND(E469*F469,2)</f>
        <v>0</v>
      </c>
      <c r="H469" s="168">
        <v>9500</v>
      </c>
      <c r="I469" s="168">
        <f>ROUND(E469*H469,2)</f>
        <v>9500</v>
      </c>
      <c r="J469" s="168">
        <v>0</v>
      </c>
      <c r="K469" s="168">
        <f>ROUND(E469*J469,2)</f>
        <v>0</v>
      </c>
      <c r="L469" s="168">
        <v>21</v>
      </c>
      <c r="M469" s="168">
        <f>G469*(1+L469/100)</f>
        <v>0</v>
      </c>
      <c r="N469" s="168">
        <v>0</v>
      </c>
      <c r="O469" s="168">
        <f>ROUND(E469*N469,2)</f>
        <v>0</v>
      </c>
      <c r="P469" s="168">
        <v>0</v>
      </c>
      <c r="Q469" s="168">
        <f>ROUND(E469*P469,2)</f>
        <v>0</v>
      </c>
      <c r="R469" s="169"/>
      <c r="S469" s="168" t="s">
        <v>179</v>
      </c>
      <c r="T469" s="185" t="s">
        <v>1073</v>
      </c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 t="s">
        <v>208</v>
      </c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49">
        <v>187</v>
      </c>
      <c r="B470" s="149" t="s">
        <v>770</v>
      </c>
      <c r="C470" s="177" t="s">
        <v>771</v>
      </c>
      <c r="D470" s="159" t="s">
        <v>769</v>
      </c>
      <c r="E470" s="163">
        <v>1</v>
      </c>
      <c r="F470" s="168"/>
      <c r="G470" s="168">
        <f>ROUND(E470*F470,2)</f>
        <v>0</v>
      </c>
      <c r="H470" s="168">
        <v>7000</v>
      </c>
      <c r="I470" s="168">
        <f>ROUND(E470*H470,2)</f>
        <v>7000</v>
      </c>
      <c r="J470" s="168">
        <v>0</v>
      </c>
      <c r="K470" s="168">
        <f>ROUND(E470*J470,2)</f>
        <v>0</v>
      </c>
      <c r="L470" s="168">
        <v>21</v>
      </c>
      <c r="M470" s="168">
        <f>G470*(1+L470/100)</f>
        <v>0</v>
      </c>
      <c r="N470" s="168">
        <v>0</v>
      </c>
      <c r="O470" s="168">
        <f>ROUND(E470*N470,2)</f>
        <v>0</v>
      </c>
      <c r="P470" s="168">
        <v>0</v>
      </c>
      <c r="Q470" s="168">
        <f>ROUND(E470*P470,2)</f>
        <v>0</v>
      </c>
      <c r="R470" s="169"/>
      <c r="S470" s="168" t="s">
        <v>179</v>
      </c>
      <c r="T470" s="185" t="s">
        <v>1073</v>
      </c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 t="s">
        <v>208</v>
      </c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49">
        <v>188</v>
      </c>
      <c r="B471" s="149" t="s">
        <v>772</v>
      </c>
      <c r="C471" s="177" t="s">
        <v>773</v>
      </c>
      <c r="D471" s="159" t="s">
        <v>178</v>
      </c>
      <c r="E471" s="163">
        <v>0.1525</v>
      </c>
      <c r="F471" s="168"/>
      <c r="G471" s="168">
        <f>ROUND(E471*F471,2)</f>
        <v>0</v>
      </c>
      <c r="H471" s="168">
        <v>0</v>
      </c>
      <c r="I471" s="168">
        <f>ROUND(E471*H471,2)</f>
        <v>0</v>
      </c>
      <c r="J471" s="168">
        <v>1369</v>
      </c>
      <c r="K471" s="168">
        <f>ROUND(E471*J471,2)</f>
        <v>208.77</v>
      </c>
      <c r="L471" s="168">
        <v>21</v>
      </c>
      <c r="M471" s="168">
        <f>G471*(1+L471/100)</f>
        <v>0</v>
      </c>
      <c r="N471" s="168">
        <v>0</v>
      </c>
      <c r="O471" s="168">
        <f>ROUND(E471*N471,2)</f>
        <v>0</v>
      </c>
      <c r="P471" s="168">
        <v>0</v>
      </c>
      <c r="Q471" s="168">
        <f>ROUND(E471*P471,2)</f>
        <v>0</v>
      </c>
      <c r="R471" s="169"/>
      <c r="S471" s="168" t="s">
        <v>179</v>
      </c>
      <c r="T471" s="184" t="s">
        <v>1072</v>
      </c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 t="s">
        <v>596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x14ac:dyDescent="0.2">
      <c r="A472" s="155" t="s">
        <v>142</v>
      </c>
      <c r="B472" s="155" t="s">
        <v>106</v>
      </c>
      <c r="C472" s="179" t="s">
        <v>107</v>
      </c>
      <c r="D472" s="161"/>
      <c r="E472" s="165"/>
      <c r="F472" s="170"/>
      <c r="G472" s="170">
        <f>SUM(G473:G495)</f>
        <v>0</v>
      </c>
      <c r="H472" s="170"/>
      <c r="I472" s="170">
        <f>SUM(I473:I495)</f>
        <v>12292.42</v>
      </c>
      <c r="J472" s="170"/>
      <c r="K472" s="170">
        <f>SUM(K473:K495)</f>
        <v>34043.620000000003</v>
      </c>
      <c r="L472" s="170"/>
      <c r="M472" s="170">
        <f>SUM(M473:M495)</f>
        <v>0</v>
      </c>
      <c r="N472" s="170"/>
      <c r="O472" s="170">
        <f>SUM(O473:O495)</f>
        <v>0.49</v>
      </c>
      <c r="P472" s="170"/>
      <c r="Q472" s="170">
        <f>SUM(Q473:Q495)</f>
        <v>0</v>
      </c>
      <c r="R472" s="171"/>
      <c r="S472" s="170"/>
      <c r="T472" s="186"/>
      <c r="AE472" t="s">
        <v>143</v>
      </c>
    </row>
    <row r="473" spans="1:60" outlineLevel="1" x14ac:dyDescent="0.2">
      <c r="A473" s="149">
        <v>189</v>
      </c>
      <c r="B473" s="149" t="s">
        <v>774</v>
      </c>
      <c r="C473" s="177" t="s">
        <v>775</v>
      </c>
      <c r="D473" s="159" t="s">
        <v>173</v>
      </c>
      <c r="E473" s="163">
        <v>35.21</v>
      </c>
      <c r="F473" s="168"/>
      <c r="G473" s="168">
        <f>ROUND(E473*F473,2)</f>
        <v>0</v>
      </c>
      <c r="H473" s="168">
        <v>0</v>
      </c>
      <c r="I473" s="168">
        <f>ROUND(E473*H473,2)</f>
        <v>0</v>
      </c>
      <c r="J473" s="168">
        <v>139</v>
      </c>
      <c r="K473" s="168">
        <f>ROUND(E473*J473,2)</f>
        <v>4894.1899999999996</v>
      </c>
      <c r="L473" s="168">
        <v>21</v>
      </c>
      <c r="M473" s="168">
        <f>G473*(1+L473/100)</f>
        <v>0</v>
      </c>
      <c r="N473" s="168">
        <v>0</v>
      </c>
      <c r="O473" s="168">
        <f>ROUND(E473*N473,2)</f>
        <v>0</v>
      </c>
      <c r="P473" s="168">
        <v>0</v>
      </c>
      <c r="Q473" s="168">
        <f>ROUND(E473*P473,2)</f>
        <v>0</v>
      </c>
      <c r="R473" s="169" t="s">
        <v>776</v>
      </c>
      <c r="S473" s="168" t="s">
        <v>148</v>
      </c>
      <c r="T473" s="184" t="s">
        <v>1072</v>
      </c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 t="s">
        <v>149</v>
      </c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49"/>
      <c r="B474" s="149"/>
      <c r="C474" s="178" t="s">
        <v>777</v>
      </c>
      <c r="D474" s="160"/>
      <c r="E474" s="164">
        <v>35.21</v>
      </c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9"/>
      <c r="S474" s="168"/>
      <c r="T474" s="185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 t="s">
        <v>151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49">
        <v>190</v>
      </c>
      <c r="B475" s="149" t="s">
        <v>778</v>
      </c>
      <c r="C475" s="177" t="s">
        <v>779</v>
      </c>
      <c r="D475" s="159" t="s">
        <v>173</v>
      </c>
      <c r="E475" s="163">
        <v>35.21</v>
      </c>
      <c r="F475" s="168"/>
      <c r="G475" s="168">
        <f>ROUND(E475*F475,2)</f>
        <v>0</v>
      </c>
      <c r="H475" s="168">
        <v>0</v>
      </c>
      <c r="I475" s="168">
        <f>ROUND(E475*H475,2)</f>
        <v>0</v>
      </c>
      <c r="J475" s="168">
        <v>52.3</v>
      </c>
      <c r="K475" s="168">
        <f>ROUND(E475*J475,2)</f>
        <v>1841.48</v>
      </c>
      <c r="L475" s="168">
        <v>21</v>
      </c>
      <c r="M475" s="168">
        <f>G475*(1+L475/100)</f>
        <v>0</v>
      </c>
      <c r="N475" s="168">
        <v>2.1000000000000001E-4</v>
      </c>
      <c r="O475" s="168">
        <f>ROUND(E475*N475,2)</f>
        <v>0.01</v>
      </c>
      <c r="P475" s="168">
        <v>0</v>
      </c>
      <c r="Q475" s="168">
        <f>ROUND(E475*P475,2)</f>
        <v>0</v>
      </c>
      <c r="R475" s="169" t="s">
        <v>776</v>
      </c>
      <c r="S475" s="168" t="s">
        <v>148</v>
      </c>
      <c r="T475" s="184" t="s">
        <v>1072</v>
      </c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 t="s">
        <v>149</v>
      </c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49"/>
      <c r="B476" s="149"/>
      <c r="C476" s="178" t="s">
        <v>777</v>
      </c>
      <c r="D476" s="160"/>
      <c r="E476" s="164">
        <v>35.21</v>
      </c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9"/>
      <c r="S476" s="168"/>
      <c r="T476" s="185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 t="s">
        <v>151</v>
      </c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49">
        <v>191</v>
      </c>
      <c r="B477" s="149" t="s">
        <v>780</v>
      </c>
      <c r="C477" s="177" t="s">
        <v>781</v>
      </c>
      <c r="D477" s="159" t="s">
        <v>216</v>
      </c>
      <c r="E477" s="163">
        <v>14.4</v>
      </c>
      <c r="F477" s="168"/>
      <c r="G477" s="168">
        <f>ROUND(E477*F477,2)</f>
        <v>0</v>
      </c>
      <c r="H477" s="168">
        <v>15.05</v>
      </c>
      <c r="I477" s="168">
        <f>ROUND(E477*H477,2)</f>
        <v>216.72</v>
      </c>
      <c r="J477" s="168">
        <v>128.44999999999999</v>
      </c>
      <c r="K477" s="168">
        <f>ROUND(E477*J477,2)</f>
        <v>1849.68</v>
      </c>
      <c r="L477" s="168">
        <v>21</v>
      </c>
      <c r="M477" s="168">
        <f>G477*(1+L477/100)</f>
        <v>0</v>
      </c>
      <c r="N477" s="168">
        <v>3.2000000000000003E-4</v>
      </c>
      <c r="O477" s="168">
        <f>ROUND(E477*N477,2)</f>
        <v>0</v>
      </c>
      <c r="P477" s="168">
        <v>0</v>
      </c>
      <c r="Q477" s="168">
        <f>ROUND(E477*P477,2)</f>
        <v>0</v>
      </c>
      <c r="R477" s="169" t="s">
        <v>776</v>
      </c>
      <c r="S477" s="168" t="s">
        <v>148</v>
      </c>
      <c r="T477" s="184" t="s">
        <v>1072</v>
      </c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 t="s">
        <v>149</v>
      </c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49"/>
      <c r="B478" s="149"/>
      <c r="C478" s="178" t="s">
        <v>782</v>
      </c>
      <c r="D478" s="160"/>
      <c r="E478" s="164">
        <v>20.100000000000001</v>
      </c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9"/>
      <c r="S478" s="168"/>
      <c r="T478" s="185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 t="s">
        <v>151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49"/>
      <c r="B479" s="149"/>
      <c r="C479" s="178" t="s">
        <v>783</v>
      </c>
      <c r="D479" s="160"/>
      <c r="E479" s="164">
        <v>-5.7</v>
      </c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9"/>
      <c r="S479" s="168"/>
      <c r="T479" s="185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 t="s">
        <v>151</v>
      </c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49">
        <v>192</v>
      </c>
      <c r="B480" s="149" t="s">
        <v>784</v>
      </c>
      <c r="C480" s="177" t="s">
        <v>785</v>
      </c>
      <c r="D480" s="159" t="s">
        <v>173</v>
      </c>
      <c r="E480" s="163">
        <v>35.21</v>
      </c>
      <c r="F480" s="168"/>
      <c r="G480" s="168">
        <f>ROUND(E480*F480,2)</f>
        <v>0</v>
      </c>
      <c r="H480" s="168">
        <v>0</v>
      </c>
      <c r="I480" s="168">
        <f>ROUND(E480*H480,2)</f>
        <v>0</v>
      </c>
      <c r="J480" s="168">
        <v>691</v>
      </c>
      <c r="K480" s="168">
        <f>ROUND(E480*J480,2)</f>
        <v>24330.11</v>
      </c>
      <c r="L480" s="168">
        <v>21</v>
      </c>
      <c r="M480" s="168">
        <f>G480*(1+L480/100)</f>
        <v>0</v>
      </c>
      <c r="N480" s="168">
        <v>5.0400000000000002E-3</v>
      </c>
      <c r="O480" s="168">
        <f>ROUND(E480*N480,2)</f>
        <v>0.18</v>
      </c>
      <c r="P480" s="168">
        <v>0</v>
      </c>
      <c r="Q480" s="168">
        <f>ROUND(E480*P480,2)</f>
        <v>0</v>
      </c>
      <c r="R480" s="169" t="s">
        <v>776</v>
      </c>
      <c r="S480" s="168" t="s">
        <v>148</v>
      </c>
      <c r="T480" s="184" t="s">
        <v>1072</v>
      </c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 t="s">
        <v>149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49"/>
      <c r="B481" s="149"/>
      <c r="C481" s="178" t="s">
        <v>777</v>
      </c>
      <c r="D481" s="160"/>
      <c r="E481" s="164">
        <v>35.21</v>
      </c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9"/>
      <c r="S481" s="168"/>
      <c r="T481" s="185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 t="s">
        <v>151</v>
      </c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49">
        <v>193</v>
      </c>
      <c r="B482" s="149" t="s">
        <v>786</v>
      </c>
      <c r="C482" s="177" t="s">
        <v>787</v>
      </c>
      <c r="D482" s="159" t="s">
        <v>216</v>
      </c>
      <c r="E482" s="163">
        <v>51.7</v>
      </c>
      <c r="F482" s="168"/>
      <c r="G482" s="168">
        <f>ROUND(E482*F482,2)</f>
        <v>0</v>
      </c>
      <c r="H482" s="168">
        <v>71</v>
      </c>
      <c r="I482" s="168">
        <f>ROUND(E482*H482,2)</f>
        <v>3670.7</v>
      </c>
      <c r="J482" s="168">
        <v>14</v>
      </c>
      <c r="K482" s="168">
        <f>ROUND(E482*J482,2)</f>
        <v>723.8</v>
      </c>
      <c r="L482" s="168">
        <v>21</v>
      </c>
      <c r="M482" s="168">
        <f>G482*(1+L482/100)</f>
        <v>0</v>
      </c>
      <c r="N482" s="168">
        <v>4.0000000000000003E-5</v>
      </c>
      <c r="O482" s="168">
        <f>ROUND(E482*N482,2)</f>
        <v>0</v>
      </c>
      <c r="P482" s="168">
        <v>0</v>
      </c>
      <c r="Q482" s="168">
        <f>ROUND(E482*P482,2)</f>
        <v>0</v>
      </c>
      <c r="R482" s="169" t="s">
        <v>776</v>
      </c>
      <c r="S482" s="168" t="s">
        <v>148</v>
      </c>
      <c r="T482" s="184" t="s">
        <v>1072</v>
      </c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 t="s">
        <v>149</v>
      </c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49"/>
      <c r="B483" s="149"/>
      <c r="C483" s="178" t="s">
        <v>782</v>
      </c>
      <c r="D483" s="160"/>
      <c r="E483" s="164">
        <v>20.100000000000001</v>
      </c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9"/>
      <c r="S483" s="168"/>
      <c r="T483" s="185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 t="s">
        <v>151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49"/>
      <c r="B484" s="149"/>
      <c r="C484" s="178" t="s">
        <v>783</v>
      </c>
      <c r="D484" s="160"/>
      <c r="E484" s="164">
        <v>-5.7</v>
      </c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9"/>
      <c r="S484" s="168"/>
      <c r="T484" s="185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 t="s">
        <v>151</v>
      </c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49"/>
      <c r="B485" s="149"/>
      <c r="C485" s="178" t="s">
        <v>788</v>
      </c>
      <c r="D485" s="160"/>
      <c r="E485" s="164">
        <v>14.2</v>
      </c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9"/>
      <c r="S485" s="168"/>
      <c r="T485" s="185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 t="s">
        <v>151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49"/>
      <c r="B486" s="149"/>
      <c r="C486" s="178" t="s">
        <v>789</v>
      </c>
      <c r="D486" s="160"/>
      <c r="E486" s="164">
        <v>16</v>
      </c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9"/>
      <c r="S486" s="168"/>
      <c r="T486" s="185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 t="s">
        <v>151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49"/>
      <c r="B487" s="149"/>
      <c r="C487" s="178" t="s">
        <v>790</v>
      </c>
      <c r="D487" s="160"/>
      <c r="E487" s="164">
        <v>7.1</v>
      </c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9"/>
      <c r="S487" s="168"/>
      <c r="T487" s="185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 t="s">
        <v>151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49">
        <v>194</v>
      </c>
      <c r="B488" s="149" t="s">
        <v>791</v>
      </c>
      <c r="C488" s="177" t="s">
        <v>792</v>
      </c>
      <c r="D488" s="159" t="s">
        <v>173</v>
      </c>
      <c r="E488" s="163">
        <v>3.91</v>
      </c>
      <c r="F488" s="168"/>
      <c r="G488" s="168">
        <f>ROUND(E488*F488,2)</f>
        <v>0</v>
      </c>
      <c r="H488" s="168">
        <v>0</v>
      </c>
      <c r="I488" s="168">
        <f>ROUND(E488*H488,2)</f>
        <v>0</v>
      </c>
      <c r="J488" s="168">
        <v>16.399999999999999</v>
      </c>
      <c r="K488" s="168">
        <f>ROUND(E488*J488,2)</f>
        <v>64.12</v>
      </c>
      <c r="L488" s="168">
        <v>21</v>
      </c>
      <c r="M488" s="168">
        <f>G488*(1+L488/100)</f>
        <v>0</v>
      </c>
      <c r="N488" s="168">
        <v>0</v>
      </c>
      <c r="O488" s="168">
        <f>ROUND(E488*N488,2)</f>
        <v>0</v>
      </c>
      <c r="P488" s="168">
        <v>0</v>
      </c>
      <c r="Q488" s="168">
        <f>ROUND(E488*P488,2)</f>
        <v>0</v>
      </c>
      <c r="R488" s="169" t="s">
        <v>776</v>
      </c>
      <c r="S488" s="168" t="s">
        <v>148</v>
      </c>
      <c r="T488" s="184" t="s">
        <v>1072</v>
      </c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 t="s">
        <v>149</v>
      </c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49"/>
      <c r="B489" s="149"/>
      <c r="C489" s="178" t="s">
        <v>793</v>
      </c>
      <c r="D489" s="160"/>
      <c r="E489" s="164">
        <v>3.91</v>
      </c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9"/>
      <c r="S489" s="168"/>
      <c r="T489" s="185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 t="s">
        <v>151</v>
      </c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49">
        <v>195</v>
      </c>
      <c r="B490" s="149" t="s">
        <v>794</v>
      </c>
      <c r="C490" s="177" t="s">
        <v>795</v>
      </c>
      <c r="D490" s="159" t="s">
        <v>220</v>
      </c>
      <c r="E490" s="163">
        <v>51</v>
      </c>
      <c r="F490" s="168"/>
      <c r="G490" s="168">
        <f>ROUND(E490*F490,2)</f>
        <v>0</v>
      </c>
      <c r="H490" s="168">
        <v>55</v>
      </c>
      <c r="I490" s="168">
        <f>ROUND(E490*H490,2)</f>
        <v>2805</v>
      </c>
      <c r="J490" s="168">
        <v>0</v>
      </c>
      <c r="K490" s="168">
        <f>ROUND(E490*J490,2)</f>
        <v>0</v>
      </c>
      <c r="L490" s="168">
        <v>21</v>
      </c>
      <c r="M490" s="168">
        <f>G490*(1+L490/100)</f>
        <v>0</v>
      </c>
      <c r="N490" s="168">
        <v>1E-3</v>
      </c>
      <c r="O490" s="168">
        <f>ROUND(E490*N490,2)</f>
        <v>0.05</v>
      </c>
      <c r="P490" s="168">
        <v>0</v>
      </c>
      <c r="Q490" s="168">
        <f>ROUND(E490*P490,2)</f>
        <v>0</v>
      </c>
      <c r="R490" s="169"/>
      <c r="S490" s="168" t="s">
        <v>179</v>
      </c>
      <c r="T490" s="185" t="s">
        <v>1073</v>
      </c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 t="s">
        <v>208</v>
      </c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49"/>
      <c r="B491" s="149"/>
      <c r="C491" s="178" t="s">
        <v>796</v>
      </c>
      <c r="D491" s="160"/>
      <c r="E491" s="164">
        <v>51</v>
      </c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9"/>
      <c r="S491" s="168"/>
      <c r="T491" s="185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 t="s">
        <v>151</v>
      </c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49">
        <v>196</v>
      </c>
      <c r="B492" s="149" t="s">
        <v>797</v>
      </c>
      <c r="C492" s="177" t="s">
        <v>798</v>
      </c>
      <c r="D492" s="159" t="s">
        <v>173</v>
      </c>
      <c r="E492" s="163">
        <v>14</v>
      </c>
      <c r="F492" s="168"/>
      <c r="G492" s="168">
        <f>ROUND(E492*F492,2)</f>
        <v>0</v>
      </c>
      <c r="H492" s="168">
        <v>400</v>
      </c>
      <c r="I492" s="168">
        <f>ROUND(E492*H492,2)</f>
        <v>5600</v>
      </c>
      <c r="J492" s="168">
        <v>0</v>
      </c>
      <c r="K492" s="168">
        <f>ROUND(E492*J492,2)</f>
        <v>0</v>
      </c>
      <c r="L492" s="168">
        <v>21</v>
      </c>
      <c r="M492" s="168">
        <f>G492*(1+L492/100)</f>
        <v>0</v>
      </c>
      <c r="N492" s="168">
        <v>1.7999999999999999E-2</v>
      </c>
      <c r="O492" s="168">
        <f>ROUND(E492*N492,2)</f>
        <v>0.25</v>
      </c>
      <c r="P492" s="168">
        <v>0</v>
      </c>
      <c r="Q492" s="168">
        <f>ROUND(E492*P492,2)</f>
        <v>0</v>
      </c>
      <c r="R492" s="169"/>
      <c r="S492" s="168" t="s">
        <v>179</v>
      </c>
      <c r="T492" s="185" t="s">
        <v>1073</v>
      </c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 t="s">
        <v>208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49"/>
      <c r="B493" s="149"/>
      <c r="C493" s="178" t="s">
        <v>799</v>
      </c>
      <c r="D493" s="160"/>
      <c r="E493" s="164">
        <v>13.891500000000001</v>
      </c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9"/>
      <c r="S493" s="168"/>
      <c r="T493" s="185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 t="s">
        <v>151</v>
      </c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49"/>
      <c r="B494" s="149"/>
      <c r="C494" s="178" t="s">
        <v>800</v>
      </c>
      <c r="D494" s="160"/>
      <c r="E494" s="164">
        <v>0.1085</v>
      </c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9"/>
      <c r="S494" s="168"/>
      <c r="T494" s="185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 t="s">
        <v>151</v>
      </c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49">
        <v>197</v>
      </c>
      <c r="B495" s="149" t="s">
        <v>801</v>
      </c>
      <c r="C495" s="177" t="s">
        <v>802</v>
      </c>
      <c r="D495" s="159" t="s">
        <v>178</v>
      </c>
      <c r="E495" s="163">
        <v>0.49453000000000003</v>
      </c>
      <c r="F495" s="168"/>
      <c r="G495" s="168">
        <f>ROUND(E495*F495,2)</f>
        <v>0</v>
      </c>
      <c r="H495" s="168">
        <v>0</v>
      </c>
      <c r="I495" s="168">
        <f>ROUND(E495*H495,2)</f>
        <v>0</v>
      </c>
      <c r="J495" s="168">
        <v>688</v>
      </c>
      <c r="K495" s="168">
        <f>ROUND(E495*J495,2)</f>
        <v>340.24</v>
      </c>
      <c r="L495" s="168">
        <v>21</v>
      </c>
      <c r="M495" s="168">
        <f>G495*(1+L495/100)</f>
        <v>0</v>
      </c>
      <c r="N495" s="168">
        <v>0</v>
      </c>
      <c r="O495" s="168">
        <f>ROUND(E495*N495,2)</f>
        <v>0</v>
      </c>
      <c r="P495" s="168">
        <v>0</v>
      </c>
      <c r="Q495" s="168">
        <f>ROUND(E495*P495,2)</f>
        <v>0</v>
      </c>
      <c r="R495" s="169" t="s">
        <v>776</v>
      </c>
      <c r="S495" s="168" t="s">
        <v>148</v>
      </c>
      <c r="T495" s="184" t="s">
        <v>1072</v>
      </c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 t="s">
        <v>596</v>
      </c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x14ac:dyDescent="0.2">
      <c r="A496" s="155" t="s">
        <v>142</v>
      </c>
      <c r="B496" s="155" t="s">
        <v>108</v>
      </c>
      <c r="C496" s="179" t="s">
        <v>109</v>
      </c>
      <c r="D496" s="161"/>
      <c r="E496" s="165"/>
      <c r="F496" s="170"/>
      <c r="G496" s="170">
        <f>SUM(G497:G535)</f>
        <v>0</v>
      </c>
      <c r="H496" s="170"/>
      <c r="I496" s="170">
        <f>SUM(I497:I535)</f>
        <v>40898.770000000004</v>
      </c>
      <c r="J496" s="170"/>
      <c r="K496" s="170">
        <f>SUM(K497:K535)</f>
        <v>61339.799999999996</v>
      </c>
      <c r="L496" s="170"/>
      <c r="M496" s="170">
        <f>SUM(M497:M535)</f>
        <v>0</v>
      </c>
      <c r="N496" s="170"/>
      <c r="O496" s="170">
        <f>SUM(O497:O535)</f>
        <v>1.55</v>
      </c>
      <c r="P496" s="170"/>
      <c r="Q496" s="170">
        <f>SUM(Q497:Q535)</f>
        <v>0</v>
      </c>
      <c r="R496" s="171"/>
      <c r="S496" s="170"/>
      <c r="T496" s="186"/>
      <c r="AE496" t="s">
        <v>143</v>
      </c>
    </row>
    <row r="497" spans="1:60" outlineLevel="1" x14ac:dyDescent="0.2">
      <c r="A497" s="149">
        <v>198</v>
      </c>
      <c r="B497" s="149" t="s">
        <v>803</v>
      </c>
      <c r="C497" s="177" t="s">
        <v>804</v>
      </c>
      <c r="D497" s="159" t="s">
        <v>173</v>
      </c>
      <c r="E497" s="163">
        <v>58.17</v>
      </c>
      <c r="F497" s="168"/>
      <c r="G497" s="168">
        <f>ROUND(E497*F497,2)</f>
        <v>0</v>
      </c>
      <c r="H497" s="168">
        <v>0</v>
      </c>
      <c r="I497" s="168">
        <f>ROUND(E497*H497,2)</f>
        <v>0</v>
      </c>
      <c r="J497" s="168">
        <v>180</v>
      </c>
      <c r="K497" s="168">
        <f>ROUND(E497*J497,2)</f>
        <v>10470.6</v>
      </c>
      <c r="L497" s="168">
        <v>21</v>
      </c>
      <c r="M497" s="168">
        <f>G497*(1+L497/100)</f>
        <v>0</v>
      </c>
      <c r="N497" s="168">
        <v>0</v>
      </c>
      <c r="O497" s="168">
        <f>ROUND(E497*N497,2)</f>
        <v>0</v>
      </c>
      <c r="P497" s="168">
        <v>0</v>
      </c>
      <c r="Q497" s="168">
        <f>ROUND(E497*P497,2)</f>
        <v>0</v>
      </c>
      <c r="R497" s="169" t="s">
        <v>776</v>
      </c>
      <c r="S497" s="168" t="s">
        <v>148</v>
      </c>
      <c r="T497" s="184" t="s">
        <v>1072</v>
      </c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 t="s">
        <v>149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49"/>
      <c r="B498" s="149"/>
      <c r="C498" s="178" t="s">
        <v>305</v>
      </c>
      <c r="D498" s="160"/>
      <c r="E498" s="164">
        <v>20.100000000000001</v>
      </c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9"/>
      <c r="S498" s="168"/>
      <c r="T498" s="185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 t="s">
        <v>151</v>
      </c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49"/>
      <c r="B499" s="149"/>
      <c r="C499" s="178" t="s">
        <v>306</v>
      </c>
      <c r="D499" s="160"/>
      <c r="E499" s="164">
        <v>1.2</v>
      </c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9"/>
      <c r="S499" s="168"/>
      <c r="T499" s="185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 t="s">
        <v>151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49"/>
      <c r="B500" s="149"/>
      <c r="C500" s="178" t="s">
        <v>307</v>
      </c>
      <c r="D500" s="160"/>
      <c r="E500" s="164">
        <v>1.32</v>
      </c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9"/>
      <c r="S500" s="168"/>
      <c r="T500" s="185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 t="s">
        <v>151</v>
      </c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49"/>
      <c r="B501" s="149"/>
      <c r="C501" s="178" t="s">
        <v>308</v>
      </c>
      <c r="D501" s="160"/>
      <c r="E501" s="164">
        <v>0.9</v>
      </c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9"/>
      <c r="S501" s="168"/>
      <c r="T501" s="185"/>
      <c r="U501" s="148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 t="s">
        <v>151</v>
      </c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ht="22.5" outlineLevel="1" x14ac:dyDescent="0.2">
      <c r="A502" s="149"/>
      <c r="B502" s="149"/>
      <c r="C502" s="178" t="s">
        <v>309</v>
      </c>
      <c r="D502" s="160"/>
      <c r="E502" s="164">
        <v>24.15</v>
      </c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9"/>
      <c r="S502" s="168"/>
      <c r="T502" s="185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 t="s">
        <v>151</v>
      </c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49"/>
      <c r="B503" s="149"/>
      <c r="C503" s="178" t="s">
        <v>311</v>
      </c>
      <c r="D503" s="160"/>
      <c r="E503" s="164">
        <v>10.5</v>
      </c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9"/>
      <c r="S503" s="168"/>
      <c r="T503" s="185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 t="s">
        <v>151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49">
        <v>199</v>
      </c>
      <c r="B504" s="149" t="s">
        <v>805</v>
      </c>
      <c r="C504" s="177" t="s">
        <v>806</v>
      </c>
      <c r="D504" s="159" t="s">
        <v>173</v>
      </c>
      <c r="E504" s="163">
        <v>58.17</v>
      </c>
      <c r="F504" s="168"/>
      <c r="G504" s="168">
        <f>ROUND(E504*F504,2)</f>
        <v>0</v>
      </c>
      <c r="H504" s="168">
        <v>29.17</v>
      </c>
      <c r="I504" s="168">
        <f>ROUND(E504*H504,2)</f>
        <v>1696.82</v>
      </c>
      <c r="J504" s="168">
        <v>23.13</v>
      </c>
      <c r="K504" s="168">
        <f>ROUND(E504*J504,2)</f>
        <v>1345.47</v>
      </c>
      <c r="L504" s="168">
        <v>21</v>
      </c>
      <c r="M504" s="168">
        <f>G504*(1+L504/100)</f>
        <v>0</v>
      </c>
      <c r="N504" s="168">
        <v>2.1000000000000001E-4</v>
      </c>
      <c r="O504" s="168">
        <f>ROUND(E504*N504,2)</f>
        <v>0.01</v>
      </c>
      <c r="P504" s="168">
        <v>0</v>
      </c>
      <c r="Q504" s="168">
        <f>ROUND(E504*P504,2)</f>
        <v>0</v>
      </c>
      <c r="R504" s="169" t="s">
        <v>776</v>
      </c>
      <c r="S504" s="168" t="s">
        <v>148</v>
      </c>
      <c r="T504" s="184" t="s">
        <v>1072</v>
      </c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 t="s">
        <v>149</v>
      </c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49">
        <v>200</v>
      </c>
      <c r="B505" s="149" t="s">
        <v>807</v>
      </c>
      <c r="C505" s="177" t="s">
        <v>808</v>
      </c>
      <c r="D505" s="159" t="s">
        <v>216</v>
      </c>
      <c r="E505" s="163">
        <v>58.4</v>
      </c>
      <c r="F505" s="168"/>
      <c r="G505" s="168">
        <f>ROUND(E505*F505,2)</f>
        <v>0</v>
      </c>
      <c r="H505" s="168">
        <v>8</v>
      </c>
      <c r="I505" s="168">
        <f>ROUND(E505*H505,2)</f>
        <v>467.2</v>
      </c>
      <c r="J505" s="168">
        <v>94</v>
      </c>
      <c r="K505" s="168">
        <f>ROUND(E505*J505,2)</f>
        <v>5489.6</v>
      </c>
      <c r="L505" s="168">
        <v>21</v>
      </c>
      <c r="M505" s="168">
        <f>G505*(1+L505/100)</f>
        <v>0</v>
      </c>
      <c r="N505" s="168">
        <v>0</v>
      </c>
      <c r="O505" s="168">
        <f>ROUND(E505*N505,2)</f>
        <v>0</v>
      </c>
      <c r="P505" s="168">
        <v>0</v>
      </c>
      <c r="Q505" s="168">
        <f>ROUND(E505*P505,2)</f>
        <v>0</v>
      </c>
      <c r="R505" s="169" t="s">
        <v>776</v>
      </c>
      <c r="S505" s="168" t="s">
        <v>148</v>
      </c>
      <c r="T505" s="184" t="s">
        <v>1072</v>
      </c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 t="s">
        <v>149</v>
      </c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49"/>
      <c r="B506" s="149"/>
      <c r="C506" s="178" t="s">
        <v>809</v>
      </c>
      <c r="D506" s="160"/>
      <c r="E506" s="164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9"/>
      <c r="S506" s="168"/>
      <c r="T506" s="185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 t="s">
        <v>151</v>
      </c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49"/>
      <c r="B507" s="149"/>
      <c r="C507" s="178" t="s">
        <v>810</v>
      </c>
      <c r="D507" s="160"/>
      <c r="E507" s="164">
        <v>28.4</v>
      </c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9"/>
      <c r="S507" s="168"/>
      <c r="T507" s="185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 t="s">
        <v>151</v>
      </c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49"/>
      <c r="B508" s="149"/>
      <c r="C508" s="178" t="s">
        <v>811</v>
      </c>
      <c r="D508" s="160"/>
      <c r="E508" s="164">
        <v>21</v>
      </c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9"/>
      <c r="S508" s="168"/>
      <c r="T508" s="185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 t="s">
        <v>151</v>
      </c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49"/>
      <c r="B509" s="149"/>
      <c r="C509" s="178" t="s">
        <v>812</v>
      </c>
      <c r="D509" s="160"/>
      <c r="E509" s="164">
        <v>9</v>
      </c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9"/>
      <c r="S509" s="168"/>
      <c r="T509" s="185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 t="s">
        <v>151</v>
      </c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ht="22.5" outlineLevel="1" x14ac:dyDescent="0.2">
      <c r="A510" s="149">
        <v>201</v>
      </c>
      <c r="B510" s="149" t="s">
        <v>813</v>
      </c>
      <c r="C510" s="177" t="s">
        <v>814</v>
      </c>
      <c r="D510" s="159" t="s">
        <v>220</v>
      </c>
      <c r="E510" s="163">
        <v>10</v>
      </c>
      <c r="F510" s="168"/>
      <c r="G510" s="168">
        <f>ROUND(E510*F510,2)</f>
        <v>0</v>
      </c>
      <c r="H510" s="168">
        <v>1.98</v>
      </c>
      <c r="I510" s="168">
        <f>ROUND(E510*H510,2)</f>
        <v>19.8</v>
      </c>
      <c r="J510" s="168">
        <v>53.52</v>
      </c>
      <c r="K510" s="168">
        <f>ROUND(E510*J510,2)</f>
        <v>535.20000000000005</v>
      </c>
      <c r="L510" s="168">
        <v>21</v>
      </c>
      <c r="M510" s="168">
        <f>G510*(1+L510/100)</f>
        <v>0</v>
      </c>
      <c r="N510" s="168">
        <v>0</v>
      </c>
      <c r="O510" s="168">
        <f>ROUND(E510*N510,2)</f>
        <v>0</v>
      </c>
      <c r="P510" s="168">
        <v>0</v>
      </c>
      <c r="Q510" s="168">
        <f>ROUND(E510*P510,2)</f>
        <v>0</v>
      </c>
      <c r="R510" s="169" t="s">
        <v>776</v>
      </c>
      <c r="S510" s="168" t="s">
        <v>148</v>
      </c>
      <c r="T510" s="184" t="s">
        <v>1072</v>
      </c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 t="s">
        <v>149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49"/>
      <c r="B511" s="149"/>
      <c r="C511" s="178" t="s">
        <v>815</v>
      </c>
      <c r="D511" s="160"/>
      <c r="E511" s="164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9"/>
      <c r="S511" s="168"/>
      <c r="T511" s="185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 t="s">
        <v>151</v>
      </c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49"/>
      <c r="B512" s="149"/>
      <c r="C512" s="178" t="s">
        <v>816</v>
      </c>
      <c r="D512" s="160"/>
      <c r="E512" s="164">
        <v>4</v>
      </c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9"/>
      <c r="S512" s="168"/>
      <c r="T512" s="185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 t="s">
        <v>151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49"/>
      <c r="B513" s="149"/>
      <c r="C513" s="178" t="s">
        <v>817</v>
      </c>
      <c r="D513" s="160"/>
      <c r="E513" s="164">
        <v>4</v>
      </c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9"/>
      <c r="S513" s="168"/>
      <c r="T513" s="185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 t="s">
        <v>151</v>
      </c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49"/>
      <c r="B514" s="149"/>
      <c r="C514" s="178" t="s">
        <v>818</v>
      </c>
      <c r="D514" s="160"/>
      <c r="E514" s="164">
        <v>2</v>
      </c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9"/>
      <c r="S514" s="168"/>
      <c r="T514" s="185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 t="s">
        <v>151</v>
      </c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ht="22.5" outlineLevel="1" x14ac:dyDescent="0.2">
      <c r="A515" s="149">
        <v>202</v>
      </c>
      <c r="B515" s="149" t="s">
        <v>819</v>
      </c>
      <c r="C515" s="177" t="s">
        <v>820</v>
      </c>
      <c r="D515" s="159" t="s">
        <v>220</v>
      </c>
      <c r="E515" s="163">
        <v>5</v>
      </c>
      <c r="F515" s="168"/>
      <c r="G515" s="168">
        <f>ROUND(E515*F515,2)</f>
        <v>0</v>
      </c>
      <c r="H515" s="168">
        <v>6.97</v>
      </c>
      <c r="I515" s="168">
        <f>ROUND(E515*H515,2)</f>
        <v>34.85</v>
      </c>
      <c r="J515" s="168">
        <v>56.73</v>
      </c>
      <c r="K515" s="168">
        <f>ROUND(E515*J515,2)</f>
        <v>283.64999999999998</v>
      </c>
      <c r="L515" s="168">
        <v>21</v>
      </c>
      <c r="M515" s="168">
        <f>G515*(1+L515/100)</f>
        <v>0</v>
      </c>
      <c r="N515" s="168">
        <v>0</v>
      </c>
      <c r="O515" s="168">
        <f>ROUND(E515*N515,2)</f>
        <v>0</v>
      </c>
      <c r="P515" s="168">
        <v>0</v>
      </c>
      <c r="Q515" s="168">
        <f>ROUND(E515*P515,2)</f>
        <v>0</v>
      </c>
      <c r="R515" s="169" t="s">
        <v>776</v>
      </c>
      <c r="S515" s="168" t="s">
        <v>148</v>
      </c>
      <c r="T515" s="184" t="s">
        <v>1072</v>
      </c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 t="s">
        <v>149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49"/>
      <c r="B516" s="149"/>
      <c r="C516" s="178" t="s">
        <v>821</v>
      </c>
      <c r="D516" s="160"/>
      <c r="E516" s="164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9"/>
      <c r="S516" s="168"/>
      <c r="T516" s="185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 t="s">
        <v>151</v>
      </c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49"/>
      <c r="B517" s="149"/>
      <c r="C517" s="178" t="s">
        <v>822</v>
      </c>
      <c r="D517" s="160"/>
      <c r="E517" s="164">
        <v>2</v>
      </c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9"/>
      <c r="S517" s="168"/>
      <c r="T517" s="185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 t="s">
        <v>151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49"/>
      <c r="B518" s="149"/>
      <c r="C518" s="178" t="s">
        <v>823</v>
      </c>
      <c r="D518" s="160"/>
      <c r="E518" s="164">
        <v>2</v>
      </c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9"/>
      <c r="S518" s="168"/>
      <c r="T518" s="185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 t="s">
        <v>151</v>
      </c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49"/>
      <c r="B519" s="149"/>
      <c r="C519" s="178" t="s">
        <v>824</v>
      </c>
      <c r="D519" s="160"/>
      <c r="E519" s="164">
        <v>1</v>
      </c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9"/>
      <c r="S519" s="168"/>
      <c r="T519" s="185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 t="s">
        <v>151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49">
        <v>203</v>
      </c>
      <c r="B520" s="149" t="s">
        <v>825</v>
      </c>
      <c r="C520" s="177" t="s">
        <v>826</v>
      </c>
      <c r="D520" s="159" t="s">
        <v>173</v>
      </c>
      <c r="E520" s="163">
        <v>58.17</v>
      </c>
      <c r="F520" s="168"/>
      <c r="G520" s="168">
        <f>ROUND(E520*F520,2)</f>
        <v>0</v>
      </c>
      <c r="H520" s="168">
        <v>0</v>
      </c>
      <c r="I520" s="168">
        <f>ROUND(E520*H520,2)</f>
        <v>0</v>
      </c>
      <c r="J520" s="168">
        <v>689</v>
      </c>
      <c r="K520" s="168">
        <f>ROUND(E520*J520,2)</f>
        <v>40079.129999999997</v>
      </c>
      <c r="L520" s="168">
        <v>21</v>
      </c>
      <c r="M520" s="168">
        <f>G520*(1+L520/100)</f>
        <v>0</v>
      </c>
      <c r="N520" s="168">
        <v>5.2399999999999999E-3</v>
      </c>
      <c r="O520" s="168">
        <f>ROUND(E520*N520,2)</f>
        <v>0.3</v>
      </c>
      <c r="P520" s="168">
        <v>0</v>
      </c>
      <c r="Q520" s="168">
        <f>ROUND(E520*P520,2)</f>
        <v>0</v>
      </c>
      <c r="R520" s="169" t="s">
        <v>776</v>
      </c>
      <c r="S520" s="168" t="s">
        <v>148</v>
      </c>
      <c r="T520" s="184" t="s">
        <v>1072</v>
      </c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 t="s">
        <v>149</v>
      </c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49"/>
      <c r="B521" s="149"/>
      <c r="C521" s="178" t="s">
        <v>305</v>
      </c>
      <c r="D521" s="160"/>
      <c r="E521" s="164">
        <v>20.100000000000001</v>
      </c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9"/>
      <c r="S521" s="168"/>
      <c r="T521" s="185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 t="s">
        <v>151</v>
      </c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49"/>
      <c r="B522" s="149"/>
      <c r="C522" s="178" t="s">
        <v>306</v>
      </c>
      <c r="D522" s="160"/>
      <c r="E522" s="164">
        <v>1.2</v>
      </c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9"/>
      <c r="S522" s="168"/>
      <c r="T522" s="185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 t="s">
        <v>151</v>
      </c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49"/>
      <c r="B523" s="149"/>
      <c r="C523" s="178" t="s">
        <v>307</v>
      </c>
      <c r="D523" s="160"/>
      <c r="E523" s="164">
        <v>1.32</v>
      </c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9"/>
      <c r="S523" s="168"/>
      <c r="T523" s="185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 t="s">
        <v>151</v>
      </c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49"/>
      <c r="B524" s="149"/>
      <c r="C524" s="178" t="s">
        <v>308</v>
      </c>
      <c r="D524" s="160"/>
      <c r="E524" s="164">
        <v>0.9</v>
      </c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9"/>
      <c r="S524" s="168"/>
      <c r="T524" s="185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 t="s">
        <v>151</v>
      </c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ht="22.5" outlineLevel="1" x14ac:dyDescent="0.2">
      <c r="A525" s="149"/>
      <c r="B525" s="149"/>
      <c r="C525" s="178" t="s">
        <v>309</v>
      </c>
      <c r="D525" s="160"/>
      <c r="E525" s="164">
        <v>24.15</v>
      </c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9"/>
      <c r="S525" s="168"/>
      <c r="T525" s="185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 t="s">
        <v>151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49"/>
      <c r="B526" s="149"/>
      <c r="C526" s="178" t="s">
        <v>311</v>
      </c>
      <c r="D526" s="160"/>
      <c r="E526" s="164">
        <v>10.5</v>
      </c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9"/>
      <c r="S526" s="168"/>
      <c r="T526" s="185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 t="s">
        <v>151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ht="22.5" outlineLevel="1" x14ac:dyDescent="0.2">
      <c r="A527" s="149">
        <v>204</v>
      </c>
      <c r="B527" s="149" t="s">
        <v>827</v>
      </c>
      <c r="C527" s="177" t="s">
        <v>828</v>
      </c>
      <c r="D527" s="159" t="s">
        <v>216</v>
      </c>
      <c r="E527" s="163">
        <v>51.7</v>
      </c>
      <c r="F527" s="168"/>
      <c r="G527" s="168">
        <f>ROUND(E527*F527,2)</f>
        <v>0</v>
      </c>
      <c r="H527" s="168">
        <v>253</v>
      </c>
      <c r="I527" s="168">
        <f>ROUND(E527*H527,2)</f>
        <v>13080.1</v>
      </c>
      <c r="J527" s="168">
        <v>40</v>
      </c>
      <c r="K527" s="168">
        <f>ROUND(E527*J527,2)</f>
        <v>2068</v>
      </c>
      <c r="L527" s="168">
        <v>21</v>
      </c>
      <c r="M527" s="168">
        <f>G527*(1+L527/100)</f>
        <v>0</v>
      </c>
      <c r="N527" s="168">
        <v>1.2999999999999999E-4</v>
      </c>
      <c r="O527" s="168">
        <f>ROUND(E527*N527,2)</f>
        <v>0.01</v>
      </c>
      <c r="P527" s="168">
        <v>0</v>
      </c>
      <c r="Q527" s="168">
        <f>ROUND(E527*P527,2)</f>
        <v>0</v>
      </c>
      <c r="R527" s="169" t="s">
        <v>776</v>
      </c>
      <c r="S527" s="168" t="s">
        <v>148</v>
      </c>
      <c r="T527" s="185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 t="s">
        <v>149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49"/>
      <c r="B528" s="149"/>
      <c r="C528" s="178" t="s">
        <v>829</v>
      </c>
      <c r="D528" s="160"/>
      <c r="E528" s="164">
        <v>20.100000000000001</v>
      </c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9"/>
      <c r="S528" s="168"/>
      <c r="T528" s="185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 t="s">
        <v>151</v>
      </c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49"/>
      <c r="B529" s="149"/>
      <c r="C529" s="178" t="s">
        <v>783</v>
      </c>
      <c r="D529" s="160"/>
      <c r="E529" s="164">
        <v>-5.7</v>
      </c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9"/>
      <c r="S529" s="168"/>
      <c r="T529" s="185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 t="s">
        <v>151</v>
      </c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49"/>
      <c r="B530" s="149"/>
      <c r="C530" s="178" t="s">
        <v>788</v>
      </c>
      <c r="D530" s="160"/>
      <c r="E530" s="164">
        <v>14.2</v>
      </c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9"/>
      <c r="S530" s="168"/>
      <c r="T530" s="185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 t="s">
        <v>151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49"/>
      <c r="B531" s="149"/>
      <c r="C531" s="178" t="s">
        <v>789</v>
      </c>
      <c r="D531" s="160"/>
      <c r="E531" s="164">
        <v>16</v>
      </c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9"/>
      <c r="S531" s="168"/>
      <c r="T531" s="185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 t="s">
        <v>151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49"/>
      <c r="B532" s="149"/>
      <c r="C532" s="178" t="s">
        <v>790</v>
      </c>
      <c r="D532" s="160"/>
      <c r="E532" s="164">
        <v>7.1</v>
      </c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9"/>
      <c r="S532" s="168"/>
      <c r="T532" s="185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 t="s">
        <v>151</v>
      </c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49">
        <v>205</v>
      </c>
      <c r="B533" s="149" t="s">
        <v>830</v>
      </c>
      <c r="C533" s="177" t="s">
        <v>831</v>
      </c>
      <c r="D533" s="159" t="s">
        <v>173</v>
      </c>
      <c r="E533" s="163">
        <v>64</v>
      </c>
      <c r="F533" s="168"/>
      <c r="G533" s="168">
        <f>ROUND(E533*F533,2)</f>
        <v>0</v>
      </c>
      <c r="H533" s="168">
        <v>400</v>
      </c>
      <c r="I533" s="168">
        <f>ROUND(E533*H533,2)</f>
        <v>25600</v>
      </c>
      <c r="J533" s="168">
        <v>0</v>
      </c>
      <c r="K533" s="168">
        <f>ROUND(E533*J533,2)</f>
        <v>0</v>
      </c>
      <c r="L533" s="168">
        <v>21</v>
      </c>
      <c r="M533" s="168">
        <f>G533*(1+L533/100)</f>
        <v>0</v>
      </c>
      <c r="N533" s="168">
        <v>1.9199999999999998E-2</v>
      </c>
      <c r="O533" s="168">
        <f>ROUND(E533*N533,2)</f>
        <v>1.23</v>
      </c>
      <c r="P533" s="168">
        <v>0</v>
      </c>
      <c r="Q533" s="168">
        <f>ROUND(E533*P533,2)</f>
        <v>0</v>
      </c>
      <c r="R533" s="169"/>
      <c r="S533" s="168" t="s">
        <v>179</v>
      </c>
      <c r="T533" s="185" t="s">
        <v>1073</v>
      </c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 t="s">
        <v>208</v>
      </c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49"/>
      <c r="B534" s="149"/>
      <c r="C534" s="178" t="s">
        <v>832</v>
      </c>
      <c r="D534" s="160"/>
      <c r="E534" s="164">
        <v>64</v>
      </c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9"/>
      <c r="S534" s="168"/>
      <c r="T534" s="185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 t="s">
        <v>151</v>
      </c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49">
        <v>206</v>
      </c>
      <c r="B535" s="149" t="s">
        <v>833</v>
      </c>
      <c r="C535" s="177" t="s">
        <v>834</v>
      </c>
      <c r="D535" s="159" t="s">
        <v>178</v>
      </c>
      <c r="E535" s="163">
        <v>1.5525500000000001</v>
      </c>
      <c r="F535" s="168"/>
      <c r="G535" s="168">
        <f>ROUND(E535*F535,2)</f>
        <v>0</v>
      </c>
      <c r="H535" s="168">
        <v>0</v>
      </c>
      <c r="I535" s="168">
        <f>ROUND(E535*H535,2)</f>
        <v>0</v>
      </c>
      <c r="J535" s="168">
        <v>688</v>
      </c>
      <c r="K535" s="168">
        <f>ROUND(E535*J535,2)</f>
        <v>1068.1500000000001</v>
      </c>
      <c r="L535" s="168">
        <v>21</v>
      </c>
      <c r="M535" s="168">
        <f>G535*(1+L535/100)</f>
        <v>0</v>
      </c>
      <c r="N535" s="168">
        <v>0</v>
      </c>
      <c r="O535" s="168">
        <f>ROUND(E535*N535,2)</f>
        <v>0</v>
      </c>
      <c r="P535" s="168">
        <v>0</v>
      </c>
      <c r="Q535" s="168">
        <f>ROUND(E535*P535,2)</f>
        <v>0</v>
      </c>
      <c r="R535" s="169" t="s">
        <v>776</v>
      </c>
      <c r="S535" s="168" t="s">
        <v>148</v>
      </c>
      <c r="T535" s="184" t="s">
        <v>1072</v>
      </c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 t="s">
        <v>596</v>
      </c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x14ac:dyDescent="0.2">
      <c r="A536" s="155" t="s">
        <v>142</v>
      </c>
      <c r="B536" s="155" t="s">
        <v>110</v>
      </c>
      <c r="C536" s="179" t="s">
        <v>111</v>
      </c>
      <c r="D536" s="161"/>
      <c r="E536" s="165"/>
      <c r="F536" s="170"/>
      <c r="G536" s="170">
        <f>SUM(G537:G544)</f>
        <v>0</v>
      </c>
      <c r="H536" s="170"/>
      <c r="I536" s="170">
        <f>SUM(I537:I544)</f>
        <v>177.01</v>
      </c>
      <c r="J536" s="170"/>
      <c r="K536" s="170">
        <f>SUM(K537:K544)</f>
        <v>6757.3200000000006</v>
      </c>
      <c r="L536" s="170"/>
      <c r="M536" s="170">
        <f>SUM(M537:M544)</f>
        <v>0</v>
      </c>
      <c r="N536" s="170"/>
      <c r="O536" s="170">
        <f>SUM(O537:O544)</f>
        <v>0.01</v>
      </c>
      <c r="P536" s="170"/>
      <c r="Q536" s="170">
        <f>SUM(Q537:Q544)</f>
        <v>0</v>
      </c>
      <c r="R536" s="171"/>
      <c r="S536" s="170"/>
      <c r="T536" s="186"/>
      <c r="AE536" t="s">
        <v>143</v>
      </c>
    </row>
    <row r="537" spans="1:60" outlineLevel="1" x14ac:dyDescent="0.2">
      <c r="A537" s="149">
        <v>207</v>
      </c>
      <c r="B537" s="149" t="s">
        <v>835</v>
      </c>
      <c r="C537" s="177" t="s">
        <v>836</v>
      </c>
      <c r="D537" s="159" t="s">
        <v>173</v>
      </c>
      <c r="E537" s="163">
        <v>4.4000000000000004</v>
      </c>
      <c r="F537" s="168"/>
      <c r="G537" s="168">
        <f>ROUND(E537*F537,2)</f>
        <v>0</v>
      </c>
      <c r="H537" s="168">
        <v>40.229999999999997</v>
      </c>
      <c r="I537" s="168">
        <f>ROUND(E537*H537,2)</f>
        <v>177.01</v>
      </c>
      <c r="J537" s="168">
        <v>48.27</v>
      </c>
      <c r="K537" s="168">
        <f>ROUND(E537*J537,2)</f>
        <v>212.39</v>
      </c>
      <c r="L537" s="168">
        <v>21</v>
      </c>
      <c r="M537" s="168">
        <f>G537*(1+L537/100)</f>
        <v>0</v>
      </c>
      <c r="N537" s="168">
        <v>3.2000000000000003E-4</v>
      </c>
      <c r="O537" s="168">
        <f>ROUND(E537*N537,2)</f>
        <v>0</v>
      </c>
      <c r="P537" s="168">
        <v>0</v>
      </c>
      <c r="Q537" s="168">
        <f>ROUND(E537*P537,2)</f>
        <v>0</v>
      </c>
      <c r="R537" s="169" t="s">
        <v>837</v>
      </c>
      <c r="S537" s="168" t="s">
        <v>148</v>
      </c>
      <c r="T537" s="184" t="s">
        <v>1072</v>
      </c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 t="s">
        <v>149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49"/>
      <c r="B538" s="149"/>
      <c r="C538" s="178" t="s">
        <v>838</v>
      </c>
      <c r="D538" s="160"/>
      <c r="E538" s="164">
        <v>4.4000000000000004</v>
      </c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9"/>
      <c r="S538" s="168"/>
      <c r="T538" s="185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 t="s">
        <v>151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49">
        <v>208</v>
      </c>
      <c r="B539" s="149" t="s">
        <v>839</v>
      </c>
      <c r="C539" s="177" t="s">
        <v>840</v>
      </c>
      <c r="D539" s="159" t="s">
        <v>173</v>
      </c>
      <c r="E539" s="163">
        <v>89.168000000000006</v>
      </c>
      <c r="F539" s="168"/>
      <c r="G539" s="168">
        <f>ROUND(E539*F539,2)</f>
        <v>0</v>
      </c>
      <c r="H539" s="168">
        <v>0</v>
      </c>
      <c r="I539" s="168">
        <f>ROUND(E539*H539,2)</f>
        <v>0</v>
      </c>
      <c r="J539" s="168">
        <v>73.400000000000006</v>
      </c>
      <c r="K539" s="168">
        <f>ROUND(E539*J539,2)</f>
        <v>6544.93</v>
      </c>
      <c r="L539" s="168">
        <v>21</v>
      </c>
      <c r="M539" s="168">
        <f>G539*(1+L539/100)</f>
        <v>0</v>
      </c>
      <c r="N539" s="168">
        <v>1.6000000000000001E-4</v>
      </c>
      <c r="O539" s="168">
        <f>ROUND(E539*N539,2)</f>
        <v>0.01</v>
      </c>
      <c r="P539" s="168">
        <v>0</v>
      </c>
      <c r="Q539" s="168">
        <f>ROUND(E539*P539,2)</f>
        <v>0</v>
      </c>
      <c r="R539" s="169" t="s">
        <v>837</v>
      </c>
      <c r="S539" s="168" t="s">
        <v>148</v>
      </c>
      <c r="T539" s="184" t="s">
        <v>1072</v>
      </c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 t="s">
        <v>149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">
      <c r="A540" s="149"/>
      <c r="B540" s="149"/>
      <c r="C540" s="178" t="s">
        <v>841</v>
      </c>
      <c r="D540" s="160"/>
      <c r="E540" s="164">
        <v>1.472</v>
      </c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9"/>
      <c r="S540" s="168"/>
      <c r="T540" s="185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 t="s">
        <v>151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49"/>
      <c r="B541" s="149"/>
      <c r="C541" s="178" t="s">
        <v>842</v>
      </c>
      <c r="D541" s="160"/>
      <c r="E541" s="164">
        <v>13.68</v>
      </c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9"/>
      <c r="S541" s="168"/>
      <c r="T541" s="185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 t="s">
        <v>151</v>
      </c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49"/>
      <c r="B542" s="149"/>
      <c r="C542" s="178" t="s">
        <v>843</v>
      </c>
      <c r="D542" s="160"/>
      <c r="E542" s="164">
        <v>14.616</v>
      </c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9"/>
      <c r="S542" s="168"/>
      <c r="T542" s="185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 t="s">
        <v>151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49"/>
      <c r="B543" s="149"/>
      <c r="C543" s="178" t="s">
        <v>844</v>
      </c>
      <c r="D543" s="160"/>
      <c r="E543" s="164">
        <v>55</v>
      </c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9"/>
      <c r="S543" s="168"/>
      <c r="T543" s="185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 t="s">
        <v>151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">
      <c r="A544" s="149"/>
      <c r="B544" s="149"/>
      <c r="C544" s="178" t="s">
        <v>845</v>
      </c>
      <c r="D544" s="160"/>
      <c r="E544" s="164">
        <v>4.4000000000000004</v>
      </c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9"/>
      <c r="S544" s="168"/>
      <c r="T544" s="185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 t="s">
        <v>151</v>
      </c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x14ac:dyDescent="0.2">
      <c r="A545" s="155" t="s">
        <v>142</v>
      </c>
      <c r="B545" s="155" t="s">
        <v>112</v>
      </c>
      <c r="C545" s="179" t="s">
        <v>113</v>
      </c>
      <c r="D545" s="161"/>
      <c r="E545" s="165"/>
      <c r="F545" s="170"/>
      <c r="G545" s="170">
        <f>SUM(G546:G554)</f>
        <v>0</v>
      </c>
      <c r="H545" s="170"/>
      <c r="I545" s="170">
        <f>SUM(I546:I554)</f>
        <v>0</v>
      </c>
      <c r="J545" s="170"/>
      <c r="K545" s="170">
        <f>SUM(K546:K554)</f>
        <v>13129</v>
      </c>
      <c r="L545" s="170"/>
      <c r="M545" s="170">
        <f>SUM(M546:M554)</f>
        <v>0</v>
      </c>
      <c r="N545" s="170"/>
      <c r="O545" s="170">
        <f>SUM(O546:O554)</f>
        <v>0.08</v>
      </c>
      <c r="P545" s="170"/>
      <c r="Q545" s="170">
        <f>SUM(Q546:Q554)</f>
        <v>0</v>
      </c>
      <c r="R545" s="171"/>
      <c r="S545" s="170"/>
      <c r="T545" s="186"/>
      <c r="AE545" t="s">
        <v>143</v>
      </c>
    </row>
    <row r="546" spans="1:60" outlineLevel="1" x14ac:dyDescent="0.2">
      <c r="A546" s="149">
        <v>209</v>
      </c>
      <c r="B546" s="149" t="s">
        <v>846</v>
      </c>
      <c r="C546" s="177" t="s">
        <v>847</v>
      </c>
      <c r="D546" s="159" t="s">
        <v>173</v>
      </c>
      <c r="E546" s="163">
        <v>131.29</v>
      </c>
      <c r="F546" s="168"/>
      <c r="G546" s="168">
        <f>ROUND(E546*F546,2)</f>
        <v>0</v>
      </c>
      <c r="H546" s="168">
        <v>0</v>
      </c>
      <c r="I546" s="168">
        <f>ROUND(E546*H546,2)</f>
        <v>0</v>
      </c>
      <c r="J546" s="168">
        <v>25</v>
      </c>
      <c r="K546" s="168">
        <f>ROUND(E546*J546,2)</f>
        <v>3282.25</v>
      </c>
      <c r="L546" s="168">
        <v>21</v>
      </c>
      <c r="M546" s="168">
        <f>G546*(1+L546/100)</f>
        <v>0</v>
      </c>
      <c r="N546" s="168">
        <v>1.7000000000000001E-4</v>
      </c>
      <c r="O546" s="168">
        <f>ROUND(E546*N546,2)</f>
        <v>0.02</v>
      </c>
      <c r="P546" s="168">
        <v>0</v>
      </c>
      <c r="Q546" s="168">
        <f>ROUND(E546*P546,2)</f>
        <v>0</v>
      </c>
      <c r="R546" s="169" t="s">
        <v>848</v>
      </c>
      <c r="S546" s="168" t="s">
        <v>148</v>
      </c>
      <c r="T546" s="184" t="s">
        <v>1072</v>
      </c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 t="s">
        <v>149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49"/>
      <c r="B547" s="149"/>
      <c r="C547" s="178" t="s">
        <v>849</v>
      </c>
      <c r="D547" s="160"/>
      <c r="E547" s="164">
        <v>57.46</v>
      </c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9"/>
      <c r="S547" s="168"/>
      <c r="T547" s="185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 t="s">
        <v>151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49"/>
      <c r="B548" s="149"/>
      <c r="C548" s="178" t="s">
        <v>850</v>
      </c>
      <c r="D548" s="160"/>
      <c r="E548" s="164">
        <v>11.4</v>
      </c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9"/>
      <c r="S548" s="168"/>
      <c r="T548" s="185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 t="s">
        <v>151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49"/>
      <c r="B549" s="149"/>
      <c r="C549" s="178" t="s">
        <v>851</v>
      </c>
      <c r="D549" s="160"/>
      <c r="E549" s="164">
        <v>-13.4</v>
      </c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9"/>
      <c r="S549" s="168"/>
      <c r="T549" s="185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 t="s">
        <v>151</v>
      </c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49"/>
      <c r="B550" s="149"/>
      <c r="C550" s="178" t="s">
        <v>852</v>
      </c>
      <c r="D550" s="160"/>
      <c r="E550" s="164">
        <v>5.13</v>
      </c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9"/>
      <c r="S550" s="168"/>
      <c r="T550" s="185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 t="s">
        <v>151</v>
      </c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49"/>
      <c r="B551" s="149"/>
      <c r="C551" s="178" t="s">
        <v>853</v>
      </c>
      <c r="D551" s="160"/>
      <c r="E551" s="164">
        <v>26.98</v>
      </c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9"/>
      <c r="S551" s="168"/>
      <c r="T551" s="185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 t="s">
        <v>151</v>
      </c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ht="22.5" outlineLevel="1" x14ac:dyDescent="0.2">
      <c r="A552" s="149"/>
      <c r="B552" s="149"/>
      <c r="C552" s="178" t="s">
        <v>854</v>
      </c>
      <c r="D552" s="160"/>
      <c r="E552" s="164">
        <v>30.21</v>
      </c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9"/>
      <c r="S552" s="168"/>
      <c r="T552" s="185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 t="s">
        <v>151</v>
      </c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">
      <c r="A553" s="149"/>
      <c r="B553" s="149"/>
      <c r="C553" s="178" t="s">
        <v>855</v>
      </c>
      <c r="D553" s="160"/>
      <c r="E553" s="164">
        <v>13.51</v>
      </c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9"/>
      <c r="S553" s="168"/>
      <c r="T553" s="185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 t="s">
        <v>151</v>
      </c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">
      <c r="A554" s="149">
        <v>210</v>
      </c>
      <c r="B554" s="149" t="s">
        <v>856</v>
      </c>
      <c r="C554" s="177" t="s">
        <v>857</v>
      </c>
      <c r="D554" s="159" t="s">
        <v>173</v>
      </c>
      <c r="E554" s="163">
        <v>131.29</v>
      </c>
      <c r="F554" s="168"/>
      <c r="G554" s="168">
        <f>ROUND(E554*F554,2)</f>
        <v>0</v>
      </c>
      <c r="H554" s="168">
        <v>0</v>
      </c>
      <c r="I554" s="168">
        <f>ROUND(E554*H554,2)</f>
        <v>0</v>
      </c>
      <c r="J554" s="168">
        <v>75</v>
      </c>
      <c r="K554" s="168">
        <f>ROUND(E554*J554,2)</f>
        <v>9846.75</v>
      </c>
      <c r="L554" s="168">
        <v>21</v>
      </c>
      <c r="M554" s="168">
        <f>G554*(1+L554/100)</f>
        <v>0</v>
      </c>
      <c r="N554" s="168">
        <v>4.6000000000000001E-4</v>
      </c>
      <c r="O554" s="168">
        <f>ROUND(E554*N554,2)</f>
        <v>0.06</v>
      </c>
      <c r="P554" s="168">
        <v>0</v>
      </c>
      <c r="Q554" s="168">
        <f>ROUND(E554*P554,2)</f>
        <v>0</v>
      </c>
      <c r="R554" s="169" t="s">
        <v>848</v>
      </c>
      <c r="S554" s="168" t="s">
        <v>148</v>
      </c>
      <c r="T554" s="184" t="s">
        <v>1072</v>
      </c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 t="s">
        <v>149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x14ac:dyDescent="0.2">
      <c r="A555" s="155" t="s">
        <v>142</v>
      </c>
      <c r="B555" s="155" t="s">
        <v>116</v>
      </c>
      <c r="C555" s="179" t="s">
        <v>117</v>
      </c>
      <c r="D555" s="161"/>
      <c r="E555" s="165"/>
      <c r="F555" s="170"/>
      <c r="G555" s="170">
        <f>SUM(G556:G561)</f>
        <v>0</v>
      </c>
      <c r="H555" s="170"/>
      <c r="I555" s="170">
        <f>SUM(I556:I561)</f>
        <v>0</v>
      </c>
      <c r="J555" s="170"/>
      <c r="K555" s="170">
        <f>SUM(K556:K561)</f>
        <v>29893.39</v>
      </c>
      <c r="L555" s="170"/>
      <c r="M555" s="170">
        <f>SUM(M556:M561)</f>
        <v>0</v>
      </c>
      <c r="N555" s="170"/>
      <c r="O555" s="170">
        <f>SUM(O556:O561)</f>
        <v>0</v>
      </c>
      <c r="P555" s="170"/>
      <c r="Q555" s="170">
        <f>SUM(Q556:Q561)</f>
        <v>0</v>
      </c>
      <c r="R555" s="171"/>
      <c r="S555" s="170"/>
      <c r="T555" s="186"/>
      <c r="AE555" t="s">
        <v>143</v>
      </c>
    </row>
    <row r="556" spans="1:60" outlineLevel="1" x14ac:dyDescent="0.2">
      <c r="A556" s="149">
        <v>211</v>
      </c>
      <c r="B556" s="149" t="s">
        <v>858</v>
      </c>
      <c r="C556" s="177" t="s">
        <v>859</v>
      </c>
      <c r="D556" s="159" t="s">
        <v>178</v>
      </c>
      <c r="E556" s="163">
        <v>19.501200000000001</v>
      </c>
      <c r="F556" s="168"/>
      <c r="G556" s="168">
        <f t="shared" ref="G556:G561" si="6">ROUND(E556*F556,2)</f>
        <v>0</v>
      </c>
      <c r="H556" s="168">
        <v>0</v>
      </c>
      <c r="I556" s="168">
        <f t="shared" ref="I556:I561" si="7">ROUND(E556*H556,2)</f>
        <v>0</v>
      </c>
      <c r="J556" s="168">
        <v>264</v>
      </c>
      <c r="K556" s="168">
        <f t="shared" ref="K556:K561" si="8">ROUND(E556*J556,2)</f>
        <v>5148.32</v>
      </c>
      <c r="L556" s="168">
        <v>21</v>
      </c>
      <c r="M556" s="168">
        <f t="shared" ref="M556:M561" si="9">G556*(1+L556/100)</f>
        <v>0</v>
      </c>
      <c r="N556" s="168">
        <v>0</v>
      </c>
      <c r="O556" s="168">
        <f t="shared" ref="O556:O561" si="10">ROUND(E556*N556,2)</f>
        <v>0</v>
      </c>
      <c r="P556" s="168">
        <v>0</v>
      </c>
      <c r="Q556" s="168">
        <f t="shared" ref="Q556:Q561" si="11">ROUND(E556*P556,2)</f>
        <v>0</v>
      </c>
      <c r="R556" s="169" t="s">
        <v>495</v>
      </c>
      <c r="S556" s="168" t="s">
        <v>148</v>
      </c>
      <c r="T556" s="184" t="s">
        <v>1072</v>
      </c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 t="s">
        <v>860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49">
        <v>212</v>
      </c>
      <c r="B557" s="149" t="s">
        <v>861</v>
      </c>
      <c r="C557" s="177" t="s">
        <v>862</v>
      </c>
      <c r="D557" s="159" t="s">
        <v>178</v>
      </c>
      <c r="E557" s="163">
        <v>273.01683000000003</v>
      </c>
      <c r="F557" s="168"/>
      <c r="G557" s="168">
        <f t="shared" si="6"/>
        <v>0</v>
      </c>
      <c r="H557" s="168">
        <v>0</v>
      </c>
      <c r="I557" s="168">
        <f t="shared" si="7"/>
        <v>0</v>
      </c>
      <c r="J557" s="168">
        <v>25</v>
      </c>
      <c r="K557" s="168">
        <f t="shared" si="8"/>
        <v>6825.42</v>
      </c>
      <c r="L557" s="168">
        <v>21</v>
      </c>
      <c r="M557" s="168">
        <f t="shared" si="9"/>
        <v>0</v>
      </c>
      <c r="N557" s="168">
        <v>0</v>
      </c>
      <c r="O557" s="168">
        <f t="shared" si="10"/>
        <v>0</v>
      </c>
      <c r="P557" s="168">
        <v>0</v>
      </c>
      <c r="Q557" s="168">
        <f t="shared" si="11"/>
        <v>0</v>
      </c>
      <c r="R557" s="169" t="s">
        <v>495</v>
      </c>
      <c r="S557" s="168" t="s">
        <v>148</v>
      </c>
      <c r="T557" s="184" t="s">
        <v>1072</v>
      </c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 t="s">
        <v>860</v>
      </c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">
      <c r="A558" s="149">
        <v>213</v>
      </c>
      <c r="B558" s="149" t="s">
        <v>863</v>
      </c>
      <c r="C558" s="177" t="s">
        <v>864</v>
      </c>
      <c r="D558" s="159" t="s">
        <v>178</v>
      </c>
      <c r="E558" s="163">
        <v>19.501200000000001</v>
      </c>
      <c r="F558" s="168"/>
      <c r="G558" s="168">
        <f t="shared" si="6"/>
        <v>0</v>
      </c>
      <c r="H558" s="168">
        <v>0</v>
      </c>
      <c r="I558" s="168">
        <f t="shared" si="7"/>
        <v>0</v>
      </c>
      <c r="J558" s="168">
        <v>369.5</v>
      </c>
      <c r="K558" s="168">
        <f t="shared" si="8"/>
        <v>7205.69</v>
      </c>
      <c r="L558" s="168">
        <v>21</v>
      </c>
      <c r="M558" s="168">
        <f t="shared" si="9"/>
        <v>0</v>
      </c>
      <c r="N558" s="168">
        <v>0</v>
      </c>
      <c r="O558" s="168">
        <f t="shared" si="10"/>
        <v>0</v>
      </c>
      <c r="P558" s="168">
        <v>0</v>
      </c>
      <c r="Q558" s="168">
        <f t="shared" si="11"/>
        <v>0</v>
      </c>
      <c r="R558" s="169" t="s">
        <v>495</v>
      </c>
      <c r="S558" s="168" t="s">
        <v>148</v>
      </c>
      <c r="T558" s="184" t="s">
        <v>1072</v>
      </c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 t="s">
        <v>860</v>
      </c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49">
        <v>214</v>
      </c>
      <c r="B559" s="149" t="s">
        <v>865</v>
      </c>
      <c r="C559" s="177" t="s">
        <v>866</v>
      </c>
      <c r="D559" s="159" t="s">
        <v>178</v>
      </c>
      <c r="E559" s="163">
        <v>39.002400000000002</v>
      </c>
      <c r="F559" s="168"/>
      <c r="G559" s="168">
        <f t="shared" si="6"/>
        <v>0</v>
      </c>
      <c r="H559" s="168">
        <v>0</v>
      </c>
      <c r="I559" s="168">
        <f t="shared" si="7"/>
        <v>0</v>
      </c>
      <c r="J559" s="168">
        <v>41.2</v>
      </c>
      <c r="K559" s="168">
        <f t="shared" si="8"/>
        <v>1606.9</v>
      </c>
      <c r="L559" s="168">
        <v>21</v>
      </c>
      <c r="M559" s="168">
        <f t="shared" si="9"/>
        <v>0</v>
      </c>
      <c r="N559" s="168">
        <v>0</v>
      </c>
      <c r="O559" s="168">
        <f t="shared" si="10"/>
        <v>0</v>
      </c>
      <c r="P559" s="168">
        <v>0</v>
      </c>
      <c r="Q559" s="168">
        <f t="shared" si="11"/>
        <v>0</v>
      </c>
      <c r="R559" s="169" t="s">
        <v>495</v>
      </c>
      <c r="S559" s="168" t="s">
        <v>148</v>
      </c>
      <c r="T559" s="184" t="s">
        <v>1072</v>
      </c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 t="s">
        <v>860</v>
      </c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">
      <c r="A560" s="149">
        <v>215</v>
      </c>
      <c r="B560" s="149" t="s">
        <v>867</v>
      </c>
      <c r="C560" s="177" t="s">
        <v>868</v>
      </c>
      <c r="D560" s="159" t="s">
        <v>178</v>
      </c>
      <c r="E560" s="163">
        <v>19.501200000000001</v>
      </c>
      <c r="F560" s="168"/>
      <c r="G560" s="168">
        <f t="shared" si="6"/>
        <v>0</v>
      </c>
      <c r="H560" s="168">
        <v>0</v>
      </c>
      <c r="I560" s="168">
        <f t="shared" si="7"/>
        <v>0</v>
      </c>
      <c r="J560" s="168">
        <v>130</v>
      </c>
      <c r="K560" s="168">
        <f t="shared" si="8"/>
        <v>2535.16</v>
      </c>
      <c r="L560" s="168">
        <v>21</v>
      </c>
      <c r="M560" s="168">
        <f t="shared" si="9"/>
        <v>0</v>
      </c>
      <c r="N560" s="168">
        <v>0</v>
      </c>
      <c r="O560" s="168">
        <f t="shared" si="10"/>
        <v>0</v>
      </c>
      <c r="P560" s="168">
        <v>0</v>
      </c>
      <c r="Q560" s="168">
        <f t="shared" si="11"/>
        <v>0</v>
      </c>
      <c r="R560" s="169" t="s">
        <v>495</v>
      </c>
      <c r="S560" s="168" t="s">
        <v>148</v>
      </c>
      <c r="T560" s="185" t="s">
        <v>1073</v>
      </c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 t="s">
        <v>860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">
      <c r="A561" s="149">
        <v>216</v>
      </c>
      <c r="B561" s="149" t="s">
        <v>869</v>
      </c>
      <c r="C561" s="177" t="s">
        <v>870</v>
      </c>
      <c r="D561" s="159" t="s">
        <v>178</v>
      </c>
      <c r="E561" s="163">
        <v>19.501200000000001</v>
      </c>
      <c r="F561" s="168"/>
      <c r="G561" s="168">
        <f t="shared" si="6"/>
        <v>0</v>
      </c>
      <c r="H561" s="168">
        <v>0</v>
      </c>
      <c r="I561" s="168">
        <f t="shared" si="7"/>
        <v>0</v>
      </c>
      <c r="J561" s="168">
        <v>337</v>
      </c>
      <c r="K561" s="168">
        <f t="shared" si="8"/>
        <v>6571.9</v>
      </c>
      <c r="L561" s="168">
        <v>21</v>
      </c>
      <c r="M561" s="168">
        <f t="shared" si="9"/>
        <v>0</v>
      </c>
      <c r="N561" s="168">
        <v>0</v>
      </c>
      <c r="O561" s="168">
        <f t="shared" si="10"/>
        <v>0</v>
      </c>
      <c r="P561" s="168">
        <v>0</v>
      </c>
      <c r="Q561" s="168">
        <f t="shared" si="11"/>
        <v>0</v>
      </c>
      <c r="R561" s="169"/>
      <c r="S561" s="168" t="s">
        <v>179</v>
      </c>
      <c r="T561" s="184" t="s">
        <v>1072</v>
      </c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 t="s">
        <v>860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x14ac:dyDescent="0.2">
      <c r="A562" s="155" t="s">
        <v>142</v>
      </c>
      <c r="B562" s="155" t="s">
        <v>119</v>
      </c>
      <c r="C562" s="179" t="s">
        <v>28</v>
      </c>
      <c r="D562" s="161"/>
      <c r="E562" s="165"/>
      <c r="F562" s="170"/>
      <c r="G562" s="170">
        <f>SUM(G563:G564)</f>
        <v>0</v>
      </c>
      <c r="H562" s="170"/>
      <c r="I562" s="170">
        <f>SUM(I563:I564)</f>
        <v>0</v>
      </c>
      <c r="J562" s="170"/>
      <c r="K562" s="170">
        <f>SUM(K563:K564)</f>
        <v>31593.68</v>
      </c>
      <c r="L562" s="170"/>
      <c r="M562" s="170">
        <f>SUM(M563:M564)</f>
        <v>0</v>
      </c>
      <c r="N562" s="170"/>
      <c r="O562" s="170">
        <f>SUM(O563:O564)</f>
        <v>0</v>
      </c>
      <c r="P562" s="170"/>
      <c r="Q562" s="170">
        <f>SUM(Q563:Q564)</f>
        <v>0</v>
      </c>
      <c r="R562" s="171"/>
      <c r="S562" s="170"/>
      <c r="T562" s="186"/>
      <c r="AE562" t="s">
        <v>143</v>
      </c>
    </row>
    <row r="563" spans="1:60" outlineLevel="1" x14ac:dyDescent="0.2">
      <c r="A563" s="149">
        <v>217</v>
      </c>
      <c r="B563" s="149" t="s">
        <v>871</v>
      </c>
      <c r="C563" s="177" t="s">
        <v>872</v>
      </c>
      <c r="D563" s="159" t="s">
        <v>873</v>
      </c>
      <c r="E563" s="163">
        <v>1</v>
      </c>
      <c r="F563" s="168"/>
      <c r="G563" s="168">
        <f>ROUND(E563*F563,2)</f>
        <v>0</v>
      </c>
      <c r="H563" s="168">
        <v>0</v>
      </c>
      <c r="I563" s="168">
        <f>ROUND(E563*H563,2)</f>
        <v>0</v>
      </c>
      <c r="J563" s="168">
        <v>18956.21</v>
      </c>
      <c r="K563" s="168">
        <f>ROUND(E563*J563,2)</f>
        <v>18956.21</v>
      </c>
      <c r="L563" s="168">
        <v>21</v>
      </c>
      <c r="M563" s="168">
        <f>G563*(1+L563/100)</f>
        <v>0</v>
      </c>
      <c r="N563" s="168">
        <v>0</v>
      </c>
      <c r="O563" s="168">
        <f>ROUND(E563*N563,2)</f>
        <v>0</v>
      </c>
      <c r="P563" s="168">
        <v>0</v>
      </c>
      <c r="Q563" s="168">
        <f>ROUND(E563*P563,2)</f>
        <v>0</v>
      </c>
      <c r="R563" s="169" t="s">
        <v>874</v>
      </c>
      <c r="S563" s="168" t="s">
        <v>148</v>
      </c>
      <c r="T563" s="185" t="s">
        <v>1073</v>
      </c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 t="s">
        <v>875</v>
      </c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72">
        <v>218</v>
      </c>
      <c r="B564" s="172" t="s">
        <v>876</v>
      </c>
      <c r="C564" s="180" t="s">
        <v>1350</v>
      </c>
      <c r="D564" s="173" t="s">
        <v>877</v>
      </c>
      <c r="E564" s="174">
        <v>1</v>
      </c>
      <c r="F564" s="175"/>
      <c r="G564" s="175">
        <f>ROUND(E564*F564,2)</f>
        <v>0</v>
      </c>
      <c r="H564" s="175">
        <v>0</v>
      </c>
      <c r="I564" s="175">
        <f>ROUND(E564*H564,2)</f>
        <v>0</v>
      </c>
      <c r="J564" s="175">
        <v>12637.47</v>
      </c>
      <c r="K564" s="175">
        <f>ROUND(E564*J564,2)</f>
        <v>12637.47</v>
      </c>
      <c r="L564" s="175">
        <v>21</v>
      </c>
      <c r="M564" s="175">
        <f>G564*(1+L564/100)</f>
        <v>0</v>
      </c>
      <c r="N564" s="175">
        <v>0</v>
      </c>
      <c r="O564" s="175">
        <f>ROUND(E564*N564,2)</f>
        <v>0</v>
      </c>
      <c r="P564" s="175">
        <v>0</v>
      </c>
      <c r="Q564" s="175">
        <f>ROUND(E564*P564,2)</f>
        <v>0</v>
      </c>
      <c r="R564" s="176"/>
      <c r="S564" s="175" t="s">
        <v>179</v>
      </c>
      <c r="T564" s="187" t="s">
        <v>1073</v>
      </c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 t="s">
        <v>875</v>
      </c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x14ac:dyDescent="0.2">
      <c r="A565" s="4"/>
      <c r="B565" s="5" t="s">
        <v>878</v>
      </c>
      <c r="C565" s="181" t="s">
        <v>878</v>
      </c>
      <c r="D565" s="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AC565">
        <v>15</v>
      </c>
      <c r="AD565">
        <v>21</v>
      </c>
    </row>
    <row r="566" spans="1:60" x14ac:dyDescent="0.2">
      <c r="A566" s="188"/>
      <c r="B566" s="189"/>
      <c r="C566" s="190" t="s">
        <v>30</v>
      </c>
      <c r="D566" s="191"/>
      <c r="E566" s="188"/>
      <c r="F566" s="188"/>
      <c r="G566" s="192">
        <f>G7+G28+G49+G91+G104+G114+G175+G195+G219+G226+G246+G267+G350+G352+G367+G372+G396+G419+G445+G463+G472+G496+G536+G545+G555+G562</f>
        <v>0</v>
      </c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AE566" t="s">
        <v>879</v>
      </c>
    </row>
    <row r="567" spans="1:60" x14ac:dyDescent="0.2">
      <c r="D567" s="11"/>
    </row>
    <row r="568" spans="1:60" x14ac:dyDescent="0.2">
      <c r="D568" s="11"/>
    </row>
    <row r="569" spans="1:60" x14ac:dyDescent="0.2">
      <c r="D569" s="11"/>
    </row>
    <row r="570" spans="1:60" x14ac:dyDescent="0.2">
      <c r="D570" s="11"/>
    </row>
    <row r="571" spans="1:60" x14ac:dyDescent="0.2">
      <c r="D571" s="11"/>
    </row>
    <row r="572" spans="1:60" x14ac:dyDescent="0.2">
      <c r="D572" s="11"/>
    </row>
    <row r="573" spans="1:60" x14ac:dyDescent="0.2">
      <c r="D573" s="11"/>
    </row>
    <row r="574" spans="1:60" x14ac:dyDescent="0.2">
      <c r="D574" s="11"/>
    </row>
    <row r="575" spans="1:60" x14ac:dyDescent="0.2">
      <c r="D575" s="11"/>
    </row>
    <row r="576" spans="1:60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0" fitToHeight="2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1"/>
  <sheetViews>
    <sheetView workbookViewId="0">
      <pane ySplit="6" topLeftCell="A7" activePane="bottomLeft" state="frozen"/>
      <selection pane="bottomLeft" activeCell="F33" sqref="F33:F58"/>
    </sheetView>
  </sheetViews>
  <sheetFormatPr defaultRowHeight="12.75" outlineLevelRow="1" x14ac:dyDescent="0.2"/>
  <cols>
    <col min="1" max="1" width="4.28515625" customWidth="1"/>
    <col min="2" max="2" width="14.42578125" style="85" customWidth="1"/>
    <col min="3" max="3" width="38.28515625" style="8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 x14ac:dyDescent="0.25">
      <c r="A1" s="300" t="s">
        <v>1348</v>
      </c>
      <c r="B1" s="300"/>
      <c r="C1" s="300"/>
      <c r="D1" s="300"/>
      <c r="E1" s="300"/>
      <c r="F1" s="300"/>
      <c r="G1" s="300"/>
      <c r="AE1" t="s">
        <v>121</v>
      </c>
    </row>
    <row r="2" spans="1:60" ht="24.95" customHeight="1" x14ac:dyDescent="0.2">
      <c r="A2" s="69" t="s">
        <v>7</v>
      </c>
      <c r="B2" s="68" t="s">
        <v>40</v>
      </c>
      <c r="C2" s="301" t="s">
        <v>41</v>
      </c>
      <c r="D2" s="302"/>
      <c r="E2" s="302"/>
      <c r="F2" s="302"/>
      <c r="G2" s="303"/>
      <c r="AE2" t="s">
        <v>122</v>
      </c>
    </row>
    <row r="3" spans="1:60" ht="24.95" customHeight="1" x14ac:dyDescent="0.2">
      <c r="A3" s="69" t="s">
        <v>8</v>
      </c>
      <c r="B3" s="68" t="s">
        <v>43</v>
      </c>
      <c r="C3" s="301" t="s">
        <v>44</v>
      </c>
      <c r="D3" s="302"/>
      <c r="E3" s="302"/>
      <c r="F3" s="302"/>
      <c r="G3" s="303"/>
      <c r="AE3" t="s">
        <v>123</v>
      </c>
    </row>
    <row r="4" spans="1:60" ht="24.95" customHeight="1" x14ac:dyDescent="0.2">
      <c r="A4" s="145" t="s">
        <v>9</v>
      </c>
      <c r="B4" s="146" t="s">
        <v>46</v>
      </c>
      <c r="C4" s="304" t="s">
        <v>47</v>
      </c>
      <c r="D4" s="305"/>
      <c r="E4" s="305"/>
      <c r="F4" s="305"/>
      <c r="G4" s="306"/>
      <c r="AE4" t="s">
        <v>124</v>
      </c>
    </row>
    <row r="5" spans="1:60" x14ac:dyDescent="0.2">
      <c r="D5" s="11"/>
    </row>
    <row r="6" spans="1:60" ht="38.25" x14ac:dyDescent="0.2">
      <c r="A6" s="152" t="s">
        <v>125</v>
      </c>
      <c r="B6" s="150" t="s">
        <v>126</v>
      </c>
      <c r="C6" s="150" t="s">
        <v>127</v>
      </c>
      <c r="D6" s="151" t="s">
        <v>128</v>
      </c>
      <c r="E6" s="152" t="s">
        <v>129</v>
      </c>
      <c r="F6" s="147" t="s">
        <v>130</v>
      </c>
      <c r="G6" s="152" t="s">
        <v>131</v>
      </c>
      <c r="H6" s="153" t="s">
        <v>31</v>
      </c>
      <c r="I6" s="153" t="s">
        <v>132</v>
      </c>
      <c r="J6" s="153" t="s">
        <v>32</v>
      </c>
      <c r="K6" s="153" t="s">
        <v>133</v>
      </c>
      <c r="L6" s="153" t="s">
        <v>134</v>
      </c>
      <c r="M6" s="153" t="s">
        <v>135</v>
      </c>
      <c r="N6" s="153" t="s">
        <v>136</v>
      </c>
      <c r="O6" s="153" t="s">
        <v>137</v>
      </c>
      <c r="P6" s="153" t="s">
        <v>138</v>
      </c>
      <c r="Q6" s="153" t="s">
        <v>139</v>
      </c>
      <c r="R6" s="153" t="s">
        <v>140</v>
      </c>
      <c r="S6" s="153" t="s">
        <v>141</v>
      </c>
      <c r="T6" s="182" t="s">
        <v>1071</v>
      </c>
    </row>
    <row r="7" spans="1:60" x14ac:dyDescent="0.2">
      <c r="A7" s="154" t="s">
        <v>142</v>
      </c>
      <c r="B7" s="156" t="s">
        <v>70</v>
      </c>
      <c r="C7" s="157" t="s">
        <v>71</v>
      </c>
      <c r="D7" s="158"/>
      <c r="E7" s="162"/>
      <c r="F7" s="166"/>
      <c r="G7" s="166">
        <f>SUM(G8:G11)</f>
        <v>0</v>
      </c>
      <c r="H7" s="166"/>
      <c r="I7" s="166">
        <f>SUM(I8:I11)</f>
        <v>0</v>
      </c>
      <c r="J7" s="166"/>
      <c r="K7" s="166">
        <f>SUM(K8:K11)</f>
        <v>44168</v>
      </c>
      <c r="L7" s="166"/>
      <c r="M7" s="166">
        <f>SUM(M8:M11)</f>
        <v>0</v>
      </c>
      <c r="N7" s="166"/>
      <c r="O7" s="166">
        <f>SUM(O8:O11)</f>
        <v>0</v>
      </c>
      <c r="P7" s="166"/>
      <c r="Q7" s="166">
        <f>SUM(Q8:Q11)</f>
        <v>0</v>
      </c>
      <c r="R7" s="167"/>
      <c r="S7" s="166"/>
      <c r="T7" s="183"/>
      <c r="AE7" t="s">
        <v>143</v>
      </c>
    </row>
    <row r="8" spans="1:60" outlineLevel="1" x14ac:dyDescent="0.2">
      <c r="A8" s="149">
        <v>1</v>
      </c>
      <c r="B8" s="149" t="s">
        <v>880</v>
      </c>
      <c r="C8" s="177" t="s">
        <v>881</v>
      </c>
      <c r="D8" s="159" t="s">
        <v>220</v>
      </c>
      <c r="E8" s="163">
        <v>5</v>
      </c>
      <c r="F8" s="168"/>
      <c r="G8" s="168">
        <f>ROUND(E8*F8,2)</f>
        <v>0</v>
      </c>
      <c r="H8" s="168">
        <v>0</v>
      </c>
      <c r="I8" s="168">
        <f>ROUND(E8*H8,2)</f>
        <v>0</v>
      </c>
      <c r="J8" s="168">
        <v>650</v>
      </c>
      <c r="K8" s="168">
        <f>ROUND(E8*J8,2)</f>
        <v>3250</v>
      </c>
      <c r="L8" s="168">
        <v>21</v>
      </c>
      <c r="M8" s="168">
        <f>G8*(1+L8/100)</f>
        <v>0</v>
      </c>
      <c r="N8" s="168">
        <v>0</v>
      </c>
      <c r="O8" s="168">
        <f>ROUND(E8*N8,2)</f>
        <v>0</v>
      </c>
      <c r="P8" s="168">
        <v>0</v>
      </c>
      <c r="Q8" s="168">
        <f>ROUND(E8*P8,2)</f>
        <v>0</v>
      </c>
      <c r="R8" s="169"/>
      <c r="S8" s="168" t="s">
        <v>179</v>
      </c>
      <c r="T8" s="185" t="s">
        <v>1073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 t="s">
        <v>149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outlineLevel="1" x14ac:dyDescent="0.2">
      <c r="A9" s="149">
        <v>2</v>
      </c>
      <c r="B9" s="149" t="s">
        <v>882</v>
      </c>
      <c r="C9" s="177" t="s">
        <v>883</v>
      </c>
      <c r="D9" s="159" t="s">
        <v>216</v>
      </c>
      <c r="E9" s="163">
        <v>15</v>
      </c>
      <c r="F9" s="168"/>
      <c r="G9" s="168">
        <f>ROUND(E9*F9,2)</f>
        <v>0</v>
      </c>
      <c r="H9" s="168">
        <v>0</v>
      </c>
      <c r="I9" s="168">
        <f>ROUND(E9*H9,2)</f>
        <v>0</v>
      </c>
      <c r="J9" s="168">
        <v>61.2</v>
      </c>
      <c r="K9" s="168">
        <f>ROUND(E9*J9,2)</f>
        <v>918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9"/>
      <c r="S9" s="168" t="s">
        <v>179</v>
      </c>
      <c r="T9" s="184" t="s">
        <v>1072</v>
      </c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149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49"/>
      <c r="B10" s="149"/>
      <c r="C10" s="178" t="s">
        <v>884</v>
      </c>
      <c r="D10" s="160"/>
      <c r="E10" s="164">
        <v>15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9"/>
      <c r="S10" s="168"/>
      <c r="T10" s="185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151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49">
        <v>3</v>
      </c>
      <c r="B11" s="149" t="s">
        <v>885</v>
      </c>
      <c r="C11" s="177" t="s">
        <v>886</v>
      </c>
      <c r="D11" s="159" t="s">
        <v>769</v>
      </c>
      <c r="E11" s="163">
        <v>1</v>
      </c>
      <c r="F11" s="168"/>
      <c r="G11" s="168">
        <f>ROUND(E11*F11,2)</f>
        <v>0</v>
      </c>
      <c r="H11" s="168">
        <v>0</v>
      </c>
      <c r="I11" s="168">
        <f>ROUND(E11*H11,2)</f>
        <v>0</v>
      </c>
      <c r="J11" s="168">
        <v>40000</v>
      </c>
      <c r="K11" s="168">
        <f>ROUND(E11*J11,2)</f>
        <v>40000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9"/>
      <c r="S11" s="168" t="s">
        <v>179</v>
      </c>
      <c r="T11" s="184" t="s">
        <v>1072</v>
      </c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149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55" t="s">
        <v>142</v>
      </c>
      <c r="B12" s="155" t="s">
        <v>86</v>
      </c>
      <c r="C12" s="179" t="s">
        <v>87</v>
      </c>
      <c r="D12" s="161"/>
      <c r="E12" s="165"/>
      <c r="F12" s="170"/>
      <c r="G12" s="170">
        <f>SUM(G13:G31)</f>
        <v>0</v>
      </c>
      <c r="H12" s="170"/>
      <c r="I12" s="170">
        <f>SUM(I13:I31)</f>
        <v>8771.33</v>
      </c>
      <c r="J12" s="170"/>
      <c r="K12" s="170">
        <f>SUM(K13:K31)</f>
        <v>68807.429999999993</v>
      </c>
      <c r="L12" s="170"/>
      <c r="M12" s="170">
        <f>SUM(M13:M31)</f>
        <v>0</v>
      </c>
      <c r="N12" s="170"/>
      <c r="O12" s="170">
        <f>SUM(O13:O31)</f>
        <v>0.08</v>
      </c>
      <c r="P12" s="170"/>
      <c r="Q12" s="170">
        <f>SUM(Q13:Q31)</f>
        <v>0</v>
      </c>
      <c r="R12" s="171"/>
      <c r="S12" s="170"/>
      <c r="T12" s="186"/>
      <c r="AE12" t="s">
        <v>143</v>
      </c>
    </row>
    <row r="13" spans="1:60" outlineLevel="1" x14ac:dyDescent="0.2">
      <c r="A13" s="149">
        <v>4</v>
      </c>
      <c r="B13" s="149" t="s">
        <v>887</v>
      </c>
      <c r="C13" s="177" t="s">
        <v>888</v>
      </c>
      <c r="D13" s="159" t="s">
        <v>216</v>
      </c>
      <c r="E13" s="163">
        <v>9</v>
      </c>
      <c r="F13" s="168"/>
      <c r="G13" s="168">
        <f>ROUND(E13*F13,2)</f>
        <v>0</v>
      </c>
      <c r="H13" s="168">
        <v>94</v>
      </c>
      <c r="I13" s="168">
        <f>ROUND(E13*H13,2)</f>
        <v>846</v>
      </c>
      <c r="J13" s="168">
        <v>231</v>
      </c>
      <c r="K13" s="168">
        <f>ROUND(E13*J13,2)</f>
        <v>2079</v>
      </c>
      <c r="L13" s="168">
        <v>21</v>
      </c>
      <c r="M13" s="168">
        <f>G13*(1+L13/100)</f>
        <v>0</v>
      </c>
      <c r="N13" s="168">
        <v>4.6999999999999999E-4</v>
      </c>
      <c r="O13" s="168">
        <f>ROUND(E13*N13,2)</f>
        <v>0</v>
      </c>
      <c r="P13" s="168">
        <v>0</v>
      </c>
      <c r="Q13" s="168">
        <f>ROUND(E13*P13,2)</f>
        <v>0</v>
      </c>
      <c r="R13" s="169" t="s">
        <v>889</v>
      </c>
      <c r="S13" s="168" t="s">
        <v>148</v>
      </c>
      <c r="T13" s="184" t="s">
        <v>1072</v>
      </c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149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49"/>
      <c r="B14" s="149"/>
      <c r="C14" s="178" t="s">
        <v>890</v>
      </c>
      <c r="D14" s="160"/>
      <c r="E14" s="164">
        <v>7.2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9"/>
      <c r="S14" s="168"/>
      <c r="T14" s="185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151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49"/>
      <c r="C15" s="178" t="s">
        <v>891</v>
      </c>
      <c r="D15" s="160"/>
      <c r="E15" s="164">
        <v>1.8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9"/>
      <c r="S15" s="168"/>
      <c r="T15" s="185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151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49">
        <v>5</v>
      </c>
      <c r="B16" s="149" t="s">
        <v>892</v>
      </c>
      <c r="C16" s="177" t="s">
        <v>893</v>
      </c>
      <c r="D16" s="159" t="s">
        <v>216</v>
      </c>
      <c r="E16" s="163">
        <v>5</v>
      </c>
      <c r="F16" s="168"/>
      <c r="G16" s="168">
        <f>ROUND(E16*F16,2)</f>
        <v>0</v>
      </c>
      <c r="H16" s="168">
        <v>329</v>
      </c>
      <c r="I16" s="168">
        <f>ROUND(E16*H16,2)</f>
        <v>1645</v>
      </c>
      <c r="J16" s="168">
        <v>514</v>
      </c>
      <c r="K16" s="168">
        <f>ROUND(E16*J16,2)</f>
        <v>2570</v>
      </c>
      <c r="L16" s="168">
        <v>21</v>
      </c>
      <c r="M16" s="168">
        <f>G16*(1+L16/100)</f>
        <v>0</v>
      </c>
      <c r="N16" s="168">
        <v>1.31E-3</v>
      </c>
      <c r="O16" s="168">
        <f>ROUND(E16*N16,2)</f>
        <v>0.01</v>
      </c>
      <c r="P16" s="168">
        <v>0</v>
      </c>
      <c r="Q16" s="168">
        <f>ROUND(E16*P16,2)</f>
        <v>0</v>
      </c>
      <c r="R16" s="169" t="s">
        <v>889</v>
      </c>
      <c r="S16" s="168" t="s">
        <v>148</v>
      </c>
      <c r="T16" s="184" t="s">
        <v>1072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149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49"/>
      <c r="B17" s="149"/>
      <c r="C17" s="178" t="s">
        <v>894</v>
      </c>
      <c r="D17" s="160"/>
      <c r="E17" s="164">
        <v>5</v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168"/>
      <c r="T17" s="185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151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49">
        <v>6</v>
      </c>
      <c r="B18" s="149" t="s">
        <v>895</v>
      </c>
      <c r="C18" s="177" t="s">
        <v>896</v>
      </c>
      <c r="D18" s="159" t="s">
        <v>216</v>
      </c>
      <c r="E18" s="163">
        <v>8.5</v>
      </c>
      <c r="F18" s="168"/>
      <c r="G18" s="168">
        <f>ROUND(E18*F18,2)</f>
        <v>0</v>
      </c>
      <c r="H18" s="168">
        <v>403</v>
      </c>
      <c r="I18" s="168">
        <f>ROUND(E18*H18,2)</f>
        <v>3425.5</v>
      </c>
      <c r="J18" s="168">
        <v>629</v>
      </c>
      <c r="K18" s="168">
        <f>ROUND(E18*J18,2)</f>
        <v>5346.5</v>
      </c>
      <c r="L18" s="168">
        <v>21</v>
      </c>
      <c r="M18" s="168">
        <f>G18*(1+L18/100)</f>
        <v>0</v>
      </c>
      <c r="N18" s="168">
        <v>2.5200000000000001E-3</v>
      </c>
      <c r="O18" s="168">
        <f>ROUND(E18*N18,2)</f>
        <v>0.02</v>
      </c>
      <c r="P18" s="168">
        <v>0</v>
      </c>
      <c r="Q18" s="168">
        <f>ROUND(E18*P18,2)</f>
        <v>0</v>
      </c>
      <c r="R18" s="169" t="s">
        <v>889</v>
      </c>
      <c r="S18" s="168" t="s">
        <v>148</v>
      </c>
      <c r="T18" s="184" t="s">
        <v>1072</v>
      </c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149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49"/>
      <c r="B19" s="149"/>
      <c r="C19" s="178" t="s">
        <v>897</v>
      </c>
      <c r="D19" s="160"/>
      <c r="E19" s="164">
        <v>6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8"/>
      <c r="T19" s="185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151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49"/>
      <c r="B20" s="149"/>
      <c r="C20" s="178" t="s">
        <v>898</v>
      </c>
      <c r="D20" s="160"/>
      <c r="E20" s="164">
        <v>2.5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8"/>
      <c r="T20" s="185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151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49">
        <v>7</v>
      </c>
      <c r="B21" s="149" t="s">
        <v>899</v>
      </c>
      <c r="C21" s="177" t="s">
        <v>900</v>
      </c>
      <c r="D21" s="159" t="s">
        <v>216</v>
      </c>
      <c r="E21" s="163">
        <v>5</v>
      </c>
      <c r="F21" s="168"/>
      <c r="G21" s="168">
        <f>ROUND(E21*F21,2)</f>
        <v>0</v>
      </c>
      <c r="H21" s="168">
        <v>559</v>
      </c>
      <c r="I21" s="168">
        <f>ROUND(E21*H21,2)</f>
        <v>2795</v>
      </c>
      <c r="J21" s="168">
        <v>494</v>
      </c>
      <c r="K21" s="168">
        <f>ROUND(E21*J21,2)</f>
        <v>2470</v>
      </c>
      <c r="L21" s="168">
        <v>21</v>
      </c>
      <c r="M21" s="168">
        <f>G21*(1+L21/100)</f>
        <v>0</v>
      </c>
      <c r="N21" s="168">
        <v>3.5699999999999998E-3</v>
      </c>
      <c r="O21" s="168">
        <f>ROUND(E21*N21,2)</f>
        <v>0.02</v>
      </c>
      <c r="P21" s="168">
        <v>0</v>
      </c>
      <c r="Q21" s="168">
        <f>ROUND(E21*P21,2)</f>
        <v>0</v>
      </c>
      <c r="R21" s="169" t="s">
        <v>889</v>
      </c>
      <c r="S21" s="168" t="s">
        <v>148</v>
      </c>
      <c r="T21" s="184" t="s">
        <v>1072</v>
      </c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149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49"/>
      <c r="B22" s="149"/>
      <c r="C22" s="178" t="s">
        <v>901</v>
      </c>
      <c r="D22" s="160"/>
      <c r="E22" s="164">
        <v>3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/>
      <c r="S22" s="168"/>
      <c r="T22" s="185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151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49"/>
      <c r="B23" s="149"/>
      <c r="C23" s="178" t="s">
        <v>902</v>
      </c>
      <c r="D23" s="160"/>
      <c r="E23" s="164">
        <v>2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9"/>
      <c r="S23" s="168"/>
      <c r="T23" s="185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151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49">
        <v>8</v>
      </c>
      <c r="B24" s="149" t="s">
        <v>903</v>
      </c>
      <c r="C24" s="177" t="s">
        <v>904</v>
      </c>
      <c r="D24" s="159" t="s">
        <v>216</v>
      </c>
      <c r="E24" s="163">
        <v>22.5</v>
      </c>
      <c r="F24" s="168"/>
      <c r="G24" s="168">
        <f>ROUND(E24*F24,2)</f>
        <v>0</v>
      </c>
      <c r="H24" s="168">
        <v>1.99</v>
      </c>
      <c r="I24" s="168">
        <f>ROUND(E24*H24,2)</f>
        <v>44.78</v>
      </c>
      <c r="J24" s="168">
        <v>24.91</v>
      </c>
      <c r="K24" s="168">
        <f>ROUND(E24*J24,2)</f>
        <v>560.48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9" t="s">
        <v>889</v>
      </c>
      <c r="S24" s="168" t="s">
        <v>148</v>
      </c>
      <c r="T24" s="184" t="s">
        <v>1072</v>
      </c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149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49"/>
      <c r="B25" s="149"/>
      <c r="C25" s="178" t="s">
        <v>905</v>
      </c>
      <c r="D25" s="160"/>
      <c r="E25" s="164">
        <v>22.5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68"/>
      <c r="T25" s="185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151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49">
        <v>9</v>
      </c>
      <c r="B26" s="149" t="s">
        <v>906</v>
      </c>
      <c r="C26" s="177" t="s">
        <v>907</v>
      </c>
      <c r="D26" s="159" t="s">
        <v>216</v>
      </c>
      <c r="E26" s="163">
        <v>5</v>
      </c>
      <c r="F26" s="168"/>
      <c r="G26" s="168">
        <f>ROUND(E26*F26,2)</f>
        <v>0</v>
      </c>
      <c r="H26" s="168">
        <v>3.01</v>
      </c>
      <c r="I26" s="168">
        <f>ROUND(E26*H26,2)</f>
        <v>15.05</v>
      </c>
      <c r="J26" s="168">
        <v>32.090000000000003</v>
      </c>
      <c r="K26" s="168">
        <f>ROUND(E26*J26,2)</f>
        <v>160.44999999999999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9" t="s">
        <v>889</v>
      </c>
      <c r="S26" s="168" t="s">
        <v>148</v>
      </c>
      <c r="T26" s="184" t="s">
        <v>1072</v>
      </c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149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49">
        <v>10</v>
      </c>
      <c r="B27" s="149" t="s">
        <v>908</v>
      </c>
      <c r="C27" s="177" t="s">
        <v>909</v>
      </c>
      <c r="D27" s="159" t="s">
        <v>220</v>
      </c>
      <c r="E27" s="163">
        <v>2</v>
      </c>
      <c r="F27" s="168"/>
      <c r="G27" s="168">
        <f>ROUND(E27*F27,2)</f>
        <v>0</v>
      </c>
      <c r="H27" s="168">
        <v>0</v>
      </c>
      <c r="I27" s="168">
        <f>ROUND(E27*H27,2)</f>
        <v>0</v>
      </c>
      <c r="J27" s="168">
        <v>557</v>
      </c>
      <c r="K27" s="168">
        <f>ROUND(E27*J27,2)</f>
        <v>1114</v>
      </c>
      <c r="L27" s="168">
        <v>21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9"/>
      <c r="S27" s="168" t="s">
        <v>179</v>
      </c>
      <c r="T27" s="184" t="s">
        <v>1072</v>
      </c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149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49"/>
      <c r="B28" s="149"/>
      <c r="C28" s="178" t="s">
        <v>910</v>
      </c>
      <c r="D28" s="160"/>
      <c r="E28" s="164">
        <v>2</v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9"/>
      <c r="S28" s="168"/>
      <c r="T28" s="185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151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49">
        <v>11</v>
      </c>
      <c r="B29" s="149" t="s">
        <v>911</v>
      </c>
      <c r="C29" s="177" t="s">
        <v>912</v>
      </c>
      <c r="D29" s="159" t="s">
        <v>220</v>
      </c>
      <c r="E29" s="163">
        <v>1</v>
      </c>
      <c r="F29" s="168"/>
      <c r="G29" s="168">
        <f>ROUND(E29*F29,2)</f>
        <v>0</v>
      </c>
      <c r="H29" s="168">
        <v>0</v>
      </c>
      <c r="I29" s="168">
        <f>ROUND(E29*H29,2)</f>
        <v>0</v>
      </c>
      <c r="J29" s="168">
        <v>4440</v>
      </c>
      <c r="K29" s="168">
        <f>ROUND(E29*J29,2)</f>
        <v>4440</v>
      </c>
      <c r="L29" s="168">
        <v>21</v>
      </c>
      <c r="M29" s="168">
        <f>G29*(1+L29/100)</f>
        <v>0</v>
      </c>
      <c r="N29" s="168">
        <v>0.03</v>
      </c>
      <c r="O29" s="168">
        <f>ROUND(E29*N29,2)</f>
        <v>0.03</v>
      </c>
      <c r="P29" s="168">
        <v>0</v>
      </c>
      <c r="Q29" s="168">
        <f>ROUND(E29*P29,2)</f>
        <v>0</v>
      </c>
      <c r="R29" s="169"/>
      <c r="S29" s="168" t="s">
        <v>179</v>
      </c>
      <c r="T29" s="184" t="s">
        <v>1072</v>
      </c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149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49">
        <v>12</v>
      </c>
      <c r="B30" s="149" t="s">
        <v>913</v>
      </c>
      <c r="C30" s="177" t="s">
        <v>914</v>
      </c>
      <c r="D30" s="159" t="s">
        <v>769</v>
      </c>
      <c r="E30" s="163">
        <v>1</v>
      </c>
      <c r="F30" s="168"/>
      <c r="G30" s="168">
        <f>ROUND(E30*F30,2)</f>
        <v>0</v>
      </c>
      <c r="H30" s="168">
        <v>0</v>
      </c>
      <c r="I30" s="168">
        <f>ROUND(E30*H30,2)</f>
        <v>0</v>
      </c>
      <c r="J30" s="168">
        <v>50000</v>
      </c>
      <c r="K30" s="168">
        <f>ROUND(E30*J30,2)</f>
        <v>50000</v>
      </c>
      <c r="L30" s="168">
        <v>21</v>
      </c>
      <c r="M30" s="168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69"/>
      <c r="S30" s="168" t="s">
        <v>179</v>
      </c>
      <c r="T30" s="185" t="s">
        <v>1073</v>
      </c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149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49">
        <v>13</v>
      </c>
      <c r="B31" s="149" t="s">
        <v>915</v>
      </c>
      <c r="C31" s="177" t="s">
        <v>916</v>
      </c>
      <c r="D31" s="159" t="s">
        <v>178</v>
      </c>
      <c r="E31" s="163">
        <v>8.0049999999999996E-2</v>
      </c>
      <c r="F31" s="168"/>
      <c r="G31" s="168">
        <f>ROUND(E31*F31,2)</f>
        <v>0</v>
      </c>
      <c r="H31" s="168">
        <v>0</v>
      </c>
      <c r="I31" s="168">
        <f>ROUND(E31*H31,2)</f>
        <v>0</v>
      </c>
      <c r="J31" s="168">
        <v>837</v>
      </c>
      <c r="K31" s="168">
        <f>ROUND(E31*J31,2)</f>
        <v>67</v>
      </c>
      <c r="L31" s="168">
        <v>21</v>
      </c>
      <c r="M31" s="168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9" t="s">
        <v>889</v>
      </c>
      <c r="S31" s="168" t="s">
        <v>148</v>
      </c>
      <c r="T31" s="184" t="s">
        <v>1072</v>
      </c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596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55" t="s">
        <v>142</v>
      </c>
      <c r="B32" s="155" t="s">
        <v>88</v>
      </c>
      <c r="C32" s="179" t="s">
        <v>89</v>
      </c>
      <c r="D32" s="161"/>
      <c r="E32" s="165"/>
      <c r="F32" s="170"/>
      <c r="G32" s="170">
        <f>SUM(G33:G61)</f>
        <v>0</v>
      </c>
      <c r="H32" s="170"/>
      <c r="I32" s="170">
        <f>SUM(I33:I61)</f>
        <v>5449.03</v>
      </c>
      <c r="J32" s="170"/>
      <c r="K32" s="170">
        <f>SUM(K33:K61)</f>
        <v>36237.019999999997</v>
      </c>
      <c r="L32" s="170"/>
      <c r="M32" s="170">
        <f>SUM(M33:M61)</f>
        <v>0</v>
      </c>
      <c r="N32" s="170"/>
      <c r="O32" s="170">
        <f>SUM(O33:O61)</f>
        <v>0.01</v>
      </c>
      <c r="P32" s="170"/>
      <c r="Q32" s="170">
        <f>SUM(Q33:Q61)</f>
        <v>0</v>
      </c>
      <c r="R32" s="171"/>
      <c r="S32" s="170"/>
      <c r="T32" s="186"/>
      <c r="AE32" t="s">
        <v>143</v>
      </c>
    </row>
    <row r="33" spans="1:60" outlineLevel="1" x14ac:dyDescent="0.2">
      <c r="A33" s="149">
        <v>14</v>
      </c>
      <c r="B33" s="149" t="s">
        <v>917</v>
      </c>
      <c r="C33" s="177" t="s">
        <v>918</v>
      </c>
      <c r="D33" s="159" t="s">
        <v>216</v>
      </c>
      <c r="E33" s="163">
        <v>12.1</v>
      </c>
      <c r="F33" s="168"/>
      <c r="G33" s="168">
        <f>ROUND(E33*F33,2)</f>
        <v>0</v>
      </c>
      <c r="H33" s="168">
        <v>121.13</v>
      </c>
      <c r="I33" s="168">
        <f>ROUND(E33*H33,2)</f>
        <v>1465.67</v>
      </c>
      <c r="J33" s="168">
        <v>363.37</v>
      </c>
      <c r="K33" s="168">
        <f>ROUND(E33*J33,2)</f>
        <v>4396.78</v>
      </c>
      <c r="L33" s="168">
        <v>21</v>
      </c>
      <c r="M33" s="168">
        <f>G33*(1+L33/100)</f>
        <v>0</v>
      </c>
      <c r="N33" s="168">
        <v>4.8999999999999998E-4</v>
      </c>
      <c r="O33" s="168">
        <f>ROUND(E33*N33,2)</f>
        <v>0.01</v>
      </c>
      <c r="P33" s="168">
        <v>0</v>
      </c>
      <c r="Q33" s="168">
        <f>ROUND(E33*P33,2)</f>
        <v>0</v>
      </c>
      <c r="R33" s="169" t="s">
        <v>889</v>
      </c>
      <c r="S33" s="168" t="s">
        <v>148</v>
      </c>
      <c r="T33" s="184" t="s">
        <v>1072</v>
      </c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149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49"/>
      <c r="B34" s="149"/>
      <c r="C34" s="178" t="s">
        <v>919</v>
      </c>
      <c r="D34" s="160"/>
      <c r="E34" s="164">
        <v>8.6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9"/>
      <c r="S34" s="168"/>
      <c r="T34" s="185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151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49"/>
      <c r="B35" s="149"/>
      <c r="C35" s="178" t="s">
        <v>920</v>
      </c>
      <c r="D35" s="160"/>
      <c r="E35" s="164">
        <v>3.5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9"/>
      <c r="S35" s="168"/>
      <c r="T35" s="185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151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49">
        <v>15</v>
      </c>
      <c r="B36" s="149" t="s">
        <v>921</v>
      </c>
      <c r="C36" s="177" t="s">
        <v>922</v>
      </c>
      <c r="D36" s="159" t="s">
        <v>220</v>
      </c>
      <c r="E36" s="163">
        <v>8</v>
      </c>
      <c r="F36" s="168"/>
      <c r="G36" s="168">
        <f>ROUND(E36*F36,2)</f>
        <v>0</v>
      </c>
      <c r="H36" s="168">
        <v>0</v>
      </c>
      <c r="I36" s="168">
        <f>ROUND(E36*H36,2)</f>
        <v>0</v>
      </c>
      <c r="J36" s="168">
        <v>246.5</v>
      </c>
      <c r="K36" s="168">
        <f>ROUND(E36*J36,2)</f>
        <v>1972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9" t="s">
        <v>889</v>
      </c>
      <c r="S36" s="168" t="s">
        <v>148</v>
      </c>
      <c r="T36" s="184" t="s">
        <v>1072</v>
      </c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149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49"/>
      <c r="B37" s="149"/>
      <c r="C37" s="178" t="s">
        <v>923</v>
      </c>
      <c r="D37" s="160"/>
      <c r="E37" s="164">
        <v>8</v>
      </c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/>
      <c r="S37" s="168"/>
      <c r="T37" s="185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151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49">
        <v>16</v>
      </c>
      <c r="B38" s="149" t="s">
        <v>924</v>
      </c>
      <c r="C38" s="177" t="s">
        <v>925</v>
      </c>
      <c r="D38" s="159" t="s">
        <v>216</v>
      </c>
      <c r="E38" s="163">
        <v>32</v>
      </c>
      <c r="F38" s="168"/>
      <c r="G38" s="168">
        <f>ROUND(E38*F38,2)</f>
        <v>0</v>
      </c>
      <c r="H38" s="168">
        <v>1.98</v>
      </c>
      <c r="I38" s="168">
        <f>ROUND(E38*H38,2)</f>
        <v>63.36</v>
      </c>
      <c r="J38" s="168">
        <v>33.72</v>
      </c>
      <c r="K38" s="168">
        <f>ROUND(E38*J38,2)</f>
        <v>1079.04</v>
      </c>
      <c r="L38" s="168">
        <v>21</v>
      </c>
      <c r="M38" s="168">
        <f>G38*(1+L38/100)</f>
        <v>0</v>
      </c>
      <c r="N38" s="168">
        <v>1.0000000000000001E-5</v>
      </c>
      <c r="O38" s="168">
        <f>ROUND(E38*N38,2)</f>
        <v>0</v>
      </c>
      <c r="P38" s="168">
        <v>0</v>
      </c>
      <c r="Q38" s="168">
        <f>ROUND(E38*P38,2)</f>
        <v>0</v>
      </c>
      <c r="R38" s="169" t="s">
        <v>889</v>
      </c>
      <c r="S38" s="168" t="s">
        <v>148</v>
      </c>
      <c r="T38" s="184" t="s">
        <v>1072</v>
      </c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149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49">
        <v>17</v>
      </c>
      <c r="B39" s="149" t="s">
        <v>926</v>
      </c>
      <c r="C39" s="177" t="s">
        <v>927</v>
      </c>
      <c r="D39" s="159" t="s">
        <v>216</v>
      </c>
      <c r="E39" s="163">
        <v>19.899999999999999</v>
      </c>
      <c r="F39" s="168"/>
      <c r="G39" s="168">
        <f>ROUND(E39*F39,2)</f>
        <v>0</v>
      </c>
      <c r="H39" s="168">
        <v>0</v>
      </c>
      <c r="I39" s="168">
        <f>ROUND(E39*H39,2)</f>
        <v>0</v>
      </c>
      <c r="J39" s="168">
        <v>525</v>
      </c>
      <c r="K39" s="168">
        <f>ROUND(E39*J39,2)</f>
        <v>10447.5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9"/>
      <c r="S39" s="168" t="s">
        <v>179</v>
      </c>
      <c r="T39" s="184" t="s">
        <v>1072</v>
      </c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149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49"/>
      <c r="B40" s="149"/>
      <c r="C40" s="178" t="s">
        <v>928</v>
      </c>
      <c r="D40" s="160"/>
      <c r="E40" s="164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9"/>
      <c r="S40" s="168"/>
      <c r="T40" s="185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151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49"/>
      <c r="B41" s="149"/>
      <c r="C41" s="178" t="s">
        <v>929</v>
      </c>
      <c r="D41" s="160"/>
      <c r="E41" s="164">
        <v>4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9"/>
      <c r="S41" s="168"/>
      <c r="T41" s="185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151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49"/>
      <c r="B42" s="149"/>
      <c r="C42" s="178" t="s">
        <v>930</v>
      </c>
      <c r="D42" s="160"/>
      <c r="E42" s="164">
        <v>5.7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9"/>
      <c r="S42" s="168"/>
      <c r="T42" s="185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 t="s">
        <v>151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49"/>
      <c r="B43" s="149"/>
      <c r="C43" s="178" t="s">
        <v>931</v>
      </c>
      <c r="D43" s="160"/>
      <c r="E43" s="164">
        <v>1.5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9"/>
      <c r="S43" s="168"/>
      <c r="T43" s="185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151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49"/>
      <c r="B44" s="149"/>
      <c r="C44" s="178" t="s">
        <v>932</v>
      </c>
      <c r="D44" s="160"/>
      <c r="E44" s="164">
        <v>8.6999999999999993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9"/>
      <c r="S44" s="168"/>
      <c r="T44" s="185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 t="s">
        <v>151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49">
        <v>18</v>
      </c>
      <c r="B45" s="149" t="s">
        <v>933</v>
      </c>
      <c r="C45" s="177" t="s">
        <v>934</v>
      </c>
      <c r="D45" s="159" t="s">
        <v>220</v>
      </c>
      <c r="E45" s="163">
        <v>1</v>
      </c>
      <c r="F45" s="168"/>
      <c r="G45" s="168">
        <f>ROUND(E45*F45,2)</f>
        <v>0</v>
      </c>
      <c r="H45" s="168">
        <v>0</v>
      </c>
      <c r="I45" s="168">
        <f>ROUND(E45*H45,2)</f>
        <v>0</v>
      </c>
      <c r="J45" s="168">
        <v>104.5</v>
      </c>
      <c r="K45" s="168">
        <f>ROUND(E45*J45,2)</f>
        <v>104.5</v>
      </c>
      <c r="L45" s="168">
        <v>21</v>
      </c>
      <c r="M45" s="168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69"/>
      <c r="S45" s="168" t="s">
        <v>179</v>
      </c>
      <c r="T45" s="184" t="s">
        <v>1072</v>
      </c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149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49"/>
      <c r="B46" s="149"/>
      <c r="C46" s="178" t="s">
        <v>935</v>
      </c>
      <c r="D46" s="160"/>
      <c r="E46" s="164">
        <v>1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  <c r="S46" s="168"/>
      <c r="T46" s="185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151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49">
        <v>19</v>
      </c>
      <c r="B47" s="149" t="s">
        <v>936</v>
      </c>
      <c r="C47" s="177" t="s">
        <v>937</v>
      </c>
      <c r="D47" s="159" t="s">
        <v>216</v>
      </c>
      <c r="E47" s="163">
        <v>19.899999999999999</v>
      </c>
      <c r="F47" s="168"/>
      <c r="G47" s="168">
        <f>ROUND(E47*F47,2)</f>
        <v>0</v>
      </c>
      <c r="H47" s="168">
        <v>0</v>
      </c>
      <c r="I47" s="168">
        <f>ROUND(E47*H47,2)</f>
        <v>0</v>
      </c>
      <c r="J47" s="168">
        <v>116.5</v>
      </c>
      <c r="K47" s="168">
        <f>ROUND(E47*J47,2)</f>
        <v>2318.35</v>
      </c>
      <c r="L47" s="168">
        <v>21</v>
      </c>
      <c r="M47" s="168">
        <f>G47*(1+L47/100)</f>
        <v>0</v>
      </c>
      <c r="N47" s="168">
        <v>0</v>
      </c>
      <c r="O47" s="168">
        <f>ROUND(E47*N47,2)</f>
        <v>0</v>
      </c>
      <c r="P47" s="168">
        <v>0</v>
      </c>
      <c r="Q47" s="168">
        <f>ROUND(E47*P47,2)</f>
        <v>0</v>
      </c>
      <c r="R47" s="169"/>
      <c r="S47" s="168" t="s">
        <v>179</v>
      </c>
      <c r="T47" s="184" t="s">
        <v>1072</v>
      </c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 t="s">
        <v>149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49">
        <v>20</v>
      </c>
      <c r="B48" s="149" t="s">
        <v>938</v>
      </c>
      <c r="C48" s="177" t="s">
        <v>939</v>
      </c>
      <c r="D48" s="159" t="s">
        <v>220</v>
      </c>
      <c r="E48" s="163">
        <v>10</v>
      </c>
      <c r="F48" s="168"/>
      <c r="G48" s="168">
        <f>ROUND(E48*F48,2)</f>
        <v>0</v>
      </c>
      <c r="H48" s="168">
        <v>0</v>
      </c>
      <c r="I48" s="168">
        <f>ROUND(E48*H48,2)</f>
        <v>0</v>
      </c>
      <c r="J48" s="168">
        <v>246.5</v>
      </c>
      <c r="K48" s="168">
        <f>ROUND(E48*J48,2)</f>
        <v>2465</v>
      </c>
      <c r="L48" s="168">
        <v>21</v>
      </c>
      <c r="M48" s="168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69"/>
      <c r="S48" s="168" t="s">
        <v>179</v>
      </c>
      <c r="T48" s="184" t="s">
        <v>1072</v>
      </c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 t="s">
        <v>149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49"/>
      <c r="B49" s="149"/>
      <c r="C49" s="178" t="s">
        <v>940</v>
      </c>
      <c r="D49" s="160"/>
      <c r="E49" s="164">
        <v>10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9"/>
      <c r="S49" s="168"/>
      <c r="T49" s="185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 t="s">
        <v>151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49">
        <v>21</v>
      </c>
      <c r="B50" s="149" t="s">
        <v>941</v>
      </c>
      <c r="C50" s="177" t="s">
        <v>942</v>
      </c>
      <c r="D50" s="159" t="s">
        <v>220</v>
      </c>
      <c r="E50" s="163">
        <v>8</v>
      </c>
      <c r="F50" s="168"/>
      <c r="G50" s="168">
        <f>ROUND(E50*F50,2)</f>
        <v>0</v>
      </c>
      <c r="H50" s="168">
        <v>0</v>
      </c>
      <c r="I50" s="168">
        <f>ROUND(E50*H50,2)</f>
        <v>0</v>
      </c>
      <c r="J50" s="168">
        <v>242</v>
      </c>
      <c r="K50" s="168">
        <f>ROUND(E50*J50,2)</f>
        <v>1936</v>
      </c>
      <c r="L50" s="168">
        <v>21</v>
      </c>
      <c r="M50" s="168">
        <f>G50*(1+L50/100)</f>
        <v>0</v>
      </c>
      <c r="N50" s="168">
        <v>0</v>
      </c>
      <c r="O50" s="168">
        <f>ROUND(E50*N50,2)</f>
        <v>0</v>
      </c>
      <c r="P50" s="168">
        <v>0</v>
      </c>
      <c r="Q50" s="168">
        <f>ROUND(E50*P50,2)</f>
        <v>0</v>
      </c>
      <c r="R50" s="169"/>
      <c r="S50" s="168" t="s">
        <v>179</v>
      </c>
      <c r="T50" s="184" t="s">
        <v>1072</v>
      </c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 t="s">
        <v>149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49"/>
      <c r="B51" s="149"/>
      <c r="C51" s="178" t="s">
        <v>943</v>
      </c>
      <c r="D51" s="160"/>
      <c r="E51" s="164">
        <v>5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9"/>
      <c r="S51" s="168"/>
      <c r="T51" s="185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 t="s">
        <v>151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49"/>
      <c r="B52" s="149"/>
      <c r="C52" s="178" t="s">
        <v>944</v>
      </c>
      <c r="D52" s="160"/>
      <c r="E52" s="164">
        <v>3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9"/>
      <c r="S52" s="168"/>
      <c r="T52" s="185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 t="s">
        <v>151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49">
        <v>22</v>
      </c>
      <c r="B53" s="149" t="s">
        <v>945</v>
      </c>
      <c r="C53" s="177" t="s">
        <v>946</v>
      </c>
      <c r="D53" s="159" t="s">
        <v>220</v>
      </c>
      <c r="E53" s="163">
        <v>4</v>
      </c>
      <c r="F53" s="168"/>
      <c r="G53" s="168">
        <f>ROUND(E53*F53,2)</f>
        <v>0</v>
      </c>
      <c r="H53" s="168">
        <v>0</v>
      </c>
      <c r="I53" s="168">
        <f>ROUND(E53*H53,2)</f>
        <v>0</v>
      </c>
      <c r="J53" s="168">
        <v>118</v>
      </c>
      <c r="K53" s="168">
        <f>ROUND(E53*J53,2)</f>
        <v>472</v>
      </c>
      <c r="L53" s="168">
        <v>21</v>
      </c>
      <c r="M53" s="168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69"/>
      <c r="S53" s="168" t="s">
        <v>179</v>
      </c>
      <c r="T53" s="184" t="s">
        <v>1072</v>
      </c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 t="s">
        <v>149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49">
        <v>23</v>
      </c>
      <c r="B54" s="149" t="s">
        <v>947</v>
      </c>
      <c r="C54" s="177" t="s">
        <v>948</v>
      </c>
      <c r="D54" s="159" t="s">
        <v>220</v>
      </c>
      <c r="E54" s="163">
        <v>4</v>
      </c>
      <c r="F54" s="168"/>
      <c r="G54" s="168">
        <f>ROUND(E54*F54,2)</f>
        <v>0</v>
      </c>
      <c r="H54" s="168">
        <v>0</v>
      </c>
      <c r="I54" s="168">
        <f>ROUND(E54*H54,2)</f>
        <v>0</v>
      </c>
      <c r="J54" s="168">
        <v>131.5</v>
      </c>
      <c r="K54" s="168">
        <f>ROUND(E54*J54,2)</f>
        <v>526</v>
      </c>
      <c r="L54" s="168">
        <v>21</v>
      </c>
      <c r="M54" s="168">
        <f>G54*(1+L54/100)</f>
        <v>0</v>
      </c>
      <c r="N54" s="168">
        <v>0</v>
      </c>
      <c r="O54" s="168">
        <f>ROUND(E54*N54,2)</f>
        <v>0</v>
      </c>
      <c r="P54" s="168">
        <v>0</v>
      </c>
      <c r="Q54" s="168">
        <f>ROUND(E54*P54,2)</f>
        <v>0</v>
      </c>
      <c r="R54" s="169"/>
      <c r="S54" s="168" t="s">
        <v>179</v>
      </c>
      <c r="T54" s="184" t="s">
        <v>1072</v>
      </c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 t="s">
        <v>149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49">
        <v>24</v>
      </c>
      <c r="B55" s="149" t="s">
        <v>949</v>
      </c>
      <c r="C55" s="177" t="s">
        <v>950</v>
      </c>
      <c r="D55" s="159" t="s">
        <v>216</v>
      </c>
      <c r="E55" s="163">
        <v>32</v>
      </c>
      <c r="F55" s="168"/>
      <c r="G55" s="168">
        <f>ROUND(E55*F55,2)</f>
        <v>0</v>
      </c>
      <c r="H55" s="168">
        <v>0</v>
      </c>
      <c r="I55" s="168">
        <f>ROUND(E55*H55,2)</f>
        <v>0</v>
      </c>
      <c r="J55" s="168">
        <v>16.100000000000001</v>
      </c>
      <c r="K55" s="168">
        <f>ROUND(E55*J55,2)</f>
        <v>515.20000000000005</v>
      </c>
      <c r="L55" s="168">
        <v>21</v>
      </c>
      <c r="M55" s="168">
        <f>G55*(1+L55/100)</f>
        <v>0</v>
      </c>
      <c r="N55" s="168">
        <v>0</v>
      </c>
      <c r="O55" s="168">
        <f>ROUND(E55*N55,2)</f>
        <v>0</v>
      </c>
      <c r="P55" s="168">
        <v>0</v>
      </c>
      <c r="Q55" s="168">
        <f>ROUND(E55*P55,2)</f>
        <v>0</v>
      </c>
      <c r="R55" s="169"/>
      <c r="S55" s="168" t="s">
        <v>179</v>
      </c>
      <c r="T55" s="184" t="s">
        <v>1072</v>
      </c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 t="s">
        <v>149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49"/>
      <c r="B56" s="149"/>
      <c r="C56" s="178" t="s">
        <v>951</v>
      </c>
      <c r="D56" s="160"/>
      <c r="E56" s="164">
        <v>32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9"/>
      <c r="S56" s="168"/>
      <c r="T56" s="185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 t="s">
        <v>151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49">
        <v>25</v>
      </c>
      <c r="B57" s="149" t="s">
        <v>952</v>
      </c>
      <c r="C57" s="177" t="s">
        <v>953</v>
      </c>
      <c r="D57" s="159" t="s">
        <v>769</v>
      </c>
      <c r="E57" s="163">
        <v>1</v>
      </c>
      <c r="F57" s="168"/>
      <c r="G57" s="168">
        <f>ROUND(E57*F57,2)</f>
        <v>0</v>
      </c>
      <c r="H57" s="168">
        <v>0</v>
      </c>
      <c r="I57" s="168">
        <f>ROUND(E57*H57,2)</f>
        <v>0</v>
      </c>
      <c r="J57" s="168">
        <v>10000</v>
      </c>
      <c r="K57" s="168">
        <f>ROUND(E57*J57,2)</f>
        <v>10000</v>
      </c>
      <c r="L57" s="168">
        <v>21</v>
      </c>
      <c r="M57" s="168">
        <f>G57*(1+L57/100)</f>
        <v>0</v>
      </c>
      <c r="N57" s="168">
        <v>0</v>
      </c>
      <c r="O57" s="168">
        <f>ROUND(E57*N57,2)</f>
        <v>0</v>
      </c>
      <c r="P57" s="168">
        <v>0</v>
      </c>
      <c r="Q57" s="168">
        <f>ROUND(E57*P57,2)</f>
        <v>0</v>
      </c>
      <c r="R57" s="169"/>
      <c r="S57" s="168" t="s">
        <v>179</v>
      </c>
      <c r="T57" s="185" t="s">
        <v>1073</v>
      </c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 t="s">
        <v>149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49">
        <v>26</v>
      </c>
      <c r="B58" s="149" t="s">
        <v>954</v>
      </c>
      <c r="C58" s="177" t="s">
        <v>955</v>
      </c>
      <c r="D58" s="159" t="s">
        <v>220</v>
      </c>
      <c r="E58" s="163">
        <v>4</v>
      </c>
      <c r="F58" s="168"/>
      <c r="G58" s="168">
        <f>ROUND(E58*F58,2)</f>
        <v>0</v>
      </c>
      <c r="H58" s="168">
        <v>380</v>
      </c>
      <c r="I58" s="168">
        <f>ROUND(E58*H58,2)</f>
        <v>1520</v>
      </c>
      <c r="J58" s="168">
        <v>0</v>
      </c>
      <c r="K58" s="168">
        <f>ROUND(E58*J58,2)</f>
        <v>0</v>
      </c>
      <c r="L58" s="168">
        <v>21</v>
      </c>
      <c r="M58" s="168">
        <f>G58*(1+L58/100)</f>
        <v>0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69"/>
      <c r="S58" s="168" t="s">
        <v>179</v>
      </c>
      <c r="T58" s="185" t="s">
        <v>1073</v>
      </c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 t="s">
        <v>208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49">
        <v>27</v>
      </c>
      <c r="B59" s="149" t="s">
        <v>956</v>
      </c>
      <c r="C59" s="177" t="s">
        <v>957</v>
      </c>
      <c r="D59" s="159" t="s">
        <v>220</v>
      </c>
      <c r="E59" s="163">
        <v>2</v>
      </c>
      <c r="F59" s="168"/>
      <c r="G59" s="168">
        <f>ROUND(E59*F59,2)</f>
        <v>0</v>
      </c>
      <c r="H59" s="168">
        <v>700</v>
      </c>
      <c r="I59" s="168">
        <f>ROUND(E59*H59,2)</f>
        <v>1400</v>
      </c>
      <c r="J59" s="168">
        <v>0</v>
      </c>
      <c r="K59" s="168">
        <f>ROUND(E59*J59,2)</f>
        <v>0</v>
      </c>
      <c r="L59" s="168">
        <v>21</v>
      </c>
      <c r="M59" s="168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69"/>
      <c r="S59" s="168" t="s">
        <v>179</v>
      </c>
      <c r="T59" s="185" t="s">
        <v>1073</v>
      </c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 t="s">
        <v>208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49">
        <v>28</v>
      </c>
      <c r="B60" s="149" t="s">
        <v>958</v>
      </c>
      <c r="C60" s="177" t="s">
        <v>959</v>
      </c>
      <c r="D60" s="159" t="s">
        <v>220</v>
      </c>
      <c r="E60" s="163">
        <v>2</v>
      </c>
      <c r="F60" s="168"/>
      <c r="G60" s="168">
        <f>ROUND(E60*F60,2)</f>
        <v>0</v>
      </c>
      <c r="H60" s="168">
        <v>500</v>
      </c>
      <c r="I60" s="168">
        <f>ROUND(E60*H60,2)</f>
        <v>1000</v>
      </c>
      <c r="J60" s="168">
        <v>0</v>
      </c>
      <c r="K60" s="168">
        <f>ROUND(E60*J60,2)</f>
        <v>0</v>
      </c>
      <c r="L60" s="168">
        <v>21</v>
      </c>
      <c r="M60" s="168">
        <f>G60*(1+L60/100)</f>
        <v>0</v>
      </c>
      <c r="N60" s="168">
        <v>0</v>
      </c>
      <c r="O60" s="168">
        <f>ROUND(E60*N60,2)</f>
        <v>0</v>
      </c>
      <c r="P60" s="168">
        <v>0</v>
      </c>
      <c r="Q60" s="168">
        <f>ROUND(E60*P60,2)</f>
        <v>0</v>
      </c>
      <c r="R60" s="169"/>
      <c r="S60" s="168" t="s">
        <v>179</v>
      </c>
      <c r="T60" s="185" t="s">
        <v>1073</v>
      </c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 t="s">
        <v>208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49">
        <v>29</v>
      </c>
      <c r="B61" s="149" t="s">
        <v>960</v>
      </c>
      <c r="C61" s="177" t="s">
        <v>961</v>
      </c>
      <c r="D61" s="159" t="s">
        <v>178</v>
      </c>
      <c r="E61" s="163">
        <v>6.2500000000000003E-3</v>
      </c>
      <c r="F61" s="168"/>
      <c r="G61" s="168">
        <f>ROUND(E61*F61,2)</f>
        <v>0</v>
      </c>
      <c r="H61" s="168">
        <v>0</v>
      </c>
      <c r="I61" s="168">
        <f>ROUND(E61*H61,2)</f>
        <v>0</v>
      </c>
      <c r="J61" s="168">
        <v>744</v>
      </c>
      <c r="K61" s="168">
        <f>ROUND(E61*J61,2)</f>
        <v>4.6500000000000004</v>
      </c>
      <c r="L61" s="168">
        <v>21</v>
      </c>
      <c r="M61" s="168">
        <f>G61*(1+L61/100)</f>
        <v>0</v>
      </c>
      <c r="N61" s="168">
        <v>0</v>
      </c>
      <c r="O61" s="168">
        <f>ROUND(E61*N61,2)</f>
        <v>0</v>
      </c>
      <c r="P61" s="168">
        <v>0</v>
      </c>
      <c r="Q61" s="168">
        <f>ROUND(E61*P61,2)</f>
        <v>0</v>
      </c>
      <c r="R61" s="169" t="s">
        <v>889</v>
      </c>
      <c r="S61" s="168" t="s">
        <v>148</v>
      </c>
      <c r="T61" s="184" t="s">
        <v>1072</v>
      </c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 t="s">
        <v>596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55" t="s">
        <v>142</v>
      </c>
      <c r="B62" s="155" t="s">
        <v>90</v>
      </c>
      <c r="C62" s="179" t="s">
        <v>91</v>
      </c>
      <c r="D62" s="161"/>
      <c r="E62" s="165"/>
      <c r="F62" s="170"/>
      <c r="G62" s="170">
        <f>SUM(G63:G88)</f>
        <v>0</v>
      </c>
      <c r="H62" s="170"/>
      <c r="I62" s="170">
        <f>SUM(I63:I88)</f>
        <v>99150</v>
      </c>
      <c r="J62" s="170"/>
      <c r="K62" s="170">
        <f>SUM(K63:K88)</f>
        <v>29662.75</v>
      </c>
      <c r="L62" s="170"/>
      <c r="M62" s="170">
        <f>SUM(M63:M88)</f>
        <v>0</v>
      </c>
      <c r="N62" s="170"/>
      <c r="O62" s="170">
        <f>SUM(O63:O88)</f>
        <v>0.16999999999999998</v>
      </c>
      <c r="P62" s="170"/>
      <c r="Q62" s="170">
        <f>SUM(Q63:Q88)</f>
        <v>0</v>
      </c>
      <c r="R62" s="171"/>
      <c r="S62" s="170"/>
      <c r="T62" s="186"/>
      <c r="AE62" t="s">
        <v>143</v>
      </c>
    </row>
    <row r="63" spans="1:60" outlineLevel="1" x14ac:dyDescent="0.2">
      <c r="A63" s="149">
        <v>30</v>
      </c>
      <c r="B63" s="149" t="s">
        <v>962</v>
      </c>
      <c r="C63" s="177" t="s">
        <v>963</v>
      </c>
      <c r="D63" s="159" t="s">
        <v>220</v>
      </c>
      <c r="E63" s="163">
        <v>5</v>
      </c>
      <c r="F63" s="168"/>
      <c r="G63" s="168">
        <f>ROUND(E63*F63,2)</f>
        <v>0</v>
      </c>
      <c r="H63" s="168">
        <v>0</v>
      </c>
      <c r="I63" s="168">
        <f>ROUND(E63*H63,2)</f>
        <v>0</v>
      </c>
      <c r="J63" s="168">
        <v>967</v>
      </c>
      <c r="K63" s="168">
        <f>ROUND(E63*J63,2)</f>
        <v>4835</v>
      </c>
      <c r="L63" s="168">
        <v>21</v>
      </c>
      <c r="M63" s="168">
        <f>G63*(1+L63/100)</f>
        <v>0</v>
      </c>
      <c r="N63" s="168">
        <v>0</v>
      </c>
      <c r="O63" s="168">
        <f>ROUND(E63*N63,2)</f>
        <v>0</v>
      </c>
      <c r="P63" s="168">
        <v>0</v>
      </c>
      <c r="Q63" s="168">
        <f>ROUND(E63*P63,2)</f>
        <v>0</v>
      </c>
      <c r="R63" s="169" t="s">
        <v>889</v>
      </c>
      <c r="S63" s="168" t="s">
        <v>148</v>
      </c>
      <c r="T63" s="184" t="s">
        <v>1072</v>
      </c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 t="s">
        <v>149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49">
        <v>31</v>
      </c>
      <c r="B64" s="149" t="s">
        <v>964</v>
      </c>
      <c r="C64" s="177" t="s">
        <v>965</v>
      </c>
      <c r="D64" s="159" t="s">
        <v>220</v>
      </c>
      <c r="E64" s="163">
        <v>21</v>
      </c>
      <c r="F64" s="168"/>
      <c r="G64" s="168">
        <f>ROUND(E64*F64,2)</f>
        <v>0</v>
      </c>
      <c r="H64" s="168">
        <v>0</v>
      </c>
      <c r="I64" s="168">
        <f>ROUND(E64*H64,2)</f>
        <v>0</v>
      </c>
      <c r="J64" s="168">
        <v>206.5</v>
      </c>
      <c r="K64" s="168">
        <f>ROUND(E64*J64,2)</f>
        <v>4336.5</v>
      </c>
      <c r="L64" s="168">
        <v>21</v>
      </c>
      <c r="M64" s="168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69" t="s">
        <v>889</v>
      </c>
      <c r="S64" s="168" t="s">
        <v>148</v>
      </c>
      <c r="T64" s="184" t="s">
        <v>1072</v>
      </c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 t="s">
        <v>149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49"/>
      <c r="B65" s="149"/>
      <c r="C65" s="178" t="s">
        <v>966</v>
      </c>
      <c r="D65" s="160"/>
      <c r="E65" s="164">
        <v>5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9"/>
      <c r="S65" s="168"/>
      <c r="T65" s="185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 t="s">
        <v>151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49"/>
      <c r="B66" s="149"/>
      <c r="C66" s="178" t="s">
        <v>967</v>
      </c>
      <c r="D66" s="160"/>
      <c r="E66" s="164">
        <v>5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9"/>
      <c r="S66" s="168"/>
      <c r="T66" s="185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 t="s">
        <v>151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49"/>
      <c r="B67" s="149"/>
      <c r="C67" s="178" t="s">
        <v>968</v>
      </c>
      <c r="D67" s="160"/>
      <c r="E67" s="164">
        <v>3</v>
      </c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9"/>
      <c r="S67" s="168"/>
      <c r="T67" s="185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 t="s">
        <v>151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49"/>
      <c r="B68" s="149"/>
      <c r="C68" s="178" t="s">
        <v>969</v>
      </c>
      <c r="D68" s="160"/>
      <c r="E68" s="164">
        <v>5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9"/>
      <c r="S68" s="168"/>
      <c r="T68" s="185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 t="s">
        <v>151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49"/>
      <c r="B69" s="149"/>
      <c r="C69" s="178" t="s">
        <v>970</v>
      </c>
      <c r="D69" s="160"/>
      <c r="E69" s="164">
        <v>3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9"/>
      <c r="S69" s="168"/>
      <c r="T69" s="185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 t="s">
        <v>151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49">
        <v>32</v>
      </c>
      <c r="B70" s="149" t="s">
        <v>971</v>
      </c>
      <c r="C70" s="177" t="s">
        <v>972</v>
      </c>
      <c r="D70" s="159" t="s">
        <v>220</v>
      </c>
      <c r="E70" s="163">
        <v>5</v>
      </c>
      <c r="F70" s="168"/>
      <c r="G70" s="168">
        <f t="shared" ref="G70:G88" si="0">ROUND(E70*F70,2)</f>
        <v>0</v>
      </c>
      <c r="H70" s="168">
        <v>0</v>
      </c>
      <c r="I70" s="168">
        <f t="shared" ref="I70:I88" si="1">ROUND(E70*H70,2)</f>
        <v>0</v>
      </c>
      <c r="J70" s="168">
        <v>866</v>
      </c>
      <c r="K70" s="168">
        <f t="shared" ref="K70:K88" si="2">ROUND(E70*J70,2)</f>
        <v>4330</v>
      </c>
      <c r="L70" s="168">
        <v>21</v>
      </c>
      <c r="M70" s="168">
        <f t="shared" ref="M70:M88" si="3">G70*(1+L70/100)</f>
        <v>0</v>
      </c>
      <c r="N70" s="168">
        <v>0</v>
      </c>
      <c r="O70" s="168">
        <f t="shared" ref="O70:O88" si="4">ROUND(E70*N70,2)</f>
        <v>0</v>
      </c>
      <c r="P70" s="168">
        <v>0</v>
      </c>
      <c r="Q70" s="168">
        <f t="shared" ref="Q70:Q88" si="5">ROUND(E70*P70,2)</f>
        <v>0</v>
      </c>
      <c r="R70" s="169"/>
      <c r="S70" s="168" t="s">
        <v>179</v>
      </c>
      <c r="T70" s="184" t="s">
        <v>1072</v>
      </c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 t="s">
        <v>149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49">
        <v>33</v>
      </c>
      <c r="B71" s="149" t="s">
        <v>973</v>
      </c>
      <c r="C71" s="177" t="s">
        <v>974</v>
      </c>
      <c r="D71" s="159" t="s">
        <v>877</v>
      </c>
      <c r="E71" s="163">
        <v>5</v>
      </c>
      <c r="F71" s="168"/>
      <c r="G71" s="168">
        <f t="shared" si="0"/>
        <v>0</v>
      </c>
      <c r="H71" s="168">
        <v>0</v>
      </c>
      <c r="I71" s="168">
        <f t="shared" si="1"/>
        <v>0</v>
      </c>
      <c r="J71" s="168">
        <v>1043</v>
      </c>
      <c r="K71" s="168">
        <f t="shared" si="2"/>
        <v>5215</v>
      </c>
      <c r="L71" s="168">
        <v>21</v>
      </c>
      <c r="M71" s="168">
        <f t="shared" si="3"/>
        <v>0</v>
      </c>
      <c r="N71" s="168">
        <v>0</v>
      </c>
      <c r="O71" s="168">
        <f t="shared" si="4"/>
        <v>0</v>
      </c>
      <c r="P71" s="168">
        <v>0</v>
      </c>
      <c r="Q71" s="168">
        <f t="shared" si="5"/>
        <v>0</v>
      </c>
      <c r="R71" s="169"/>
      <c r="S71" s="168" t="s">
        <v>179</v>
      </c>
      <c r="T71" s="184" t="s">
        <v>1072</v>
      </c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 t="s">
        <v>149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49">
        <v>34</v>
      </c>
      <c r="B72" s="149" t="s">
        <v>975</v>
      </c>
      <c r="C72" s="177" t="s">
        <v>976</v>
      </c>
      <c r="D72" s="159" t="s">
        <v>877</v>
      </c>
      <c r="E72" s="163">
        <v>3</v>
      </c>
      <c r="F72" s="168"/>
      <c r="G72" s="168">
        <f t="shared" si="0"/>
        <v>0</v>
      </c>
      <c r="H72" s="168">
        <v>0</v>
      </c>
      <c r="I72" s="168">
        <f t="shared" si="1"/>
        <v>0</v>
      </c>
      <c r="J72" s="168">
        <v>2405</v>
      </c>
      <c r="K72" s="168">
        <f t="shared" si="2"/>
        <v>7215</v>
      </c>
      <c r="L72" s="168">
        <v>21</v>
      </c>
      <c r="M72" s="168">
        <f t="shared" si="3"/>
        <v>0</v>
      </c>
      <c r="N72" s="168">
        <v>0</v>
      </c>
      <c r="O72" s="168">
        <f t="shared" si="4"/>
        <v>0</v>
      </c>
      <c r="P72" s="168">
        <v>0</v>
      </c>
      <c r="Q72" s="168">
        <f t="shared" si="5"/>
        <v>0</v>
      </c>
      <c r="R72" s="169"/>
      <c r="S72" s="168" t="s">
        <v>179</v>
      </c>
      <c r="T72" s="184" t="s">
        <v>1072</v>
      </c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 t="s">
        <v>149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49">
        <v>35</v>
      </c>
      <c r="B73" s="149" t="s">
        <v>977</v>
      </c>
      <c r="C73" s="177" t="s">
        <v>978</v>
      </c>
      <c r="D73" s="159" t="s">
        <v>877</v>
      </c>
      <c r="E73" s="163">
        <v>1</v>
      </c>
      <c r="F73" s="168"/>
      <c r="G73" s="168">
        <f t="shared" si="0"/>
        <v>0</v>
      </c>
      <c r="H73" s="168">
        <v>0</v>
      </c>
      <c r="I73" s="168">
        <f t="shared" si="1"/>
        <v>0</v>
      </c>
      <c r="J73" s="168">
        <v>1714</v>
      </c>
      <c r="K73" s="168">
        <f t="shared" si="2"/>
        <v>1714</v>
      </c>
      <c r="L73" s="168">
        <v>21</v>
      </c>
      <c r="M73" s="168">
        <f t="shared" si="3"/>
        <v>0</v>
      </c>
      <c r="N73" s="168">
        <v>0</v>
      </c>
      <c r="O73" s="168">
        <f t="shared" si="4"/>
        <v>0</v>
      </c>
      <c r="P73" s="168">
        <v>0</v>
      </c>
      <c r="Q73" s="168">
        <f t="shared" si="5"/>
        <v>0</v>
      </c>
      <c r="R73" s="169"/>
      <c r="S73" s="168" t="s">
        <v>179</v>
      </c>
      <c r="T73" s="184" t="s">
        <v>1072</v>
      </c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 t="s">
        <v>149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49">
        <v>36</v>
      </c>
      <c r="B74" s="149" t="s">
        <v>979</v>
      </c>
      <c r="C74" s="177" t="s">
        <v>980</v>
      </c>
      <c r="D74" s="159" t="s">
        <v>877</v>
      </c>
      <c r="E74" s="163">
        <v>1</v>
      </c>
      <c r="F74" s="168"/>
      <c r="G74" s="168">
        <f t="shared" si="0"/>
        <v>0</v>
      </c>
      <c r="H74" s="168">
        <v>0</v>
      </c>
      <c r="I74" s="168">
        <f t="shared" si="1"/>
        <v>0</v>
      </c>
      <c r="J74" s="168">
        <v>1881</v>
      </c>
      <c r="K74" s="168">
        <f t="shared" si="2"/>
        <v>1881</v>
      </c>
      <c r="L74" s="168">
        <v>21</v>
      </c>
      <c r="M74" s="168">
        <f t="shared" si="3"/>
        <v>0</v>
      </c>
      <c r="N74" s="168">
        <v>0</v>
      </c>
      <c r="O74" s="168">
        <f t="shared" si="4"/>
        <v>0</v>
      </c>
      <c r="P74" s="168">
        <v>0</v>
      </c>
      <c r="Q74" s="168">
        <f t="shared" si="5"/>
        <v>0</v>
      </c>
      <c r="R74" s="169"/>
      <c r="S74" s="168" t="s">
        <v>179</v>
      </c>
      <c r="T74" s="184" t="s">
        <v>1072</v>
      </c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 t="s">
        <v>149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245">
        <v>37</v>
      </c>
      <c r="B75" s="246" t="s">
        <v>1345</v>
      </c>
      <c r="C75" s="250" t="s">
        <v>1346</v>
      </c>
      <c r="D75" s="247" t="s">
        <v>220</v>
      </c>
      <c r="E75" s="248">
        <v>2</v>
      </c>
      <c r="F75" s="249"/>
      <c r="G75" s="249">
        <f t="shared" si="0"/>
        <v>0</v>
      </c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9"/>
      <c r="S75" s="168"/>
      <c r="T75" s="184" t="s">
        <v>1072</v>
      </c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245">
        <v>38</v>
      </c>
      <c r="B76" s="149" t="s">
        <v>981</v>
      </c>
      <c r="C76" s="177" t="s">
        <v>982</v>
      </c>
      <c r="D76" s="159" t="s">
        <v>220</v>
      </c>
      <c r="E76" s="163">
        <v>5</v>
      </c>
      <c r="F76" s="168"/>
      <c r="G76" s="168">
        <f t="shared" si="0"/>
        <v>0</v>
      </c>
      <c r="H76" s="168">
        <v>250</v>
      </c>
      <c r="I76" s="168">
        <f t="shared" si="1"/>
        <v>1250</v>
      </c>
      <c r="J76" s="168">
        <v>0</v>
      </c>
      <c r="K76" s="168">
        <f t="shared" si="2"/>
        <v>0</v>
      </c>
      <c r="L76" s="168">
        <v>21</v>
      </c>
      <c r="M76" s="168">
        <f t="shared" si="3"/>
        <v>0</v>
      </c>
      <c r="N76" s="168">
        <v>0</v>
      </c>
      <c r="O76" s="168">
        <f t="shared" si="4"/>
        <v>0</v>
      </c>
      <c r="P76" s="168">
        <v>0</v>
      </c>
      <c r="Q76" s="168">
        <f t="shared" si="5"/>
        <v>0</v>
      </c>
      <c r="R76" s="169"/>
      <c r="S76" s="168" t="s">
        <v>179</v>
      </c>
      <c r="T76" s="185" t="s">
        <v>1073</v>
      </c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 t="s">
        <v>208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245">
        <v>39</v>
      </c>
      <c r="B77" s="149" t="s">
        <v>983</v>
      </c>
      <c r="C77" s="177" t="s">
        <v>984</v>
      </c>
      <c r="D77" s="159" t="s">
        <v>220</v>
      </c>
      <c r="E77" s="163">
        <v>5</v>
      </c>
      <c r="F77" s="168"/>
      <c r="G77" s="168">
        <f t="shared" si="0"/>
        <v>0</v>
      </c>
      <c r="H77" s="168">
        <v>1600</v>
      </c>
      <c r="I77" s="168">
        <f t="shared" si="1"/>
        <v>8000</v>
      </c>
      <c r="J77" s="168">
        <v>0</v>
      </c>
      <c r="K77" s="168">
        <f t="shared" si="2"/>
        <v>0</v>
      </c>
      <c r="L77" s="168">
        <v>21</v>
      </c>
      <c r="M77" s="168">
        <f t="shared" si="3"/>
        <v>0</v>
      </c>
      <c r="N77" s="168">
        <v>1E-3</v>
      </c>
      <c r="O77" s="168">
        <f t="shared" si="4"/>
        <v>0.01</v>
      </c>
      <c r="P77" s="168">
        <v>0</v>
      </c>
      <c r="Q77" s="168">
        <f t="shared" si="5"/>
        <v>0</v>
      </c>
      <c r="R77" s="169"/>
      <c r="S77" s="168" t="s">
        <v>179</v>
      </c>
      <c r="T77" s="185" t="s">
        <v>1073</v>
      </c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 t="s">
        <v>208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245">
        <v>40</v>
      </c>
      <c r="B78" s="149" t="s">
        <v>985</v>
      </c>
      <c r="C78" s="177" t="s">
        <v>986</v>
      </c>
      <c r="D78" s="159" t="s">
        <v>220</v>
      </c>
      <c r="E78" s="163">
        <v>3</v>
      </c>
      <c r="F78" s="168"/>
      <c r="G78" s="168">
        <f t="shared" si="0"/>
        <v>0</v>
      </c>
      <c r="H78" s="168">
        <v>2200</v>
      </c>
      <c r="I78" s="168">
        <f t="shared" si="1"/>
        <v>6600</v>
      </c>
      <c r="J78" s="168">
        <v>0</v>
      </c>
      <c r="K78" s="168">
        <f t="shared" si="2"/>
        <v>0</v>
      </c>
      <c r="L78" s="168">
        <v>21</v>
      </c>
      <c r="M78" s="168">
        <f t="shared" si="3"/>
        <v>0</v>
      </c>
      <c r="N78" s="168">
        <v>0</v>
      </c>
      <c r="O78" s="168">
        <f t="shared" si="4"/>
        <v>0</v>
      </c>
      <c r="P78" s="168">
        <v>0</v>
      </c>
      <c r="Q78" s="168">
        <f t="shared" si="5"/>
        <v>0</v>
      </c>
      <c r="R78" s="169"/>
      <c r="S78" s="168" t="s">
        <v>179</v>
      </c>
      <c r="T78" s="185" t="s">
        <v>1073</v>
      </c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 t="s">
        <v>208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245">
        <v>41</v>
      </c>
      <c r="B79" s="149" t="s">
        <v>987</v>
      </c>
      <c r="C79" s="177" t="s">
        <v>988</v>
      </c>
      <c r="D79" s="159" t="s">
        <v>220</v>
      </c>
      <c r="E79" s="163">
        <v>5</v>
      </c>
      <c r="F79" s="168"/>
      <c r="G79" s="168">
        <f t="shared" si="0"/>
        <v>0</v>
      </c>
      <c r="H79" s="168">
        <v>8500</v>
      </c>
      <c r="I79" s="168">
        <f t="shared" si="1"/>
        <v>42500</v>
      </c>
      <c r="J79" s="168">
        <v>0</v>
      </c>
      <c r="K79" s="168">
        <f t="shared" si="2"/>
        <v>0</v>
      </c>
      <c r="L79" s="168">
        <v>21</v>
      </c>
      <c r="M79" s="168">
        <f t="shared" si="3"/>
        <v>0</v>
      </c>
      <c r="N79" s="168">
        <v>1.4999999999999999E-2</v>
      </c>
      <c r="O79" s="168">
        <f t="shared" si="4"/>
        <v>0.08</v>
      </c>
      <c r="P79" s="168">
        <v>0</v>
      </c>
      <c r="Q79" s="168">
        <f t="shared" si="5"/>
        <v>0</v>
      </c>
      <c r="R79" s="169"/>
      <c r="S79" s="168" t="s">
        <v>179</v>
      </c>
      <c r="T79" s="185" t="s">
        <v>1073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 t="s">
        <v>208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245">
        <v>42</v>
      </c>
      <c r="B80" s="149" t="s">
        <v>989</v>
      </c>
      <c r="C80" s="177" t="s">
        <v>990</v>
      </c>
      <c r="D80" s="159" t="s">
        <v>220</v>
      </c>
      <c r="E80" s="163">
        <v>3</v>
      </c>
      <c r="F80" s="168"/>
      <c r="G80" s="168">
        <f t="shared" si="0"/>
        <v>0</v>
      </c>
      <c r="H80" s="168">
        <v>3500</v>
      </c>
      <c r="I80" s="168">
        <f t="shared" si="1"/>
        <v>10500</v>
      </c>
      <c r="J80" s="168">
        <v>0</v>
      </c>
      <c r="K80" s="168">
        <f t="shared" si="2"/>
        <v>0</v>
      </c>
      <c r="L80" s="168">
        <v>21</v>
      </c>
      <c r="M80" s="168">
        <f t="shared" si="3"/>
        <v>0</v>
      </c>
      <c r="N80" s="168">
        <v>0</v>
      </c>
      <c r="O80" s="168">
        <f t="shared" si="4"/>
        <v>0</v>
      </c>
      <c r="P80" s="168">
        <v>0</v>
      </c>
      <c r="Q80" s="168">
        <f t="shared" si="5"/>
        <v>0</v>
      </c>
      <c r="R80" s="169"/>
      <c r="S80" s="168" t="s">
        <v>179</v>
      </c>
      <c r="T80" s="185" t="s">
        <v>1073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 t="s">
        <v>208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245">
        <v>43</v>
      </c>
      <c r="B81" s="149" t="s">
        <v>991</v>
      </c>
      <c r="C81" s="177" t="s">
        <v>992</v>
      </c>
      <c r="D81" s="159" t="s">
        <v>220</v>
      </c>
      <c r="E81" s="163">
        <v>5</v>
      </c>
      <c r="F81" s="168"/>
      <c r="G81" s="168">
        <f t="shared" si="0"/>
        <v>0</v>
      </c>
      <c r="H81" s="168">
        <v>1800</v>
      </c>
      <c r="I81" s="168">
        <f t="shared" si="1"/>
        <v>9000</v>
      </c>
      <c r="J81" s="168">
        <v>0</v>
      </c>
      <c r="K81" s="168">
        <f t="shared" si="2"/>
        <v>0</v>
      </c>
      <c r="L81" s="168">
        <v>21</v>
      </c>
      <c r="M81" s="168">
        <f t="shared" si="3"/>
        <v>0</v>
      </c>
      <c r="N81" s="168">
        <v>1.4999999999999999E-2</v>
      </c>
      <c r="O81" s="168">
        <f t="shared" si="4"/>
        <v>0.08</v>
      </c>
      <c r="P81" s="168">
        <v>0</v>
      </c>
      <c r="Q81" s="168">
        <f t="shared" si="5"/>
        <v>0</v>
      </c>
      <c r="R81" s="169"/>
      <c r="S81" s="168" t="s">
        <v>179</v>
      </c>
      <c r="T81" s="185" t="s">
        <v>1073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 t="s">
        <v>208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245">
        <v>44</v>
      </c>
      <c r="B82" s="149" t="s">
        <v>993</v>
      </c>
      <c r="C82" s="177" t="s">
        <v>994</v>
      </c>
      <c r="D82" s="159" t="s">
        <v>220</v>
      </c>
      <c r="E82" s="163">
        <v>5</v>
      </c>
      <c r="F82" s="168"/>
      <c r="G82" s="168">
        <f t="shared" si="0"/>
        <v>0</v>
      </c>
      <c r="H82" s="168">
        <v>300</v>
      </c>
      <c r="I82" s="168">
        <f t="shared" si="1"/>
        <v>1500</v>
      </c>
      <c r="J82" s="168">
        <v>0</v>
      </c>
      <c r="K82" s="168">
        <f t="shared" si="2"/>
        <v>0</v>
      </c>
      <c r="L82" s="168">
        <v>21</v>
      </c>
      <c r="M82" s="168">
        <f t="shared" si="3"/>
        <v>0</v>
      </c>
      <c r="N82" s="168">
        <v>0</v>
      </c>
      <c r="O82" s="168">
        <f t="shared" si="4"/>
        <v>0</v>
      </c>
      <c r="P82" s="168">
        <v>0</v>
      </c>
      <c r="Q82" s="168">
        <f t="shared" si="5"/>
        <v>0</v>
      </c>
      <c r="R82" s="169"/>
      <c r="S82" s="168" t="s">
        <v>179</v>
      </c>
      <c r="T82" s="185" t="s">
        <v>1073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 t="s">
        <v>208</v>
      </c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245">
        <v>45</v>
      </c>
      <c r="B83" s="149" t="s">
        <v>995</v>
      </c>
      <c r="C83" s="177" t="s">
        <v>996</v>
      </c>
      <c r="D83" s="159" t="s">
        <v>220</v>
      </c>
      <c r="E83" s="163">
        <v>5</v>
      </c>
      <c r="F83" s="168"/>
      <c r="G83" s="168">
        <f t="shared" si="0"/>
        <v>0</v>
      </c>
      <c r="H83" s="168">
        <v>1800</v>
      </c>
      <c r="I83" s="168">
        <f t="shared" si="1"/>
        <v>9000</v>
      </c>
      <c r="J83" s="168">
        <v>0</v>
      </c>
      <c r="K83" s="168">
        <f t="shared" si="2"/>
        <v>0</v>
      </c>
      <c r="L83" s="168">
        <v>21</v>
      </c>
      <c r="M83" s="168">
        <f t="shared" si="3"/>
        <v>0</v>
      </c>
      <c r="N83" s="168">
        <v>0</v>
      </c>
      <c r="O83" s="168">
        <f t="shared" si="4"/>
        <v>0</v>
      </c>
      <c r="P83" s="168">
        <v>0</v>
      </c>
      <c r="Q83" s="168">
        <f t="shared" si="5"/>
        <v>0</v>
      </c>
      <c r="R83" s="169"/>
      <c r="S83" s="168" t="s">
        <v>179</v>
      </c>
      <c r="T83" s="185" t="s">
        <v>1073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 t="s">
        <v>208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245">
        <v>46</v>
      </c>
      <c r="B84" s="149" t="s">
        <v>997</v>
      </c>
      <c r="C84" s="177" t="s">
        <v>998</v>
      </c>
      <c r="D84" s="159" t="s">
        <v>220</v>
      </c>
      <c r="E84" s="163">
        <v>3</v>
      </c>
      <c r="F84" s="168"/>
      <c r="G84" s="168">
        <f t="shared" si="0"/>
        <v>0</v>
      </c>
      <c r="H84" s="168">
        <v>800</v>
      </c>
      <c r="I84" s="168">
        <f t="shared" si="1"/>
        <v>2400</v>
      </c>
      <c r="J84" s="168">
        <v>0</v>
      </c>
      <c r="K84" s="168">
        <f t="shared" si="2"/>
        <v>0</v>
      </c>
      <c r="L84" s="168">
        <v>21</v>
      </c>
      <c r="M84" s="168">
        <f t="shared" si="3"/>
        <v>0</v>
      </c>
      <c r="N84" s="168">
        <v>0</v>
      </c>
      <c r="O84" s="168">
        <f t="shared" si="4"/>
        <v>0</v>
      </c>
      <c r="P84" s="168">
        <v>0</v>
      </c>
      <c r="Q84" s="168">
        <f t="shared" si="5"/>
        <v>0</v>
      </c>
      <c r="R84" s="169"/>
      <c r="S84" s="168" t="s">
        <v>179</v>
      </c>
      <c r="T84" s="185" t="s">
        <v>1073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 t="s">
        <v>208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245">
        <v>47</v>
      </c>
      <c r="B85" s="149" t="s">
        <v>999</v>
      </c>
      <c r="C85" s="177" t="s">
        <v>1000</v>
      </c>
      <c r="D85" s="159" t="s">
        <v>220</v>
      </c>
      <c r="E85" s="163">
        <v>5</v>
      </c>
      <c r="F85" s="168"/>
      <c r="G85" s="168">
        <f t="shared" si="0"/>
        <v>0</v>
      </c>
      <c r="H85" s="168">
        <v>300</v>
      </c>
      <c r="I85" s="168">
        <f t="shared" si="1"/>
        <v>1500</v>
      </c>
      <c r="J85" s="168">
        <v>0</v>
      </c>
      <c r="K85" s="168">
        <f t="shared" si="2"/>
        <v>0</v>
      </c>
      <c r="L85" s="168">
        <v>21</v>
      </c>
      <c r="M85" s="168">
        <f t="shared" si="3"/>
        <v>0</v>
      </c>
      <c r="N85" s="168">
        <v>0</v>
      </c>
      <c r="O85" s="168">
        <f t="shared" si="4"/>
        <v>0</v>
      </c>
      <c r="P85" s="168">
        <v>0</v>
      </c>
      <c r="Q85" s="168">
        <f t="shared" si="5"/>
        <v>0</v>
      </c>
      <c r="R85" s="169"/>
      <c r="S85" s="168" t="s">
        <v>179</v>
      </c>
      <c r="T85" s="185" t="s">
        <v>1073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 t="s">
        <v>208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245">
        <v>48</v>
      </c>
      <c r="B86" s="149" t="s">
        <v>1001</v>
      </c>
      <c r="C86" s="177" t="s">
        <v>1002</v>
      </c>
      <c r="D86" s="159" t="s">
        <v>220</v>
      </c>
      <c r="E86" s="163">
        <v>3</v>
      </c>
      <c r="F86" s="168"/>
      <c r="G86" s="168">
        <f t="shared" si="0"/>
        <v>0</v>
      </c>
      <c r="H86" s="168">
        <v>1500</v>
      </c>
      <c r="I86" s="168">
        <f t="shared" si="1"/>
        <v>4500</v>
      </c>
      <c r="J86" s="168">
        <v>0</v>
      </c>
      <c r="K86" s="168">
        <f t="shared" si="2"/>
        <v>0</v>
      </c>
      <c r="L86" s="168">
        <v>21</v>
      </c>
      <c r="M86" s="168">
        <f t="shared" si="3"/>
        <v>0</v>
      </c>
      <c r="N86" s="168">
        <v>0</v>
      </c>
      <c r="O86" s="168">
        <f t="shared" si="4"/>
        <v>0</v>
      </c>
      <c r="P86" s="168">
        <v>0</v>
      </c>
      <c r="Q86" s="168">
        <f t="shared" si="5"/>
        <v>0</v>
      </c>
      <c r="R86" s="169"/>
      <c r="S86" s="168" t="s">
        <v>179</v>
      </c>
      <c r="T86" s="185" t="s">
        <v>1073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 t="s">
        <v>208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245">
        <v>49</v>
      </c>
      <c r="B87" s="149" t="s">
        <v>1003</v>
      </c>
      <c r="C87" s="177" t="s">
        <v>1004</v>
      </c>
      <c r="D87" s="159" t="s">
        <v>220</v>
      </c>
      <c r="E87" s="163">
        <v>3</v>
      </c>
      <c r="F87" s="168"/>
      <c r="G87" s="168">
        <f t="shared" si="0"/>
        <v>0</v>
      </c>
      <c r="H87" s="168">
        <v>800</v>
      </c>
      <c r="I87" s="168">
        <f t="shared" si="1"/>
        <v>2400</v>
      </c>
      <c r="J87" s="168">
        <v>0</v>
      </c>
      <c r="K87" s="168">
        <f t="shared" si="2"/>
        <v>0</v>
      </c>
      <c r="L87" s="168">
        <v>21</v>
      </c>
      <c r="M87" s="168">
        <f t="shared" si="3"/>
        <v>0</v>
      </c>
      <c r="N87" s="168">
        <v>0</v>
      </c>
      <c r="O87" s="168">
        <f t="shared" si="4"/>
        <v>0</v>
      </c>
      <c r="P87" s="168">
        <v>0</v>
      </c>
      <c r="Q87" s="168">
        <f t="shared" si="5"/>
        <v>0</v>
      </c>
      <c r="R87" s="169"/>
      <c r="S87" s="168" t="s">
        <v>179</v>
      </c>
      <c r="T87" s="185" t="s">
        <v>1073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 t="s">
        <v>208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245">
        <v>50</v>
      </c>
      <c r="B88" s="149" t="s">
        <v>1005</v>
      </c>
      <c r="C88" s="177" t="s">
        <v>1006</v>
      </c>
      <c r="D88" s="159" t="s">
        <v>178</v>
      </c>
      <c r="E88" s="163">
        <v>0.155</v>
      </c>
      <c r="F88" s="168"/>
      <c r="G88" s="168">
        <f t="shared" si="0"/>
        <v>0</v>
      </c>
      <c r="H88" s="168">
        <v>0</v>
      </c>
      <c r="I88" s="168">
        <f t="shared" si="1"/>
        <v>0</v>
      </c>
      <c r="J88" s="168">
        <v>879</v>
      </c>
      <c r="K88" s="168">
        <f t="shared" si="2"/>
        <v>136.25</v>
      </c>
      <c r="L88" s="168">
        <v>21</v>
      </c>
      <c r="M88" s="168">
        <f t="shared" si="3"/>
        <v>0</v>
      </c>
      <c r="N88" s="168">
        <v>0</v>
      </c>
      <c r="O88" s="168">
        <f t="shared" si="4"/>
        <v>0</v>
      </c>
      <c r="P88" s="168">
        <v>0</v>
      </c>
      <c r="Q88" s="168">
        <f t="shared" si="5"/>
        <v>0</v>
      </c>
      <c r="R88" s="169" t="s">
        <v>889</v>
      </c>
      <c r="S88" s="168" t="s">
        <v>148</v>
      </c>
      <c r="T88" s="184" t="s">
        <v>1072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 t="s">
        <v>596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55" t="s">
        <v>142</v>
      </c>
      <c r="B89" s="155" t="s">
        <v>119</v>
      </c>
      <c r="C89" s="179" t="s">
        <v>28</v>
      </c>
      <c r="D89" s="161"/>
      <c r="E89" s="165"/>
      <c r="F89" s="170"/>
      <c r="G89" s="170">
        <f>SUM(G90:G91)</f>
        <v>0</v>
      </c>
      <c r="H89" s="170"/>
      <c r="I89" s="170">
        <f>SUM(I90:I91)</f>
        <v>0</v>
      </c>
      <c r="J89" s="170"/>
      <c r="K89" s="170">
        <f>SUM(K90:K91)</f>
        <v>7306.14</v>
      </c>
      <c r="L89" s="170"/>
      <c r="M89" s="170">
        <f>SUM(M90:M91)</f>
        <v>0</v>
      </c>
      <c r="N89" s="170"/>
      <c r="O89" s="170">
        <f>SUM(O90:O91)</f>
        <v>0</v>
      </c>
      <c r="P89" s="170"/>
      <c r="Q89" s="170">
        <f>SUM(Q90:Q91)</f>
        <v>0</v>
      </c>
      <c r="R89" s="171"/>
      <c r="S89" s="170"/>
      <c r="T89" s="186"/>
      <c r="AE89" t="s">
        <v>143</v>
      </c>
    </row>
    <row r="90" spans="1:60" outlineLevel="1" x14ac:dyDescent="0.2">
      <c r="A90" s="149">
        <v>51</v>
      </c>
      <c r="B90" s="149" t="s">
        <v>871</v>
      </c>
      <c r="C90" s="177" t="s">
        <v>872</v>
      </c>
      <c r="D90" s="159" t="s">
        <v>873</v>
      </c>
      <c r="E90" s="163">
        <v>1</v>
      </c>
      <c r="F90" s="168"/>
      <c r="G90" s="168">
        <f>ROUND(E90*F90,2)</f>
        <v>0</v>
      </c>
      <c r="H90" s="168">
        <v>0</v>
      </c>
      <c r="I90" s="168">
        <f>ROUND(E90*H90,2)</f>
        <v>0</v>
      </c>
      <c r="J90" s="168">
        <v>4383.68</v>
      </c>
      <c r="K90" s="168">
        <f>ROUND(E90*J90,2)</f>
        <v>4383.68</v>
      </c>
      <c r="L90" s="168">
        <v>21</v>
      </c>
      <c r="M90" s="168">
        <f>G90*(1+L90/100)</f>
        <v>0</v>
      </c>
      <c r="N90" s="168">
        <v>0</v>
      </c>
      <c r="O90" s="168">
        <f>ROUND(E90*N90,2)</f>
        <v>0</v>
      </c>
      <c r="P90" s="168">
        <v>0</v>
      </c>
      <c r="Q90" s="168">
        <f>ROUND(E90*P90,2)</f>
        <v>0</v>
      </c>
      <c r="R90" s="169" t="s">
        <v>874</v>
      </c>
      <c r="S90" s="168" t="s">
        <v>148</v>
      </c>
      <c r="T90" s="185" t="s">
        <v>1073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 t="s">
        <v>875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52</v>
      </c>
      <c r="B91" s="172" t="s">
        <v>876</v>
      </c>
      <c r="C91" s="180" t="s">
        <v>29</v>
      </c>
      <c r="D91" s="173" t="s">
        <v>877</v>
      </c>
      <c r="E91" s="174">
        <v>1</v>
      </c>
      <c r="F91" s="175"/>
      <c r="G91" s="175">
        <f>ROUND(E91*F91,2)</f>
        <v>0</v>
      </c>
      <c r="H91" s="175">
        <v>0</v>
      </c>
      <c r="I91" s="175">
        <f>ROUND(E91*H91,2)</f>
        <v>0</v>
      </c>
      <c r="J91" s="175">
        <v>2922.46</v>
      </c>
      <c r="K91" s="175">
        <f>ROUND(E91*J91,2)</f>
        <v>2922.46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6"/>
      <c r="S91" s="175" t="s">
        <v>179</v>
      </c>
      <c r="T91" s="187" t="s">
        <v>1073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 t="s">
        <v>875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4"/>
      <c r="B92" s="5" t="s">
        <v>878</v>
      </c>
      <c r="C92" s="181" t="s">
        <v>878</v>
      </c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AC92">
        <v>15</v>
      </c>
      <c r="AD92">
        <v>21</v>
      </c>
    </row>
    <row r="93" spans="1:60" x14ac:dyDescent="0.2">
      <c r="B93" s="189"/>
      <c r="C93" s="190" t="s">
        <v>30</v>
      </c>
      <c r="D93" s="191"/>
      <c r="E93" s="188"/>
      <c r="F93" s="188"/>
      <c r="G93" s="192">
        <f>G7+G12+G32+G62+G89</f>
        <v>0</v>
      </c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AE93" t="s">
        <v>879</v>
      </c>
    </row>
    <row r="94" spans="1:60" x14ac:dyDescent="0.2">
      <c r="D94" s="11"/>
    </row>
    <row r="95" spans="1:60" x14ac:dyDescent="0.2">
      <c r="D95" s="11"/>
    </row>
    <row r="96" spans="1:60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  <row r="5001" spans="4:4" x14ac:dyDescent="0.2">
      <c r="D5001" s="11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1" fitToHeight="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6" topLeftCell="A31" activePane="bottomLeft" state="frozen"/>
      <selection pane="bottomLeft" activeCell="F39" sqref="F39:F40"/>
    </sheetView>
  </sheetViews>
  <sheetFormatPr defaultRowHeight="12.75" outlineLevelRow="1" x14ac:dyDescent="0.2"/>
  <cols>
    <col min="1" max="1" width="4.28515625" customWidth="1"/>
    <col min="2" max="2" width="14.42578125" style="85" customWidth="1"/>
    <col min="3" max="3" width="38.28515625" style="8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 x14ac:dyDescent="0.25">
      <c r="A1" s="300" t="s">
        <v>1348</v>
      </c>
      <c r="B1" s="300"/>
      <c r="C1" s="300"/>
      <c r="D1" s="300"/>
      <c r="E1" s="300"/>
      <c r="F1" s="300"/>
      <c r="G1" s="300"/>
      <c r="AE1" t="s">
        <v>121</v>
      </c>
    </row>
    <row r="2" spans="1:60" ht="24.95" customHeight="1" x14ac:dyDescent="0.2">
      <c r="A2" s="69" t="s">
        <v>7</v>
      </c>
      <c r="B2" s="68" t="s">
        <v>40</v>
      </c>
      <c r="C2" s="301" t="s">
        <v>41</v>
      </c>
      <c r="D2" s="302"/>
      <c r="E2" s="302"/>
      <c r="F2" s="302"/>
      <c r="G2" s="303"/>
      <c r="AE2" t="s">
        <v>122</v>
      </c>
    </row>
    <row r="3" spans="1:60" ht="24.95" customHeight="1" x14ac:dyDescent="0.2">
      <c r="A3" s="69" t="s">
        <v>8</v>
      </c>
      <c r="B3" s="68" t="s">
        <v>43</v>
      </c>
      <c r="C3" s="301" t="s">
        <v>44</v>
      </c>
      <c r="D3" s="302"/>
      <c r="E3" s="302"/>
      <c r="F3" s="302"/>
      <c r="G3" s="303"/>
      <c r="AE3" t="s">
        <v>123</v>
      </c>
    </row>
    <row r="4" spans="1:60" ht="24.95" customHeight="1" x14ac:dyDescent="0.2">
      <c r="A4" s="145" t="s">
        <v>9</v>
      </c>
      <c r="B4" s="146" t="s">
        <v>48</v>
      </c>
      <c r="C4" s="304" t="s">
        <v>49</v>
      </c>
      <c r="D4" s="305"/>
      <c r="E4" s="305"/>
      <c r="F4" s="305"/>
      <c r="G4" s="306"/>
      <c r="AE4" t="s">
        <v>124</v>
      </c>
    </row>
    <row r="5" spans="1:60" x14ac:dyDescent="0.2">
      <c r="D5" s="11"/>
    </row>
    <row r="6" spans="1:60" ht="38.25" x14ac:dyDescent="0.2">
      <c r="A6" s="152" t="s">
        <v>125</v>
      </c>
      <c r="B6" s="150" t="s">
        <v>126</v>
      </c>
      <c r="C6" s="150" t="s">
        <v>127</v>
      </c>
      <c r="D6" s="151" t="s">
        <v>128</v>
      </c>
      <c r="E6" s="152" t="s">
        <v>129</v>
      </c>
      <c r="F6" s="147" t="s">
        <v>130</v>
      </c>
      <c r="G6" s="152" t="s">
        <v>131</v>
      </c>
      <c r="H6" s="153" t="s">
        <v>31</v>
      </c>
      <c r="I6" s="153" t="s">
        <v>132</v>
      </c>
      <c r="J6" s="153" t="s">
        <v>32</v>
      </c>
      <c r="K6" s="153" t="s">
        <v>133</v>
      </c>
      <c r="L6" s="153" t="s">
        <v>134</v>
      </c>
      <c r="M6" s="153" t="s">
        <v>135</v>
      </c>
      <c r="N6" s="153" t="s">
        <v>136</v>
      </c>
      <c r="O6" s="153" t="s">
        <v>137</v>
      </c>
      <c r="P6" s="153" t="s">
        <v>138</v>
      </c>
      <c r="Q6" s="153" t="s">
        <v>139</v>
      </c>
      <c r="R6" s="153" t="s">
        <v>140</v>
      </c>
      <c r="S6" s="153" t="s">
        <v>141</v>
      </c>
      <c r="T6" s="182" t="s">
        <v>1071</v>
      </c>
    </row>
    <row r="7" spans="1:60" x14ac:dyDescent="0.2">
      <c r="A7" s="154" t="s">
        <v>142</v>
      </c>
      <c r="B7" s="156" t="s">
        <v>74</v>
      </c>
      <c r="C7" s="157" t="s">
        <v>75</v>
      </c>
      <c r="D7" s="158"/>
      <c r="E7" s="162"/>
      <c r="F7" s="166"/>
      <c r="G7" s="166">
        <f>SUM(G8:G8)</f>
        <v>0</v>
      </c>
      <c r="H7" s="166"/>
      <c r="I7" s="166">
        <f>SUM(I8:I8)</f>
        <v>0</v>
      </c>
      <c r="J7" s="166"/>
      <c r="K7" s="166">
        <f>SUM(K8:K8)</f>
        <v>4000</v>
      </c>
      <c r="L7" s="166"/>
      <c r="M7" s="166">
        <f>SUM(M8:M8)</f>
        <v>0</v>
      </c>
      <c r="N7" s="166"/>
      <c r="O7" s="166">
        <f>SUM(O8:O8)</f>
        <v>0</v>
      </c>
      <c r="P7" s="166"/>
      <c r="Q7" s="166">
        <f>SUM(Q8:Q8)</f>
        <v>0</v>
      </c>
      <c r="R7" s="167"/>
      <c r="S7" s="166"/>
      <c r="T7" s="183"/>
      <c r="AE7" t="s">
        <v>143</v>
      </c>
    </row>
    <row r="8" spans="1:60" outlineLevel="1" x14ac:dyDescent="0.2">
      <c r="A8" s="149">
        <v>1</v>
      </c>
      <c r="B8" s="149" t="s">
        <v>1007</v>
      </c>
      <c r="C8" s="177" t="s">
        <v>1008</v>
      </c>
      <c r="D8" s="159" t="s">
        <v>769</v>
      </c>
      <c r="E8" s="163">
        <v>1</v>
      </c>
      <c r="F8" s="168"/>
      <c r="G8" s="168">
        <f>ROUND(E8*F8,2)</f>
        <v>0</v>
      </c>
      <c r="H8" s="168">
        <v>0</v>
      </c>
      <c r="I8" s="168">
        <f>ROUND(E8*H8,2)</f>
        <v>0</v>
      </c>
      <c r="J8" s="168">
        <v>4000</v>
      </c>
      <c r="K8" s="168">
        <f>ROUND(E8*J8,2)</f>
        <v>4000</v>
      </c>
      <c r="L8" s="168">
        <v>21</v>
      </c>
      <c r="M8" s="168">
        <f>G8*(1+L8/100)</f>
        <v>0</v>
      </c>
      <c r="N8" s="168">
        <v>0</v>
      </c>
      <c r="O8" s="168">
        <f>ROUND(E8*N8,2)</f>
        <v>0</v>
      </c>
      <c r="P8" s="168">
        <v>0</v>
      </c>
      <c r="Q8" s="168">
        <f>ROUND(E8*P8,2)</f>
        <v>0</v>
      </c>
      <c r="R8" s="169"/>
      <c r="S8" s="168" t="s">
        <v>179</v>
      </c>
      <c r="T8" s="185" t="s">
        <v>1073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 t="s">
        <v>149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x14ac:dyDescent="0.2">
      <c r="A9" s="155" t="s">
        <v>142</v>
      </c>
      <c r="B9" s="155" t="s">
        <v>102</v>
      </c>
      <c r="C9" s="179" t="s">
        <v>103</v>
      </c>
      <c r="D9" s="161"/>
      <c r="E9" s="165"/>
      <c r="F9" s="170"/>
      <c r="G9" s="170">
        <f>SUM(G10:G11)</f>
        <v>0</v>
      </c>
      <c r="H9" s="170"/>
      <c r="I9" s="170">
        <f>SUM(I10:I11)</f>
        <v>0</v>
      </c>
      <c r="J9" s="170"/>
      <c r="K9" s="170">
        <f>SUM(K10:K11)</f>
        <v>828</v>
      </c>
      <c r="L9" s="170"/>
      <c r="M9" s="170">
        <f>SUM(M10:M11)</f>
        <v>0</v>
      </c>
      <c r="N9" s="170"/>
      <c r="O9" s="170">
        <f>SUM(O10:O11)</f>
        <v>0</v>
      </c>
      <c r="P9" s="170"/>
      <c r="Q9" s="170">
        <f>SUM(Q10:Q11)</f>
        <v>0</v>
      </c>
      <c r="R9" s="171"/>
      <c r="S9" s="170"/>
      <c r="T9" s="186"/>
      <c r="AE9" t="s">
        <v>143</v>
      </c>
    </row>
    <row r="10" spans="1:60" ht="22.5" outlineLevel="1" x14ac:dyDescent="0.2">
      <c r="A10" s="149">
        <v>2</v>
      </c>
      <c r="B10" s="149" t="s">
        <v>1009</v>
      </c>
      <c r="C10" s="177" t="s">
        <v>1010</v>
      </c>
      <c r="D10" s="159" t="s">
        <v>220</v>
      </c>
      <c r="E10" s="163">
        <v>3</v>
      </c>
      <c r="F10" s="168"/>
      <c r="G10" s="168">
        <f>ROUND(E10*F10,2)</f>
        <v>0</v>
      </c>
      <c r="H10" s="168">
        <v>0</v>
      </c>
      <c r="I10" s="168">
        <f>ROUND(E10*H10,2)</f>
        <v>0</v>
      </c>
      <c r="J10" s="168">
        <v>276</v>
      </c>
      <c r="K10" s="168">
        <f>ROUND(E10*J10,2)</f>
        <v>828</v>
      </c>
      <c r="L10" s="168">
        <v>21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9" t="s">
        <v>733</v>
      </c>
      <c r="S10" s="168" t="s">
        <v>148</v>
      </c>
      <c r="T10" s="184" t="s">
        <v>1072</v>
      </c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149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49"/>
      <c r="B11" s="149"/>
      <c r="C11" s="178" t="s">
        <v>1011</v>
      </c>
      <c r="D11" s="160"/>
      <c r="E11" s="164">
        <v>3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9"/>
      <c r="S11" s="168"/>
      <c r="T11" s="185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151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55" t="s">
        <v>142</v>
      </c>
      <c r="B12" s="155" t="s">
        <v>104</v>
      </c>
      <c r="C12" s="179" t="s">
        <v>105</v>
      </c>
      <c r="D12" s="161"/>
      <c r="E12" s="165"/>
      <c r="F12" s="170"/>
      <c r="G12" s="170">
        <f>SUM(G13:G19)</f>
        <v>0</v>
      </c>
      <c r="H12" s="170"/>
      <c r="I12" s="170">
        <f>SUM(I13:I19)</f>
        <v>2694</v>
      </c>
      <c r="J12" s="170"/>
      <c r="K12" s="170">
        <f>SUM(K13:K19)</f>
        <v>2136</v>
      </c>
      <c r="L12" s="170"/>
      <c r="M12" s="170">
        <f>SUM(M13:M19)</f>
        <v>0</v>
      </c>
      <c r="N12" s="170"/>
      <c r="O12" s="170">
        <f>SUM(O13:O19)</f>
        <v>0.01</v>
      </c>
      <c r="P12" s="170"/>
      <c r="Q12" s="170">
        <f>SUM(Q13:Q19)</f>
        <v>0</v>
      </c>
      <c r="R12" s="171"/>
      <c r="S12" s="170"/>
      <c r="T12" s="186"/>
      <c r="AE12" t="s">
        <v>143</v>
      </c>
    </row>
    <row r="13" spans="1:60" outlineLevel="1" x14ac:dyDescent="0.2">
      <c r="A13" s="149">
        <v>3</v>
      </c>
      <c r="B13" s="149" t="s">
        <v>1012</v>
      </c>
      <c r="C13" s="177" t="s">
        <v>1013</v>
      </c>
      <c r="D13" s="159" t="s">
        <v>220</v>
      </c>
      <c r="E13" s="163">
        <v>12</v>
      </c>
      <c r="F13" s="168"/>
      <c r="G13" s="168">
        <f>ROUND(E13*F13,2)</f>
        <v>0</v>
      </c>
      <c r="H13" s="168">
        <v>7</v>
      </c>
      <c r="I13" s="168">
        <f>ROUND(E13*H13,2)</f>
        <v>84</v>
      </c>
      <c r="J13" s="168">
        <v>178</v>
      </c>
      <c r="K13" s="168">
        <f>ROUND(E13*J13,2)</f>
        <v>2136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9" t="s">
        <v>1014</v>
      </c>
      <c r="S13" s="168" t="s">
        <v>148</v>
      </c>
      <c r="T13" s="184" t="s">
        <v>1072</v>
      </c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149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49"/>
      <c r="B14" s="149"/>
      <c r="C14" s="178" t="s">
        <v>1015</v>
      </c>
      <c r="D14" s="160"/>
      <c r="E14" s="164">
        <v>3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9"/>
      <c r="S14" s="168"/>
      <c r="T14" s="185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151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49"/>
      <c r="C15" s="178" t="s">
        <v>1016</v>
      </c>
      <c r="D15" s="160"/>
      <c r="E15" s="164">
        <v>8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9"/>
      <c r="S15" s="168"/>
      <c r="T15" s="185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151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49"/>
      <c r="B16" s="149"/>
      <c r="C16" s="178" t="s">
        <v>1017</v>
      </c>
      <c r="D16" s="160"/>
      <c r="E16" s="164">
        <v>1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9"/>
      <c r="S16" s="168"/>
      <c r="T16" s="185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151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49">
        <v>4</v>
      </c>
      <c r="B17" s="149" t="s">
        <v>1018</v>
      </c>
      <c r="C17" s="177" t="s">
        <v>1019</v>
      </c>
      <c r="D17" s="159" t="s">
        <v>220</v>
      </c>
      <c r="E17" s="163">
        <v>8</v>
      </c>
      <c r="F17" s="168"/>
      <c r="G17" s="168">
        <f>ROUND(E17*F17,2)</f>
        <v>0</v>
      </c>
      <c r="H17" s="168">
        <v>150</v>
      </c>
      <c r="I17" s="168">
        <f>ROUND(E17*H17,2)</f>
        <v>1200</v>
      </c>
      <c r="J17" s="168">
        <v>0</v>
      </c>
      <c r="K17" s="168">
        <f>ROUND(E17*J17,2)</f>
        <v>0</v>
      </c>
      <c r="L17" s="168">
        <v>21</v>
      </c>
      <c r="M17" s="168">
        <f>G17*(1+L17/100)</f>
        <v>0</v>
      </c>
      <c r="N17" s="168">
        <v>1E-3</v>
      </c>
      <c r="O17" s="168">
        <f>ROUND(E17*N17,2)</f>
        <v>0.01</v>
      </c>
      <c r="P17" s="168">
        <v>0</v>
      </c>
      <c r="Q17" s="168">
        <f>ROUND(E17*P17,2)</f>
        <v>0</v>
      </c>
      <c r="R17" s="169"/>
      <c r="S17" s="168" t="s">
        <v>179</v>
      </c>
      <c r="T17" s="185" t="s">
        <v>1073</v>
      </c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208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49">
        <v>5</v>
      </c>
      <c r="B18" s="149" t="s">
        <v>1020</v>
      </c>
      <c r="C18" s="177" t="s">
        <v>1021</v>
      </c>
      <c r="D18" s="159" t="s">
        <v>220</v>
      </c>
      <c r="E18" s="163">
        <v>3</v>
      </c>
      <c r="F18" s="168"/>
      <c r="G18" s="168">
        <f>ROUND(E18*F18,2)</f>
        <v>0</v>
      </c>
      <c r="H18" s="168">
        <v>350</v>
      </c>
      <c r="I18" s="168">
        <f>ROUND(E18*H18,2)</f>
        <v>1050</v>
      </c>
      <c r="J18" s="168">
        <v>0</v>
      </c>
      <c r="K18" s="168">
        <f>ROUND(E18*J18,2)</f>
        <v>0</v>
      </c>
      <c r="L18" s="168">
        <v>21</v>
      </c>
      <c r="M18" s="168">
        <f>G18*(1+L18/100)</f>
        <v>0</v>
      </c>
      <c r="N18" s="168">
        <v>1E-3</v>
      </c>
      <c r="O18" s="168">
        <f>ROUND(E18*N18,2)</f>
        <v>0</v>
      </c>
      <c r="P18" s="168">
        <v>0</v>
      </c>
      <c r="Q18" s="168">
        <f>ROUND(E18*P18,2)</f>
        <v>0</v>
      </c>
      <c r="R18" s="169"/>
      <c r="S18" s="168" t="s">
        <v>179</v>
      </c>
      <c r="T18" s="185" t="s">
        <v>1073</v>
      </c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208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49">
        <v>6</v>
      </c>
      <c r="B19" s="149" t="s">
        <v>1022</v>
      </c>
      <c r="C19" s="177" t="s">
        <v>1023</v>
      </c>
      <c r="D19" s="159" t="s">
        <v>220</v>
      </c>
      <c r="E19" s="163">
        <v>1</v>
      </c>
      <c r="F19" s="168"/>
      <c r="G19" s="168">
        <f>ROUND(E19*F19,2)</f>
        <v>0</v>
      </c>
      <c r="H19" s="168">
        <v>360</v>
      </c>
      <c r="I19" s="168">
        <f>ROUND(E19*H19,2)</f>
        <v>360</v>
      </c>
      <c r="J19" s="168">
        <v>0</v>
      </c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9"/>
      <c r="S19" s="168" t="s">
        <v>179</v>
      </c>
      <c r="T19" s="185" t="s">
        <v>1073</v>
      </c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208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55" t="s">
        <v>142</v>
      </c>
      <c r="B20" s="155" t="s">
        <v>114</v>
      </c>
      <c r="C20" s="179" t="s">
        <v>115</v>
      </c>
      <c r="D20" s="161"/>
      <c r="E20" s="165"/>
      <c r="F20" s="170"/>
      <c r="G20" s="170">
        <f>SUM(G21:G37)</f>
        <v>0</v>
      </c>
      <c r="H20" s="170"/>
      <c r="I20" s="170">
        <f>SUM(I21:I37)</f>
        <v>5405</v>
      </c>
      <c r="J20" s="170"/>
      <c r="K20" s="170">
        <f>SUM(K21:K37)</f>
        <v>6746.1</v>
      </c>
      <c r="L20" s="170"/>
      <c r="M20" s="170">
        <f>SUM(M21:M37)</f>
        <v>0</v>
      </c>
      <c r="N20" s="170"/>
      <c r="O20" s="170">
        <f>SUM(O21:O37)</f>
        <v>0</v>
      </c>
      <c r="P20" s="170"/>
      <c r="Q20" s="170">
        <f>SUM(Q21:Q37)</f>
        <v>0</v>
      </c>
      <c r="R20" s="171"/>
      <c r="S20" s="170"/>
      <c r="T20" s="186"/>
      <c r="AE20" t="s">
        <v>143</v>
      </c>
    </row>
    <row r="21" spans="1:60" outlineLevel="1" x14ac:dyDescent="0.2">
      <c r="A21" s="149">
        <v>7</v>
      </c>
      <c r="B21" s="149" t="s">
        <v>1024</v>
      </c>
      <c r="C21" s="177" t="s">
        <v>1025</v>
      </c>
      <c r="D21" s="159" t="s">
        <v>220</v>
      </c>
      <c r="E21" s="163">
        <v>1</v>
      </c>
      <c r="F21" s="168"/>
      <c r="G21" s="168">
        <f>ROUND(E21*F21,2)</f>
        <v>0</v>
      </c>
      <c r="H21" s="168">
        <v>0</v>
      </c>
      <c r="I21" s="168">
        <f>ROUND(E21*H21,2)</f>
        <v>0</v>
      </c>
      <c r="J21" s="168">
        <v>119</v>
      </c>
      <c r="K21" s="168">
        <f>ROUND(E21*J21,2)</f>
        <v>119</v>
      </c>
      <c r="L21" s="168">
        <v>21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9"/>
      <c r="S21" s="168" t="s">
        <v>179</v>
      </c>
      <c r="T21" s="184" t="s">
        <v>1072</v>
      </c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149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49"/>
      <c r="B22" s="149"/>
      <c r="C22" s="178" t="s">
        <v>1026</v>
      </c>
      <c r="D22" s="160"/>
      <c r="E22" s="164">
        <v>1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/>
      <c r="S22" s="168"/>
      <c r="T22" s="185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151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49">
        <v>8</v>
      </c>
      <c r="B23" s="149" t="s">
        <v>1027</v>
      </c>
      <c r="C23" s="177" t="s">
        <v>1028</v>
      </c>
      <c r="D23" s="159" t="s">
        <v>216</v>
      </c>
      <c r="E23" s="163">
        <v>5</v>
      </c>
      <c r="F23" s="168"/>
      <c r="G23" s="168">
        <f>ROUND(E23*F23,2)</f>
        <v>0</v>
      </c>
      <c r="H23" s="168">
        <v>0</v>
      </c>
      <c r="I23" s="168">
        <f>ROUND(E23*H23,2)</f>
        <v>0</v>
      </c>
      <c r="J23" s="168">
        <v>32.5</v>
      </c>
      <c r="K23" s="168">
        <f>ROUND(E23*J23,2)</f>
        <v>162.5</v>
      </c>
      <c r="L23" s="168">
        <v>21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9"/>
      <c r="S23" s="168" t="s">
        <v>179</v>
      </c>
      <c r="T23" s="185" t="s">
        <v>1073</v>
      </c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149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49"/>
      <c r="B24" s="149"/>
      <c r="C24" s="178" t="s">
        <v>1029</v>
      </c>
      <c r="D24" s="160"/>
      <c r="E24" s="164">
        <v>2.8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9"/>
      <c r="S24" s="168"/>
      <c r="T24" s="185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151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49"/>
      <c r="B25" s="149"/>
      <c r="C25" s="178" t="s">
        <v>1030</v>
      </c>
      <c r="D25" s="160"/>
      <c r="E25" s="164">
        <v>1.1000000000000001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68"/>
      <c r="T25" s="185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151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49"/>
      <c r="B26" s="149"/>
      <c r="C26" s="178" t="s">
        <v>1031</v>
      </c>
      <c r="D26" s="160"/>
      <c r="E26" s="164">
        <v>1.1000000000000001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9"/>
      <c r="S26" s="168"/>
      <c r="T26" s="185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151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49">
        <v>9</v>
      </c>
      <c r="B27" s="149" t="s">
        <v>1032</v>
      </c>
      <c r="C27" s="177" t="s">
        <v>1033</v>
      </c>
      <c r="D27" s="159" t="s">
        <v>216</v>
      </c>
      <c r="E27" s="163">
        <v>6</v>
      </c>
      <c r="F27" s="168"/>
      <c r="G27" s="168">
        <f>ROUND(E27*F27,2)</f>
        <v>0</v>
      </c>
      <c r="H27" s="168">
        <v>0</v>
      </c>
      <c r="I27" s="168">
        <f>ROUND(E27*H27,2)</f>
        <v>0</v>
      </c>
      <c r="J27" s="168">
        <v>34.1</v>
      </c>
      <c r="K27" s="168">
        <f>ROUND(E27*J27,2)</f>
        <v>204.6</v>
      </c>
      <c r="L27" s="168">
        <v>21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9"/>
      <c r="S27" s="168" t="s">
        <v>179</v>
      </c>
      <c r="T27" s="185" t="s">
        <v>1073</v>
      </c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149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49"/>
      <c r="B28" s="149"/>
      <c r="C28" s="178" t="s">
        <v>1034</v>
      </c>
      <c r="D28" s="160"/>
      <c r="E28" s="164">
        <v>6</v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9"/>
      <c r="S28" s="168"/>
      <c r="T28" s="185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151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49">
        <v>10</v>
      </c>
      <c r="B29" s="149" t="s">
        <v>1035</v>
      </c>
      <c r="C29" s="177" t="s">
        <v>1036</v>
      </c>
      <c r="D29" s="159" t="s">
        <v>220</v>
      </c>
      <c r="E29" s="163">
        <v>15</v>
      </c>
      <c r="F29" s="168"/>
      <c r="G29" s="168">
        <f>ROUND(E29*F29,2)</f>
        <v>0</v>
      </c>
      <c r="H29" s="168">
        <v>0</v>
      </c>
      <c r="I29" s="168">
        <f>ROUND(E29*H29,2)</f>
        <v>0</v>
      </c>
      <c r="J29" s="168">
        <v>300</v>
      </c>
      <c r="K29" s="168">
        <f>ROUND(E29*J29,2)</f>
        <v>4500</v>
      </c>
      <c r="L29" s="168">
        <v>21</v>
      </c>
      <c r="M29" s="168">
        <f>G29*(1+L29/100)</f>
        <v>0</v>
      </c>
      <c r="N29" s="168">
        <v>0</v>
      </c>
      <c r="O29" s="168">
        <f>ROUND(E29*N29,2)</f>
        <v>0</v>
      </c>
      <c r="P29" s="168">
        <v>0</v>
      </c>
      <c r="Q29" s="168">
        <f>ROUND(E29*P29,2)</f>
        <v>0</v>
      </c>
      <c r="R29" s="169"/>
      <c r="S29" s="168" t="s">
        <v>179</v>
      </c>
      <c r="T29" s="185" t="s">
        <v>1073</v>
      </c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149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49"/>
      <c r="B30" s="149"/>
      <c r="C30" s="178" t="s">
        <v>1037</v>
      </c>
      <c r="D30" s="160"/>
      <c r="E30" s="164">
        <v>7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9"/>
      <c r="S30" s="168"/>
      <c r="T30" s="185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151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49"/>
      <c r="B31" s="149"/>
      <c r="C31" s="178" t="s">
        <v>1038</v>
      </c>
      <c r="D31" s="160"/>
      <c r="E31" s="164">
        <v>7</v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9"/>
      <c r="S31" s="168"/>
      <c r="T31" s="185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151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49"/>
      <c r="B32" s="149"/>
      <c r="C32" s="178" t="s">
        <v>824</v>
      </c>
      <c r="D32" s="160"/>
      <c r="E32" s="164">
        <v>1</v>
      </c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9"/>
      <c r="S32" s="168"/>
      <c r="T32" s="185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 t="s">
        <v>151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49">
        <v>11</v>
      </c>
      <c r="B33" s="149" t="s">
        <v>1039</v>
      </c>
      <c r="C33" s="177" t="s">
        <v>1040</v>
      </c>
      <c r="D33" s="159" t="s">
        <v>216</v>
      </c>
      <c r="E33" s="163">
        <v>11</v>
      </c>
      <c r="F33" s="168"/>
      <c r="G33" s="168">
        <f>ROUND(E33*F33,2)</f>
        <v>0</v>
      </c>
      <c r="H33" s="168">
        <v>0</v>
      </c>
      <c r="I33" s="168">
        <f>ROUND(E33*H33,2)</f>
        <v>0</v>
      </c>
      <c r="J33" s="168">
        <v>160</v>
      </c>
      <c r="K33" s="168">
        <f>ROUND(E33*J33,2)</f>
        <v>1760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9"/>
      <c r="S33" s="168" t="s">
        <v>179</v>
      </c>
      <c r="T33" s="185" t="s">
        <v>1073</v>
      </c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149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49"/>
      <c r="B34" s="149"/>
      <c r="C34" s="178" t="s">
        <v>1041</v>
      </c>
      <c r="D34" s="160"/>
      <c r="E34" s="164">
        <v>11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9"/>
      <c r="S34" s="168"/>
      <c r="T34" s="185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151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49">
        <v>12</v>
      </c>
      <c r="B35" s="149" t="s">
        <v>1042</v>
      </c>
      <c r="C35" s="177" t="s">
        <v>1043</v>
      </c>
      <c r="D35" s="159" t="s">
        <v>216</v>
      </c>
      <c r="E35" s="163">
        <v>6</v>
      </c>
      <c r="F35" s="168"/>
      <c r="G35" s="168">
        <f>ROUND(E35*F35,2)</f>
        <v>0</v>
      </c>
      <c r="H35" s="168">
        <v>100</v>
      </c>
      <c r="I35" s="168">
        <f>ROUND(E35*H35,2)</f>
        <v>600</v>
      </c>
      <c r="J35" s="168">
        <v>0</v>
      </c>
      <c r="K35" s="168">
        <f>ROUND(E35*J35,2)</f>
        <v>0</v>
      </c>
      <c r="L35" s="168">
        <v>21</v>
      </c>
      <c r="M35" s="168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69"/>
      <c r="S35" s="168" t="s">
        <v>179</v>
      </c>
      <c r="T35" s="185" t="s">
        <v>1073</v>
      </c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208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49">
        <v>13</v>
      </c>
      <c r="B36" s="149" t="s">
        <v>1044</v>
      </c>
      <c r="C36" s="177" t="s">
        <v>1045</v>
      </c>
      <c r="D36" s="159" t="s">
        <v>216</v>
      </c>
      <c r="E36" s="163">
        <v>7</v>
      </c>
      <c r="F36" s="168"/>
      <c r="G36" s="168">
        <f>ROUND(E36*F36,2)</f>
        <v>0</v>
      </c>
      <c r="H36" s="168">
        <v>115</v>
      </c>
      <c r="I36" s="168">
        <f>ROUND(E36*H36,2)</f>
        <v>805</v>
      </c>
      <c r="J36" s="168">
        <v>0</v>
      </c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9"/>
      <c r="S36" s="168" t="s">
        <v>179</v>
      </c>
      <c r="T36" s="185" t="s">
        <v>1073</v>
      </c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208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49">
        <v>14</v>
      </c>
      <c r="B37" s="149" t="s">
        <v>1046</v>
      </c>
      <c r="C37" s="177" t="s">
        <v>1047</v>
      </c>
      <c r="D37" s="159" t="s">
        <v>220</v>
      </c>
      <c r="E37" s="163">
        <v>1</v>
      </c>
      <c r="F37" s="168"/>
      <c r="G37" s="168">
        <f>ROUND(E37*F37,2)</f>
        <v>0</v>
      </c>
      <c r="H37" s="168">
        <v>4000</v>
      </c>
      <c r="I37" s="168">
        <f>ROUND(E37*H37,2)</f>
        <v>4000</v>
      </c>
      <c r="J37" s="168">
        <v>0</v>
      </c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9"/>
      <c r="S37" s="168" t="s">
        <v>179</v>
      </c>
      <c r="T37" s="185" t="s">
        <v>1073</v>
      </c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208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55" t="s">
        <v>142</v>
      </c>
      <c r="B38" s="155" t="s">
        <v>119</v>
      </c>
      <c r="C38" s="179" t="s">
        <v>28</v>
      </c>
      <c r="D38" s="161"/>
      <c r="E38" s="165"/>
      <c r="F38" s="170"/>
      <c r="G38" s="170">
        <f>SUM(G39:G40)</f>
        <v>0</v>
      </c>
      <c r="H38" s="170"/>
      <c r="I38" s="170">
        <f>SUM(I39:I40)</f>
        <v>0</v>
      </c>
      <c r="J38" s="170"/>
      <c r="K38" s="170">
        <f>SUM(K39:K40)</f>
        <v>545.23</v>
      </c>
      <c r="L38" s="170"/>
      <c r="M38" s="170">
        <f>SUM(M39:M40)</f>
        <v>0</v>
      </c>
      <c r="N38" s="170"/>
      <c r="O38" s="170">
        <f>SUM(O39:O40)</f>
        <v>0</v>
      </c>
      <c r="P38" s="170"/>
      <c r="Q38" s="170">
        <f>SUM(Q39:Q40)</f>
        <v>0</v>
      </c>
      <c r="R38" s="171"/>
      <c r="S38" s="170"/>
      <c r="T38" s="186"/>
      <c r="AE38" t="s">
        <v>143</v>
      </c>
    </row>
    <row r="39" spans="1:60" outlineLevel="1" x14ac:dyDescent="0.2">
      <c r="A39" s="149">
        <v>15</v>
      </c>
      <c r="B39" s="149" t="s">
        <v>871</v>
      </c>
      <c r="C39" s="177" t="s">
        <v>872</v>
      </c>
      <c r="D39" s="159" t="s">
        <v>873</v>
      </c>
      <c r="E39" s="163">
        <v>1</v>
      </c>
      <c r="F39" s="168"/>
      <c r="G39" s="168">
        <f>ROUND(E39*F39,2)</f>
        <v>0</v>
      </c>
      <c r="H39" s="168">
        <v>0</v>
      </c>
      <c r="I39" s="168">
        <f>ROUND(E39*H39,2)</f>
        <v>0</v>
      </c>
      <c r="J39" s="168">
        <v>327.14</v>
      </c>
      <c r="K39" s="168">
        <f>ROUND(E39*J39,2)</f>
        <v>327.14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9" t="s">
        <v>874</v>
      </c>
      <c r="S39" s="168" t="s">
        <v>148</v>
      </c>
      <c r="T39" s="185" t="s">
        <v>1073</v>
      </c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875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16</v>
      </c>
      <c r="B40" s="172" t="s">
        <v>876</v>
      </c>
      <c r="C40" s="180" t="s">
        <v>29</v>
      </c>
      <c r="D40" s="173" t="s">
        <v>877</v>
      </c>
      <c r="E40" s="174">
        <v>1</v>
      </c>
      <c r="F40" s="175"/>
      <c r="G40" s="175">
        <f>ROUND(E40*F40,2)</f>
        <v>0</v>
      </c>
      <c r="H40" s="175">
        <v>0</v>
      </c>
      <c r="I40" s="175">
        <f>ROUND(E40*H40,2)</f>
        <v>0</v>
      </c>
      <c r="J40" s="175">
        <v>218.09</v>
      </c>
      <c r="K40" s="175">
        <f>ROUND(E40*J40,2)</f>
        <v>218.09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6"/>
      <c r="S40" s="175" t="s">
        <v>179</v>
      </c>
      <c r="T40" s="187" t="s">
        <v>1073</v>
      </c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875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4"/>
      <c r="B41" s="5" t="s">
        <v>878</v>
      </c>
      <c r="C41" s="181" t="s">
        <v>878</v>
      </c>
      <c r="D41" s="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AC41">
        <v>15</v>
      </c>
      <c r="AD41">
        <v>21</v>
      </c>
    </row>
    <row r="42" spans="1:60" x14ac:dyDescent="0.2">
      <c r="A42" s="188"/>
      <c r="B42" s="189"/>
      <c r="C42" s="190" t="s">
        <v>30</v>
      </c>
      <c r="D42" s="191"/>
      <c r="E42" s="188"/>
      <c r="F42" s="188"/>
      <c r="G42" s="192">
        <f>G7+G9+G12+G20+G38</f>
        <v>0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AE42" t="s">
        <v>879</v>
      </c>
    </row>
    <row r="43" spans="1:60" x14ac:dyDescent="0.2">
      <c r="D43" s="11"/>
    </row>
    <row r="44" spans="1:60" x14ac:dyDescent="0.2">
      <c r="D44" s="11"/>
    </row>
    <row r="45" spans="1:60" x14ac:dyDescent="0.2">
      <c r="D45" s="11"/>
    </row>
    <row r="46" spans="1:60" x14ac:dyDescent="0.2">
      <c r="D46" s="11"/>
    </row>
    <row r="47" spans="1:60" x14ac:dyDescent="0.2">
      <c r="D47" s="11"/>
    </row>
    <row r="48" spans="1:60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1" fitToHeight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6" topLeftCell="A7" activePane="bottomLeft" state="frozen"/>
      <selection pane="bottomLeft" activeCell="A2" sqref="A2"/>
    </sheetView>
  </sheetViews>
  <sheetFormatPr defaultRowHeight="12.75" outlineLevelRow="1" x14ac:dyDescent="0.2"/>
  <cols>
    <col min="1" max="1" width="4.28515625" customWidth="1"/>
    <col min="2" max="2" width="14.42578125" style="85" customWidth="1"/>
    <col min="3" max="3" width="38.28515625" style="8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 x14ac:dyDescent="0.25">
      <c r="A1" s="300" t="s">
        <v>1348</v>
      </c>
      <c r="B1" s="300"/>
      <c r="C1" s="300"/>
      <c r="D1" s="300"/>
      <c r="E1" s="300"/>
      <c r="F1" s="300"/>
      <c r="G1" s="300"/>
      <c r="AE1" t="s">
        <v>121</v>
      </c>
    </row>
    <row r="2" spans="1:60" ht="24.95" customHeight="1" x14ac:dyDescent="0.2">
      <c r="A2" s="69" t="s">
        <v>7</v>
      </c>
      <c r="B2" s="68" t="s">
        <v>40</v>
      </c>
      <c r="C2" s="301" t="s">
        <v>41</v>
      </c>
      <c r="D2" s="302"/>
      <c r="E2" s="302"/>
      <c r="F2" s="302"/>
      <c r="G2" s="303"/>
      <c r="AE2" t="s">
        <v>122</v>
      </c>
    </row>
    <row r="3" spans="1:60" ht="24.95" customHeight="1" x14ac:dyDescent="0.2">
      <c r="A3" s="69" t="s">
        <v>8</v>
      </c>
      <c r="B3" s="68" t="s">
        <v>43</v>
      </c>
      <c r="C3" s="301" t="s">
        <v>44</v>
      </c>
      <c r="D3" s="302"/>
      <c r="E3" s="302"/>
      <c r="F3" s="302"/>
      <c r="G3" s="303"/>
      <c r="AE3" t="s">
        <v>123</v>
      </c>
    </row>
    <row r="4" spans="1:60" ht="24.95" customHeight="1" x14ac:dyDescent="0.2">
      <c r="A4" s="145" t="s">
        <v>9</v>
      </c>
      <c r="B4" s="146" t="s">
        <v>50</v>
      </c>
      <c r="C4" s="304" t="s">
        <v>51</v>
      </c>
      <c r="D4" s="305"/>
      <c r="E4" s="305"/>
      <c r="F4" s="305"/>
      <c r="G4" s="306"/>
      <c r="AE4" t="s">
        <v>124</v>
      </c>
    </row>
    <row r="5" spans="1:60" x14ac:dyDescent="0.2">
      <c r="D5" s="11"/>
    </row>
    <row r="6" spans="1:60" ht="38.25" x14ac:dyDescent="0.2">
      <c r="A6" s="152" t="s">
        <v>125</v>
      </c>
      <c r="B6" s="150" t="s">
        <v>126</v>
      </c>
      <c r="C6" s="150" t="s">
        <v>127</v>
      </c>
      <c r="D6" s="151" t="s">
        <v>128</v>
      </c>
      <c r="E6" s="152" t="s">
        <v>129</v>
      </c>
      <c r="F6" s="147" t="s">
        <v>130</v>
      </c>
      <c r="G6" s="152" t="s">
        <v>131</v>
      </c>
      <c r="H6" s="153" t="s">
        <v>31</v>
      </c>
      <c r="I6" s="153" t="s">
        <v>132</v>
      </c>
      <c r="J6" s="153" t="s">
        <v>32</v>
      </c>
      <c r="K6" s="153" t="s">
        <v>133</v>
      </c>
      <c r="L6" s="153" t="s">
        <v>134</v>
      </c>
      <c r="M6" s="153" t="s">
        <v>135</v>
      </c>
      <c r="N6" s="153" t="s">
        <v>136</v>
      </c>
      <c r="O6" s="153" t="s">
        <v>137</v>
      </c>
      <c r="P6" s="153" t="s">
        <v>138</v>
      </c>
      <c r="Q6" s="153" t="s">
        <v>139</v>
      </c>
      <c r="R6" s="153" t="s">
        <v>140</v>
      </c>
      <c r="S6" s="153" t="s">
        <v>141</v>
      </c>
      <c r="T6" s="182" t="s">
        <v>1071</v>
      </c>
    </row>
    <row r="7" spans="1:60" x14ac:dyDescent="0.2">
      <c r="A7" s="154" t="s">
        <v>142</v>
      </c>
      <c r="B7" s="156" t="s">
        <v>74</v>
      </c>
      <c r="C7" s="157" t="s">
        <v>75</v>
      </c>
      <c r="D7" s="158"/>
      <c r="E7" s="162"/>
      <c r="F7" s="166"/>
      <c r="G7" s="166">
        <f>SUM(G8:G8)</f>
        <v>0</v>
      </c>
      <c r="H7" s="166"/>
      <c r="I7" s="166">
        <f>SUM(I8:I8)</f>
        <v>0</v>
      </c>
      <c r="J7" s="166"/>
      <c r="K7" s="166">
        <f>SUM(K8:K8)</f>
        <v>6000</v>
      </c>
      <c r="L7" s="166"/>
      <c r="M7" s="166">
        <f>SUM(M8:M8)</f>
        <v>0</v>
      </c>
      <c r="N7" s="166"/>
      <c r="O7" s="166">
        <f>SUM(O8:O8)</f>
        <v>0</v>
      </c>
      <c r="P7" s="166"/>
      <c r="Q7" s="166">
        <f>SUM(Q8:Q8)</f>
        <v>0</v>
      </c>
      <c r="R7" s="167"/>
      <c r="S7" s="166"/>
      <c r="T7" s="183"/>
      <c r="AE7" t="s">
        <v>143</v>
      </c>
    </row>
    <row r="8" spans="1:60" outlineLevel="1" x14ac:dyDescent="0.2">
      <c r="A8" s="149">
        <v>1</v>
      </c>
      <c r="B8" s="149" t="s">
        <v>1007</v>
      </c>
      <c r="C8" s="177" t="s">
        <v>1048</v>
      </c>
      <c r="D8" s="159" t="s">
        <v>769</v>
      </c>
      <c r="E8" s="163">
        <v>1</v>
      </c>
      <c r="F8" s="168"/>
      <c r="G8" s="168">
        <f>ROUND(E8*F8,2)</f>
        <v>0</v>
      </c>
      <c r="H8" s="168">
        <v>0</v>
      </c>
      <c r="I8" s="168">
        <f>ROUND(E8*H8,2)</f>
        <v>0</v>
      </c>
      <c r="J8" s="168">
        <v>6000</v>
      </c>
      <c r="K8" s="168">
        <f>ROUND(E8*J8,2)</f>
        <v>6000</v>
      </c>
      <c r="L8" s="168">
        <v>21</v>
      </c>
      <c r="M8" s="168">
        <f>G8*(1+L8/100)</f>
        <v>0</v>
      </c>
      <c r="N8" s="168">
        <v>0</v>
      </c>
      <c r="O8" s="168">
        <f>ROUND(E8*N8,2)</f>
        <v>0</v>
      </c>
      <c r="P8" s="168">
        <v>0</v>
      </c>
      <c r="Q8" s="168">
        <f>ROUND(E8*P8,2)</f>
        <v>0</v>
      </c>
      <c r="R8" s="169"/>
      <c r="S8" s="168" t="s">
        <v>179</v>
      </c>
      <c r="T8" s="185" t="s">
        <v>1073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 t="s">
        <v>149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x14ac:dyDescent="0.2">
      <c r="A9" s="155" t="s">
        <v>142</v>
      </c>
      <c r="B9" s="155" t="s">
        <v>84</v>
      </c>
      <c r="C9" s="179" t="s">
        <v>85</v>
      </c>
      <c r="D9" s="161"/>
      <c r="E9" s="165"/>
      <c r="F9" s="170"/>
      <c r="G9" s="170">
        <f>SUM(G10:G10)</f>
        <v>0</v>
      </c>
      <c r="H9" s="170"/>
      <c r="I9" s="170">
        <f>SUM(I10:I10)</f>
        <v>0</v>
      </c>
      <c r="J9" s="170"/>
      <c r="K9" s="170">
        <f>SUM(K10:K10)</f>
        <v>1417</v>
      </c>
      <c r="L9" s="170"/>
      <c r="M9" s="170">
        <f>SUM(M10:M10)</f>
        <v>0</v>
      </c>
      <c r="N9" s="170"/>
      <c r="O9" s="170">
        <f>SUM(O10:O10)</f>
        <v>0</v>
      </c>
      <c r="P9" s="170"/>
      <c r="Q9" s="170">
        <f>SUM(Q10:Q10)</f>
        <v>0</v>
      </c>
      <c r="R9" s="171"/>
      <c r="S9" s="170"/>
      <c r="T9" s="186"/>
      <c r="AE9" t="s">
        <v>143</v>
      </c>
    </row>
    <row r="10" spans="1:60" ht="22.5" outlineLevel="1" x14ac:dyDescent="0.2">
      <c r="A10" s="149">
        <v>2</v>
      </c>
      <c r="B10" s="149" t="s">
        <v>1049</v>
      </c>
      <c r="C10" s="177" t="s">
        <v>1050</v>
      </c>
      <c r="D10" s="159" t="s">
        <v>216</v>
      </c>
      <c r="E10" s="163">
        <v>13</v>
      </c>
      <c r="F10" s="168"/>
      <c r="G10" s="168">
        <f>ROUND(E10*F10,2)</f>
        <v>0</v>
      </c>
      <c r="H10" s="168">
        <v>0</v>
      </c>
      <c r="I10" s="168">
        <f>ROUND(E10*H10,2)</f>
        <v>0</v>
      </c>
      <c r="J10" s="168">
        <v>109</v>
      </c>
      <c r="K10" s="168">
        <f>ROUND(E10*J10,2)</f>
        <v>1417</v>
      </c>
      <c r="L10" s="168">
        <v>21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9"/>
      <c r="S10" s="168" t="s">
        <v>179</v>
      </c>
      <c r="T10" s="184" t="s">
        <v>1072</v>
      </c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149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55" t="s">
        <v>142</v>
      </c>
      <c r="B11" s="155" t="s">
        <v>92</v>
      </c>
      <c r="C11" s="179" t="s">
        <v>93</v>
      </c>
      <c r="D11" s="161"/>
      <c r="E11" s="165"/>
      <c r="F11" s="170"/>
      <c r="G11" s="170">
        <f>SUM(G12:G18)</f>
        <v>0</v>
      </c>
      <c r="H11" s="170"/>
      <c r="I11" s="170">
        <f>SUM(I12:I18)</f>
        <v>0</v>
      </c>
      <c r="J11" s="170"/>
      <c r="K11" s="170">
        <f>SUM(K12:K18)</f>
        <v>8682</v>
      </c>
      <c r="L11" s="170"/>
      <c r="M11" s="170">
        <f>SUM(M12:M18)</f>
        <v>0</v>
      </c>
      <c r="N11" s="170"/>
      <c r="O11" s="170">
        <f>SUM(O12:O18)</f>
        <v>0</v>
      </c>
      <c r="P11" s="170"/>
      <c r="Q11" s="170">
        <f>SUM(Q12:Q18)</f>
        <v>0</v>
      </c>
      <c r="R11" s="171"/>
      <c r="S11" s="170"/>
      <c r="T11" s="186"/>
      <c r="AE11" t="s">
        <v>143</v>
      </c>
    </row>
    <row r="12" spans="1:60" outlineLevel="1" x14ac:dyDescent="0.2">
      <c r="A12" s="149">
        <v>3</v>
      </c>
      <c r="B12" s="149" t="s">
        <v>1051</v>
      </c>
      <c r="C12" s="177" t="s">
        <v>1052</v>
      </c>
      <c r="D12" s="159" t="s">
        <v>220</v>
      </c>
      <c r="E12" s="163">
        <v>2</v>
      </c>
      <c r="F12" s="168"/>
      <c r="G12" s="168">
        <f>ROUND(E12*F12,2)</f>
        <v>0</v>
      </c>
      <c r="H12" s="168">
        <v>0</v>
      </c>
      <c r="I12" s="168">
        <f>ROUND(E12*H12,2)</f>
        <v>0</v>
      </c>
      <c r="J12" s="168">
        <v>201.5</v>
      </c>
      <c r="K12" s="168">
        <f>ROUND(E12*J12,2)</f>
        <v>403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9"/>
      <c r="S12" s="168" t="s">
        <v>179</v>
      </c>
      <c r="T12" s="184" t="s">
        <v>1072</v>
      </c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149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/>
      <c r="B13" s="149"/>
      <c r="C13" s="178" t="s">
        <v>1053</v>
      </c>
      <c r="D13" s="160"/>
      <c r="E13" s="164">
        <v>2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  <c r="S13" s="168"/>
      <c r="T13" s="185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151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49">
        <v>4</v>
      </c>
      <c r="B14" s="149" t="s">
        <v>1054</v>
      </c>
      <c r="C14" s="177" t="s">
        <v>1055</v>
      </c>
      <c r="D14" s="159" t="s">
        <v>216</v>
      </c>
      <c r="E14" s="163">
        <v>13</v>
      </c>
      <c r="F14" s="168"/>
      <c r="G14" s="168">
        <f>ROUND(E14*F14,2)</f>
        <v>0</v>
      </c>
      <c r="H14" s="168">
        <v>0</v>
      </c>
      <c r="I14" s="168">
        <f>ROUND(E14*H14,2)</f>
        <v>0</v>
      </c>
      <c r="J14" s="168">
        <v>594</v>
      </c>
      <c r="K14" s="168">
        <f>ROUND(E14*J14,2)</f>
        <v>7722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9"/>
      <c r="S14" s="168" t="s">
        <v>179</v>
      </c>
      <c r="T14" s="184" t="s">
        <v>1072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149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49"/>
      <c r="C15" s="178" t="s">
        <v>1056</v>
      </c>
      <c r="D15" s="160"/>
      <c r="E15" s="164">
        <v>13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9"/>
      <c r="S15" s="168"/>
      <c r="T15" s="185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151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49">
        <v>5</v>
      </c>
      <c r="B16" s="149" t="s">
        <v>1057</v>
      </c>
      <c r="C16" s="177" t="s">
        <v>1058</v>
      </c>
      <c r="D16" s="159" t="s">
        <v>220</v>
      </c>
      <c r="E16" s="163">
        <v>2</v>
      </c>
      <c r="F16" s="168"/>
      <c r="G16" s="168">
        <f>ROUND(E16*F16,2)</f>
        <v>0</v>
      </c>
      <c r="H16" s="168">
        <v>0</v>
      </c>
      <c r="I16" s="168">
        <f>ROUND(E16*H16,2)</f>
        <v>0</v>
      </c>
      <c r="J16" s="168">
        <v>200.5</v>
      </c>
      <c r="K16" s="168">
        <f>ROUND(E16*J16,2)</f>
        <v>401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9"/>
      <c r="S16" s="168" t="s">
        <v>179</v>
      </c>
      <c r="T16" s="184" t="s">
        <v>1072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149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49"/>
      <c r="B17" s="149"/>
      <c r="C17" s="178" t="s">
        <v>822</v>
      </c>
      <c r="D17" s="160"/>
      <c r="E17" s="164">
        <v>2</v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168"/>
      <c r="T17" s="185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151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49">
        <v>6</v>
      </c>
      <c r="B18" s="149" t="s">
        <v>1059</v>
      </c>
      <c r="C18" s="177" t="s">
        <v>1060</v>
      </c>
      <c r="D18" s="159" t="s">
        <v>216</v>
      </c>
      <c r="E18" s="163">
        <v>13</v>
      </c>
      <c r="F18" s="168"/>
      <c r="G18" s="168">
        <f>ROUND(E18*F18,2)</f>
        <v>0</v>
      </c>
      <c r="H18" s="168">
        <v>0</v>
      </c>
      <c r="I18" s="168">
        <f>ROUND(E18*H18,2)</f>
        <v>0</v>
      </c>
      <c r="J18" s="168">
        <v>12</v>
      </c>
      <c r="K18" s="168">
        <f>ROUND(E18*J18,2)</f>
        <v>156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9"/>
      <c r="S18" s="168" t="s">
        <v>179</v>
      </c>
      <c r="T18" s="184" t="s">
        <v>1072</v>
      </c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149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5" t="s">
        <v>142</v>
      </c>
      <c r="B19" s="155" t="s">
        <v>94</v>
      </c>
      <c r="C19" s="179" t="s">
        <v>95</v>
      </c>
      <c r="D19" s="161"/>
      <c r="E19" s="165"/>
      <c r="F19" s="170"/>
      <c r="G19" s="170">
        <f>SUM(G20:G22)</f>
        <v>0</v>
      </c>
      <c r="H19" s="170"/>
      <c r="I19" s="170">
        <f>SUM(I20:I22)</f>
        <v>1135</v>
      </c>
      <c r="J19" s="170"/>
      <c r="K19" s="170">
        <f>SUM(K20:K22)</f>
        <v>548</v>
      </c>
      <c r="L19" s="170"/>
      <c r="M19" s="170">
        <f>SUM(M20:M22)</f>
        <v>0</v>
      </c>
      <c r="N19" s="170"/>
      <c r="O19" s="170">
        <f>SUM(O20:O22)</f>
        <v>0</v>
      </c>
      <c r="P19" s="170"/>
      <c r="Q19" s="170">
        <f>SUM(Q20:Q22)</f>
        <v>0</v>
      </c>
      <c r="R19" s="171"/>
      <c r="S19" s="170"/>
      <c r="T19" s="186"/>
      <c r="AE19" t="s">
        <v>143</v>
      </c>
    </row>
    <row r="20" spans="1:60" outlineLevel="1" x14ac:dyDescent="0.2">
      <c r="A20" s="149">
        <v>7</v>
      </c>
      <c r="B20" s="149" t="s">
        <v>1061</v>
      </c>
      <c r="C20" s="177" t="s">
        <v>1062</v>
      </c>
      <c r="D20" s="159" t="s">
        <v>220</v>
      </c>
      <c r="E20" s="163">
        <v>2</v>
      </c>
      <c r="F20" s="168"/>
      <c r="G20" s="168">
        <f>ROUND(E20*F20,2)</f>
        <v>0</v>
      </c>
      <c r="H20" s="168">
        <v>117.5</v>
      </c>
      <c r="I20" s="168">
        <f>ROUND(E20*H20,2)</f>
        <v>235</v>
      </c>
      <c r="J20" s="168">
        <v>0</v>
      </c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9"/>
      <c r="S20" s="168" t="s">
        <v>179</v>
      </c>
      <c r="T20" s="184" t="s">
        <v>1072</v>
      </c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149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49">
        <v>8</v>
      </c>
      <c r="B21" s="149" t="s">
        <v>1063</v>
      </c>
      <c r="C21" s="177" t="s">
        <v>1064</v>
      </c>
      <c r="D21" s="159" t="s">
        <v>220</v>
      </c>
      <c r="E21" s="163">
        <v>2</v>
      </c>
      <c r="F21" s="168"/>
      <c r="G21" s="168">
        <f>ROUND(E21*F21,2)</f>
        <v>0</v>
      </c>
      <c r="H21" s="168">
        <v>0</v>
      </c>
      <c r="I21" s="168">
        <f>ROUND(E21*H21,2)</f>
        <v>0</v>
      </c>
      <c r="J21" s="168">
        <v>274</v>
      </c>
      <c r="K21" s="168">
        <f>ROUND(E21*J21,2)</f>
        <v>548</v>
      </c>
      <c r="L21" s="168">
        <v>21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9"/>
      <c r="S21" s="168" t="s">
        <v>179</v>
      </c>
      <c r="T21" s="184" t="s">
        <v>1072</v>
      </c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149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49">
        <v>9</v>
      </c>
      <c r="B22" s="149" t="s">
        <v>1065</v>
      </c>
      <c r="C22" s="177" t="s">
        <v>1066</v>
      </c>
      <c r="D22" s="159" t="s">
        <v>220</v>
      </c>
      <c r="E22" s="163">
        <v>2</v>
      </c>
      <c r="F22" s="168"/>
      <c r="G22" s="168">
        <f>ROUND(E22*F22,2)</f>
        <v>0</v>
      </c>
      <c r="H22" s="168">
        <v>450</v>
      </c>
      <c r="I22" s="168">
        <f>ROUND(E22*H22,2)</f>
        <v>900</v>
      </c>
      <c r="J22" s="168">
        <v>0</v>
      </c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9"/>
      <c r="S22" s="168" t="s">
        <v>179</v>
      </c>
      <c r="T22" s="185" t="s">
        <v>1073</v>
      </c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208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55" t="s">
        <v>142</v>
      </c>
      <c r="B23" s="155" t="s">
        <v>96</v>
      </c>
      <c r="C23" s="179" t="s">
        <v>97</v>
      </c>
      <c r="D23" s="161"/>
      <c r="E23" s="165"/>
      <c r="F23" s="170"/>
      <c r="G23" s="170">
        <f>SUM(G24:G25)</f>
        <v>0</v>
      </c>
      <c r="H23" s="170"/>
      <c r="I23" s="170">
        <f>SUM(I24:I25)</f>
        <v>22000</v>
      </c>
      <c r="J23" s="170"/>
      <c r="K23" s="170">
        <f>SUM(K24:K25)</f>
        <v>1084</v>
      </c>
      <c r="L23" s="170"/>
      <c r="M23" s="170">
        <f>SUM(M24:M25)</f>
        <v>0</v>
      </c>
      <c r="N23" s="170"/>
      <c r="O23" s="170">
        <f>SUM(O24:O25)</f>
        <v>7.0000000000000007E-2</v>
      </c>
      <c r="P23" s="170"/>
      <c r="Q23" s="170">
        <f>SUM(Q24:Q25)</f>
        <v>0</v>
      </c>
      <c r="R23" s="171"/>
      <c r="S23" s="170"/>
      <c r="T23" s="186"/>
      <c r="AE23" t="s">
        <v>143</v>
      </c>
    </row>
    <row r="24" spans="1:60" outlineLevel="1" x14ac:dyDescent="0.2">
      <c r="A24" s="149">
        <v>10</v>
      </c>
      <c r="B24" s="149" t="s">
        <v>1067</v>
      </c>
      <c r="C24" s="177" t="s">
        <v>1068</v>
      </c>
      <c r="D24" s="159" t="s">
        <v>220</v>
      </c>
      <c r="E24" s="163">
        <v>2</v>
      </c>
      <c r="F24" s="168"/>
      <c r="G24" s="168">
        <f>ROUND(E24*F24,2)</f>
        <v>0</v>
      </c>
      <c r="H24" s="168">
        <v>0</v>
      </c>
      <c r="I24" s="168">
        <f>ROUND(E24*H24,2)</f>
        <v>0</v>
      </c>
      <c r="J24" s="168">
        <v>542</v>
      </c>
      <c r="K24" s="168">
        <f>ROUND(E24*J24,2)</f>
        <v>1084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9"/>
      <c r="S24" s="168" t="s">
        <v>179</v>
      </c>
      <c r="T24" s="184" t="s">
        <v>1072</v>
      </c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149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49">
        <v>11</v>
      </c>
      <c r="B25" s="149" t="s">
        <v>1069</v>
      </c>
      <c r="C25" s="177" t="s">
        <v>1070</v>
      </c>
      <c r="D25" s="159" t="s">
        <v>220</v>
      </c>
      <c r="E25" s="163">
        <v>2</v>
      </c>
      <c r="F25" s="168"/>
      <c r="G25" s="168">
        <f>ROUND(E25*F25,2)</f>
        <v>0</v>
      </c>
      <c r="H25" s="168">
        <v>11000</v>
      </c>
      <c r="I25" s="168">
        <f>ROUND(E25*H25,2)</f>
        <v>22000</v>
      </c>
      <c r="J25" s="168">
        <v>0</v>
      </c>
      <c r="K25" s="168">
        <f>ROUND(E25*J25,2)</f>
        <v>0</v>
      </c>
      <c r="L25" s="168">
        <v>21</v>
      </c>
      <c r="M25" s="168">
        <f>G25*(1+L25/100)</f>
        <v>0</v>
      </c>
      <c r="N25" s="168">
        <v>3.4000000000000002E-2</v>
      </c>
      <c r="O25" s="168">
        <f>ROUND(E25*N25,2)</f>
        <v>7.0000000000000007E-2</v>
      </c>
      <c r="P25" s="168">
        <v>0</v>
      </c>
      <c r="Q25" s="168">
        <f>ROUND(E25*P25,2)</f>
        <v>0</v>
      </c>
      <c r="R25" s="169"/>
      <c r="S25" s="168" t="s">
        <v>179</v>
      </c>
      <c r="T25" s="185" t="s">
        <v>1073</v>
      </c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208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55" t="s">
        <v>142</v>
      </c>
      <c r="B26" s="155" t="s">
        <v>119</v>
      </c>
      <c r="C26" s="179" t="s">
        <v>28</v>
      </c>
      <c r="D26" s="161"/>
      <c r="E26" s="165"/>
      <c r="F26" s="170"/>
      <c r="G26" s="170">
        <f>SUM(G27:G28)</f>
        <v>0</v>
      </c>
      <c r="H26" s="170"/>
      <c r="I26" s="170">
        <f>SUM(I27:I28)</f>
        <v>0</v>
      </c>
      <c r="J26" s="170"/>
      <c r="K26" s="170">
        <f>SUM(K27:K28)</f>
        <v>1021.6500000000001</v>
      </c>
      <c r="L26" s="170"/>
      <c r="M26" s="170">
        <f>SUM(M27:M28)</f>
        <v>0</v>
      </c>
      <c r="N26" s="170"/>
      <c r="O26" s="170">
        <f>SUM(O27:O28)</f>
        <v>0</v>
      </c>
      <c r="P26" s="170"/>
      <c r="Q26" s="170">
        <f>SUM(Q27:Q28)</f>
        <v>0</v>
      </c>
      <c r="R26" s="171"/>
      <c r="S26" s="170"/>
      <c r="T26" s="186"/>
      <c r="AE26" t="s">
        <v>143</v>
      </c>
    </row>
    <row r="27" spans="1:60" outlineLevel="1" x14ac:dyDescent="0.2">
      <c r="A27" s="149">
        <v>12</v>
      </c>
      <c r="B27" s="149" t="s">
        <v>871</v>
      </c>
      <c r="C27" s="177" t="s">
        <v>872</v>
      </c>
      <c r="D27" s="159" t="s">
        <v>873</v>
      </c>
      <c r="E27" s="163">
        <v>1</v>
      </c>
      <c r="F27" s="168"/>
      <c r="G27" s="168">
        <f>ROUND(E27*F27,2)</f>
        <v>0</v>
      </c>
      <c r="H27" s="168">
        <v>0</v>
      </c>
      <c r="I27" s="168">
        <f>ROUND(E27*H27,2)</f>
        <v>0</v>
      </c>
      <c r="J27" s="168">
        <v>612.99</v>
      </c>
      <c r="K27" s="168">
        <f>ROUND(E27*J27,2)</f>
        <v>612.99</v>
      </c>
      <c r="L27" s="168">
        <v>21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9" t="s">
        <v>874</v>
      </c>
      <c r="S27" s="168" t="s">
        <v>148</v>
      </c>
      <c r="T27" s="185" t="s">
        <v>1073</v>
      </c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875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13</v>
      </c>
      <c r="B28" s="172" t="s">
        <v>876</v>
      </c>
      <c r="C28" s="180" t="s">
        <v>29</v>
      </c>
      <c r="D28" s="173" t="s">
        <v>877</v>
      </c>
      <c r="E28" s="174">
        <v>1</v>
      </c>
      <c r="F28" s="175"/>
      <c r="G28" s="175">
        <f>ROUND(E28*F28,2)</f>
        <v>0</v>
      </c>
      <c r="H28" s="175">
        <v>0</v>
      </c>
      <c r="I28" s="175">
        <f>ROUND(E28*H28,2)</f>
        <v>0</v>
      </c>
      <c r="J28" s="175">
        <v>408.66</v>
      </c>
      <c r="K28" s="175">
        <f>ROUND(E28*J28,2)</f>
        <v>408.66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6"/>
      <c r="S28" s="175" t="s">
        <v>179</v>
      </c>
      <c r="T28" s="187" t="s">
        <v>1073</v>
      </c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875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4"/>
      <c r="B29" s="5" t="s">
        <v>878</v>
      </c>
      <c r="C29" s="181" t="s">
        <v>878</v>
      </c>
      <c r="D29" s="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AC29">
        <v>15</v>
      </c>
      <c r="AD29">
        <v>21</v>
      </c>
    </row>
    <row r="30" spans="1:60" x14ac:dyDescent="0.2">
      <c r="A30" s="188"/>
      <c r="B30" s="189"/>
      <c r="C30" s="190" t="s">
        <v>30</v>
      </c>
      <c r="D30" s="191"/>
      <c r="E30" s="188"/>
      <c r="F30" s="188"/>
      <c r="G30" s="192">
        <f>G7+G9+G11+G19+G23+G26</f>
        <v>0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AE30" t="s">
        <v>879</v>
      </c>
    </row>
    <row r="31" spans="1:60" x14ac:dyDescent="0.2">
      <c r="D31" s="11"/>
    </row>
    <row r="32" spans="1:60" x14ac:dyDescent="0.2">
      <c r="D32" s="11"/>
    </row>
    <row r="33" spans="4:4" x14ac:dyDescent="0.2">
      <c r="D33" s="11"/>
    </row>
    <row r="34" spans="4:4" x14ac:dyDescent="0.2">
      <c r="D34" s="11"/>
    </row>
    <row r="35" spans="4:4" x14ac:dyDescent="0.2">
      <c r="D35" s="11"/>
    </row>
    <row r="36" spans="4:4" x14ac:dyDescent="0.2">
      <c r="D36" s="11"/>
    </row>
    <row r="37" spans="4:4" x14ac:dyDescent="0.2">
      <c r="D37" s="11"/>
    </row>
    <row r="38" spans="4:4" x14ac:dyDescent="0.2">
      <c r="D38" s="11"/>
    </row>
    <row r="39" spans="4:4" x14ac:dyDescent="0.2">
      <c r="D39" s="11"/>
    </row>
    <row r="40" spans="4:4" x14ac:dyDescent="0.2">
      <c r="D40" s="11"/>
    </row>
    <row r="41" spans="4:4" x14ac:dyDescent="0.2">
      <c r="D41" s="11"/>
    </row>
    <row r="42" spans="4:4" x14ac:dyDescent="0.2">
      <c r="D42" s="11"/>
    </row>
    <row r="43" spans="4:4" x14ac:dyDescent="0.2">
      <c r="D43" s="11"/>
    </row>
    <row r="44" spans="4:4" x14ac:dyDescent="0.2">
      <c r="D44" s="11"/>
    </row>
    <row r="45" spans="4:4" x14ac:dyDescent="0.2">
      <c r="D45" s="11"/>
    </row>
    <row r="46" spans="4:4" x14ac:dyDescent="0.2">
      <c r="D46" s="11"/>
    </row>
    <row r="47" spans="4:4" x14ac:dyDescent="0.2">
      <c r="D47" s="11"/>
    </row>
    <row r="48" spans="4:4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1" fitToHeight="2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5" activePane="bottomLeft" state="frozen"/>
      <selection pane="bottomLeft" activeCell="F11" sqref="F11"/>
    </sheetView>
  </sheetViews>
  <sheetFormatPr defaultRowHeight="12.75" outlineLevelRow="4" x14ac:dyDescent="0.2"/>
  <cols>
    <col min="1" max="1" width="3.42578125" customWidth="1"/>
    <col min="2" max="2" width="9.7109375" style="85" customWidth="1"/>
    <col min="3" max="3" width="38.28515625" style="8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41" width="0" hidden="1" customWidth="1"/>
    <col min="53" max="53" width="73.7109375" customWidth="1"/>
  </cols>
  <sheetData>
    <row r="1" spans="1:60" ht="15.75" customHeight="1" x14ac:dyDescent="0.25">
      <c r="A1" s="309" t="s">
        <v>1349</v>
      </c>
      <c r="B1" s="309"/>
      <c r="C1" s="309"/>
      <c r="D1" s="309"/>
      <c r="E1" s="309"/>
      <c r="F1" s="309"/>
      <c r="G1" s="309"/>
      <c r="H1" s="193"/>
      <c r="I1" s="193"/>
      <c r="AG1" t="s">
        <v>121</v>
      </c>
    </row>
    <row r="2" spans="1:60" ht="25.15" customHeight="1" x14ac:dyDescent="0.2">
      <c r="A2" s="194" t="s">
        <v>7</v>
      </c>
      <c r="B2" s="68" t="s">
        <v>1074</v>
      </c>
      <c r="C2" s="301" t="s">
        <v>1075</v>
      </c>
      <c r="D2" s="302"/>
      <c r="E2" s="302"/>
      <c r="F2" s="302"/>
      <c r="G2" s="303"/>
      <c r="H2" s="193"/>
      <c r="I2" s="193"/>
      <c r="AG2" t="s">
        <v>122</v>
      </c>
    </row>
    <row r="3" spans="1:60" ht="25.15" customHeight="1" x14ac:dyDescent="0.2">
      <c r="A3" s="194" t="s">
        <v>8</v>
      </c>
      <c r="B3" s="68" t="s">
        <v>1076</v>
      </c>
      <c r="C3" s="301" t="s">
        <v>1077</v>
      </c>
      <c r="D3" s="302"/>
      <c r="E3" s="302"/>
      <c r="F3" s="302"/>
      <c r="G3" s="303"/>
      <c r="H3" s="193"/>
      <c r="I3" s="193"/>
      <c r="AC3" s="85" t="s">
        <v>122</v>
      </c>
      <c r="AG3" t="s">
        <v>123</v>
      </c>
    </row>
    <row r="4" spans="1:60" ht="25.15" customHeight="1" x14ac:dyDescent="0.2">
      <c r="A4" s="195" t="s">
        <v>9</v>
      </c>
      <c r="B4" s="146" t="s">
        <v>1076</v>
      </c>
      <c r="C4" s="304" t="s">
        <v>1077</v>
      </c>
      <c r="D4" s="305"/>
      <c r="E4" s="305"/>
      <c r="F4" s="305"/>
      <c r="G4" s="306"/>
      <c r="H4" s="193"/>
      <c r="I4" s="193"/>
      <c r="AG4" t="s">
        <v>124</v>
      </c>
    </row>
    <row r="5" spans="1:60" x14ac:dyDescent="0.2">
      <c r="D5" s="11"/>
      <c r="H5" s="193"/>
      <c r="I5" s="193"/>
    </row>
    <row r="6" spans="1:60" ht="38.25" x14ac:dyDescent="0.2">
      <c r="A6" s="196" t="s">
        <v>125</v>
      </c>
      <c r="B6" s="197" t="s">
        <v>126</v>
      </c>
      <c r="C6" s="197" t="s">
        <v>127</v>
      </c>
      <c r="D6" s="198" t="s">
        <v>128</v>
      </c>
      <c r="E6" s="196" t="s">
        <v>1078</v>
      </c>
      <c r="F6" s="199" t="s">
        <v>1079</v>
      </c>
      <c r="G6" s="196" t="s">
        <v>30</v>
      </c>
      <c r="H6" s="200" t="s">
        <v>31</v>
      </c>
      <c r="I6" s="200" t="s">
        <v>132</v>
      </c>
      <c r="J6" s="182" t="s">
        <v>32</v>
      </c>
      <c r="K6" s="182" t="s">
        <v>133</v>
      </c>
      <c r="L6" s="182" t="s">
        <v>134</v>
      </c>
      <c r="M6" s="182" t="s">
        <v>1080</v>
      </c>
      <c r="N6" s="182" t="s">
        <v>1081</v>
      </c>
      <c r="O6" s="182" t="s">
        <v>1082</v>
      </c>
      <c r="P6" s="182" t="s">
        <v>1083</v>
      </c>
      <c r="Q6" s="182" t="s">
        <v>1084</v>
      </c>
      <c r="R6" s="182" t="s">
        <v>140</v>
      </c>
      <c r="S6" s="182" t="s">
        <v>1085</v>
      </c>
      <c r="T6" s="182" t="s">
        <v>1071</v>
      </c>
      <c r="U6" s="182" t="s">
        <v>1086</v>
      </c>
      <c r="V6" s="182" t="s">
        <v>1087</v>
      </c>
      <c r="W6" s="182" t="s">
        <v>1088</v>
      </c>
      <c r="X6" s="182" t="s">
        <v>1089</v>
      </c>
      <c r="Y6" s="182" t="s">
        <v>1090</v>
      </c>
    </row>
    <row r="7" spans="1:60" hidden="1" x14ac:dyDescent="0.2">
      <c r="A7" s="4"/>
      <c r="B7" s="5"/>
      <c r="C7" s="5"/>
      <c r="D7" s="7"/>
      <c r="E7" s="201"/>
      <c r="F7" s="202"/>
      <c r="G7" s="202"/>
      <c r="H7" s="203"/>
      <c r="I7" s="203"/>
      <c r="J7" s="202"/>
      <c r="K7" s="202"/>
      <c r="L7" s="202"/>
      <c r="M7" s="202"/>
      <c r="N7" s="201"/>
      <c r="O7" s="201"/>
      <c r="P7" s="201"/>
      <c r="Q7" s="201"/>
      <c r="R7" s="202"/>
      <c r="S7" s="202"/>
      <c r="T7" s="202"/>
      <c r="U7" s="202"/>
      <c r="V7" s="202"/>
      <c r="W7" s="202"/>
      <c r="X7" s="202"/>
      <c r="Y7" s="202"/>
    </row>
    <row r="8" spans="1:60" x14ac:dyDescent="0.2">
      <c r="A8" s="204" t="s">
        <v>142</v>
      </c>
      <c r="B8" s="205" t="s">
        <v>1091</v>
      </c>
      <c r="C8" s="206" t="s">
        <v>1092</v>
      </c>
      <c r="D8" s="207"/>
      <c r="E8" s="208"/>
      <c r="F8" s="209"/>
      <c r="G8" s="209">
        <f>SUM(AF9:AF109)</f>
        <v>0</v>
      </c>
      <c r="H8" s="210"/>
      <c r="I8" s="211">
        <f>SUM(Z9:Z109)</f>
        <v>105782.83</v>
      </c>
      <c r="J8" s="209"/>
      <c r="K8" s="209">
        <f>SUM(AA9:AA109)</f>
        <v>94879.65</v>
      </c>
      <c r="L8" s="209"/>
      <c r="M8" s="209">
        <f>SUM(AB9:AB109)</f>
        <v>242801.60080000001</v>
      </c>
      <c r="N8" s="208"/>
      <c r="O8" s="208">
        <f>SUM(AC9:AC109)</f>
        <v>0.16489000000000001</v>
      </c>
      <c r="P8" s="208"/>
      <c r="Q8" s="208">
        <f>SUM(AD9:AD109)</f>
        <v>0.34615000000000001</v>
      </c>
      <c r="R8" s="209"/>
      <c r="S8" s="209"/>
      <c r="T8" s="212"/>
      <c r="U8" s="213"/>
      <c r="V8" s="213">
        <f>SUM(AE9:AE109)</f>
        <v>82.580419999999989</v>
      </c>
      <c r="W8" s="213"/>
      <c r="X8" s="213"/>
      <c r="Y8" s="213"/>
      <c r="AG8" t="s">
        <v>143</v>
      </c>
    </row>
    <row r="9" spans="1:60" outlineLevel="1" x14ac:dyDescent="0.2">
      <c r="A9" s="204" t="s">
        <v>142</v>
      </c>
      <c r="B9" s="205" t="s">
        <v>1093</v>
      </c>
      <c r="C9" s="206" t="s">
        <v>32</v>
      </c>
      <c r="D9" s="207"/>
      <c r="E9" s="208"/>
      <c r="F9" s="209"/>
      <c r="G9" s="209">
        <f>SUM(AF10:AF43)</f>
        <v>0</v>
      </c>
      <c r="H9" s="210"/>
      <c r="I9" s="211">
        <f>SUM(Z10:Z43)</f>
        <v>1456.08</v>
      </c>
      <c r="J9" s="209"/>
      <c r="K9" s="209">
        <f>SUM(AA10:AA43)</f>
        <v>50079.649999999994</v>
      </c>
      <c r="L9" s="209"/>
      <c r="M9" s="209">
        <f>SUM(AB10:AB43)</f>
        <v>62358.2333</v>
      </c>
      <c r="N9" s="208"/>
      <c r="O9" s="208">
        <f>SUM(AC10:AC43)</f>
        <v>5.6890000000000003E-2</v>
      </c>
      <c r="P9" s="208"/>
      <c r="Q9" s="208">
        <f>SUM(AD10:AD43)</f>
        <v>0.34615000000000001</v>
      </c>
      <c r="R9" s="209"/>
      <c r="S9" s="209"/>
      <c r="T9" s="212"/>
      <c r="U9" s="213"/>
      <c r="V9" s="213">
        <f>SUM(AE10:AE43)</f>
        <v>82.580419999999989</v>
      </c>
      <c r="W9" s="213"/>
      <c r="X9" s="213"/>
      <c r="Y9" s="213"/>
      <c r="Z9" s="214"/>
      <c r="AA9" s="214"/>
      <c r="AB9" s="214"/>
      <c r="AC9" s="214"/>
      <c r="AD9" s="214"/>
      <c r="AE9" s="214"/>
      <c r="AF9" s="214"/>
      <c r="AG9" s="214" t="s">
        <v>143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2" x14ac:dyDescent="0.2">
      <c r="A10" s="215">
        <v>1</v>
      </c>
      <c r="B10" s="216" t="s">
        <v>1094</v>
      </c>
      <c r="C10" s="217" t="s">
        <v>1095</v>
      </c>
      <c r="D10" s="218" t="s">
        <v>877</v>
      </c>
      <c r="E10" s="219">
        <v>1</v>
      </c>
      <c r="F10" s="220"/>
      <c r="G10" s="220">
        <f>E10*F10+ROUND(E10*F10,2)</f>
        <v>0</v>
      </c>
      <c r="H10" s="221">
        <v>0</v>
      </c>
      <c r="I10" s="222">
        <v>0</v>
      </c>
      <c r="J10" s="220">
        <v>4000</v>
      </c>
      <c r="K10" s="220">
        <v>4000</v>
      </c>
      <c r="L10" s="220">
        <v>21</v>
      </c>
      <c r="M10" s="220">
        <v>4840</v>
      </c>
      <c r="N10" s="219">
        <v>0</v>
      </c>
      <c r="O10" s="219">
        <v>0</v>
      </c>
      <c r="P10" s="219">
        <v>0</v>
      </c>
      <c r="Q10" s="219">
        <v>0</v>
      </c>
      <c r="R10" s="220"/>
      <c r="S10" s="220" t="s">
        <v>179</v>
      </c>
      <c r="T10" s="223" t="s">
        <v>1096</v>
      </c>
      <c r="U10" s="224">
        <v>0</v>
      </c>
      <c r="V10" s="224">
        <v>0</v>
      </c>
      <c r="W10" s="224"/>
      <c r="X10" s="224" t="s">
        <v>1097</v>
      </c>
      <c r="Y10" s="224" t="s">
        <v>1098</v>
      </c>
      <c r="Z10" s="225">
        <f t="shared" ref="Z10:Z43" si="0">I10</f>
        <v>0</v>
      </c>
      <c r="AA10" s="225">
        <f t="shared" ref="AA10:AA43" si="1">K10</f>
        <v>4000</v>
      </c>
      <c r="AB10" s="225">
        <f t="shared" ref="AB10:AB43" si="2">M10</f>
        <v>4840</v>
      </c>
      <c r="AC10" s="226">
        <f t="shared" ref="AC10:AC43" si="3">O10</f>
        <v>0</v>
      </c>
      <c r="AD10" s="226">
        <f t="shared" ref="AD10:AD43" si="4">Q10</f>
        <v>0</v>
      </c>
      <c r="AE10" s="225">
        <f t="shared" ref="AE10:AE43" si="5">V10</f>
        <v>0</v>
      </c>
      <c r="AF10" s="225">
        <f t="shared" ref="AF10:AF43" si="6">G10</f>
        <v>0</v>
      </c>
      <c r="AG10" s="214" t="s">
        <v>149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15">
        <v>3</v>
      </c>
      <c r="B11" s="216" t="s">
        <v>1099</v>
      </c>
      <c r="C11" s="217" t="s">
        <v>1100</v>
      </c>
      <c r="D11" s="218" t="s">
        <v>220</v>
      </c>
      <c r="E11" s="219">
        <v>1</v>
      </c>
      <c r="F11" s="220"/>
      <c r="G11" s="220">
        <f>ROUND(E11*F11,2)</f>
        <v>0</v>
      </c>
      <c r="H11" s="221">
        <v>0</v>
      </c>
      <c r="I11" s="222">
        <v>0</v>
      </c>
      <c r="J11" s="220">
        <v>330</v>
      </c>
      <c r="K11" s="220">
        <v>330</v>
      </c>
      <c r="L11" s="220">
        <v>21</v>
      </c>
      <c r="M11" s="220">
        <v>399.3</v>
      </c>
      <c r="N11" s="219">
        <v>0</v>
      </c>
      <c r="O11" s="219">
        <v>0</v>
      </c>
      <c r="P11" s="219">
        <v>0</v>
      </c>
      <c r="Q11" s="219">
        <v>0</v>
      </c>
      <c r="R11" s="220"/>
      <c r="S11" s="220" t="s">
        <v>1101</v>
      </c>
      <c r="T11" s="223" t="s">
        <v>1101</v>
      </c>
      <c r="U11" s="224">
        <v>0.61</v>
      </c>
      <c r="V11" s="224">
        <v>0.61</v>
      </c>
      <c r="W11" s="224"/>
      <c r="X11" s="224" t="s">
        <v>1097</v>
      </c>
      <c r="Y11" s="224" t="s">
        <v>1098</v>
      </c>
      <c r="Z11" s="225">
        <f t="shared" si="0"/>
        <v>0</v>
      </c>
      <c r="AA11" s="225">
        <f t="shared" si="1"/>
        <v>330</v>
      </c>
      <c r="AB11" s="225">
        <f t="shared" si="2"/>
        <v>399.3</v>
      </c>
      <c r="AC11" s="226">
        <f t="shared" si="3"/>
        <v>0</v>
      </c>
      <c r="AD11" s="226">
        <f t="shared" si="4"/>
        <v>0</v>
      </c>
      <c r="AE11" s="225">
        <f t="shared" si="5"/>
        <v>0.61</v>
      </c>
      <c r="AF11" s="225">
        <f t="shared" si="6"/>
        <v>0</v>
      </c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15">
        <v>5</v>
      </c>
      <c r="B12" s="216" t="s">
        <v>1102</v>
      </c>
      <c r="C12" s="217" t="s">
        <v>1103</v>
      </c>
      <c r="D12" s="218" t="s">
        <v>216</v>
      </c>
      <c r="E12" s="219">
        <v>15</v>
      </c>
      <c r="F12" s="220"/>
      <c r="G12" s="220">
        <f t="shared" ref="G12:G42" si="7">ROUND(E12*F12,2)</f>
        <v>0</v>
      </c>
      <c r="H12" s="221">
        <v>0</v>
      </c>
      <c r="I12" s="222">
        <v>0</v>
      </c>
      <c r="J12" s="220">
        <v>45.2</v>
      </c>
      <c r="K12" s="220">
        <v>678</v>
      </c>
      <c r="L12" s="220">
        <v>21</v>
      </c>
      <c r="M12" s="220">
        <v>820.38</v>
      </c>
      <c r="N12" s="219">
        <v>0</v>
      </c>
      <c r="O12" s="219">
        <v>0</v>
      </c>
      <c r="P12" s="219">
        <v>0</v>
      </c>
      <c r="Q12" s="219">
        <v>0</v>
      </c>
      <c r="R12" s="220"/>
      <c r="S12" s="220" t="s">
        <v>179</v>
      </c>
      <c r="T12" s="223" t="s">
        <v>1101</v>
      </c>
      <c r="U12" s="224">
        <v>8.3510000000000001E-2</v>
      </c>
      <c r="V12" s="224">
        <v>1.25265</v>
      </c>
      <c r="W12" s="224"/>
      <c r="X12" s="224" t="s">
        <v>1097</v>
      </c>
      <c r="Y12" s="224" t="s">
        <v>1098</v>
      </c>
      <c r="Z12" s="225">
        <f t="shared" si="0"/>
        <v>0</v>
      </c>
      <c r="AA12" s="225">
        <f t="shared" si="1"/>
        <v>678</v>
      </c>
      <c r="AB12" s="225">
        <f t="shared" si="2"/>
        <v>820.38</v>
      </c>
      <c r="AC12" s="226">
        <f t="shared" si="3"/>
        <v>0</v>
      </c>
      <c r="AD12" s="226">
        <f t="shared" si="4"/>
        <v>0</v>
      </c>
      <c r="AE12" s="225">
        <f t="shared" si="5"/>
        <v>1.25265</v>
      </c>
      <c r="AF12" s="225">
        <f t="shared" si="6"/>
        <v>0</v>
      </c>
      <c r="AG12" s="214" t="s">
        <v>149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15">
        <v>7</v>
      </c>
      <c r="B13" s="216" t="s">
        <v>1104</v>
      </c>
      <c r="C13" s="217" t="s">
        <v>1105</v>
      </c>
      <c r="D13" s="218" t="s">
        <v>216</v>
      </c>
      <c r="E13" s="219">
        <v>35</v>
      </c>
      <c r="F13" s="220"/>
      <c r="G13" s="220">
        <f t="shared" si="7"/>
        <v>0</v>
      </c>
      <c r="H13" s="221">
        <v>0</v>
      </c>
      <c r="I13" s="222">
        <v>0</v>
      </c>
      <c r="J13" s="220">
        <v>75.3</v>
      </c>
      <c r="K13" s="220">
        <v>2635.5</v>
      </c>
      <c r="L13" s="220">
        <v>21</v>
      </c>
      <c r="M13" s="220">
        <v>3188.9549999999999</v>
      </c>
      <c r="N13" s="219">
        <v>0</v>
      </c>
      <c r="O13" s="219">
        <v>0</v>
      </c>
      <c r="P13" s="219">
        <v>0</v>
      </c>
      <c r="Q13" s="219">
        <v>0</v>
      </c>
      <c r="R13" s="220"/>
      <c r="S13" s="220" t="s">
        <v>1101</v>
      </c>
      <c r="T13" s="223" t="s">
        <v>1101</v>
      </c>
      <c r="U13" s="224">
        <v>0.13915</v>
      </c>
      <c r="V13" s="224">
        <v>4.8702499999999995</v>
      </c>
      <c r="W13" s="224"/>
      <c r="X13" s="224" t="s">
        <v>1097</v>
      </c>
      <c r="Y13" s="224" t="s">
        <v>1098</v>
      </c>
      <c r="Z13" s="225">
        <f t="shared" si="0"/>
        <v>0</v>
      </c>
      <c r="AA13" s="225">
        <f t="shared" si="1"/>
        <v>2635.5</v>
      </c>
      <c r="AB13" s="225">
        <f t="shared" si="2"/>
        <v>3188.9549999999999</v>
      </c>
      <c r="AC13" s="226">
        <f t="shared" si="3"/>
        <v>0</v>
      </c>
      <c r="AD13" s="226">
        <f t="shared" si="4"/>
        <v>0</v>
      </c>
      <c r="AE13" s="225">
        <f t="shared" si="5"/>
        <v>4.8702499999999995</v>
      </c>
      <c r="AF13" s="225">
        <f t="shared" si="6"/>
        <v>0</v>
      </c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15">
        <v>9</v>
      </c>
      <c r="B14" s="216" t="s">
        <v>1106</v>
      </c>
      <c r="C14" s="217" t="s">
        <v>1107</v>
      </c>
      <c r="D14" s="218" t="s">
        <v>216</v>
      </c>
      <c r="E14" s="219">
        <v>180</v>
      </c>
      <c r="F14" s="220"/>
      <c r="G14" s="220">
        <f t="shared" si="7"/>
        <v>0</v>
      </c>
      <c r="H14" s="221">
        <v>0</v>
      </c>
      <c r="I14" s="222">
        <v>0</v>
      </c>
      <c r="J14" s="220">
        <v>53.9</v>
      </c>
      <c r="K14" s="220">
        <v>9702</v>
      </c>
      <c r="L14" s="220">
        <v>21</v>
      </c>
      <c r="M14" s="220">
        <v>11739.42</v>
      </c>
      <c r="N14" s="219">
        <v>0</v>
      </c>
      <c r="O14" s="219">
        <v>0</v>
      </c>
      <c r="P14" s="219">
        <v>0</v>
      </c>
      <c r="Q14" s="219">
        <v>0</v>
      </c>
      <c r="R14" s="220"/>
      <c r="S14" s="220" t="s">
        <v>1101</v>
      </c>
      <c r="T14" s="223" t="s">
        <v>1101</v>
      </c>
      <c r="U14" s="224">
        <v>9.955E-2</v>
      </c>
      <c r="V14" s="224">
        <v>17.919</v>
      </c>
      <c r="W14" s="224"/>
      <c r="X14" s="224" t="s">
        <v>1097</v>
      </c>
      <c r="Y14" s="224" t="s">
        <v>1098</v>
      </c>
      <c r="Z14" s="225">
        <f t="shared" si="0"/>
        <v>0</v>
      </c>
      <c r="AA14" s="225">
        <f t="shared" si="1"/>
        <v>9702</v>
      </c>
      <c r="AB14" s="225">
        <f t="shared" si="2"/>
        <v>11739.42</v>
      </c>
      <c r="AC14" s="226">
        <f t="shared" si="3"/>
        <v>0</v>
      </c>
      <c r="AD14" s="226">
        <f t="shared" si="4"/>
        <v>0</v>
      </c>
      <c r="AE14" s="225">
        <f t="shared" si="5"/>
        <v>17.919</v>
      </c>
      <c r="AF14" s="225">
        <f t="shared" si="6"/>
        <v>0</v>
      </c>
      <c r="AG14" s="214" t="s">
        <v>149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15">
        <v>11</v>
      </c>
      <c r="B15" s="216" t="s">
        <v>1108</v>
      </c>
      <c r="C15" s="217" t="s">
        <v>1109</v>
      </c>
      <c r="D15" s="218" t="s">
        <v>216</v>
      </c>
      <c r="E15" s="219">
        <v>60</v>
      </c>
      <c r="F15" s="220"/>
      <c r="G15" s="220">
        <f t="shared" si="7"/>
        <v>0</v>
      </c>
      <c r="H15" s="221">
        <v>0</v>
      </c>
      <c r="I15" s="222">
        <v>0</v>
      </c>
      <c r="J15" s="220">
        <v>53.9</v>
      </c>
      <c r="K15" s="220">
        <v>3234</v>
      </c>
      <c r="L15" s="220">
        <v>21</v>
      </c>
      <c r="M15" s="220">
        <v>3913.14</v>
      </c>
      <c r="N15" s="219">
        <v>0</v>
      </c>
      <c r="O15" s="219">
        <v>0</v>
      </c>
      <c r="P15" s="219">
        <v>0</v>
      </c>
      <c r="Q15" s="219">
        <v>0</v>
      </c>
      <c r="R15" s="220"/>
      <c r="S15" s="220" t="s">
        <v>1101</v>
      </c>
      <c r="T15" s="223" t="s">
        <v>1101</v>
      </c>
      <c r="U15" s="224">
        <v>9.955E-2</v>
      </c>
      <c r="V15" s="224">
        <v>5.9729999999999999</v>
      </c>
      <c r="W15" s="224"/>
      <c r="X15" s="224" t="s">
        <v>1097</v>
      </c>
      <c r="Y15" s="224" t="s">
        <v>1098</v>
      </c>
      <c r="Z15" s="225">
        <f t="shared" si="0"/>
        <v>0</v>
      </c>
      <c r="AA15" s="225">
        <f t="shared" si="1"/>
        <v>3234</v>
      </c>
      <c r="AB15" s="225">
        <f t="shared" si="2"/>
        <v>3913.14</v>
      </c>
      <c r="AC15" s="226">
        <f t="shared" si="3"/>
        <v>0</v>
      </c>
      <c r="AD15" s="226">
        <f t="shared" si="4"/>
        <v>0</v>
      </c>
      <c r="AE15" s="225">
        <f t="shared" si="5"/>
        <v>5.9729999999999999</v>
      </c>
      <c r="AF15" s="225">
        <f t="shared" si="6"/>
        <v>0</v>
      </c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15">
        <v>13</v>
      </c>
      <c r="B16" s="216" t="s">
        <v>1110</v>
      </c>
      <c r="C16" s="217" t="s">
        <v>1111</v>
      </c>
      <c r="D16" s="218" t="s">
        <v>216</v>
      </c>
      <c r="E16" s="219">
        <v>15</v>
      </c>
      <c r="F16" s="220"/>
      <c r="G16" s="220">
        <f t="shared" si="7"/>
        <v>0</v>
      </c>
      <c r="H16" s="221">
        <v>0</v>
      </c>
      <c r="I16" s="222">
        <v>0</v>
      </c>
      <c r="J16" s="220">
        <v>34</v>
      </c>
      <c r="K16" s="220">
        <v>510</v>
      </c>
      <c r="L16" s="220">
        <v>21</v>
      </c>
      <c r="M16" s="220">
        <v>617.1</v>
      </c>
      <c r="N16" s="219">
        <v>0</v>
      </c>
      <c r="O16" s="219">
        <v>0</v>
      </c>
      <c r="P16" s="219">
        <v>0</v>
      </c>
      <c r="Q16" s="219">
        <v>0</v>
      </c>
      <c r="R16" s="220"/>
      <c r="S16" s="220" t="s">
        <v>1101</v>
      </c>
      <c r="T16" s="223" t="s">
        <v>1101</v>
      </c>
      <c r="U16" s="224">
        <v>6.2829999999999997E-2</v>
      </c>
      <c r="V16" s="224">
        <v>0.94245000000000001</v>
      </c>
      <c r="W16" s="224"/>
      <c r="X16" s="224" t="s">
        <v>1097</v>
      </c>
      <c r="Y16" s="224" t="s">
        <v>1098</v>
      </c>
      <c r="Z16" s="225">
        <f t="shared" si="0"/>
        <v>0</v>
      </c>
      <c r="AA16" s="225">
        <f t="shared" si="1"/>
        <v>510</v>
      </c>
      <c r="AB16" s="225">
        <f t="shared" si="2"/>
        <v>617.1</v>
      </c>
      <c r="AC16" s="226">
        <f t="shared" si="3"/>
        <v>0</v>
      </c>
      <c r="AD16" s="226">
        <f t="shared" si="4"/>
        <v>0</v>
      </c>
      <c r="AE16" s="225">
        <f t="shared" si="5"/>
        <v>0.94245000000000001</v>
      </c>
      <c r="AF16" s="225">
        <f t="shared" si="6"/>
        <v>0</v>
      </c>
      <c r="AG16" s="214" t="s">
        <v>149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15">
        <v>15</v>
      </c>
      <c r="B17" s="216" t="s">
        <v>1112</v>
      </c>
      <c r="C17" s="217" t="s">
        <v>1113</v>
      </c>
      <c r="D17" s="218" t="s">
        <v>216</v>
      </c>
      <c r="E17" s="219">
        <v>30</v>
      </c>
      <c r="F17" s="220"/>
      <c r="G17" s="220">
        <f t="shared" si="7"/>
        <v>0</v>
      </c>
      <c r="H17" s="221">
        <v>0</v>
      </c>
      <c r="I17" s="222">
        <v>0</v>
      </c>
      <c r="J17" s="220">
        <v>49</v>
      </c>
      <c r="K17" s="220">
        <v>1470</v>
      </c>
      <c r="L17" s="220">
        <v>21</v>
      </c>
      <c r="M17" s="220">
        <v>1778.7</v>
      </c>
      <c r="N17" s="219">
        <v>0</v>
      </c>
      <c r="O17" s="219">
        <v>0</v>
      </c>
      <c r="P17" s="219">
        <v>0</v>
      </c>
      <c r="Q17" s="219">
        <v>0</v>
      </c>
      <c r="R17" s="220"/>
      <c r="S17" s="220" t="s">
        <v>1101</v>
      </c>
      <c r="T17" s="223" t="s">
        <v>1101</v>
      </c>
      <c r="U17" s="224">
        <v>9.0499999999999997E-2</v>
      </c>
      <c r="V17" s="224">
        <v>2.7149999999999999</v>
      </c>
      <c r="W17" s="224"/>
      <c r="X17" s="224" t="s">
        <v>1097</v>
      </c>
      <c r="Y17" s="224" t="s">
        <v>1098</v>
      </c>
      <c r="Z17" s="225">
        <f t="shared" si="0"/>
        <v>0</v>
      </c>
      <c r="AA17" s="225">
        <f t="shared" si="1"/>
        <v>1470</v>
      </c>
      <c r="AB17" s="225">
        <f t="shared" si="2"/>
        <v>1778.7</v>
      </c>
      <c r="AC17" s="226">
        <f t="shared" si="3"/>
        <v>0</v>
      </c>
      <c r="AD17" s="226">
        <f t="shared" si="4"/>
        <v>0</v>
      </c>
      <c r="AE17" s="225">
        <f t="shared" si="5"/>
        <v>2.7149999999999999</v>
      </c>
      <c r="AF17" s="225">
        <f t="shared" si="6"/>
        <v>0</v>
      </c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15">
        <v>17</v>
      </c>
      <c r="B18" s="216" t="s">
        <v>1114</v>
      </c>
      <c r="C18" s="217" t="s">
        <v>1115</v>
      </c>
      <c r="D18" s="218" t="s">
        <v>216</v>
      </c>
      <c r="E18" s="219">
        <v>25</v>
      </c>
      <c r="F18" s="220"/>
      <c r="G18" s="220">
        <f t="shared" si="7"/>
        <v>0</v>
      </c>
      <c r="H18" s="221">
        <v>0</v>
      </c>
      <c r="I18" s="222">
        <v>0</v>
      </c>
      <c r="J18" s="220">
        <v>49</v>
      </c>
      <c r="K18" s="220">
        <v>1225</v>
      </c>
      <c r="L18" s="220">
        <v>21</v>
      </c>
      <c r="M18" s="220">
        <v>1482.25</v>
      </c>
      <c r="N18" s="219">
        <v>0</v>
      </c>
      <c r="O18" s="219">
        <v>0</v>
      </c>
      <c r="P18" s="219">
        <v>0</v>
      </c>
      <c r="Q18" s="219">
        <v>0</v>
      </c>
      <c r="R18" s="220"/>
      <c r="S18" s="220" t="s">
        <v>1101</v>
      </c>
      <c r="T18" s="223" t="s">
        <v>1101</v>
      </c>
      <c r="U18" s="224">
        <v>9.0499999999999997E-2</v>
      </c>
      <c r="V18" s="224">
        <v>2.2624999999999997</v>
      </c>
      <c r="W18" s="224"/>
      <c r="X18" s="224" t="s">
        <v>1097</v>
      </c>
      <c r="Y18" s="224" t="s">
        <v>1098</v>
      </c>
      <c r="Z18" s="225">
        <f t="shared" si="0"/>
        <v>0</v>
      </c>
      <c r="AA18" s="225">
        <f t="shared" si="1"/>
        <v>1225</v>
      </c>
      <c r="AB18" s="225">
        <f t="shared" si="2"/>
        <v>1482.25</v>
      </c>
      <c r="AC18" s="226">
        <f t="shared" si="3"/>
        <v>0</v>
      </c>
      <c r="AD18" s="226">
        <f t="shared" si="4"/>
        <v>0</v>
      </c>
      <c r="AE18" s="225">
        <f t="shared" si="5"/>
        <v>2.2624999999999997</v>
      </c>
      <c r="AF18" s="225">
        <f t="shared" si="6"/>
        <v>0</v>
      </c>
      <c r="AG18" s="214" t="s">
        <v>149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15">
        <v>18</v>
      </c>
      <c r="B19" s="216" t="s">
        <v>1116</v>
      </c>
      <c r="C19" s="217" t="s">
        <v>1117</v>
      </c>
      <c r="D19" s="218" t="s">
        <v>220</v>
      </c>
      <c r="E19" s="219">
        <v>2</v>
      </c>
      <c r="F19" s="220"/>
      <c r="G19" s="220">
        <f t="shared" si="7"/>
        <v>0</v>
      </c>
      <c r="H19" s="221">
        <v>0</v>
      </c>
      <c r="I19" s="222">
        <v>0</v>
      </c>
      <c r="J19" s="220">
        <v>268</v>
      </c>
      <c r="K19" s="220">
        <v>536</v>
      </c>
      <c r="L19" s="220">
        <v>21</v>
      </c>
      <c r="M19" s="220">
        <v>648.55999999999995</v>
      </c>
      <c r="N19" s="219">
        <v>0</v>
      </c>
      <c r="O19" s="219">
        <v>0</v>
      </c>
      <c r="P19" s="219">
        <v>0</v>
      </c>
      <c r="Q19" s="219">
        <v>0</v>
      </c>
      <c r="R19" s="220"/>
      <c r="S19" s="220" t="s">
        <v>1101</v>
      </c>
      <c r="T19" s="223" t="s">
        <v>1101</v>
      </c>
      <c r="U19" s="224">
        <v>0.4955</v>
      </c>
      <c r="V19" s="224">
        <v>0.99099999999999999</v>
      </c>
      <c r="W19" s="224"/>
      <c r="X19" s="224" t="s">
        <v>1097</v>
      </c>
      <c r="Y19" s="224" t="s">
        <v>1098</v>
      </c>
      <c r="Z19" s="225">
        <f t="shared" si="0"/>
        <v>0</v>
      </c>
      <c r="AA19" s="225">
        <f t="shared" si="1"/>
        <v>536</v>
      </c>
      <c r="AB19" s="225">
        <f t="shared" si="2"/>
        <v>648.55999999999995</v>
      </c>
      <c r="AC19" s="226">
        <f t="shared" si="3"/>
        <v>0</v>
      </c>
      <c r="AD19" s="226">
        <f t="shared" si="4"/>
        <v>0</v>
      </c>
      <c r="AE19" s="225">
        <f t="shared" si="5"/>
        <v>0.99099999999999999</v>
      </c>
      <c r="AF19" s="225">
        <f t="shared" si="6"/>
        <v>0</v>
      </c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15">
        <v>19</v>
      </c>
      <c r="B20" s="216" t="s">
        <v>1118</v>
      </c>
      <c r="C20" s="217" t="s">
        <v>1119</v>
      </c>
      <c r="D20" s="218" t="s">
        <v>220</v>
      </c>
      <c r="E20" s="219">
        <v>2</v>
      </c>
      <c r="F20" s="220"/>
      <c r="G20" s="220">
        <f t="shared" si="7"/>
        <v>0</v>
      </c>
      <c r="H20" s="221">
        <v>0</v>
      </c>
      <c r="I20" s="222">
        <v>0</v>
      </c>
      <c r="J20" s="220">
        <v>188.5</v>
      </c>
      <c r="K20" s="220">
        <v>377</v>
      </c>
      <c r="L20" s="220">
        <v>21</v>
      </c>
      <c r="M20" s="220">
        <v>456.17</v>
      </c>
      <c r="N20" s="219">
        <v>0</v>
      </c>
      <c r="O20" s="219">
        <v>0</v>
      </c>
      <c r="P20" s="219">
        <v>0</v>
      </c>
      <c r="Q20" s="219">
        <v>0</v>
      </c>
      <c r="R20" s="220"/>
      <c r="S20" s="220" t="s">
        <v>1101</v>
      </c>
      <c r="T20" s="223" t="s">
        <v>1101</v>
      </c>
      <c r="U20" s="224">
        <v>0.34799999999999998</v>
      </c>
      <c r="V20" s="224">
        <v>0.69599999999999995</v>
      </c>
      <c r="W20" s="224"/>
      <c r="X20" s="224" t="s">
        <v>1097</v>
      </c>
      <c r="Y20" s="224" t="s">
        <v>1098</v>
      </c>
      <c r="Z20" s="225">
        <f t="shared" si="0"/>
        <v>0</v>
      </c>
      <c r="AA20" s="225">
        <f t="shared" si="1"/>
        <v>377</v>
      </c>
      <c r="AB20" s="225">
        <f t="shared" si="2"/>
        <v>456.17</v>
      </c>
      <c r="AC20" s="226">
        <f t="shared" si="3"/>
        <v>0</v>
      </c>
      <c r="AD20" s="226">
        <f t="shared" si="4"/>
        <v>0</v>
      </c>
      <c r="AE20" s="225">
        <f t="shared" si="5"/>
        <v>0.69599999999999995</v>
      </c>
      <c r="AF20" s="225">
        <f t="shared" si="6"/>
        <v>0</v>
      </c>
      <c r="AG20" s="214" t="s">
        <v>149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15">
        <v>20</v>
      </c>
      <c r="B21" s="216" t="s">
        <v>1120</v>
      </c>
      <c r="C21" s="217" t="s">
        <v>1121</v>
      </c>
      <c r="D21" s="218" t="s">
        <v>220</v>
      </c>
      <c r="E21" s="219">
        <v>10</v>
      </c>
      <c r="F21" s="220"/>
      <c r="G21" s="220">
        <f t="shared" si="7"/>
        <v>0</v>
      </c>
      <c r="H21" s="221">
        <v>0</v>
      </c>
      <c r="I21" s="222">
        <v>0</v>
      </c>
      <c r="J21" s="220">
        <v>44.5</v>
      </c>
      <c r="K21" s="220">
        <v>445</v>
      </c>
      <c r="L21" s="220">
        <v>21</v>
      </c>
      <c r="M21" s="220">
        <v>538.45000000000005</v>
      </c>
      <c r="N21" s="219">
        <v>0</v>
      </c>
      <c r="O21" s="219">
        <v>0</v>
      </c>
      <c r="P21" s="219">
        <v>0</v>
      </c>
      <c r="Q21" s="219">
        <v>0</v>
      </c>
      <c r="R21" s="220"/>
      <c r="S21" s="220" t="s">
        <v>1101</v>
      </c>
      <c r="T21" s="223" t="s">
        <v>1101</v>
      </c>
      <c r="U21" s="224">
        <v>8.2170000000000007E-2</v>
      </c>
      <c r="V21" s="224">
        <v>0.8217000000000001</v>
      </c>
      <c r="W21" s="224"/>
      <c r="X21" s="224" t="s">
        <v>1097</v>
      </c>
      <c r="Y21" s="224" t="s">
        <v>1098</v>
      </c>
      <c r="Z21" s="225">
        <f t="shared" si="0"/>
        <v>0</v>
      </c>
      <c r="AA21" s="225">
        <f t="shared" si="1"/>
        <v>445</v>
      </c>
      <c r="AB21" s="225">
        <f t="shared" si="2"/>
        <v>538.45000000000005</v>
      </c>
      <c r="AC21" s="226">
        <f t="shared" si="3"/>
        <v>0</v>
      </c>
      <c r="AD21" s="226">
        <f t="shared" si="4"/>
        <v>0</v>
      </c>
      <c r="AE21" s="225">
        <f t="shared" si="5"/>
        <v>0.8217000000000001</v>
      </c>
      <c r="AF21" s="225">
        <f t="shared" si="6"/>
        <v>0</v>
      </c>
      <c r="AG21" s="214" t="s">
        <v>149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15">
        <v>21</v>
      </c>
      <c r="B22" s="216" t="s">
        <v>1122</v>
      </c>
      <c r="C22" s="217" t="s">
        <v>1123</v>
      </c>
      <c r="D22" s="218" t="s">
        <v>220</v>
      </c>
      <c r="E22" s="219">
        <v>10</v>
      </c>
      <c r="F22" s="220"/>
      <c r="G22" s="220">
        <f t="shared" si="7"/>
        <v>0</v>
      </c>
      <c r="H22" s="221">
        <v>0</v>
      </c>
      <c r="I22" s="222">
        <v>0</v>
      </c>
      <c r="J22" s="220">
        <v>32.5</v>
      </c>
      <c r="K22" s="220">
        <v>325</v>
      </c>
      <c r="L22" s="220">
        <v>21</v>
      </c>
      <c r="M22" s="220">
        <v>393.25</v>
      </c>
      <c r="N22" s="219">
        <v>0</v>
      </c>
      <c r="O22" s="219">
        <v>0</v>
      </c>
      <c r="P22" s="219">
        <v>0</v>
      </c>
      <c r="Q22" s="219">
        <v>0</v>
      </c>
      <c r="R22" s="220"/>
      <c r="S22" s="220" t="s">
        <v>1101</v>
      </c>
      <c r="T22" s="223" t="s">
        <v>1101</v>
      </c>
      <c r="U22" s="224">
        <v>0.06</v>
      </c>
      <c r="V22" s="224">
        <v>0.6</v>
      </c>
      <c r="W22" s="224"/>
      <c r="X22" s="224" t="s">
        <v>1097</v>
      </c>
      <c r="Y22" s="224" t="s">
        <v>1098</v>
      </c>
      <c r="Z22" s="225">
        <f t="shared" si="0"/>
        <v>0</v>
      </c>
      <c r="AA22" s="225">
        <f t="shared" si="1"/>
        <v>325</v>
      </c>
      <c r="AB22" s="225">
        <f t="shared" si="2"/>
        <v>393.25</v>
      </c>
      <c r="AC22" s="226">
        <f t="shared" si="3"/>
        <v>0</v>
      </c>
      <c r="AD22" s="226">
        <f t="shared" si="4"/>
        <v>0</v>
      </c>
      <c r="AE22" s="225">
        <f t="shared" si="5"/>
        <v>0.6</v>
      </c>
      <c r="AF22" s="225">
        <f t="shared" si="6"/>
        <v>0</v>
      </c>
      <c r="AG22" s="214" t="s">
        <v>149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15">
        <v>22</v>
      </c>
      <c r="B23" s="216" t="s">
        <v>1124</v>
      </c>
      <c r="C23" s="217" t="s">
        <v>1125</v>
      </c>
      <c r="D23" s="218" t="s">
        <v>220</v>
      </c>
      <c r="E23" s="219">
        <v>35</v>
      </c>
      <c r="F23" s="220"/>
      <c r="G23" s="220">
        <f t="shared" si="7"/>
        <v>0</v>
      </c>
      <c r="H23" s="221">
        <v>0</v>
      </c>
      <c r="I23" s="222">
        <v>0</v>
      </c>
      <c r="J23" s="220">
        <v>27.4</v>
      </c>
      <c r="K23" s="220">
        <v>959</v>
      </c>
      <c r="L23" s="220">
        <v>21</v>
      </c>
      <c r="M23" s="220">
        <v>1160.3900000000001</v>
      </c>
      <c r="N23" s="219">
        <v>0</v>
      </c>
      <c r="O23" s="219">
        <v>0</v>
      </c>
      <c r="P23" s="219">
        <v>0</v>
      </c>
      <c r="Q23" s="219">
        <v>0</v>
      </c>
      <c r="R23" s="220"/>
      <c r="S23" s="220" t="s">
        <v>1101</v>
      </c>
      <c r="T23" s="223" t="s">
        <v>1101</v>
      </c>
      <c r="U23" s="224">
        <v>5.0500000000000003E-2</v>
      </c>
      <c r="V23" s="224">
        <v>1.7675000000000001</v>
      </c>
      <c r="W23" s="224"/>
      <c r="X23" s="224" t="s">
        <v>1097</v>
      </c>
      <c r="Y23" s="224" t="s">
        <v>1098</v>
      </c>
      <c r="Z23" s="225">
        <f t="shared" si="0"/>
        <v>0</v>
      </c>
      <c r="AA23" s="225">
        <f t="shared" si="1"/>
        <v>959</v>
      </c>
      <c r="AB23" s="225">
        <f t="shared" si="2"/>
        <v>1160.3900000000001</v>
      </c>
      <c r="AC23" s="226">
        <f t="shared" si="3"/>
        <v>0</v>
      </c>
      <c r="AD23" s="226">
        <f t="shared" si="4"/>
        <v>0</v>
      </c>
      <c r="AE23" s="225">
        <f t="shared" si="5"/>
        <v>1.7675000000000001</v>
      </c>
      <c r="AF23" s="225">
        <f t="shared" si="6"/>
        <v>0</v>
      </c>
      <c r="AG23" s="214" t="s">
        <v>149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15">
        <v>23</v>
      </c>
      <c r="B24" s="216" t="s">
        <v>1126</v>
      </c>
      <c r="C24" s="217" t="s">
        <v>1127</v>
      </c>
      <c r="D24" s="218" t="s">
        <v>220</v>
      </c>
      <c r="E24" s="219">
        <v>12</v>
      </c>
      <c r="F24" s="220"/>
      <c r="G24" s="220">
        <f t="shared" si="7"/>
        <v>0</v>
      </c>
      <c r="H24" s="221">
        <v>8.98</v>
      </c>
      <c r="I24" s="222">
        <v>107.76</v>
      </c>
      <c r="J24" s="220">
        <v>13.52</v>
      </c>
      <c r="K24" s="220">
        <v>162.24</v>
      </c>
      <c r="L24" s="220">
        <v>21</v>
      </c>
      <c r="M24" s="220">
        <v>326.7</v>
      </c>
      <c r="N24" s="219">
        <v>1.0000000000000001E-5</v>
      </c>
      <c r="O24" s="219">
        <v>1.2000000000000002E-4</v>
      </c>
      <c r="P24" s="219">
        <v>0</v>
      </c>
      <c r="Q24" s="219">
        <v>0</v>
      </c>
      <c r="R24" s="220"/>
      <c r="S24" s="220" t="s">
        <v>1101</v>
      </c>
      <c r="T24" s="223" t="s">
        <v>1101</v>
      </c>
      <c r="U24" s="224">
        <v>2.5000000000000001E-2</v>
      </c>
      <c r="V24" s="224">
        <v>0.30000000000000004</v>
      </c>
      <c r="W24" s="224"/>
      <c r="X24" s="224" t="s">
        <v>1097</v>
      </c>
      <c r="Y24" s="224" t="s">
        <v>1098</v>
      </c>
      <c r="Z24" s="225">
        <f t="shared" si="0"/>
        <v>107.76</v>
      </c>
      <c r="AA24" s="225">
        <f t="shared" si="1"/>
        <v>162.24</v>
      </c>
      <c r="AB24" s="225">
        <f t="shared" si="2"/>
        <v>326.7</v>
      </c>
      <c r="AC24" s="226">
        <f t="shared" si="3"/>
        <v>1.2000000000000002E-4</v>
      </c>
      <c r="AD24" s="226">
        <f t="shared" si="4"/>
        <v>0</v>
      </c>
      <c r="AE24" s="225">
        <f t="shared" si="5"/>
        <v>0.30000000000000004</v>
      </c>
      <c r="AF24" s="225">
        <f t="shared" si="6"/>
        <v>0</v>
      </c>
      <c r="AG24" s="214" t="s">
        <v>149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15">
        <v>24</v>
      </c>
      <c r="B25" s="216" t="s">
        <v>1128</v>
      </c>
      <c r="C25" s="217" t="s">
        <v>1129</v>
      </c>
      <c r="D25" s="218" t="s">
        <v>220</v>
      </c>
      <c r="E25" s="219">
        <v>15</v>
      </c>
      <c r="F25" s="220"/>
      <c r="G25" s="220">
        <f t="shared" si="7"/>
        <v>0</v>
      </c>
      <c r="H25" s="221">
        <v>0</v>
      </c>
      <c r="I25" s="222">
        <v>0</v>
      </c>
      <c r="J25" s="220">
        <v>13.7</v>
      </c>
      <c r="K25" s="220">
        <v>205.5</v>
      </c>
      <c r="L25" s="220">
        <v>21</v>
      </c>
      <c r="M25" s="220">
        <v>248.655</v>
      </c>
      <c r="N25" s="219">
        <v>0</v>
      </c>
      <c r="O25" s="219">
        <v>0</v>
      </c>
      <c r="P25" s="219">
        <v>0</v>
      </c>
      <c r="Q25" s="219">
        <v>0</v>
      </c>
      <c r="R25" s="220"/>
      <c r="S25" s="220" t="s">
        <v>1101</v>
      </c>
      <c r="T25" s="223" t="s">
        <v>1101</v>
      </c>
      <c r="U25" s="224">
        <v>2.5170000000000001E-2</v>
      </c>
      <c r="V25" s="224">
        <v>0.37755</v>
      </c>
      <c r="W25" s="224"/>
      <c r="X25" s="224" t="s">
        <v>1097</v>
      </c>
      <c r="Y25" s="224" t="s">
        <v>1098</v>
      </c>
      <c r="Z25" s="225">
        <f t="shared" si="0"/>
        <v>0</v>
      </c>
      <c r="AA25" s="225">
        <f t="shared" si="1"/>
        <v>205.5</v>
      </c>
      <c r="AB25" s="225">
        <f t="shared" si="2"/>
        <v>248.655</v>
      </c>
      <c r="AC25" s="226">
        <f t="shared" si="3"/>
        <v>0</v>
      </c>
      <c r="AD25" s="226">
        <f t="shared" si="4"/>
        <v>0</v>
      </c>
      <c r="AE25" s="225">
        <f t="shared" si="5"/>
        <v>0.37755</v>
      </c>
      <c r="AF25" s="225">
        <f t="shared" si="6"/>
        <v>0</v>
      </c>
      <c r="AG25" s="214" t="s">
        <v>149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15">
        <v>25</v>
      </c>
      <c r="B26" s="216" t="s">
        <v>1130</v>
      </c>
      <c r="C26" s="217" t="s">
        <v>1131</v>
      </c>
      <c r="D26" s="218" t="s">
        <v>220</v>
      </c>
      <c r="E26" s="219">
        <v>1</v>
      </c>
      <c r="F26" s="220"/>
      <c r="G26" s="220">
        <f t="shared" si="7"/>
        <v>0</v>
      </c>
      <c r="H26" s="221">
        <v>0</v>
      </c>
      <c r="I26" s="222">
        <v>0</v>
      </c>
      <c r="J26" s="220">
        <v>34.1</v>
      </c>
      <c r="K26" s="220">
        <v>34.1</v>
      </c>
      <c r="L26" s="220">
        <v>21</v>
      </c>
      <c r="M26" s="220">
        <v>41.261000000000003</v>
      </c>
      <c r="N26" s="219">
        <v>0</v>
      </c>
      <c r="O26" s="219">
        <v>0</v>
      </c>
      <c r="P26" s="219">
        <v>0</v>
      </c>
      <c r="Q26" s="219">
        <v>0</v>
      </c>
      <c r="R26" s="220"/>
      <c r="S26" s="220" t="s">
        <v>1101</v>
      </c>
      <c r="T26" s="223" t="s">
        <v>1101</v>
      </c>
      <c r="U26" s="224">
        <v>6.3E-2</v>
      </c>
      <c r="V26" s="224">
        <v>6.3E-2</v>
      </c>
      <c r="W26" s="224"/>
      <c r="X26" s="224" t="s">
        <v>1097</v>
      </c>
      <c r="Y26" s="224" t="s">
        <v>1098</v>
      </c>
      <c r="Z26" s="225">
        <f t="shared" si="0"/>
        <v>0</v>
      </c>
      <c r="AA26" s="225">
        <f t="shared" si="1"/>
        <v>34.1</v>
      </c>
      <c r="AB26" s="225">
        <f t="shared" si="2"/>
        <v>41.261000000000003</v>
      </c>
      <c r="AC26" s="226">
        <f t="shared" si="3"/>
        <v>0</v>
      </c>
      <c r="AD26" s="226">
        <f t="shared" si="4"/>
        <v>0</v>
      </c>
      <c r="AE26" s="225">
        <f t="shared" si="5"/>
        <v>6.3E-2</v>
      </c>
      <c r="AF26" s="225">
        <f t="shared" si="6"/>
        <v>0</v>
      </c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15">
        <v>29</v>
      </c>
      <c r="B27" s="216" t="s">
        <v>1132</v>
      </c>
      <c r="C27" s="217" t="s">
        <v>1133</v>
      </c>
      <c r="D27" s="218" t="s">
        <v>220</v>
      </c>
      <c r="E27" s="219">
        <v>10</v>
      </c>
      <c r="F27" s="220"/>
      <c r="G27" s="220">
        <f t="shared" si="7"/>
        <v>0</v>
      </c>
      <c r="H27" s="221">
        <v>0</v>
      </c>
      <c r="I27" s="222">
        <v>0</v>
      </c>
      <c r="J27" s="220">
        <v>216.5</v>
      </c>
      <c r="K27" s="220">
        <v>2165</v>
      </c>
      <c r="L27" s="220">
        <v>21</v>
      </c>
      <c r="M27" s="220">
        <v>2619.65</v>
      </c>
      <c r="N27" s="219">
        <v>0</v>
      </c>
      <c r="O27" s="219">
        <v>0</v>
      </c>
      <c r="P27" s="219">
        <v>0</v>
      </c>
      <c r="Q27" s="219">
        <v>0</v>
      </c>
      <c r="R27" s="220"/>
      <c r="S27" s="220" t="s">
        <v>1101</v>
      </c>
      <c r="T27" s="223" t="s">
        <v>1101</v>
      </c>
      <c r="U27" s="224">
        <v>0.4</v>
      </c>
      <c r="V27" s="224">
        <v>4</v>
      </c>
      <c r="W27" s="224"/>
      <c r="X27" s="224" t="s">
        <v>1097</v>
      </c>
      <c r="Y27" s="224" t="s">
        <v>1098</v>
      </c>
      <c r="Z27" s="225">
        <f t="shared" si="0"/>
        <v>0</v>
      </c>
      <c r="AA27" s="225">
        <f t="shared" si="1"/>
        <v>2165</v>
      </c>
      <c r="AB27" s="225">
        <f t="shared" si="2"/>
        <v>2619.65</v>
      </c>
      <c r="AC27" s="226">
        <f t="shared" si="3"/>
        <v>0</v>
      </c>
      <c r="AD27" s="226">
        <f t="shared" si="4"/>
        <v>0</v>
      </c>
      <c r="AE27" s="225">
        <f t="shared" si="5"/>
        <v>4</v>
      </c>
      <c r="AF27" s="225">
        <f t="shared" si="6"/>
        <v>0</v>
      </c>
      <c r="AG27" s="214" t="s">
        <v>149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15">
        <v>30</v>
      </c>
      <c r="B28" s="216" t="s">
        <v>1134</v>
      </c>
      <c r="C28" s="217" t="s">
        <v>1135</v>
      </c>
      <c r="D28" s="218" t="s">
        <v>220</v>
      </c>
      <c r="E28" s="219">
        <v>4</v>
      </c>
      <c r="F28" s="220"/>
      <c r="G28" s="220">
        <f t="shared" si="7"/>
        <v>0</v>
      </c>
      <c r="H28" s="221">
        <v>0</v>
      </c>
      <c r="I28" s="222">
        <v>0</v>
      </c>
      <c r="J28" s="220">
        <v>357</v>
      </c>
      <c r="K28" s="220">
        <v>1428</v>
      </c>
      <c r="L28" s="220">
        <v>21</v>
      </c>
      <c r="M28" s="220">
        <v>1727.88</v>
      </c>
      <c r="N28" s="219">
        <v>0</v>
      </c>
      <c r="O28" s="219">
        <v>0</v>
      </c>
      <c r="P28" s="219">
        <v>0</v>
      </c>
      <c r="Q28" s="219">
        <v>0</v>
      </c>
      <c r="R28" s="220"/>
      <c r="S28" s="220" t="s">
        <v>1101</v>
      </c>
      <c r="T28" s="223" t="s">
        <v>1101</v>
      </c>
      <c r="U28" s="224">
        <v>0.66</v>
      </c>
      <c r="V28" s="224">
        <v>2.64</v>
      </c>
      <c r="W28" s="224"/>
      <c r="X28" s="224" t="s">
        <v>1097</v>
      </c>
      <c r="Y28" s="224" t="s">
        <v>1098</v>
      </c>
      <c r="Z28" s="225">
        <f t="shared" si="0"/>
        <v>0</v>
      </c>
      <c r="AA28" s="225">
        <f t="shared" si="1"/>
        <v>1428</v>
      </c>
      <c r="AB28" s="225">
        <f t="shared" si="2"/>
        <v>1727.88</v>
      </c>
      <c r="AC28" s="226">
        <f t="shared" si="3"/>
        <v>0</v>
      </c>
      <c r="AD28" s="226">
        <f t="shared" si="4"/>
        <v>0</v>
      </c>
      <c r="AE28" s="225">
        <f t="shared" si="5"/>
        <v>2.64</v>
      </c>
      <c r="AF28" s="225">
        <f t="shared" si="6"/>
        <v>0</v>
      </c>
      <c r="AG28" s="214" t="s">
        <v>149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15">
        <v>33</v>
      </c>
      <c r="B29" s="216" t="s">
        <v>1136</v>
      </c>
      <c r="C29" s="217" t="s">
        <v>1137</v>
      </c>
      <c r="D29" s="218" t="s">
        <v>220</v>
      </c>
      <c r="E29" s="219">
        <v>2</v>
      </c>
      <c r="F29" s="220"/>
      <c r="G29" s="220">
        <f t="shared" si="7"/>
        <v>0</v>
      </c>
      <c r="H29" s="221">
        <v>0</v>
      </c>
      <c r="I29" s="222">
        <v>0</v>
      </c>
      <c r="J29" s="220">
        <v>375.96</v>
      </c>
      <c r="K29" s="220">
        <v>751.92</v>
      </c>
      <c r="L29" s="220">
        <v>21</v>
      </c>
      <c r="M29" s="220">
        <v>909.82319999999993</v>
      </c>
      <c r="N29" s="219">
        <v>0</v>
      </c>
      <c r="O29" s="219">
        <v>0</v>
      </c>
      <c r="P29" s="219">
        <v>0</v>
      </c>
      <c r="Q29" s="219">
        <v>0</v>
      </c>
      <c r="R29" s="220"/>
      <c r="S29" s="220" t="s">
        <v>179</v>
      </c>
      <c r="T29" s="223" t="s">
        <v>1096</v>
      </c>
      <c r="U29" s="224">
        <v>0.66</v>
      </c>
      <c r="V29" s="224">
        <v>1.32</v>
      </c>
      <c r="W29" s="224"/>
      <c r="X29" s="224" t="s">
        <v>1097</v>
      </c>
      <c r="Y29" s="224" t="s">
        <v>1098</v>
      </c>
      <c r="Z29" s="225">
        <f t="shared" si="0"/>
        <v>0</v>
      </c>
      <c r="AA29" s="225">
        <f t="shared" si="1"/>
        <v>751.92</v>
      </c>
      <c r="AB29" s="225">
        <f t="shared" si="2"/>
        <v>909.82319999999993</v>
      </c>
      <c r="AC29" s="226">
        <f t="shared" si="3"/>
        <v>0</v>
      </c>
      <c r="AD29" s="226">
        <f t="shared" si="4"/>
        <v>0</v>
      </c>
      <c r="AE29" s="225">
        <f t="shared" si="5"/>
        <v>1.32</v>
      </c>
      <c r="AF29" s="225">
        <f t="shared" si="6"/>
        <v>0</v>
      </c>
      <c r="AG29" s="214" t="s">
        <v>149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15">
        <v>35</v>
      </c>
      <c r="B30" s="216" t="s">
        <v>1138</v>
      </c>
      <c r="C30" s="217" t="s">
        <v>1139</v>
      </c>
      <c r="D30" s="218" t="s">
        <v>220</v>
      </c>
      <c r="E30" s="219">
        <v>4</v>
      </c>
      <c r="F30" s="220"/>
      <c r="G30" s="220">
        <f t="shared" si="7"/>
        <v>0</v>
      </c>
      <c r="H30" s="221">
        <v>0</v>
      </c>
      <c r="I30" s="222">
        <v>0</v>
      </c>
      <c r="J30" s="220">
        <v>487</v>
      </c>
      <c r="K30" s="220">
        <v>1948</v>
      </c>
      <c r="L30" s="220">
        <v>21</v>
      </c>
      <c r="M30" s="220">
        <v>2357.08</v>
      </c>
      <c r="N30" s="219">
        <v>0</v>
      </c>
      <c r="O30" s="219">
        <v>0</v>
      </c>
      <c r="P30" s="219">
        <v>0</v>
      </c>
      <c r="Q30" s="219">
        <v>0</v>
      </c>
      <c r="R30" s="220"/>
      <c r="S30" s="220" t="s">
        <v>1101</v>
      </c>
      <c r="T30" s="223" t="s">
        <v>1101</v>
      </c>
      <c r="U30" s="224">
        <v>0.9</v>
      </c>
      <c r="V30" s="224">
        <v>3.6</v>
      </c>
      <c r="W30" s="224"/>
      <c r="X30" s="224" t="s">
        <v>1097</v>
      </c>
      <c r="Y30" s="224" t="s">
        <v>1098</v>
      </c>
      <c r="Z30" s="225">
        <f t="shared" si="0"/>
        <v>0</v>
      </c>
      <c r="AA30" s="225">
        <f t="shared" si="1"/>
        <v>1948</v>
      </c>
      <c r="AB30" s="225">
        <f t="shared" si="2"/>
        <v>2357.08</v>
      </c>
      <c r="AC30" s="226">
        <f t="shared" si="3"/>
        <v>0</v>
      </c>
      <c r="AD30" s="226">
        <f t="shared" si="4"/>
        <v>0</v>
      </c>
      <c r="AE30" s="225">
        <f t="shared" si="5"/>
        <v>3.6</v>
      </c>
      <c r="AF30" s="225">
        <f t="shared" si="6"/>
        <v>0</v>
      </c>
      <c r="AG30" s="214" t="s">
        <v>149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15">
        <v>36</v>
      </c>
      <c r="B31" s="216" t="s">
        <v>1140</v>
      </c>
      <c r="C31" s="217" t="s">
        <v>1141</v>
      </c>
      <c r="D31" s="218" t="s">
        <v>220</v>
      </c>
      <c r="E31" s="219">
        <v>1</v>
      </c>
      <c r="F31" s="220"/>
      <c r="G31" s="220">
        <f t="shared" si="7"/>
        <v>0</v>
      </c>
      <c r="H31" s="221">
        <v>0</v>
      </c>
      <c r="I31" s="222">
        <v>0</v>
      </c>
      <c r="J31" s="220">
        <v>119</v>
      </c>
      <c r="K31" s="220">
        <v>119</v>
      </c>
      <c r="L31" s="220">
        <v>21</v>
      </c>
      <c r="M31" s="220">
        <v>143.99</v>
      </c>
      <c r="N31" s="219">
        <v>0</v>
      </c>
      <c r="O31" s="219">
        <v>0</v>
      </c>
      <c r="P31" s="219">
        <v>0</v>
      </c>
      <c r="Q31" s="219">
        <v>0</v>
      </c>
      <c r="R31" s="220"/>
      <c r="S31" s="220" t="s">
        <v>179</v>
      </c>
      <c r="T31" s="223" t="s">
        <v>1101</v>
      </c>
      <c r="U31" s="224">
        <v>0.22</v>
      </c>
      <c r="V31" s="224">
        <v>0.22</v>
      </c>
      <c r="W31" s="224"/>
      <c r="X31" s="224" t="s">
        <v>1097</v>
      </c>
      <c r="Y31" s="224" t="s">
        <v>1098</v>
      </c>
      <c r="Z31" s="225">
        <f t="shared" si="0"/>
        <v>0</v>
      </c>
      <c r="AA31" s="225">
        <f t="shared" si="1"/>
        <v>119</v>
      </c>
      <c r="AB31" s="225">
        <f t="shared" si="2"/>
        <v>143.99</v>
      </c>
      <c r="AC31" s="226">
        <f t="shared" si="3"/>
        <v>0</v>
      </c>
      <c r="AD31" s="226">
        <f t="shared" si="4"/>
        <v>0</v>
      </c>
      <c r="AE31" s="225">
        <f t="shared" si="5"/>
        <v>0.22</v>
      </c>
      <c r="AF31" s="225">
        <f t="shared" si="6"/>
        <v>0</v>
      </c>
      <c r="AG31" s="214" t="s">
        <v>149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15">
        <v>40</v>
      </c>
      <c r="B32" s="216" t="s">
        <v>1142</v>
      </c>
      <c r="C32" s="217" t="s">
        <v>1143</v>
      </c>
      <c r="D32" s="218" t="s">
        <v>220</v>
      </c>
      <c r="E32" s="219">
        <v>15</v>
      </c>
      <c r="F32" s="220"/>
      <c r="G32" s="220">
        <f t="shared" si="7"/>
        <v>0</v>
      </c>
      <c r="H32" s="221">
        <v>0</v>
      </c>
      <c r="I32" s="222">
        <v>0</v>
      </c>
      <c r="J32" s="220">
        <v>76.400000000000006</v>
      </c>
      <c r="K32" s="220">
        <v>1146</v>
      </c>
      <c r="L32" s="220">
        <v>21</v>
      </c>
      <c r="M32" s="220">
        <v>1386.66</v>
      </c>
      <c r="N32" s="219">
        <v>0</v>
      </c>
      <c r="O32" s="219">
        <v>0</v>
      </c>
      <c r="P32" s="219">
        <v>0</v>
      </c>
      <c r="Q32" s="219">
        <v>0</v>
      </c>
      <c r="R32" s="220"/>
      <c r="S32" s="220" t="s">
        <v>1101</v>
      </c>
      <c r="T32" s="223" t="s">
        <v>1101</v>
      </c>
      <c r="U32" s="224">
        <v>0.14130000000000001</v>
      </c>
      <c r="V32" s="224">
        <v>2.1194999999999999</v>
      </c>
      <c r="W32" s="224"/>
      <c r="X32" s="224" t="s">
        <v>1097</v>
      </c>
      <c r="Y32" s="224" t="s">
        <v>1098</v>
      </c>
      <c r="Z32" s="225">
        <f t="shared" si="0"/>
        <v>0</v>
      </c>
      <c r="AA32" s="225">
        <f t="shared" si="1"/>
        <v>1146</v>
      </c>
      <c r="AB32" s="225">
        <f t="shared" si="2"/>
        <v>1386.66</v>
      </c>
      <c r="AC32" s="226">
        <f t="shared" si="3"/>
        <v>0</v>
      </c>
      <c r="AD32" s="226">
        <f t="shared" si="4"/>
        <v>0</v>
      </c>
      <c r="AE32" s="225">
        <f t="shared" si="5"/>
        <v>2.1194999999999999</v>
      </c>
      <c r="AF32" s="225">
        <f t="shared" si="6"/>
        <v>0</v>
      </c>
      <c r="AG32" s="214" t="s">
        <v>149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15">
        <v>41</v>
      </c>
      <c r="B33" s="216" t="s">
        <v>1144</v>
      </c>
      <c r="C33" s="217" t="s">
        <v>1145</v>
      </c>
      <c r="D33" s="218" t="s">
        <v>220</v>
      </c>
      <c r="E33" s="219">
        <v>15</v>
      </c>
      <c r="F33" s="220"/>
      <c r="G33" s="220">
        <f t="shared" si="7"/>
        <v>0</v>
      </c>
      <c r="H33" s="221">
        <v>20.22</v>
      </c>
      <c r="I33" s="222">
        <v>303.29999999999995</v>
      </c>
      <c r="J33" s="220">
        <v>62.38</v>
      </c>
      <c r="K33" s="220">
        <v>935.7</v>
      </c>
      <c r="L33" s="220">
        <v>21</v>
      </c>
      <c r="M33" s="220">
        <v>1499.19</v>
      </c>
      <c r="N33" s="219">
        <v>0</v>
      </c>
      <c r="O33" s="219">
        <v>0</v>
      </c>
      <c r="P33" s="219">
        <v>4.0999999999999999E-4</v>
      </c>
      <c r="Q33" s="219">
        <v>6.1500000000000001E-3</v>
      </c>
      <c r="R33" s="220"/>
      <c r="S33" s="220" t="s">
        <v>1101</v>
      </c>
      <c r="T33" s="223" t="s">
        <v>1101</v>
      </c>
      <c r="U33" s="224">
        <v>0.14499999999999999</v>
      </c>
      <c r="V33" s="224">
        <v>2.1749999999999998</v>
      </c>
      <c r="W33" s="224"/>
      <c r="X33" s="224" t="s">
        <v>1097</v>
      </c>
      <c r="Y33" s="224" t="s">
        <v>1098</v>
      </c>
      <c r="Z33" s="225">
        <f t="shared" si="0"/>
        <v>303.29999999999995</v>
      </c>
      <c r="AA33" s="225">
        <f t="shared" si="1"/>
        <v>935.7</v>
      </c>
      <c r="AB33" s="225">
        <f t="shared" si="2"/>
        <v>1499.19</v>
      </c>
      <c r="AC33" s="226">
        <f t="shared" si="3"/>
        <v>0</v>
      </c>
      <c r="AD33" s="226">
        <f t="shared" si="4"/>
        <v>6.1500000000000001E-3</v>
      </c>
      <c r="AE33" s="225">
        <f t="shared" si="5"/>
        <v>2.1749999999999998</v>
      </c>
      <c r="AF33" s="225">
        <f t="shared" si="6"/>
        <v>0</v>
      </c>
      <c r="AG33" s="214" t="s">
        <v>149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15">
        <v>43</v>
      </c>
      <c r="B34" s="216" t="s">
        <v>1146</v>
      </c>
      <c r="C34" s="217" t="s">
        <v>1147</v>
      </c>
      <c r="D34" s="218" t="s">
        <v>220</v>
      </c>
      <c r="E34" s="219">
        <v>4</v>
      </c>
      <c r="F34" s="220"/>
      <c r="G34" s="220">
        <f t="shared" si="7"/>
        <v>0</v>
      </c>
      <c r="H34" s="221">
        <v>0</v>
      </c>
      <c r="I34" s="222">
        <v>0</v>
      </c>
      <c r="J34" s="220">
        <v>217</v>
      </c>
      <c r="K34" s="220">
        <v>868</v>
      </c>
      <c r="L34" s="220">
        <v>21</v>
      </c>
      <c r="M34" s="220">
        <v>1050.28</v>
      </c>
      <c r="N34" s="219">
        <v>0</v>
      </c>
      <c r="O34" s="219">
        <v>0</v>
      </c>
      <c r="P34" s="219">
        <v>0</v>
      </c>
      <c r="Q34" s="219">
        <v>0</v>
      </c>
      <c r="R34" s="220"/>
      <c r="S34" s="220" t="s">
        <v>1101</v>
      </c>
      <c r="T34" s="223" t="s">
        <v>1101</v>
      </c>
      <c r="U34" s="224">
        <v>0.40083000000000002</v>
      </c>
      <c r="V34" s="224">
        <v>1.6033200000000001</v>
      </c>
      <c r="W34" s="224"/>
      <c r="X34" s="224" t="s">
        <v>1097</v>
      </c>
      <c r="Y34" s="224" t="s">
        <v>1098</v>
      </c>
      <c r="Z34" s="225">
        <f t="shared" si="0"/>
        <v>0</v>
      </c>
      <c r="AA34" s="225">
        <f t="shared" si="1"/>
        <v>868</v>
      </c>
      <c r="AB34" s="225">
        <f t="shared" si="2"/>
        <v>1050.28</v>
      </c>
      <c r="AC34" s="226">
        <f t="shared" si="3"/>
        <v>0</v>
      </c>
      <c r="AD34" s="226">
        <f t="shared" si="4"/>
        <v>0</v>
      </c>
      <c r="AE34" s="225">
        <f t="shared" si="5"/>
        <v>1.6033200000000001</v>
      </c>
      <c r="AF34" s="225">
        <f t="shared" si="6"/>
        <v>0</v>
      </c>
      <c r="AG34" s="214" t="s">
        <v>149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15">
        <v>45</v>
      </c>
      <c r="B35" s="216" t="s">
        <v>1148</v>
      </c>
      <c r="C35" s="217" t="s">
        <v>1149</v>
      </c>
      <c r="D35" s="218" t="s">
        <v>220</v>
      </c>
      <c r="E35" s="219">
        <v>1</v>
      </c>
      <c r="F35" s="220"/>
      <c r="G35" s="220">
        <f t="shared" si="7"/>
        <v>0</v>
      </c>
      <c r="H35" s="221">
        <v>0</v>
      </c>
      <c r="I35" s="222">
        <v>0</v>
      </c>
      <c r="J35" s="220">
        <v>178.73</v>
      </c>
      <c r="K35" s="220">
        <v>178.73</v>
      </c>
      <c r="L35" s="220">
        <v>21</v>
      </c>
      <c r="M35" s="220">
        <v>216.26329999999999</v>
      </c>
      <c r="N35" s="219">
        <v>0</v>
      </c>
      <c r="O35" s="219">
        <v>0</v>
      </c>
      <c r="P35" s="219">
        <v>0</v>
      </c>
      <c r="Q35" s="219">
        <v>0</v>
      </c>
      <c r="R35" s="220"/>
      <c r="S35" s="220" t="s">
        <v>179</v>
      </c>
      <c r="T35" s="223" t="s">
        <v>1150</v>
      </c>
      <c r="U35" s="224">
        <v>0.53</v>
      </c>
      <c r="V35" s="224">
        <v>0.53</v>
      </c>
      <c r="W35" s="224"/>
      <c r="X35" s="224" t="s">
        <v>1097</v>
      </c>
      <c r="Y35" s="224" t="s">
        <v>1098</v>
      </c>
      <c r="Z35" s="225">
        <f t="shared" si="0"/>
        <v>0</v>
      </c>
      <c r="AA35" s="225">
        <f t="shared" si="1"/>
        <v>178.73</v>
      </c>
      <c r="AB35" s="225">
        <f t="shared" si="2"/>
        <v>216.26329999999999</v>
      </c>
      <c r="AC35" s="226">
        <f t="shared" si="3"/>
        <v>0</v>
      </c>
      <c r="AD35" s="226">
        <f t="shared" si="4"/>
        <v>0</v>
      </c>
      <c r="AE35" s="225">
        <f t="shared" si="5"/>
        <v>0.53</v>
      </c>
      <c r="AF35" s="225">
        <f t="shared" si="6"/>
        <v>0</v>
      </c>
      <c r="AG35" s="214" t="s">
        <v>149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15">
        <v>46</v>
      </c>
      <c r="B36" s="216" t="s">
        <v>1151</v>
      </c>
      <c r="C36" s="217" t="s">
        <v>1152</v>
      </c>
      <c r="D36" s="218" t="s">
        <v>220</v>
      </c>
      <c r="E36" s="219">
        <v>2</v>
      </c>
      <c r="F36" s="220"/>
      <c r="G36" s="220">
        <f t="shared" si="7"/>
        <v>0</v>
      </c>
      <c r="H36" s="221">
        <v>0</v>
      </c>
      <c r="I36" s="222">
        <v>0</v>
      </c>
      <c r="J36" s="220">
        <v>302.12</v>
      </c>
      <c r="K36" s="220">
        <v>604.24</v>
      </c>
      <c r="L36" s="220">
        <v>21</v>
      </c>
      <c r="M36" s="220">
        <v>731.13040000000001</v>
      </c>
      <c r="N36" s="219">
        <v>0</v>
      </c>
      <c r="O36" s="219">
        <v>0</v>
      </c>
      <c r="P36" s="219">
        <v>0</v>
      </c>
      <c r="Q36" s="219">
        <v>0</v>
      </c>
      <c r="R36" s="220"/>
      <c r="S36" s="220" t="s">
        <v>179</v>
      </c>
      <c r="T36" s="223" t="s">
        <v>1150</v>
      </c>
      <c r="U36" s="224">
        <v>0.53900000000000003</v>
      </c>
      <c r="V36" s="224">
        <v>1.0780000000000001</v>
      </c>
      <c r="W36" s="224"/>
      <c r="X36" s="224" t="s">
        <v>1097</v>
      </c>
      <c r="Y36" s="224" t="s">
        <v>1098</v>
      </c>
      <c r="Z36" s="225">
        <f t="shared" si="0"/>
        <v>0</v>
      </c>
      <c r="AA36" s="225">
        <f t="shared" si="1"/>
        <v>604.24</v>
      </c>
      <c r="AB36" s="225">
        <f t="shared" si="2"/>
        <v>731.13040000000001</v>
      </c>
      <c r="AC36" s="226">
        <f t="shared" si="3"/>
        <v>0</v>
      </c>
      <c r="AD36" s="226">
        <f t="shared" si="4"/>
        <v>0</v>
      </c>
      <c r="AE36" s="225">
        <f t="shared" si="5"/>
        <v>1.0780000000000001</v>
      </c>
      <c r="AF36" s="225">
        <f t="shared" si="6"/>
        <v>0</v>
      </c>
      <c r="AG36" s="214" t="s">
        <v>149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15">
        <v>47</v>
      </c>
      <c r="B37" s="216" t="s">
        <v>1153</v>
      </c>
      <c r="C37" s="217" t="s">
        <v>1154</v>
      </c>
      <c r="D37" s="218" t="s">
        <v>220</v>
      </c>
      <c r="E37" s="219">
        <v>1</v>
      </c>
      <c r="F37" s="220"/>
      <c r="G37" s="220">
        <f t="shared" si="7"/>
        <v>0</v>
      </c>
      <c r="H37" s="221">
        <v>0</v>
      </c>
      <c r="I37" s="222">
        <v>0</v>
      </c>
      <c r="J37" s="220">
        <v>145.74</v>
      </c>
      <c r="K37" s="220">
        <v>145.74</v>
      </c>
      <c r="L37" s="220">
        <v>21</v>
      </c>
      <c r="M37" s="220">
        <v>176.34540000000001</v>
      </c>
      <c r="N37" s="219">
        <v>0</v>
      </c>
      <c r="O37" s="219">
        <v>0</v>
      </c>
      <c r="P37" s="219">
        <v>0</v>
      </c>
      <c r="Q37" s="219">
        <v>0</v>
      </c>
      <c r="R37" s="220"/>
      <c r="S37" s="220" t="s">
        <v>179</v>
      </c>
      <c r="T37" s="223" t="s">
        <v>1150</v>
      </c>
      <c r="U37" s="224">
        <v>0.26</v>
      </c>
      <c r="V37" s="224">
        <v>0.26</v>
      </c>
      <c r="W37" s="224"/>
      <c r="X37" s="224" t="s">
        <v>1097</v>
      </c>
      <c r="Y37" s="224" t="s">
        <v>1098</v>
      </c>
      <c r="Z37" s="225">
        <f t="shared" si="0"/>
        <v>0</v>
      </c>
      <c r="AA37" s="225">
        <f t="shared" si="1"/>
        <v>145.74</v>
      </c>
      <c r="AB37" s="225">
        <f t="shared" si="2"/>
        <v>176.34540000000001</v>
      </c>
      <c r="AC37" s="226">
        <f t="shared" si="3"/>
        <v>0</v>
      </c>
      <c r="AD37" s="226">
        <f t="shared" si="4"/>
        <v>0</v>
      </c>
      <c r="AE37" s="225">
        <f t="shared" si="5"/>
        <v>0.26</v>
      </c>
      <c r="AF37" s="225">
        <f t="shared" si="6"/>
        <v>0</v>
      </c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15">
        <v>48</v>
      </c>
      <c r="B38" s="216" t="s">
        <v>1155</v>
      </c>
      <c r="C38" s="217" t="s">
        <v>1156</v>
      </c>
      <c r="D38" s="218" t="s">
        <v>1157</v>
      </c>
      <c r="E38" s="219">
        <v>1</v>
      </c>
      <c r="F38" s="220"/>
      <c r="G38" s="220">
        <f t="shared" si="7"/>
        <v>0</v>
      </c>
      <c r="H38" s="221">
        <v>0</v>
      </c>
      <c r="I38" s="222">
        <v>0</v>
      </c>
      <c r="J38" s="220">
        <v>1430</v>
      </c>
      <c r="K38" s="220">
        <v>1430</v>
      </c>
      <c r="L38" s="220">
        <v>21</v>
      </c>
      <c r="M38" s="220">
        <v>1730.3</v>
      </c>
      <c r="N38" s="219">
        <v>0</v>
      </c>
      <c r="O38" s="219">
        <v>0</v>
      </c>
      <c r="P38" s="219">
        <v>0</v>
      </c>
      <c r="Q38" s="219">
        <v>0</v>
      </c>
      <c r="R38" s="220"/>
      <c r="S38" s="220" t="s">
        <v>179</v>
      </c>
      <c r="T38" s="223" t="s">
        <v>1150</v>
      </c>
      <c r="U38" s="224">
        <v>0</v>
      </c>
      <c r="V38" s="224">
        <v>0</v>
      </c>
      <c r="W38" s="224"/>
      <c r="X38" s="224" t="s">
        <v>1097</v>
      </c>
      <c r="Y38" s="224" t="s">
        <v>1098</v>
      </c>
      <c r="Z38" s="225">
        <f t="shared" si="0"/>
        <v>0</v>
      </c>
      <c r="AA38" s="225">
        <f t="shared" si="1"/>
        <v>1430</v>
      </c>
      <c r="AB38" s="225">
        <f t="shared" si="2"/>
        <v>1730.3</v>
      </c>
      <c r="AC38" s="226">
        <f t="shared" si="3"/>
        <v>0</v>
      </c>
      <c r="AD38" s="226">
        <f t="shared" si="4"/>
        <v>0</v>
      </c>
      <c r="AE38" s="225">
        <f t="shared" si="5"/>
        <v>0</v>
      </c>
      <c r="AF38" s="225">
        <f t="shared" si="6"/>
        <v>0</v>
      </c>
      <c r="AG38" s="214" t="s">
        <v>149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2" x14ac:dyDescent="0.2">
      <c r="A39" s="215">
        <v>54</v>
      </c>
      <c r="B39" s="216" t="s">
        <v>1158</v>
      </c>
      <c r="C39" s="217" t="s">
        <v>1159</v>
      </c>
      <c r="D39" s="218" t="s">
        <v>220</v>
      </c>
      <c r="E39" s="219">
        <v>4</v>
      </c>
      <c r="F39" s="220"/>
      <c r="G39" s="220">
        <f t="shared" si="7"/>
        <v>0</v>
      </c>
      <c r="H39" s="221">
        <v>5.95</v>
      </c>
      <c r="I39" s="222">
        <v>23.8</v>
      </c>
      <c r="J39" s="220">
        <v>215.05</v>
      </c>
      <c r="K39" s="220">
        <v>860.2</v>
      </c>
      <c r="L39" s="220">
        <v>21</v>
      </c>
      <c r="M39" s="220">
        <v>1069.6400000000001</v>
      </c>
      <c r="N39" s="219">
        <v>3.6700000000000001E-3</v>
      </c>
      <c r="O39" s="219">
        <v>1.468E-2</v>
      </c>
      <c r="P39" s="219">
        <v>0</v>
      </c>
      <c r="Q39" s="219">
        <v>0</v>
      </c>
      <c r="R39" s="220"/>
      <c r="S39" s="220" t="s">
        <v>1101</v>
      </c>
      <c r="T39" s="223" t="s">
        <v>1101</v>
      </c>
      <c r="U39" s="224">
        <v>0.433</v>
      </c>
      <c r="V39" s="224">
        <v>1.732</v>
      </c>
      <c r="W39" s="224"/>
      <c r="X39" s="224" t="s">
        <v>1097</v>
      </c>
      <c r="Y39" s="224" t="s">
        <v>1098</v>
      </c>
      <c r="Z39" s="225">
        <f t="shared" si="0"/>
        <v>23.8</v>
      </c>
      <c r="AA39" s="225">
        <f t="shared" si="1"/>
        <v>860.2</v>
      </c>
      <c r="AB39" s="225">
        <f t="shared" si="2"/>
        <v>1069.6400000000001</v>
      </c>
      <c r="AC39" s="226">
        <f t="shared" si="3"/>
        <v>1.468E-2</v>
      </c>
      <c r="AD39" s="226">
        <f t="shared" si="4"/>
        <v>0</v>
      </c>
      <c r="AE39" s="225">
        <f t="shared" si="5"/>
        <v>1.732</v>
      </c>
      <c r="AF39" s="225">
        <f t="shared" si="6"/>
        <v>0</v>
      </c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2" x14ac:dyDescent="0.2">
      <c r="A40" s="215">
        <v>55</v>
      </c>
      <c r="B40" s="216" t="s">
        <v>1160</v>
      </c>
      <c r="C40" s="217" t="s">
        <v>1161</v>
      </c>
      <c r="D40" s="218" t="s">
        <v>220</v>
      </c>
      <c r="E40" s="219">
        <v>1</v>
      </c>
      <c r="F40" s="220"/>
      <c r="G40" s="220">
        <f t="shared" si="7"/>
        <v>0</v>
      </c>
      <c r="H40" s="221">
        <v>16.02</v>
      </c>
      <c r="I40" s="222">
        <v>16.02</v>
      </c>
      <c r="J40" s="220">
        <v>941.98</v>
      </c>
      <c r="K40" s="220">
        <v>941.98</v>
      </c>
      <c r="L40" s="220">
        <v>21</v>
      </c>
      <c r="M40" s="220">
        <v>1159.18</v>
      </c>
      <c r="N40" s="219">
        <v>7.79E-3</v>
      </c>
      <c r="O40" s="219">
        <v>7.79E-3</v>
      </c>
      <c r="P40" s="219">
        <v>0</v>
      </c>
      <c r="Q40" s="219">
        <v>0</v>
      </c>
      <c r="R40" s="220"/>
      <c r="S40" s="220" t="s">
        <v>1101</v>
      </c>
      <c r="T40" s="223" t="s">
        <v>1101</v>
      </c>
      <c r="U40" s="224">
        <v>1.921</v>
      </c>
      <c r="V40" s="224">
        <v>1.921</v>
      </c>
      <c r="W40" s="224"/>
      <c r="X40" s="224" t="s">
        <v>1097</v>
      </c>
      <c r="Y40" s="224" t="s">
        <v>1098</v>
      </c>
      <c r="Z40" s="225">
        <f t="shared" si="0"/>
        <v>16.02</v>
      </c>
      <c r="AA40" s="225">
        <f t="shared" si="1"/>
        <v>941.98</v>
      </c>
      <c r="AB40" s="225">
        <f t="shared" si="2"/>
        <v>1159.18</v>
      </c>
      <c r="AC40" s="226">
        <f t="shared" si="3"/>
        <v>7.79E-3</v>
      </c>
      <c r="AD40" s="226">
        <f t="shared" si="4"/>
        <v>0</v>
      </c>
      <c r="AE40" s="225">
        <f t="shared" si="5"/>
        <v>1.921</v>
      </c>
      <c r="AF40" s="225">
        <f t="shared" si="6"/>
        <v>0</v>
      </c>
      <c r="AG40" s="214" t="s">
        <v>149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15">
        <v>56</v>
      </c>
      <c r="B41" s="216" t="s">
        <v>1162</v>
      </c>
      <c r="C41" s="217" t="s">
        <v>1163</v>
      </c>
      <c r="D41" s="218" t="s">
        <v>216</v>
      </c>
      <c r="E41" s="219">
        <v>20</v>
      </c>
      <c r="F41" s="220"/>
      <c r="G41" s="220">
        <f t="shared" si="7"/>
        <v>0</v>
      </c>
      <c r="H41" s="221">
        <v>14.36</v>
      </c>
      <c r="I41" s="222">
        <v>287.2</v>
      </c>
      <c r="J41" s="220">
        <v>72.84</v>
      </c>
      <c r="K41" s="220">
        <v>1456.8000000000002</v>
      </c>
      <c r="L41" s="220">
        <v>21</v>
      </c>
      <c r="M41" s="220">
        <v>2110.2399999999998</v>
      </c>
      <c r="N41" s="219">
        <v>4.8999999999999998E-4</v>
      </c>
      <c r="O41" s="219">
        <v>9.7999999999999997E-3</v>
      </c>
      <c r="P41" s="219">
        <v>2E-3</v>
      </c>
      <c r="Q41" s="219">
        <v>0.04</v>
      </c>
      <c r="R41" s="220"/>
      <c r="S41" s="220" t="s">
        <v>1101</v>
      </c>
      <c r="T41" s="223" t="s">
        <v>1101</v>
      </c>
      <c r="U41" s="224">
        <v>0.17599999999999999</v>
      </c>
      <c r="V41" s="224">
        <v>3.5199999999999996</v>
      </c>
      <c r="W41" s="224"/>
      <c r="X41" s="224" t="s">
        <v>1097</v>
      </c>
      <c r="Y41" s="224" t="s">
        <v>1098</v>
      </c>
      <c r="Z41" s="225">
        <f t="shared" si="0"/>
        <v>287.2</v>
      </c>
      <c r="AA41" s="225">
        <f t="shared" si="1"/>
        <v>1456.8000000000002</v>
      </c>
      <c r="AB41" s="225">
        <f t="shared" si="2"/>
        <v>2110.2399999999998</v>
      </c>
      <c r="AC41" s="226">
        <f t="shared" si="3"/>
        <v>9.7999999999999997E-3</v>
      </c>
      <c r="AD41" s="226">
        <f t="shared" si="4"/>
        <v>0.04</v>
      </c>
      <c r="AE41" s="225">
        <f t="shared" si="5"/>
        <v>3.5199999999999996</v>
      </c>
      <c r="AF41" s="225">
        <f t="shared" si="6"/>
        <v>0</v>
      </c>
      <c r="AG41" s="214" t="s">
        <v>149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15">
        <v>57</v>
      </c>
      <c r="B42" s="216" t="s">
        <v>1164</v>
      </c>
      <c r="C42" s="217" t="s">
        <v>1165</v>
      </c>
      <c r="D42" s="218" t="s">
        <v>216</v>
      </c>
      <c r="E42" s="219">
        <v>50</v>
      </c>
      <c r="F42" s="220"/>
      <c r="G42" s="220">
        <f t="shared" si="7"/>
        <v>0</v>
      </c>
      <c r="H42" s="221">
        <v>14.36</v>
      </c>
      <c r="I42" s="222">
        <v>718</v>
      </c>
      <c r="J42" s="220">
        <v>111.64</v>
      </c>
      <c r="K42" s="220">
        <v>5582</v>
      </c>
      <c r="L42" s="220">
        <v>21</v>
      </c>
      <c r="M42" s="220">
        <v>7623</v>
      </c>
      <c r="N42" s="219">
        <v>4.8999999999999998E-4</v>
      </c>
      <c r="O42" s="219">
        <v>2.4500000000000001E-2</v>
      </c>
      <c r="P42" s="219">
        <v>6.0000000000000001E-3</v>
      </c>
      <c r="Q42" s="219">
        <v>0.3</v>
      </c>
      <c r="R42" s="220"/>
      <c r="S42" s="220" t="s">
        <v>1101</v>
      </c>
      <c r="T42" s="223" t="s">
        <v>1101</v>
      </c>
      <c r="U42" s="224">
        <v>0.27400000000000002</v>
      </c>
      <c r="V42" s="224">
        <v>13.700000000000001</v>
      </c>
      <c r="W42" s="224"/>
      <c r="X42" s="224" t="s">
        <v>1097</v>
      </c>
      <c r="Y42" s="224" t="s">
        <v>1098</v>
      </c>
      <c r="Z42" s="225">
        <f t="shared" si="0"/>
        <v>718</v>
      </c>
      <c r="AA42" s="225">
        <f t="shared" si="1"/>
        <v>5582</v>
      </c>
      <c r="AB42" s="225">
        <f t="shared" si="2"/>
        <v>7623</v>
      </c>
      <c r="AC42" s="226">
        <f t="shared" si="3"/>
        <v>2.4500000000000001E-2</v>
      </c>
      <c r="AD42" s="226">
        <f t="shared" si="4"/>
        <v>0.3</v>
      </c>
      <c r="AE42" s="225">
        <f t="shared" si="5"/>
        <v>13.700000000000001</v>
      </c>
      <c r="AF42" s="225">
        <f t="shared" si="6"/>
        <v>0</v>
      </c>
      <c r="AG42" s="214" t="s">
        <v>149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2" x14ac:dyDescent="0.2">
      <c r="A43" s="215">
        <v>59</v>
      </c>
      <c r="B43" s="216" t="s">
        <v>1166</v>
      </c>
      <c r="C43" s="217" t="s">
        <v>1167</v>
      </c>
      <c r="D43" s="218" t="s">
        <v>1168</v>
      </c>
      <c r="E43" s="219">
        <v>1</v>
      </c>
      <c r="F43" s="220"/>
      <c r="G43" s="220">
        <f>ROUND(E43*F43,2)</f>
        <v>0</v>
      </c>
      <c r="H43" s="221">
        <v>0</v>
      </c>
      <c r="I43" s="222">
        <v>0</v>
      </c>
      <c r="J43" s="220">
        <v>2690</v>
      </c>
      <c r="K43" s="220">
        <v>2690</v>
      </c>
      <c r="L43" s="220">
        <v>21</v>
      </c>
      <c r="M43" s="220">
        <v>3254.9</v>
      </c>
      <c r="N43" s="219">
        <v>0</v>
      </c>
      <c r="O43" s="219">
        <v>0</v>
      </c>
      <c r="P43" s="219">
        <v>0</v>
      </c>
      <c r="Q43" s="219">
        <v>0</v>
      </c>
      <c r="R43" s="220"/>
      <c r="S43" s="220" t="s">
        <v>179</v>
      </c>
      <c r="T43" s="223" t="s">
        <v>1096</v>
      </c>
      <c r="U43" s="224">
        <v>0</v>
      </c>
      <c r="V43" s="224">
        <v>0</v>
      </c>
      <c r="W43" s="224"/>
      <c r="X43" s="224" t="s">
        <v>1097</v>
      </c>
      <c r="Y43" s="224" t="s">
        <v>1098</v>
      </c>
      <c r="Z43" s="225">
        <f t="shared" si="0"/>
        <v>0</v>
      </c>
      <c r="AA43" s="225">
        <f t="shared" si="1"/>
        <v>2690</v>
      </c>
      <c r="AB43" s="225">
        <f t="shared" si="2"/>
        <v>3254.9</v>
      </c>
      <c r="AC43" s="226">
        <f t="shared" si="3"/>
        <v>0</v>
      </c>
      <c r="AD43" s="226">
        <f t="shared" si="4"/>
        <v>0</v>
      </c>
      <c r="AE43" s="225">
        <f t="shared" si="5"/>
        <v>0</v>
      </c>
      <c r="AF43" s="225">
        <f t="shared" si="6"/>
        <v>0</v>
      </c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04" t="s">
        <v>142</v>
      </c>
      <c r="B44" s="205" t="s">
        <v>1169</v>
      </c>
      <c r="C44" s="206" t="s">
        <v>1170</v>
      </c>
      <c r="D44" s="207"/>
      <c r="E44" s="208"/>
      <c r="F44" s="209"/>
      <c r="G44" s="209">
        <f>SUM(AF45:AF100)</f>
        <v>0</v>
      </c>
      <c r="H44" s="210"/>
      <c r="I44" s="211">
        <f>SUM(Z45:Z100)</f>
        <v>104326.75</v>
      </c>
      <c r="J44" s="209"/>
      <c r="K44" s="209">
        <f>SUM(AA45:AA100)</f>
        <v>0</v>
      </c>
      <c r="L44" s="209"/>
      <c r="M44" s="209">
        <f>SUM(AB45:AB100)</f>
        <v>126235.36749999998</v>
      </c>
      <c r="N44" s="208"/>
      <c r="O44" s="208">
        <f>SUM(AC45:AC100)</f>
        <v>0.10800000000000001</v>
      </c>
      <c r="P44" s="208"/>
      <c r="Q44" s="208">
        <f>SUM(AD45:AD100)</f>
        <v>0</v>
      </c>
      <c r="R44" s="209"/>
      <c r="S44" s="209"/>
      <c r="T44" s="212"/>
      <c r="U44" s="213"/>
      <c r="V44" s="213">
        <f>SUM(AE45:AE100)</f>
        <v>0</v>
      </c>
      <c r="W44" s="213"/>
      <c r="X44" s="213"/>
      <c r="Y44" s="213"/>
      <c r="Z44" s="214"/>
      <c r="AA44" s="214"/>
      <c r="AB44" s="214"/>
      <c r="AC44" s="214"/>
      <c r="AD44" s="214"/>
      <c r="AE44" s="214"/>
      <c r="AF44" s="214"/>
      <c r="AG44" s="214" t="s">
        <v>143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2" x14ac:dyDescent="0.2">
      <c r="A45" s="215">
        <v>2</v>
      </c>
      <c r="B45" s="216" t="s">
        <v>1171</v>
      </c>
      <c r="C45" s="217" t="s">
        <v>1172</v>
      </c>
      <c r="D45" s="218" t="s">
        <v>1157</v>
      </c>
      <c r="E45" s="219">
        <v>1</v>
      </c>
      <c r="F45" s="220"/>
      <c r="G45" s="220">
        <f>ROUND(E45*F45,2)</f>
        <v>0</v>
      </c>
      <c r="H45" s="221">
        <v>43000</v>
      </c>
      <c r="I45" s="222">
        <v>43000</v>
      </c>
      <c r="J45" s="220">
        <v>0</v>
      </c>
      <c r="K45" s="220">
        <v>0</v>
      </c>
      <c r="L45" s="220">
        <v>21</v>
      </c>
      <c r="M45" s="220">
        <v>52030</v>
      </c>
      <c r="N45" s="219">
        <v>0</v>
      </c>
      <c r="O45" s="219">
        <v>0</v>
      </c>
      <c r="P45" s="219">
        <v>0</v>
      </c>
      <c r="Q45" s="219">
        <v>0</v>
      </c>
      <c r="R45" s="220"/>
      <c r="S45" s="220" t="s">
        <v>179</v>
      </c>
      <c r="T45" s="223" t="s">
        <v>1150</v>
      </c>
      <c r="U45" s="224">
        <v>0</v>
      </c>
      <c r="V45" s="224">
        <v>0</v>
      </c>
      <c r="W45" s="224"/>
      <c r="X45" s="224" t="s">
        <v>1170</v>
      </c>
      <c r="Y45" s="224" t="s">
        <v>1098</v>
      </c>
      <c r="Z45" s="225">
        <f t="shared" ref="Z45:Z57" si="8">I45</f>
        <v>43000</v>
      </c>
      <c r="AA45" s="225">
        <f t="shared" ref="AA45:AA57" si="9">K45</f>
        <v>0</v>
      </c>
      <c r="AB45" s="225">
        <f t="shared" ref="AB45:AB57" si="10">M45</f>
        <v>52030</v>
      </c>
      <c r="AC45" s="226">
        <f t="shared" ref="AC45:AC57" si="11">O45</f>
        <v>0</v>
      </c>
      <c r="AD45" s="226">
        <f t="shared" ref="AD45:AD57" si="12">Q45</f>
        <v>0</v>
      </c>
      <c r="AE45" s="225">
        <f t="shared" ref="AE45:AE57" si="13">V45</f>
        <v>0</v>
      </c>
      <c r="AF45" s="225">
        <f t="shared" ref="AF45:AF57" si="14">G45</f>
        <v>0</v>
      </c>
      <c r="AG45" s="214" t="s">
        <v>208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15">
        <v>4</v>
      </c>
      <c r="B46" s="216" t="s">
        <v>1173</v>
      </c>
      <c r="C46" s="217" t="s">
        <v>1174</v>
      </c>
      <c r="D46" s="218" t="s">
        <v>216</v>
      </c>
      <c r="E46" s="219">
        <v>15</v>
      </c>
      <c r="F46" s="220"/>
      <c r="G46" s="220">
        <f t="shared" ref="G46:G57" si="15">ROUND(E46*F46,2)</f>
        <v>0</v>
      </c>
      <c r="H46" s="221">
        <v>196.5</v>
      </c>
      <c r="I46" s="222">
        <v>2947.5</v>
      </c>
      <c r="J46" s="220">
        <v>0</v>
      </c>
      <c r="K46" s="220">
        <v>0</v>
      </c>
      <c r="L46" s="220">
        <v>21</v>
      </c>
      <c r="M46" s="220">
        <v>3566.4749999999999</v>
      </c>
      <c r="N46" s="219">
        <v>7.6000000000000004E-4</v>
      </c>
      <c r="O46" s="219">
        <v>1.14E-2</v>
      </c>
      <c r="P46" s="219">
        <v>0</v>
      </c>
      <c r="Q46" s="219">
        <v>0</v>
      </c>
      <c r="R46" s="220" t="s">
        <v>264</v>
      </c>
      <c r="S46" s="220" t="s">
        <v>1101</v>
      </c>
      <c r="T46" s="223" t="s">
        <v>1101</v>
      </c>
      <c r="U46" s="224">
        <v>0</v>
      </c>
      <c r="V46" s="224">
        <v>0</v>
      </c>
      <c r="W46" s="224"/>
      <c r="X46" s="224" t="s">
        <v>1170</v>
      </c>
      <c r="Y46" s="224" t="s">
        <v>1098</v>
      </c>
      <c r="Z46" s="225">
        <f t="shared" si="8"/>
        <v>2947.5</v>
      </c>
      <c r="AA46" s="225">
        <f t="shared" si="9"/>
        <v>0</v>
      </c>
      <c r="AB46" s="225">
        <f t="shared" si="10"/>
        <v>3566.4749999999999</v>
      </c>
      <c r="AC46" s="226">
        <f t="shared" si="11"/>
        <v>1.14E-2</v>
      </c>
      <c r="AD46" s="226">
        <f t="shared" si="12"/>
        <v>0</v>
      </c>
      <c r="AE46" s="225">
        <f t="shared" si="13"/>
        <v>0</v>
      </c>
      <c r="AF46" s="225">
        <f t="shared" si="14"/>
        <v>0</v>
      </c>
      <c r="AG46" s="214" t="s">
        <v>208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15">
        <v>6</v>
      </c>
      <c r="B47" s="216" t="s">
        <v>1175</v>
      </c>
      <c r="C47" s="217" t="s">
        <v>1176</v>
      </c>
      <c r="D47" s="218" t="s">
        <v>216</v>
      </c>
      <c r="E47" s="219">
        <v>35</v>
      </c>
      <c r="F47" s="220"/>
      <c r="G47" s="220">
        <f t="shared" si="15"/>
        <v>0</v>
      </c>
      <c r="H47" s="221">
        <v>86.1</v>
      </c>
      <c r="I47" s="222">
        <v>3013.5</v>
      </c>
      <c r="J47" s="220">
        <v>0</v>
      </c>
      <c r="K47" s="220">
        <v>0</v>
      </c>
      <c r="L47" s="220">
        <v>21</v>
      </c>
      <c r="M47" s="220">
        <v>3646.335</v>
      </c>
      <c r="N47" s="219">
        <v>4.0999999999999999E-4</v>
      </c>
      <c r="O47" s="219">
        <v>1.435E-2</v>
      </c>
      <c r="P47" s="219">
        <v>0</v>
      </c>
      <c r="Q47" s="219">
        <v>0</v>
      </c>
      <c r="R47" s="220" t="s">
        <v>264</v>
      </c>
      <c r="S47" s="220" t="s">
        <v>1101</v>
      </c>
      <c r="T47" s="223" t="s">
        <v>1101</v>
      </c>
      <c r="U47" s="224">
        <v>0</v>
      </c>
      <c r="V47" s="224">
        <v>0</v>
      </c>
      <c r="W47" s="224"/>
      <c r="X47" s="224" t="s">
        <v>1170</v>
      </c>
      <c r="Y47" s="224" t="s">
        <v>1098</v>
      </c>
      <c r="Z47" s="225">
        <f t="shared" si="8"/>
        <v>3013.5</v>
      </c>
      <c r="AA47" s="225">
        <f t="shared" si="9"/>
        <v>0</v>
      </c>
      <c r="AB47" s="225">
        <f t="shared" si="10"/>
        <v>3646.335</v>
      </c>
      <c r="AC47" s="226">
        <f t="shared" si="11"/>
        <v>1.435E-2</v>
      </c>
      <c r="AD47" s="226">
        <f t="shared" si="12"/>
        <v>0</v>
      </c>
      <c r="AE47" s="225">
        <f t="shared" si="13"/>
        <v>0</v>
      </c>
      <c r="AF47" s="225">
        <f t="shared" si="14"/>
        <v>0</v>
      </c>
      <c r="AG47" s="214" t="s">
        <v>208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15">
        <v>8</v>
      </c>
      <c r="B48" s="216" t="s">
        <v>1177</v>
      </c>
      <c r="C48" s="217" t="s">
        <v>1178</v>
      </c>
      <c r="D48" s="218" t="s">
        <v>216</v>
      </c>
      <c r="E48" s="219">
        <v>180</v>
      </c>
      <c r="F48" s="220"/>
      <c r="G48" s="220">
        <f t="shared" si="15"/>
        <v>0</v>
      </c>
      <c r="H48" s="221">
        <v>19.600000000000001</v>
      </c>
      <c r="I48" s="222">
        <v>3528.0000000000005</v>
      </c>
      <c r="J48" s="220">
        <v>0</v>
      </c>
      <c r="K48" s="220">
        <v>0</v>
      </c>
      <c r="L48" s="220">
        <v>21</v>
      </c>
      <c r="M48" s="220">
        <v>4268.88</v>
      </c>
      <c r="N48" s="219">
        <v>1.6000000000000001E-4</v>
      </c>
      <c r="O48" s="219">
        <v>2.8800000000000003E-2</v>
      </c>
      <c r="P48" s="219">
        <v>0</v>
      </c>
      <c r="Q48" s="219">
        <v>0</v>
      </c>
      <c r="R48" s="220" t="s">
        <v>264</v>
      </c>
      <c r="S48" s="220" t="s">
        <v>1101</v>
      </c>
      <c r="T48" s="223" t="s">
        <v>1101</v>
      </c>
      <c r="U48" s="224">
        <v>0</v>
      </c>
      <c r="V48" s="224">
        <v>0</v>
      </c>
      <c r="W48" s="224"/>
      <c r="X48" s="224" t="s">
        <v>1170</v>
      </c>
      <c r="Y48" s="224" t="s">
        <v>1098</v>
      </c>
      <c r="Z48" s="225">
        <f t="shared" si="8"/>
        <v>3528.0000000000005</v>
      </c>
      <c r="AA48" s="225">
        <f t="shared" si="9"/>
        <v>0</v>
      </c>
      <c r="AB48" s="225">
        <f t="shared" si="10"/>
        <v>4268.88</v>
      </c>
      <c r="AC48" s="226">
        <f t="shared" si="11"/>
        <v>2.8800000000000003E-2</v>
      </c>
      <c r="AD48" s="226">
        <f t="shared" si="12"/>
        <v>0</v>
      </c>
      <c r="AE48" s="225">
        <f t="shared" si="13"/>
        <v>0</v>
      </c>
      <c r="AF48" s="225">
        <f t="shared" si="14"/>
        <v>0</v>
      </c>
      <c r="AG48" s="214" t="s">
        <v>208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15">
        <v>10</v>
      </c>
      <c r="B49" s="216" t="s">
        <v>1179</v>
      </c>
      <c r="C49" s="217" t="s">
        <v>1180</v>
      </c>
      <c r="D49" s="218" t="s">
        <v>216</v>
      </c>
      <c r="E49" s="219">
        <v>60</v>
      </c>
      <c r="F49" s="220"/>
      <c r="G49" s="220">
        <f t="shared" si="15"/>
        <v>0</v>
      </c>
      <c r="H49" s="221">
        <v>32.299999999999997</v>
      </c>
      <c r="I49" s="222">
        <v>1937.9999999999998</v>
      </c>
      <c r="J49" s="220">
        <v>0</v>
      </c>
      <c r="K49" s="220">
        <v>0</v>
      </c>
      <c r="L49" s="220">
        <v>21</v>
      </c>
      <c r="M49" s="220">
        <v>2344.98</v>
      </c>
      <c r="N49" s="219">
        <v>2.1000000000000001E-4</v>
      </c>
      <c r="O49" s="219">
        <v>1.26E-2</v>
      </c>
      <c r="P49" s="219">
        <v>0</v>
      </c>
      <c r="Q49" s="219">
        <v>0</v>
      </c>
      <c r="R49" s="220" t="s">
        <v>264</v>
      </c>
      <c r="S49" s="220" t="s">
        <v>1101</v>
      </c>
      <c r="T49" s="223" t="s">
        <v>1101</v>
      </c>
      <c r="U49" s="224">
        <v>0</v>
      </c>
      <c r="V49" s="224">
        <v>0</v>
      </c>
      <c r="W49" s="224"/>
      <c r="X49" s="224" t="s">
        <v>1170</v>
      </c>
      <c r="Y49" s="224" t="s">
        <v>1098</v>
      </c>
      <c r="Z49" s="225">
        <f t="shared" si="8"/>
        <v>1937.9999999999998</v>
      </c>
      <c r="AA49" s="225">
        <f t="shared" si="9"/>
        <v>0</v>
      </c>
      <c r="AB49" s="225">
        <f t="shared" si="10"/>
        <v>2344.98</v>
      </c>
      <c r="AC49" s="226">
        <f t="shared" si="11"/>
        <v>1.26E-2</v>
      </c>
      <c r="AD49" s="226">
        <f t="shared" si="12"/>
        <v>0</v>
      </c>
      <c r="AE49" s="225">
        <f t="shared" si="13"/>
        <v>0</v>
      </c>
      <c r="AF49" s="225">
        <f t="shared" si="14"/>
        <v>0</v>
      </c>
      <c r="AG49" s="214" t="s">
        <v>208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15">
        <v>12</v>
      </c>
      <c r="B50" s="216" t="s">
        <v>1181</v>
      </c>
      <c r="C50" s="217" t="s">
        <v>1182</v>
      </c>
      <c r="D50" s="218" t="s">
        <v>216</v>
      </c>
      <c r="E50" s="219">
        <v>15</v>
      </c>
      <c r="F50" s="220"/>
      <c r="G50" s="220">
        <f t="shared" si="15"/>
        <v>0</v>
      </c>
      <c r="H50" s="221">
        <v>6.6</v>
      </c>
      <c r="I50" s="222">
        <v>99</v>
      </c>
      <c r="J50" s="220">
        <v>0</v>
      </c>
      <c r="K50" s="220">
        <v>0</v>
      </c>
      <c r="L50" s="220">
        <v>21</v>
      </c>
      <c r="M50" s="220">
        <v>119.79</v>
      </c>
      <c r="N50" s="219">
        <v>2.0000000000000002E-5</v>
      </c>
      <c r="O50" s="219">
        <v>3.0000000000000003E-4</v>
      </c>
      <c r="P50" s="219">
        <v>0</v>
      </c>
      <c r="Q50" s="219">
        <v>0</v>
      </c>
      <c r="R50" s="220" t="s">
        <v>264</v>
      </c>
      <c r="S50" s="220" t="s">
        <v>1101</v>
      </c>
      <c r="T50" s="223" t="s">
        <v>1101</v>
      </c>
      <c r="U50" s="224">
        <v>0</v>
      </c>
      <c r="V50" s="224">
        <v>0</v>
      </c>
      <c r="W50" s="224"/>
      <c r="X50" s="224" t="s">
        <v>1170</v>
      </c>
      <c r="Y50" s="224" t="s">
        <v>1098</v>
      </c>
      <c r="Z50" s="225">
        <f t="shared" si="8"/>
        <v>99</v>
      </c>
      <c r="AA50" s="225">
        <f t="shared" si="9"/>
        <v>0</v>
      </c>
      <c r="AB50" s="225">
        <f t="shared" si="10"/>
        <v>119.79</v>
      </c>
      <c r="AC50" s="226">
        <f t="shared" si="11"/>
        <v>3.0000000000000003E-4</v>
      </c>
      <c r="AD50" s="226">
        <f t="shared" si="12"/>
        <v>0</v>
      </c>
      <c r="AE50" s="225">
        <f t="shared" si="13"/>
        <v>0</v>
      </c>
      <c r="AF50" s="225">
        <f t="shared" si="14"/>
        <v>0</v>
      </c>
      <c r="AG50" s="214" t="s">
        <v>208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15">
        <v>14</v>
      </c>
      <c r="B51" s="216" t="s">
        <v>1183</v>
      </c>
      <c r="C51" s="217" t="s">
        <v>1184</v>
      </c>
      <c r="D51" s="218" t="s">
        <v>216</v>
      </c>
      <c r="E51" s="219">
        <v>30</v>
      </c>
      <c r="F51" s="220"/>
      <c r="G51" s="220">
        <f t="shared" si="15"/>
        <v>0</v>
      </c>
      <c r="H51" s="221">
        <v>14.3</v>
      </c>
      <c r="I51" s="222">
        <v>429</v>
      </c>
      <c r="J51" s="220">
        <v>0</v>
      </c>
      <c r="K51" s="220">
        <v>0</v>
      </c>
      <c r="L51" s="220">
        <v>21</v>
      </c>
      <c r="M51" s="220">
        <v>519.09</v>
      </c>
      <c r="N51" s="219">
        <v>4.0000000000000003E-5</v>
      </c>
      <c r="O51" s="219">
        <v>1.2000000000000001E-3</v>
      </c>
      <c r="P51" s="219">
        <v>0</v>
      </c>
      <c r="Q51" s="219">
        <v>0</v>
      </c>
      <c r="R51" s="220" t="s">
        <v>264</v>
      </c>
      <c r="S51" s="220" t="s">
        <v>1101</v>
      </c>
      <c r="T51" s="223" t="s">
        <v>1101</v>
      </c>
      <c r="U51" s="224">
        <v>0</v>
      </c>
      <c r="V51" s="224">
        <v>0</v>
      </c>
      <c r="W51" s="224"/>
      <c r="X51" s="224" t="s">
        <v>1170</v>
      </c>
      <c r="Y51" s="224" t="s">
        <v>1098</v>
      </c>
      <c r="Z51" s="225">
        <f t="shared" si="8"/>
        <v>429</v>
      </c>
      <c r="AA51" s="225">
        <f t="shared" si="9"/>
        <v>0</v>
      </c>
      <c r="AB51" s="225">
        <f t="shared" si="10"/>
        <v>519.09</v>
      </c>
      <c r="AC51" s="226">
        <f t="shared" si="11"/>
        <v>1.2000000000000001E-3</v>
      </c>
      <c r="AD51" s="226">
        <f t="shared" si="12"/>
        <v>0</v>
      </c>
      <c r="AE51" s="225">
        <f t="shared" si="13"/>
        <v>0</v>
      </c>
      <c r="AF51" s="225">
        <f t="shared" si="14"/>
        <v>0</v>
      </c>
      <c r="AG51" s="214" t="s">
        <v>208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15">
        <v>16</v>
      </c>
      <c r="B52" s="216" t="s">
        <v>1185</v>
      </c>
      <c r="C52" s="217" t="s">
        <v>1186</v>
      </c>
      <c r="D52" s="218" t="s">
        <v>216</v>
      </c>
      <c r="E52" s="219">
        <v>25</v>
      </c>
      <c r="F52" s="220"/>
      <c r="G52" s="220">
        <f t="shared" si="15"/>
        <v>0</v>
      </c>
      <c r="H52" s="221">
        <v>22.6</v>
      </c>
      <c r="I52" s="222">
        <v>565</v>
      </c>
      <c r="J52" s="220">
        <v>0</v>
      </c>
      <c r="K52" s="220">
        <v>0</v>
      </c>
      <c r="L52" s="220">
        <v>21</v>
      </c>
      <c r="M52" s="220">
        <v>683.65</v>
      </c>
      <c r="N52" s="219">
        <v>6.0000000000000002E-5</v>
      </c>
      <c r="O52" s="219">
        <v>1.5E-3</v>
      </c>
      <c r="P52" s="219">
        <v>0</v>
      </c>
      <c r="Q52" s="219">
        <v>0</v>
      </c>
      <c r="R52" s="220" t="s">
        <v>264</v>
      </c>
      <c r="S52" s="220" t="s">
        <v>1101</v>
      </c>
      <c r="T52" s="223" t="s">
        <v>1101</v>
      </c>
      <c r="U52" s="224">
        <v>0</v>
      </c>
      <c r="V52" s="224">
        <v>0</v>
      </c>
      <c r="W52" s="224"/>
      <c r="X52" s="224" t="s">
        <v>1170</v>
      </c>
      <c r="Y52" s="224" t="s">
        <v>1098</v>
      </c>
      <c r="Z52" s="225">
        <f t="shared" si="8"/>
        <v>565</v>
      </c>
      <c r="AA52" s="225">
        <f t="shared" si="9"/>
        <v>0</v>
      </c>
      <c r="AB52" s="225">
        <f t="shared" si="10"/>
        <v>683.65</v>
      </c>
      <c r="AC52" s="226">
        <f t="shared" si="11"/>
        <v>1.5E-3</v>
      </c>
      <c r="AD52" s="226">
        <f t="shared" si="12"/>
        <v>0</v>
      </c>
      <c r="AE52" s="225">
        <f t="shared" si="13"/>
        <v>0</v>
      </c>
      <c r="AF52" s="225">
        <f t="shared" si="14"/>
        <v>0</v>
      </c>
      <c r="AG52" s="214" t="s">
        <v>208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2" x14ac:dyDescent="0.2">
      <c r="A53" s="215">
        <v>26</v>
      </c>
      <c r="B53" s="216" t="s">
        <v>1187</v>
      </c>
      <c r="C53" s="217" t="s">
        <v>1188</v>
      </c>
      <c r="D53" s="218" t="s">
        <v>220</v>
      </c>
      <c r="E53" s="219">
        <v>6</v>
      </c>
      <c r="F53" s="220"/>
      <c r="G53" s="220">
        <f t="shared" si="15"/>
        <v>0</v>
      </c>
      <c r="H53" s="221">
        <v>1180</v>
      </c>
      <c r="I53" s="222">
        <v>7080</v>
      </c>
      <c r="J53" s="220">
        <v>0</v>
      </c>
      <c r="K53" s="220">
        <v>0</v>
      </c>
      <c r="L53" s="220">
        <v>21</v>
      </c>
      <c r="M53" s="220">
        <v>8566.7999999999993</v>
      </c>
      <c r="N53" s="219">
        <v>2.8999999999999998E-3</v>
      </c>
      <c r="O53" s="219">
        <v>1.7399999999999999E-2</v>
      </c>
      <c r="P53" s="219">
        <v>0</v>
      </c>
      <c r="Q53" s="219">
        <v>0</v>
      </c>
      <c r="R53" s="220"/>
      <c r="S53" s="220" t="s">
        <v>179</v>
      </c>
      <c r="T53" s="223" t="s">
        <v>1150</v>
      </c>
      <c r="U53" s="224">
        <v>0</v>
      </c>
      <c r="V53" s="224">
        <v>0</v>
      </c>
      <c r="W53" s="224"/>
      <c r="X53" s="224" t="s">
        <v>1170</v>
      </c>
      <c r="Y53" s="224" t="s">
        <v>1098</v>
      </c>
      <c r="Z53" s="225">
        <f t="shared" si="8"/>
        <v>7080</v>
      </c>
      <c r="AA53" s="225">
        <f t="shared" si="9"/>
        <v>0</v>
      </c>
      <c r="AB53" s="225">
        <f t="shared" si="10"/>
        <v>8566.7999999999993</v>
      </c>
      <c r="AC53" s="226">
        <f t="shared" si="11"/>
        <v>1.7399999999999999E-2</v>
      </c>
      <c r="AD53" s="226">
        <f t="shared" si="12"/>
        <v>0</v>
      </c>
      <c r="AE53" s="225">
        <f t="shared" si="13"/>
        <v>0</v>
      </c>
      <c r="AF53" s="225">
        <f t="shared" si="14"/>
        <v>0</v>
      </c>
      <c r="AG53" s="214" t="s">
        <v>208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2" x14ac:dyDescent="0.2">
      <c r="A54" s="215">
        <v>27</v>
      </c>
      <c r="B54" s="216" t="s">
        <v>1189</v>
      </c>
      <c r="C54" s="217" t="s">
        <v>1188</v>
      </c>
      <c r="D54" s="218" t="s">
        <v>1157</v>
      </c>
      <c r="E54" s="219">
        <v>4</v>
      </c>
      <c r="F54" s="220"/>
      <c r="G54" s="220">
        <f t="shared" si="15"/>
        <v>0</v>
      </c>
      <c r="H54" s="221">
        <v>1285</v>
      </c>
      <c r="I54" s="222">
        <v>5140</v>
      </c>
      <c r="J54" s="220">
        <v>0</v>
      </c>
      <c r="K54" s="220">
        <v>0</v>
      </c>
      <c r="L54" s="220">
        <v>21</v>
      </c>
      <c r="M54" s="220">
        <v>6219.4</v>
      </c>
      <c r="N54" s="219">
        <v>0</v>
      </c>
      <c r="O54" s="219">
        <v>0</v>
      </c>
      <c r="P54" s="219">
        <v>0</v>
      </c>
      <c r="Q54" s="219">
        <v>0</v>
      </c>
      <c r="R54" s="220"/>
      <c r="S54" s="220" t="s">
        <v>179</v>
      </c>
      <c r="T54" s="223" t="s">
        <v>1150</v>
      </c>
      <c r="U54" s="224">
        <v>0</v>
      </c>
      <c r="V54" s="224">
        <v>0</v>
      </c>
      <c r="W54" s="224"/>
      <c r="X54" s="224" t="s">
        <v>1170</v>
      </c>
      <c r="Y54" s="224" t="s">
        <v>1098</v>
      </c>
      <c r="Z54" s="225">
        <f t="shared" si="8"/>
        <v>5140</v>
      </c>
      <c r="AA54" s="225">
        <f t="shared" si="9"/>
        <v>0</v>
      </c>
      <c r="AB54" s="225">
        <f t="shared" si="10"/>
        <v>6219.4</v>
      </c>
      <c r="AC54" s="226">
        <f t="shared" si="11"/>
        <v>0</v>
      </c>
      <c r="AD54" s="226">
        <f t="shared" si="12"/>
        <v>0</v>
      </c>
      <c r="AE54" s="225">
        <f t="shared" si="13"/>
        <v>0</v>
      </c>
      <c r="AF54" s="225">
        <f t="shared" si="14"/>
        <v>0</v>
      </c>
      <c r="AG54" s="214" t="s">
        <v>208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2" x14ac:dyDescent="0.2">
      <c r="A55" s="215">
        <v>28</v>
      </c>
      <c r="B55" s="216" t="s">
        <v>1190</v>
      </c>
      <c r="C55" s="217" t="s">
        <v>1191</v>
      </c>
      <c r="D55" s="218" t="s">
        <v>1168</v>
      </c>
      <c r="E55" s="219">
        <v>4</v>
      </c>
      <c r="F55" s="220"/>
      <c r="G55" s="220">
        <f t="shared" si="15"/>
        <v>0</v>
      </c>
      <c r="H55" s="221">
        <v>1826</v>
      </c>
      <c r="I55" s="222">
        <v>7304</v>
      </c>
      <c r="J55" s="220">
        <v>0</v>
      </c>
      <c r="K55" s="220">
        <v>0</v>
      </c>
      <c r="L55" s="220">
        <v>21</v>
      </c>
      <c r="M55" s="220">
        <v>8837.84</v>
      </c>
      <c r="N55" s="219">
        <v>0</v>
      </c>
      <c r="O55" s="219">
        <v>0</v>
      </c>
      <c r="P55" s="219">
        <v>0</v>
      </c>
      <c r="Q55" s="219">
        <v>0</v>
      </c>
      <c r="R55" s="220"/>
      <c r="S55" s="220" t="s">
        <v>179</v>
      </c>
      <c r="T55" s="223" t="s">
        <v>1150</v>
      </c>
      <c r="U55" s="224">
        <v>0</v>
      </c>
      <c r="V55" s="224">
        <v>0</v>
      </c>
      <c r="W55" s="224"/>
      <c r="X55" s="224" t="s">
        <v>1170</v>
      </c>
      <c r="Y55" s="224" t="s">
        <v>1098</v>
      </c>
      <c r="Z55" s="225">
        <f t="shared" si="8"/>
        <v>7304</v>
      </c>
      <c r="AA55" s="225">
        <f t="shared" si="9"/>
        <v>0</v>
      </c>
      <c r="AB55" s="225">
        <f t="shared" si="10"/>
        <v>8837.84</v>
      </c>
      <c r="AC55" s="226">
        <f t="shared" si="11"/>
        <v>0</v>
      </c>
      <c r="AD55" s="226">
        <f t="shared" si="12"/>
        <v>0</v>
      </c>
      <c r="AE55" s="225">
        <f t="shared" si="13"/>
        <v>0</v>
      </c>
      <c r="AF55" s="225">
        <f t="shared" si="14"/>
        <v>0</v>
      </c>
      <c r="AG55" s="214" t="s">
        <v>208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2" x14ac:dyDescent="0.2">
      <c r="A56" s="215">
        <v>31</v>
      </c>
      <c r="B56" s="216" t="s">
        <v>1192</v>
      </c>
      <c r="C56" s="217" t="s">
        <v>1193</v>
      </c>
      <c r="D56" s="218" t="s">
        <v>877</v>
      </c>
      <c r="E56" s="219">
        <v>1</v>
      </c>
      <c r="F56" s="220"/>
      <c r="G56" s="220">
        <f t="shared" si="15"/>
        <v>0</v>
      </c>
      <c r="H56" s="221">
        <v>5000</v>
      </c>
      <c r="I56" s="222">
        <v>5000</v>
      </c>
      <c r="J56" s="220">
        <v>0</v>
      </c>
      <c r="K56" s="220">
        <v>0</v>
      </c>
      <c r="L56" s="220">
        <v>21</v>
      </c>
      <c r="M56" s="220">
        <v>6050</v>
      </c>
      <c r="N56" s="219">
        <v>0</v>
      </c>
      <c r="O56" s="219">
        <v>0</v>
      </c>
      <c r="P56" s="219">
        <v>0</v>
      </c>
      <c r="Q56" s="219">
        <v>0</v>
      </c>
      <c r="R56" s="220"/>
      <c r="S56" s="220" t="s">
        <v>179</v>
      </c>
      <c r="T56" s="223" t="s">
        <v>1150</v>
      </c>
      <c r="U56" s="224">
        <v>0</v>
      </c>
      <c r="V56" s="224">
        <v>0</v>
      </c>
      <c r="W56" s="224"/>
      <c r="X56" s="224" t="s">
        <v>1170</v>
      </c>
      <c r="Y56" s="224" t="s">
        <v>1098</v>
      </c>
      <c r="Z56" s="225">
        <f t="shared" si="8"/>
        <v>5000</v>
      </c>
      <c r="AA56" s="225">
        <f t="shared" si="9"/>
        <v>0</v>
      </c>
      <c r="AB56" s="225">
        <f t="shared" si="10"/>
        <v>6050</v>
      </c>
      <c r="AC56" s="226">
        <f t="shared" si="11"/>
        <v>0</v>
      </c>
      <c r="AD56" s="226">
        <f t="shared" si="12"/>
        <v>0</v>
      </c>
      <c r="AE56" s="225">
        <f t="shared" si="13"/>
        <v>0</v>
      </c>
      <c r="AF56" s="225">
        <f t="shared" si="14"/>
        <v>0</v>
      </c>
      <c r="AG56" s="214" t="s">
        <v>208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27">
        <v>32</v>
      </c>
      <c r="B57" s="228" t="s">
        <v>1151</v>
      </c>
      <c r="C57" s="229" t="s">
        <v>1194</v>
      </c>
      <c r="D57" s="230" t="s">
        <v>220</v>
      </c>
      <c r="E57" s="231">
        <v>4</v>
      </c>
      <c r="F57" s="232"/>
      <c r="G57" s="220">
        <f t="shared" si="15"/>
        <v>0</v>
      </c>
      <c r="H57" s="233">
        <v>1230</v>
      </c>
      <c r="I57" s="234">
        <v>4920</v>
      </c>
      <c r="J57" s="232">
        <v>0</v>
      </c>
      <c r="K57" s="232">
        <v>0</v>
      </c>
      <c r="L57" s="232">
        <v>21</v>
      </c>
      <c r="M57" s="232">
        <v>5953.2</v>
      </c>
      <c r="N57" s="231">
        <v>0</v>
      </c>
      <c r="O57" s="231">
        <v>0</v>
      </c>
      <c r="P57" s="231">
        <v>0</v>
      </c>
      <c r="Q57" s="231">
        <v>0</v>
      </c>
      <c r="R57" s="232"/>
      <c r="S57" s="232" t="s">
        <v>179</v>
      </c>
      <c r="T57" s="235" t="s">
        <v>1150</v>
      </c>
      <c r="U57" s="224">
        <v>0</v>
      </c>
      <c r="V57" s="224">
        <v>0</v>
      </c>
      <c r="W57" s="224"/>
      <c r="X57" s="224" t="s">
        <v>1170</v>
      </c>
      <c r="Y57" s="224" t="s">
        <v>1098</v>
      </c>
      <c r="Z57" s="225">
        <f t="shared" si="8"/>
        <v>4920</v>
      </c>
      <c r="AA57" s="225">
        <f t="shared" si="9"/>
        <v>0</v>
      </c>
      <c r="AB57" s="225">
        <f t="shared" si="10"/>
        <v>5953.2</v>
      </c>
      <c r="AC57" s="226">
        <f t="shared" si="11"/>
        <v>0</v>
      </c>
      <c r="AD57" s="226">
        <f t="shared" si="12"/>
        <v>0</v>
      </c>
      <c r="AE57" s="225">
        <f t="shared" si="13"/>
        <v>0</v>
      </c>
      <c r="AF57" s="225">
        <f t="shared" si="14"/>
        <v>0</v>
      </c>
      <c r="AG57" s="214" t="s">
        <v>208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36"/>
      <c r="B58" s="237"/>
      <c r="C58" s="310" t="s">
        <v>1195</v>
      </c>
      <c r="D58" s="311"/>
      <c r="E58" s="311"/>
      <c r="F58" s="311"/>
      <c r="G58" s="311"/>
      <c r="H58" s="238"/>
      <c r="I58" s="239"/>
      <c r="J58" s="224"/>
      <c r="K58" s="224"/>
      <c r="L58" s="224"/>
      <c r="M58" s="224"/>
      <c r="N58" s="240"/>
      <c r="O58" s="240"/>
      <c r="P58" s="240"/>
      <c r="Q58" s="240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1196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4" x14ac:dyDescent="0.2">
      <c r="A59" s="236"/>
      <c r="B59" s="237"/>
      <c r="C59" s="307" t="s">
        <v>1197</v>
      </c>
      <c r="D59" s="308"/>
      <c r="E59" s="308"/>
      <c r="F59" s="308"/>
      <c r="G59" s="308"/>
      <c r="H59" s="238"/>
      <c r="I59" s="239"/>
      <c r="J59" s="224"/>
      <c r="K59" s="224"/>
      <c r="L59" s="224"/>
      <c r="M59" s="224"/>
      <c r="N59" s="240"/>
      <c r="O59" s="240"/>
      <c r="P59" s="240"/>
      <c r="Q59" s="240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1196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4" x14ac:dyDescent="0.2">
      <c r="A60" s="236"/>
      <c r="B60" s="237"/>
      <c r="C60" s="307" t="s">
        <v>1198</v>
      </c>
      <c r="D60" s="308"/>
      <c r="E60" s="308"/>
      <c r="F60" s="308"/>
      <c r="G60" s="308"/>
      <c r="H60" s="238"/>
      <c r="I60" s="239"/>
      <c r="J60" s="224"/>
      <c r="K60" s="224"/>
      <c r="L60" s="224"/>
      <c r="M60" s="224"/>
      <c r="N60" s="240"/>
      <c r="O60" s="240"/>
      <c r="P60" s="240"/>
      <c r="Q60" s="240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1196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41" t="str">
        <f>C60</f>
        <v>Oblast zachycení: kuželová (kruh Ř 7 m při montážní výšce 2,5 m). S montážní výškou se oblast zachycení úměrně zvětšuje až na cca Ř 16 m při výšce 8 m.</v>
      </c>
      <c r="BB60" s="214"/>
      <c r="BC60" s="214"/>
      <c r="BD60" s="214"/>
      <c r="BE60" s="214"/>
      <c r="BF60" s="214"/>
      <c r="BG60" s="214"/>
      <c r="BH60" s="214"/>
    </row>
    <row r="61" spans="1:60" outlineLevel="4" x14ac:dyDescent="0.2">
      <c r="A61" s="236"/>
      <c r="B61" s="237"/>
      <c r="C61" s="307" t="s">
        <v>1199</v>
      </c>
      <c r="D61" s="308"/>
      <c r="E61" s="308"/>
      <c r="F61" s="308"/>
      <c r="G61" s="308"/>
      <c r="H61" s="238"/>
      <c r="I61" s="239"/>
      <c r="J61" s="224"/>
      <c r="K61" s="224"/>
      <c r="L61" s="224"/>
      <c r="M61" s="224"/>
      <c r="N61" s="240"/>
      <c r="O61" s="240"/>
      <c r="P61" s="240"/>
      <c r="Q61" s="240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1196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4" x14ac:dyDescent="0.2">
      <c r="A62" s="236"/>
      <c r="B62" s="237"/>
      <c r="C62" s="307" t="s">
        <v>1200</v>
      </c>
      <c r="D62" s="308"/>
      <c r="E62" s="308"/>
      <c r="F62" s="308"/>
      <c r="G62" s="308"/>
      <c r="H62" s="238"/>
      <c r="I62" s="239"/>
      <c r="J62" s="224"/>
      <c r="K62" s="224"/>
      <c r="L62" s="224"/>
      <c r="M62" s="224"/>
      <c r="N62" s="240"/>
      <c r="O62" s="240"/>
      <c r="P62" s="240"/>
      <c r="Q62" s="240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1196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4" x14ac:dyDescent="0.2">
      <c r="A63" s="236"/>
      <c r="B63" s="237"/>
      <c r="C63" s="307" t="s">
        <v>1201</v>
      </c>
      <c r="D63" s="308"/>
      <c r="E63" s="308"/>
      <c r="F63" s="308"/>
      <c r="G63" s="308"/>
      <c r="H63" s="238"/>
      <c r="I63" s="239"/>
      <c r="J63" s="224"/>
      <c r="K63" s="224"/>
      <c r="L63" s="224"/>
      <c r="M63" s="224"/>
      <c r="N63" s="240"/>
      <c r="O63" s="240"/>
      <c r="P63" s="240"/>
      <c r="Q63" s="240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1196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4" x14ac:dyDescent="0.2">
      <c r="A64" s="236"/>
      <c r="B64" s="237"/>
      <c r="C64" s="307" t="s">
        <v>1202</v>
      </c>
      <c r="D64" s="308"/>
      <c r="E64" s="308"/>
      <c r="F64" s="308"/>
      <c r="G64" s="308"/>
      <c r="H64" s="238"/>
      <c r="I64" s="239"/>
      <c r="J64" s="224"/>
      <c r="K64" s="224"/>
      <c r="L64" s="224"/>
      <c r="M64" s="224"/>
      <c r="N64" s="240"/>
      <c r="O64" s="240"/>
      <c r="P64" s="240"/>
      <c r="Q64" s="240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1196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4" x14ac:dyDescent="0.2">
      <c r="A65" s="236"/>
      <c r="B65" s="237"/>
      <c r="C65" s="307" t="s">
        <v>1203</v>
      </c>
      <c r="D65" s="308"/>
      <c r="E65" s="308"/>
      <c r="F65" s="308"/>
      <c r="G65" s="308"/>
      <c r="H65" s="238"/>
      <c r="I65" s="239"/>
      <c r="J65" s="224"/>
      <c r="K65" s="224"/>
      <c r="L65" s="224"/>
      <c r="M65" s="224"/>
      <c r="N65" s="240"/>
      <c r="O65" s="240"/>
      <c r="P65" s="240"/>
      <c r="Q65" s="240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1196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4" x14ac:dyDescent="0.2">
      <c r="A66" s="236"/>
      <c r="B66" s="237"/>
      <c r="C66" s="307" t="s">
        <v>1204</v>
      </c>
      <c r="D66" s="308"/>
      <c r="E66" s="308"/>
      <c r="F66" s="308"/>
      <c r="G66" s="308"/>
      <c r="H66" s="238"/>
      <c r="I66" s="239"/>
      <c r="J66" s="224"/>
      <c r="K66" s="224"/>
      <c r="L66" s="224"/>
      <c r="M66" s="224"/>
      <c r="N66" s="240"/>
      <c r="O66" s="240"/>
      <c r="P66" s="240"/>
      <c r="Q66" s="240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1196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4" x14ac:dyDescent="0.2">
      <c r="A67" s="236"/>
      <c r="B67" s="237"/>
      <c r="C67" s="307" t="s">
        <v>1205</v>
      </c>
      <c r="D67" s="308"/>
      <c r="E67" s="308"/>
      <c r="F67" s="308"/>
      <c r="G67" s="308"/>
      <c r="H67" s="238"/>
      <c r="I67" s="239"/>
      <c r="J67" s="224"/>
      <c r="K67" s="224"/>
      <c r="L67" s="224"/>
      <c r="M67" s="224"/>
      <c r="N67" s="240"/>
      <c r="O67" s="240"/>
      <c r="P67" s="240"/>
      <c r="Q67" s="240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1196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41" t="str">
        <f>C67</f>
        <v>Pro halogenové žárovky připojené přes konvenční (vinutý) nebo elektronický transformátor (1 750 V·A).</v>
      </c>
      <c r="BB67" s="214"/>
      <c r="BC67" s="214"/>
      <c r="BD67" s="214"/>
      <c r="BE67" s="214"/>
      <c r="BF67" s="214"/>
      <c r="BG67" s="214"/>
      <c r="BH67" s="214"/>
    </row>
    <row r="68" spans="1:60" outlineLevel="4" x14ac:dyDescent="0.2">
      <c r="A68" s="236"/>
      <c r="B68" s="237"/>
      <c r="C68" s="307" t="s">
        <v>1206</v>
      </c>
      <c r="D68" s="308"/>
      <c r="E68" s="308"/>
      <c r="F68" s="308"/>
      <c r="G68" s="308"/>
      <c r="H68" s="238"/>
      <c r="I68" s="239"/>
      <c r="J68" s="224"/>
      <c r="K68" s="224"/>
      <c r="L68" s="224"/>
      <c r="M68" s="224"/>
      <c r="N68" s="240"/>
      <c r="O68" s="240"/>
      <c r="P68" s="240"/>
      <c r="Q68" s="240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1196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4" x14ac:dyDescent="0.2">
      <c r="A69" s="236"/>
      <c r="B69" s="237"/>
      <c r="C69" s="307" t="s">
        <v>1207</v>
      </c>
      <c r="D69" s="308"/>
      <c r="E69" s="308"/>
      <c r="F69" s="308"/>
      <c r="G69" s="308"/>
      <c r="H69" s="238"/>
      <c r="I69" s="239"/>
      <c r="J69" s="224"/>
      <c r="K69" s="224"/>
      <c r="L69" s="224"/>
      <c r="M69" s="224"/>
      <c r="N69" s="240"/>
      <c r="O69" s="240"/>
      <c r="P69" s="240"/>
      <c r="Q69" s="240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1196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4" x14ac:dyDescent="0.2">
      <c r="A70" s="236"/>
      <c r="B70" s="237"/>
      <c r="C70" s="307" t="s">
        <v>1208</v>
      </c>
      <c r="D70" s="308"/>
      <c r="E70" s="308"/>
      <c r="F70" s="308"/>
      <c r="G70" s="308"/>
      <c r="H70" s="238"/>
      <c r="I70" s="239"/>
      <c r="J70" s="224"/>
      <c r="K70" s="224"/>
      <c r="L70" s="224"/>
      <c r="M70" s="224"/>
      <c r="N70" s="240"/>
      <c r="O70" s="240"/>
      <c r="P70" s="240"/>
      <c r="Q70" s="240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1196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4" x14ac:dyDescent="0.2">
      <c r="A71" s="236"/>
      <c r="B71" s="237"/>
      <c r="C71" s="307" t="s">
        <v>1209</v>
      </c>
      <c r="D71" s="308"/>
      <c r="E71" s="308"/>
      <c r="F71" s="308"/>
      <c r="G71" s="308"/>
      <c r="H71" s="238"/>
      <c r="I71" s="239"/>
      <c r="J71" s="224"/>
      <c r="K71" s="224"/>
      <c r="L71" s="224"/>
      <c r="M71" s="224"/>
      <c r="N71" s="240"/>
      <c r="O71" s="240"/>
      <c r="P71" s="240"/>
      <c r="Q71" s="240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1196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4" x14ac:dyDescent="0.2">
      <c r="A72" s="236"/>
      <c r="B72" s="237"/>
      <c r="C72" s="307" t="s">
        <v>1210</v>
      </c>
      <c r="D72" s="308"/>
      <c r="E72" s="308"/>
      <c r="F72" s="308"/>
      <c r="G72" s="308"/>
      <c r="H72" s="238"/>
      <c r="I72" s="239"/>
      <c r="J72" s="224"/>
      <c r="K72" s="224"/>
      <c r="L72" s="224"/>
      <c r="M72" s="224"/>
      <c r="N72" s="240"/>
      <c r="O72" s="240"/>
      <c r="P72" s="240"/>
      <c r="Q72" s="240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1196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4" x14ac:dyDescent="0.2">
      <c r="A73" s="236"/>
      <c r="B73" s="237"/>
      <c r="C73" s="307" t="s">
        <v>1211</v>
      </c>
      <c r="D73" s="308"/>
      <c r="E73" s="308"/>
      <c r="F73" s="308"/>
      <c r="G73" s="308"/>
      <c r="H73" s="238"/>
      <c r="I73" s="239"/>
      <c r="J73" s="224"/>
      <c r="K73" s="224"/>
      <c r="L73" s="224"/>
      <c r="M73" s="224"/>
      <c r="N73" s="240"/>
      <c r="O73" s="240"/>
      <c r="P73" s="240"/>
      <c r="Q73" s="240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1196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27">
        <v>34</v>
      </c>
      <c r="B74" s="228" t="s">
        <v>1212</v>
      </c>
      <c r="C74" s="229" t="s">
        <v>1213</v>
      </c>
      <c r="D74" s="230" t="s">
        <v>1168</v>
      </c>
      <c r="E74" s="231">
        <v>2</v>
      </c>
      <c r="F74" s="232"/>
      <c r="G74" s="220">
        <f t="shared" ref="G74" si="16">ROUND(E74*F74,2)</f>
        <v>0</v>
      </c>
      <c r="H74" s="233">
        <v>4500</v>
      </c>
      <c r="I74" s="234">
        <v>9000</v>
      </c>
      <c r="J74" s="232">
        <v>0</v>
      </c>
      <c r="K74" s="232">
        <v>0</v>
      </c>
      <c r="L74" s="232">
        <v>21</v>
      </c>
      <c r="M74" s="232">
        <v>10890</v>
      </c>
      <c r="N74" s="231">
        <v>0</v>
      </c>
      <c r="O74" s="231">
        <v>0</v>
      </c>
      <c r="P74" s="231">
        <v>0</v>
      </c>
      <c r="Q74" s="231">
        <v>0</v>
      </c>
      <c r="R74" s="232"/>
      <c r="S74" s="232" t="s">
        <v>179</v>
      </c>
      <c r="T74" s="235" t="s">
        <v>1150</v>
      </c>
      <c r="U74" s="224">
        <v>0</v>
      </c>
      <c r="V74" s="224">
        <v>0</v>
      </c>
      <c r="W74" s="224"/>
      <c r="X74" s="224" t="s">
        <v>1170</v>
      </c>
      <c r="Y74" s="224" t="s">
        <v>1098</v>
      </c>
      <c r="Z74" s="225">
        <f>I74</f>
        <v>9000</v>
      </c>
      <c r="AA74" s="225">
        <f>K74</f>
        <v>0</v>
      </c>
      <c r="AB74" s="225">
        <f>M74</f>
        <v>10890</v>
      </c>
      <c r="AC74" s="226">
        <f>O74</f>
        <v>0</v>
      </c>
      <c r="AD74" s="226">
        <f>Q74</f>
        <v>0</v>
      </c>
      <c r="AE74" s="225">
        <f>V74</f>
        <v>0</v>
      </c>
      <c r="AF74" s="225">
        <f>G74</f>
        <v>0</v>
      </c>
      <c r="AG74" s="214" t="s">
        <v>208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36"/>
      <c r="B75" s="237"/>
      <c r="C75" s="310" t="s">
        <v>1214</v>
      </c>
      <c r="D75" s="311"/>
      <c r="E75" s="311"/>
      <c r="F75" s="311"/>
      <c r="G75" s="311"/>
      <c r="H75" s="238"/>
      <c r="I75" s="239"/>
      <c r="J75" s="224"/>
      <c r="K75" s="224"/>
      <c r="L75" s="224"/>
      <c r="M75" s="224"/>
      <c r="N75" s="240"/>
      <c r="O75" s="240"/>
      <c r="P75" s="240"/>
      <c r="Q75" s="240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1196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4" x14ac:dyDescent="0.2">
      <c r="A76" s="236"/>
      <c r="B76" s="237"/>
      <c r="C76" s="307" t="s">
        <v>1215</v>
      </c>
      <c r="D76" s="308"/>
      <c r="E76" s="308"/>
      <c r="F76" s="308"/>
      <c r="G76" s="308"/>
      <c r="H76" s="238"/>
      <c r="I76" s="239"/>
      <c r="J76" s="224"/>
      <c r="K76" s="224"/>
      <c r="L76" s="224"/>
      <c r="M76" s="224"/>
      <c r="N76" s="240"/>
      <c r="O76" s="240"/>
      <c r="P76" s="240"/>
      <c r="Q76" s="240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1196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4" x14ac:dyDescent="0.2">
      <c r="A77" s="236"/>
      <c r="B77" s="237"/>
      <c r="C77" s="307" t="s">
        <v>1216</v>
      </c>
      <c r="D77" s="308"/>
      <c r="E77" s="308"/>
      <c r="F77" s="308"/>
      <c r="G77" s="308"/>
      <c r="H77" s="238"/>
      <c r="I77" s="239"/>
      <c r="J77" s="224"/>
      <c r="K77" s="224"/>
      <c r="L77" s="224"/>
      <c r="M77" s="224"/>
      <c r="N77" s="240"/>
      <c r="O77" s="240"/>
      <c r="P77" s="240"/>
      <c r="Q77" s="240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1196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4" x14ac:dyDescent="0.2">
      <c r="A78" s="236"/>
      <c r="B78" s="237"/>
      <c r="C78" s="307" t="s">
        <v>1217</v>
      </c>
      <c r="D78" s="308"/>
      <c r="E78" s="308"/>
      <c r="F78" s="308"/>
      <c r="G78" s="308"/>
      <c r="H78" s="238"/>
      <c r="I78" s="239"/>
      <c r="J78" s="224"/>
      <c r="K78" s="224"/>
      <c r="L78" s="224"/>
      <c r="M78" s="224"/>
      <c r="N78" s="240"/>
      <c r="O78" s="240"/>
      <c r="P78" s="240"/>
      <c r="Q78" s="240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1196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4" x14ac:dyDescent="0.2">
      <c r="A79" s="236"/>
      <c r="B79" s="237"/>
      <c r="C79" s="307" t="s">
        <v>1218</v>
      </c>
      <c r="D79" s="308"/>
      <c r="E79" s="308"/>
      <c r="F79" s="308"/>
      <c r="G79" s="308"/>
      <c r="H79" s="238"/>
      <c r="I79" s="239"/>
      <c r="J79" s="224"/>
      <c r="K79" s="224"/>
      <c r="L79" s="224"/>
      <c r="M79" s="224"/>
      <c r="N79" s="240"/>
      <c r="O79" s="240"/>
      <c r="P79" s="240"/>
      <c r="Q79" s="240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1196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15">
        <v>37</v>
      </c>
      <c r="B80" s="216" t="s">
        <v>1219</v>
      </c>
      <c r="C80" s="217" t="s">
        <v>1220</v>
      </c>
      <c r="D80" s="218" t="s">
        <v>1221</v>
      </c>
      <c r="E80" s="219">
        <v>2</v>
      </c>
      <c r="F80" s="220"/>
      <c r="G80" s="220">
        <f t="shared" ref="G80:G84" si="17">ROUND(E80*F80,2)</f>
        <v>0</v>
      </c>
      <c r="H80" s="221">
        <v>250</v>
      </c>
      <c r="I80" s="222">
        <v>500</v>
      </c>
      <c r="J80" s="220">
        <v>0</v>
      </c>
      <c r="K80" s="220">
        <v>0</v>
      </c>
      <c r="L80" s="220">
        <v>21</v>
      </c>
      <c r="M80" s="220">
        <v>605</v>
      </c>
      <c r="N80" s="219">
        <v>0</v>
      </c>
      <c r="O80" s="219">
        <v>0</v>
      </c>
      <c r="P80" s="219">
        <v>0</v>
      </c>
      <c r="Q80" s="219">
        <v>0</v>
      </c>
      <c r="R80" s="220" t="s">
        <v>264</v>
      </c>
      <c r="S80" s="220" t="s">
        <v>1101</v>
      </c>
      <c r="T80" s="223" t="s">
        <v>1101</v>
      </c>
      <c r="U80" s="224">
        <v>0</v>
      </c>
      <c r="V80" s="224">
        <v>0</v>
      </c>
      <c r="W80" s="224"/>
      <c r="X80" s="224" t="s">
        <v>1170</v>
      </c>
      <c r="Y80" s="224" t="s">
        <v>1098</v>
      </c>
      <c r="Z80" s="225">
        <f>I80</f>
        <v>500</v>
      </c>
      <c r="AA80" s="225">
        <f>K80</f>
        <v>0</v>
      </c>
      <c r="AB80" s="225">
        <f>M80</f>
        <v>605</v>
      </c>
      <c r="AC80" s="226">
        <f>O80</f>
        <v>0</v>
      </c>
      <c r="AD80" s="226">
        <f>Q80</f>
        <v>0</v>
      </c>
      <c r="AE80" s="225">
        <f>V80</f>
        <v>0</v>
      </c>
      <c r="AF80" s="225">
        <f>G80</f>
        <v>0</v>
      </c>
      <c r="AG80" s="214" t="s">
        <v>208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2" x14ac:dyDescent="0.2">
      <c r="A81" s="215">
        <v>38</v>
      </c>
      <c r="B81" s="216" t="s">
        <v>1222</v>
      </c>
      <c r="C81" s="217" t="s">
        <v>1223</v>
      </c>
      <c r="D81" s="218" t="s">
        <v>1224</v>
      </c>
      <c r="E81" s="219">
        <v>1</v>
      </c>
      <c r="F81" s="220"/>
      <c r="G81" s="220">
        <f t="shared" si="17"/>
        <v>0</v>
      </c>
      <c r="H81" s="221">
        <v>35</v>
      </c>
      <c r="I81" s="222">
        <v>35</v>
      </c>
      <c r="J81" s="220">
        <v>0</v>
      </c>
      <c r="K81" s="220">
        <v>0</v>
      </c>
      <c r="L81" s="220">
        <v>21</v>
      </c>
      <c r="M81" s="220">
        <v>42.35</v>
      </c>
      <c r="N81" s="219">
        <v>0</v>
      </c>
      <c r="O81" s="219">
        <v>0</v>
      </c>
      <c r="P81" s="219">
        <v>0</v>
      </c>
      <c r="Q81" s="219">
        <v>0</v>
      </c>
      <c r="R81" s="220"/>
      <c r="S81" s="220" t="s">
        <v>179</v>
      </c>
      <c r="T81" s="223" t="s">
        <v>1150</v>
      </c>
      <c r="U81" s="224">
        <v>0</v>
      </c>
      <c r="V81" s="224">
        <v>0</v>
      </c>
      <c r="W81" s="224"/>
      <c r="X81" s="224" t="s">
        <v>1170</v>
      </c>
      <c r="Y81" s="224" t="s">
        <v>1098</v>
      </c>
      <c r="Z81" s="225">
        <f>I81</f>
        <v>35</v>
      </c>
      <c r="AA81" s="225">
        <f>K81</f>
        <v>0</v>
      </c>
      <c r="AB81" s="225">
        <f>M81</f>
        <v>42.35</v>
      </c>
      <c r="AC81" s="226">
        <f>O81</f>
        <v>0</v>
      </c>
      <c r="AD81" s="226">
        <f>Q81</f>
        <v>0</v>
      </c>
      <c r="AE81" s="225">
        <f>V81</f>
        <v>0</v>
      </c>
      <c r="AF81" s="225">
        <f>G81</f>
        <v>0</v>
      </c>
      <c r="AG81" s="214" t="s">
        <v>208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15">
        <v>39</v>
      </c>
      <c r="B82" s="216" t="s">
        <v>1225</v>
      </c>
      <c r="C82" s="217" t="s">
        <v>1226</v>
      </c>
      <c r="D82" s="218" t="s">
        <v>220</v>
      </c>
      <c r="E82" s="219">
        <v>15</v>
      </c>
      <c r="F82" s="220"/>
      <c r="G82" s="220">
        <f t="shared" si="17"/>
        <v>0</v>
      </c>
      <c r="H82" s="221">
        <v>9.1999999999999993</v>
      </c>
      <c r="I82" s="222">
        <v>138</v>
      </c>
      <c r="J82" s="220">
        <v>0</v>
      </c>
      <c r="K82" s="220">
        <v>0</v>
      </c>
      <c r="L82" s="220">
        <v>21</v>
      </c>
      <c r="M82" s="220">
        <v>166.98</v>
      </c>
      <c r="N82" s="219">
        <v>3.0000000000000001E-5</v>
      </c>
      <c r="O82" s="219">
        <v>4.4999999999999999E-4</v>
      </c>
      <c r="P82" s="219">
        <v>0</v>
      </c>
      <c r="Q82" s="219">
        <v>0</v>
      </c>
      <c r="R82" s="220" t="s">
        <v>264</v>
      </c>
      <c r="S82" s="220" t="s">
        <v>1101</v>
      </c>
      <c r="T82" s="223" t="s">
        <v>1101</v>
      </c>
      <c r="U82" s="224">
        <v>0</v>
      </c>
      <c r="V82" s="224">
        <v>0</v>
      </c>
      <c r="W82" s="224"/>
      <c r="X82" s="224" t="s">
        <v>1170</v>
      </c>
      <c r="Y82" s="224" t="s">
        <v>1098</v>
      </c>
      <c r="Z82" s="225">
        <f>I82</f>
        <v>138</v>
      </c>
      <c r="AA82" s="225">
        <f>K82</f>
        <v>0</v>
      </c>
      <c r="AB82" s="225">
        <f>M82</f>
        <v>166.98</v>
      </c>
      <c r="AC82" s="226">
        <f>O82</f>
        <v>4.4999999999999999E-4</v>
      </c>
      <c r="AD82" s="226">
        <f>Q82</f>
        <v>0</v>
      </c>
      <c r="AE82" s="225">
        <f>V82</f>
        <v>0</v>
      </c>
      <c r="AF82" s="225">
        <f>G82</f>
        <v>0</v>
      </c>
      <c r="AG82" s="214" t="s">
        <v>208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15">
        <v>42</v>
      </c>
      <c r="B83" s="216" t="s">
        <v>1227</v>
      </c>
      <c r="C83" s="217" t="s">
        <v>1228</v>
      </c>
      <c r="D83" s="218" t="s">
        <v>220</v>
      </c>
      <c r="E83" s="219">
        <v>4</v>
      </c>
      <c r="F83" s="220"/>
      <c r="G83" s="220">
        <f t="shared" si="17"/>
        <v>0</v>
      </c>
      <c r="H83" s="221">
        <v>173</v>
      </c>
      <c r="I83" s="222">
        <v>692</v>
      </c>
      <c r="J83" s="220">
        <v>0</v>
      </c>
      <c r="K83" s="220">
        <v>0</v>
      </c>
      <c r="L83" s="220">
        <v>21</v>
      </c>
      <c r="M83" s="220">
        <v>837.32</v>
      </c>
      <c r="N83" s="219">
        <v>0</v>
      </c>
      <c r="O83" s="219">
        <v>0</v>
      </c>
      <c r="P83" s="219">
        <v>0</v>
      </c>
      <c r="Q83" s="219">
        <v>0</v>
      </c>
      <c r="R83" s="220" t="s">
        <v>264</v>
      </c>
      <c r="S83" s="220" t="s">
        <v>1101</v>
      </c>
      <c r="T83" s="223" t="s">
        <v>1101</v>
      </c>
      <c r="U83" s="224">
        <v>0</v>
      </c>
      <c r="V83" s="224">
        <v>0</v>
      </c>
      <c r="W83" s="224"/>
      <c r="X83" s="224" t="s">
        <v>1170</v>
      </c>
      <c r="Y83" s="224" t="s">
        <v>1098</v>
      </c>
      <c r="Z83" s="225">
        <f>I83</f>
        <v>692</v>
      </c>
      <c r="AA83" s="225">
        <f>K83</f>
        <v>0</v>
      </c>
      <c r="AB83" s="225">
        <f>M83</f>
        <v>837.32</v>
      </c>
      <c r="AC83" s="226">
        <f>O83</f>
        <v>0</v>
      </c>
      <c r="AD83" s="226">
        <f>Q83</f>
        <v>0</v>
      </c>
      <c r="AE83" s="225">
        <f>V83</f>
        <v>0</v>
      </c>
      <c r="AF83" s="225">
        <f>G83</f>
        <v>0</v>
      </c>
      <c r="AG83" s="214" t="s">
        <v>208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33.75" outlineLevel="2" x14ac:dyDescent="0.2">
      <c r="A84" s="227">
        <v>44</v>
      </c>
      <c r="B84" s="228" t="s">
        <v>1229</v>
      </c>
      <c r="C84" s="229" t="s">
        <v>1230</v>
      </c>
      <c r="D84" s="230" t="s">
        <v>1157</v>
      </c>
      <c r="E84" s="231">
        <v>1</v>
      </c>
      <c r="F84" s="232"/>
      <c r="G84" s="220">
        <f t="shared" si="17"/>
        <v>0</v>
      </c>
      <c r="H84" s="233">
        <v>8041</v>
      </c>
      <c r="I84" s="234">
        <v>8041</v>
      </c>
      <c r="J84" s="232">
        <v>0</v>
      </c>
      <c r="K84" s="232">
        <v>0</v>
      </c>
      <c r="L84" s="232">
        <v>21</v>
      </c>
      <c r="M84" s="232">
        <v>9729.61</v>
      </c>
      <c r="N84" s="231">
        <v>0</v>
      </c>
      <c r="O84" s="231">
        <v>0</v>
      </c>
      <c r="P84" s="231">
        <v>0</v>
      </c>
      <c r="Q84" s="231">
        <v>0</v>
      </c>
      <c r="R84" s="232"/>
      <c r="S84" s="232" t="s">
        <v>179</v>
      </c>
      <c r="T84" s="235" t="s">
        <v>1150</v>
      </c>
      <c r="U84" s="224">
        <v>0</v>
      </c>
      <c r="V84" s="224">
        <v>0</v>
      </c>
      <c r="W84" s="224"/>
      <c r="X84" s="224" t="s">
        <v>1170</v>
      </c>
      <c r="Y84" s="224" t="s">
        <v>1098</v>
      </c>
      <c r="Z84" s="225">
        <f>I84</f>
        <v>8041</v>
      </c>
      <c r="AA84" s="225">
        <f>K84</f>
        <v>0</v>
      </c>
      <c r="AB84" s="225">
        <f>M84</f>
        <v>9729.61</v>
      </c>
      <c r="AC84" s="226">
        <f>O84</f>
        <v>0</v>
      </c>
      <c r="AD84" s="226">
        <f>Q84</f>
        <v>0</v>
      </c>
      <c r="AE84" s="225">
        <f>V84</f>
        <v>0</v>
      </c>
      <c r="AF84" s="225">
        <f>G84</f>
        <v>0</v>
      </c>
      <c r="AG84" s="214" t="s">
        <v>208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3" x14ac:dyDescent="0.2">
      <c r="A85" s="236"/>
      <c r="B85" s="237"/>
      <c r="C85" s="310" t="s">
        <v>1231</v>
      </c>
      <c r="D85" s="311"/>
      <c r="E85" s="311"/>
      <c r="F85" s="311"/>
      <c r="G85" s="311"/>
      <c r="H85" s="238"/>
      <c r="I85" s="239"/>
      <c r="J85" s="224"/>
      <c r="K85" s="224"/>
      <c r="L85" s="224"/>
      <c r="M85" s="224"/>
      <c r="N85" s="240"/>
      <c r="O85" s="240"/>
      <c r="P85" s="240"/>
      <c r="Q85" s="240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1196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41" t="str">
        <f>C85</f>
        <v>Pro přivolání pomoci tělesně postiženým osobám (podle vyhlášky č. 398/2009 Sb. o bezbariérovém užívání staveb), např. na WC.</v>
      </c>
      <c r="BB85" s="214"/>
      <c r="BC85" s="214"/>
      <c r="BD85" s="214"/>
      <c r="BE85" s="214"/>
      <c r="BF85" s="214"/>
      <c r="BG85" s="214"/>
      <c r="BH85" s="214"/>
    </row>
    <row r="86" spans="1:60" ht="22.5" outlineLevel="4" x14ac:dyDescent="0.2">
      <c r="A86" s="236"/>
      <c r="B86" s="237"/>
      <c r="C86" s="307" t="s">
        <v>1232</v>
      </c>
      <c r="D86" s="308"/>
      <c r="E86" s="308"/>
      <c r="F86" s="308"/>
      <c r="G86" s="308"/>
      <c r="H86" s="238"/>
      <c r="I86" s="239"/>
      <c r="J86" s="224"/>
      <c r="K86" s="224"/>
      <c r="L86" s="224"/>
      <c r="M86" s="224"/>
      <c r="N86" s="240"/>
      <c r="O86" s="240"/>
      <c r="P86" s="240"/>
      <c r="Q86" s="240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1196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41" t="str">
        <f>C86</f>
        <v>Skládá se z následujících prvků: kontrolní modul s alarmem, tlačítko signální tahové, tlačítko resetovací, transformátor.</v>
      </c>
      <c r="BB86" s="214"/>
      <c r="BC86" s="214"/>
      <c r="BD86" s="214"/>
      <c r="BE86" s="214"/>
      <c r="BF86" s="214"/>
      <c r="BG86" s="214"/>
      <c r="BH86" s="214"/>
    </row>
    <row r="87" spans="1:60" outlineLevel="4" x14ac:dyDescent="0.2">
      <c r="A87" s="236"/>
      <c r="B87" s="237"/>
      <c r="C87" s="307" t="s">
        <v>1233</v>
      </c>
      <c r="D87" s="308"/>
      <c r="E87" s="308"/>
      <c r="F87" s="308"/>
      <c r="G87" s="308"/>
      <c r="H87" s="238"/>
      <c r="I87" s="239"/>
      <c r="J87" s="224"/>
      <c r="K87" s="224"/>
      <c r="L87" s="224"/>
      <c r="M87" s="224"/>
      <c r="N87" s="240"/>
      <c r="O87" s="240"/>
      <c r="P87" s="240"/>
      <c r="Q87" s="240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1196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2.5" outlineLevel="4" x14ac:dyDescent="0.2">
      <c r="A88" s="236"/>
      <c r="B88" s="237"/>
      <c r="C88" s="307" t="s">
        <v>1234</v>
      </c>
      <c r="D88" s="308"/>
      <c r="E88" s="308"/>
      <c r="F88" s="308"/>
      <c r="G88" s="308"/>
      <c r="H88" s="238"/>
      <c r="I88" s="239"/>
      <c r="J88" s="224"/>
      <c r="K88" s="224"/>
      <c r="L88" s="224"/>
      <c r="M88" s="224"/>
      <c r="N88" s="240"/>
      <c r="O88" s="240"/>
      <c r="P88" s="240"/>
      <c r="Q88" s="240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1196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41" t="str">
        <f>C88</f>
        <v>Stiskem tlačítka nebo tahem za šňůru (délka 2,5 m) se vyvolá akustický a optický alarm vně místnosti. LED v tlačítku se rozsvítí jako znamení, že přijde pomoc.</v>
      </c>
      <c r="BB88" s="214"/>
      <c r="BC88" s="214"/>
      <c r="BD88" s="214"/>
      <c r="BE88" s="214"/>
      <c r="BF88" s="214"/>
      <c r="BG88" s="214"/>
      <c r="BH88" s="214"/>
    </row>
    <row r="89" spans="1:60" outlineLevel="4" x14ac:dyDescent="0.2">
      <c r="A89" s="236"/>
      <c r="B89" s="237"/>
      <c r="C89" s="307" t="s">
        <v>1235</v>
      </c>
      <c r="D89" s="308"/>
      <c r="E89" s="308"/>
      <c r="F89" s="308"/>
      <c r="G89" s="308"/>
      <c r="H89" s="238"/>
      <c r="I89" s="239"/>
      <c r="J89" s="224"/>
      <c r="K89" s="224"/>
      <c r="L89" s="224"/>
      <c r="M89" s="224"/>
      <c r="N89" s="240"/>
      <c r="O89" s="240"/>
      <c r="P89" s="240"/>
      <c r="Q89" s="240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1196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2.5" outlineLevel="4" x14ac:dyDescent="0.2">
      <c r="A90" s="236"/>
      <c r="B90" s="237"/>
      <c r="C90" s="307" t="s">
        <v>1236</v>
      </c>
      <c r="D90" s="308"/>
      <c r="E90" s="308"/>
      <c r="F90" s="308"/>
      <c r="G90" s="308"/>
      <c r="H90" s="238"/>
      <c r="I90" s="239"/>
      <c r="J90" s="224"/>
      <c r="K90" s="224"/>
      <c r="L90" s="224"/>
      <c r="M90" s="224"/>
      <c r="N90" s="240"/>
      <c r="O90" s="240"/>
      <c r="P90" s="240"/>
      <c r="Q90" s="240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1196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41" t="str">
        <f>C90</f>
        <v>K výstupům kontrolního modulu je možné připojit další prvky signalizačního systému. Do kontrolní smyčky lze také doplnit další signální tlačítka, např. FAP 2001.</v>
      </c>
      <c r="BB90" s="214"/>
      <c r="BC90" s="214"/>
      <c r="BD90" s="214"/>
      <c r="BE90" s="214"/>
      <c r="BF90" s="214"/>
      <c r="BG90" s="214"/>
      <c r="BH90" s="214"/>
    </row>
    <row r="91" spans="1:60" outlineLevel="4" x14ac:dyDescent="0.2">
      <c r="A91" s="236"/>
      <c r="B91" s="237"/>
      <c r="C91" s="307" t="s">
        <v>1237</v>
      </c>
      <c r="D91" s="308"/>
      <c r="E91" s="308"/>
      <c r="F91" s="308"/>
      <c r="G91" s="308"/>
      <c r="H91" s="238"/>
      <c r="I91" s="239"/>
      <c r="J91" s="224"/>
      <c r="K91" s="224"/>
      <c r="L91" s="224"/>
      <c r="M91" s="224"/>
      <c r="N91" s="240"/>
      <c r="O91" s="240"/>
      <c r="P91" s="240"/>
      <c r="Q91" s="240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1196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4" x14ac:dyDescent="0.2">
      <c r="A92" s="236"/>
      <c r="B92" s="237"/>
      <c r="C92" s="307" t="s">
        <v>1238</v>
      </c>
      <c r="D92" s="308"/>
      <c r="E92" s="308"/>
      <c r="F92" s="308"/>
      <c r="G92" s="308"/>
      <c r="H92" s="238"/>
      <c r="I92" s="239"/>
      <c r="J92" s="224"/>
      <c r="K92" s="224"/>
      <c r="L92" s="224"/>
      <c r="M92" s="224"/>
      <c r="N92" s="240"/>
      <c r="O92" s="240"/>
      <c r="P92" s="240"/>
      <c r="Q92" s="240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1196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4" x14ac:dyDescent="0.2">
      <c r="A93" s="236"/>
      <c r="B93" s="237"/>
      <c r="C93" s="307" t="s">
        <v>1239</v>
      </c>
      <c r="D93" s="308"/>
      <c r="E93" s="308"/>
      <c r="F93" s="308"/>
      <c r="G93" s="308"/>
      <c r="H93" s="238"/>
      <c r="I93" s="239"/>
      <c r="J93" s="224"/>
      <c r="K93" s="224"/>
      <c r="L93" s="224"/>
      <c r="M93" s="224"/>
      <c r="N93" s="240"/>
      <c r="O93" s="240"/>
      <c r="P93" s="240"/>
      <c r="Q93" s="240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1196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4" x14ac:dyDescent="0.2">
      <c r="A94" s="236"/>
      <c r="B94" s="237"/>
      <c r="C94" s="307" t="s">
        <v>1240</v>
      </c>
      <c r="D94" s="308"/>
      <c r="E94" s="308"/>
      <c r="F94" s="308"/>
      <c r="G94" s="308"/>
      <c r="H94" s="238"/>
      <c r="I94" s="239"/>
      <c r="J94" s="224"/>
      <c r="K94" s="224"/>
      <c r="L94" s="224"/>
      <c r="M94" s="224"/>
      <c r="N94" s="240"/>
      <c r="O94" s="240"/>
      <c r="P94" s="240"/>
      <c r="Q94" s="240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1196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 x14ac:dyDescent="0.2">
      <c r="A95" s="215">
        <v>49</v>
      </c>
      <c r="B95" s="216" t="s">
        <v>1241</v>
      </c>
      <c r="C95" s="217" t="s">
        <v>1242</v>
      </c>
      <c r="D95" s="218" t="s">
        <v>220</v>
      </c>
      <c r="E95" s="219">
        <v>10</v>
      </c>
      <c r="F95" s="220"/>
      <c r="G95" s="220">
        <f t="shared" ref="G95:G99" si="18">ROUND(E95*F95,2)</f>
        <v>0</v>
      </c>
      <c r="H95" s="221">
        <v>2.95</v>
      </c>
      <c r="I95" s="222">
        <v>29.5</v>
      </c>
      <c r="J95" s="220">
        <v>0</v>
      </c>
      <c r="K95" s="220">
        <v>0</v>
      </c>
      <c r="L95" s="220">
        <v>21</v>
      </c>
      <c r="M95" s="220">
        <v>35.695</v>
      </c>
      <c r="N95" s="219">
        <v>0</v>
      </c>
      <c r="O95" s="219">
        <v>0</v>
      </c>
      <c r="P95" s="219">
        <v>0</v>
      </c>
      <c r="Q95" s="219">
        <v>0</v>
      </c>
      <c r="R95" s="220" t="s">
        <v>264</v>
      </c>
      <c r="S95" s="220" t="s">
        <v>1101</v>
      </c>
      <c r="T95" s="223" t="s">
        <v>1101</v>
      </c>
      <c r="U95" s="224">
        <v>0</v>
      </c>
      <c r="V95" s="224">
        <v>0</v>
      </c>
      <c r="W95" s="224"/>
      <c r="X95" s="224" t="s">
        <v>1170</v>
      </c>
      <c r="Y95" s="224" t="s">
        <v>1098</v>
      </c>
      <c r="Z95" s="225">
        <f t="shared" ref="Z95:Z100" si="19">I95</f>
        <v>29.5</v>
      </c>
      <c r="AA95" s="225">
        <f t="shared" ref="AA95:AA100" si="20">K95</f>
        <v>0</v>
      </c>
      <c r="AB95" s="225">
        <f t="shared" ref="AB95:AB100" si="21">M95</f>
        <v>35.695</v>
      </c>
      <c r="AC95" s="226">
        <f t="shared" ref="AC95:AC100" si="22">O95</f>
        <v>0</v>
      </c>
      <c r="AD95" s="226">
        <f t="shared" ref="AD95:AD100" si="23">Q95</f>
        <v>0</v>
      </c>
      <c r="AE95" s="225">
        <f t="shared" ref="AE95:AE100" si="24">V95</f>
        <v>0</v>
      </c>
      <c r="AF95" s="225">
        <f t="shared" ref="AF95:AF100" si="25">G95</f>
        <v>0</v>
      </c>
      <c r="AG95" s="214" t="s">
        <v>208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15">
        <v>50</v>
      </c>
      <c r="B96" s="216" t="s">
        <v>1243</v>
      </c>
      <c r="C96" s="217" t="s">
        <v>1244</v>
      </c>
      <c r="D96" s="218" t="s">
        <v>220</v>
      </c>
      <c r="E96" s="219">
        <v>25</v>
      </c>
      <c r="F96" s="220"/>
      <c r="G96" s="220">
        <f t="shared" si="18"/>
        <v>0</v>
      </c>
      <c r="H96" s="221">
        <v>3.1</v>
      </c>
      <c r="I96" s="222">
        <v>77.5</v>
      </c>
      <c r="J96" s="220">
        <v>0</v>
      </c>
      <c r="K96" s="220">
        <v>0</v>
      </c>
      <c r="L96" s="220">
        <v>21</v>
      </c>
      <c r="M96" s="220">
        <v>93.775000000000006</v>
      </c>
      <c r="N96" s="219">
        <v>0</v>
      </c>
      <c r="O96" s="219">
        <v>0</v>
      </c>
      <c r="P96" s="219">
        <v>0</v>
      </c>
      <c r="Q96" s="219">
        <v>0</v>
      </c>
      <c r="R96" s="220" t="s">
        <v>264</v>
      </c>
      <c r="S96" s="220" t="s">
        <v>1101</v>
      </c>
      <c r="T96" s="223" t="s">
        <v>1101</v>
      </c>
      <c r="U96" s="224">
        <v>0</v>
      </c>
      <c r="V96" s="224">
        <v>0</v>
      </c>
      <c r="W96" s="224"/>
      <c r="X96" s="224" t="s">
        <v>1170</v>
      </c>
      <c r="Y96" s="224" t="s">
        <v>1098</v>
      </c>
      <c r="Z96" s="225">
        <f t="shared" si="19"/>
        <v>77.5</v>
      </c>
      <c r="AA96" s="225">
        <f t="shared" si="20"/>
        <v>0</v>
      </c>
      <c r="AB96" s="225">
        <f t="shared" si="21"/>
        <v>93.775000000000006</v>
      </c>
      <c r="AC96" s="226">
        <f t="shared" si="22"/>
        <v>0</v>
      </c>
      <c r="AD96" s="226">
        <f t="shared" si="23"/>
        <v>0</v>
      </c>
      <c r="AE96" s="225">
        <f t="shared" si="24"/>
        <v>0</v>
      </c>
      <c r="AF96" s="225">
        <f t="shared" si="25"/>
        <v>0</v>
      </c>
      <c r="AG96" s="214" t="s">
        <v>208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15">
        <v>51</v>
      </c>
      <c r="B97" s="216" t="s">
        <v>1245</v>
      </c>
      <c r="C97" s="217" t="s">
        <v>1246</v>
      </c>
      <c r="D97" s="218" t="s">
        <v>220</v>
      </c>
      <c r="E97" s="219">
        <v>15</v>
      </c>
      <c r="F97" s="220"/>
      <c r="G97" s="220">
        <f t="shared" si="18"/>
        <v>0</v>
      </c>
      <c r="H97" s="221">
        <v>4.55</v>
      </c>
      <c r="I97" s="222">
        <v>68.25</v>
      </c>
      <c r="J97" s="220">
        <v>0</v>
      </c>
      <c r="K97" s="220">
        <v>0</v>
      </c>
      <c r="L97" s="220">
        <v>21</v>
      </c>
      <c r="M97" s="220">
        <v>82.582499999999996</v>
      </c>
      <c r="N97" s="219">
        <v>0</v>
      </c>
      <c r="O97" s="219">
        <v>0</v>
      </c>
      <c r="P97" s="219">
        <v>0</v>
      </c>
      <c r="Q97" s="219">
        <v>0</v>
      </c>
      <c r="R97" s="220" t="s">
        <v>264</v>
      </c>
      <c r="S97" s="220" t="s">
        <v>1101</v>
      </c>
      <c r="T97" s="223" t="s">
        <v>1101</v>
      </c>
      <c r="U97" s="224">
        <v>0</v>
      </c>
      <c r="V97" s="224">
        <v>0</v>
      </c>
      <c r="W97" s="224"/>
      <c r="X97" s="224" t="s">
        <v>1170</v>
      </c>
      <c r="Y97" s="224" t="s">
        <v>1098</v>
      </c>
      <c r="Z97" s="225">
        <f t="shared" si="19"/>
        <v>68.25</v>
      </c>
      <c r="AA97" s="225">
        <f t="shared" si="20"/>
        <v>0</v>
      </c>
      <c r="AB97" s="225">
        <f t="shared" si="21"/>
        <v>82.582499999999996</v>
      </c>
      <c r="AC97" s="226">
        <f t="shared" si="22"/>
        <v>0</v>
      </c>
      <c r="AD97" s="226">
        <f t="shared" si="23"/>
        <v>0</v>
      </c>
      <c r="AE97" s="225">
        <f t="shared" si="24"/>
        <v>0</v>
      </c>
      <c r="AF97" s="225">
        <f t="shared" si="25"/>
        <v>0</v>
      </c>
      <c r="AG97" s="214" t="s">
        <v>208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2" x14ac:dyDescent="0.2">
      <c r="A98" s="215">
        <v>52</v>
      </c>
      <c r="B98" s="216" t="s">
        <v>1247</v>
      </c>
      <c r="C98" s="217" t="s">
        <v>1248</v>
      </c>
      <c r="D98" s="218" t="s">
        <v>1221</v>
      </c>
      <c r="E98" s="219">
        <v>1</v>
      </c>
      <c r="F98" s="220"/>
      <c r="G98" s="220">
        <f t="shared" si="18"/>
        <v>0</v>
      </c>
      <c r="H98" s="221">
        <v>305.5</v>
      </c>
      <c r="I98" s="222">
        <v>305.5</v>
      </c>
      <c r="J98" s="220">
        <v>0</v>
      </c>
      <c r="K98" s="220">
        <v>0</v>
      </c>
      <c r="L98" s="220">
        <v>21</v>
      </c>
      <c r="M98" s="220">
        <v>369.65499999999997</v>
      </c>
      <c r="N98" s="219">
        <v>0</v>
      </c>
      <c r="O98" s="219">
        <v>0</v>
      </c>
      <c r="P98" s="219">
        <v>0</v>
      </c>
      <c r="Q98" s="219">
        <v>0</v>
      </c>
      <c r="R98" s="220" t="s">
        <v>264</v>
      </c>
      <c r="S98" s="220" t="s">
        <v>1101</v>
      </c>
      <c r="T98" s="223" t="s">
        <v>1101</v>
      </c>
      <c r="U98" s="224">
        <v>0</v>
      </c>
      <c r="V98" s="224">
        <v>0</v>
      </c>
      <c r="W98" s="224"/>
      <c r="X98" s="224" t="s">
        <v>1170</v>
      </c>
      <c r="Y98" s="224" t="s">
        <v>1098</v>
      </c>
      <c r="Z98" s="225">
        <f t="shared" si="19"/>
        <v>305.5</v>
      </c>
      <c r="AA98" s="225">
        <f t="shared" si="20"/>
        <v>0</v>
      </c>
      <c r="AB98" s="225">
        <f t="shared" si="21"/>
        <v>369.65499999999997</v>
      </c>
      <c r="AC98" s="226">
        <f t="shared" si="22"/>
        <v>0</v>
      </c>
      <c r="AD98" s="226">
        <f t="shared" si="23"/>
        <v>0</v>
      </c>
      <c r="AE98" s="225">
        <f t="shared" si="24"/>
        <v>0</v>
      </c>
      <c r="AF98" s="225">
        <f t="shared" si="25"/>
        <v>0</v>
      </c>
      <c r="AG98" s="214" t="s">
        <v>208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 x14ac:dyDescent="0.2">
      <c r="A99" s="215">
        <v>53</v>
      </c>
      <c r="B99" s="216" t="s">
        <v>1249</v>
      </c>
      <c r="C99" s="217" t="s">
        <v>1250</v>
      </c>
      <c r="D99" s="218" t="s">
        <v>1221</v>
      </c>
      <c r="E99" s="219">
        <v>2</v>
      </c>
      <c r="F99" s="220"/>
      <c r="G99" s="220">
        <f t="shared" si="18"/>
        <v>0</v>
      </c>
      <c r="H99" s="221">
        <v>154</v>
      </c>
      <c r="I99" s="222">
        <v>308</v>
      </c>
      <c r="J99" s="220">
        <v>0</v>
      </c>
      <c r="K99" s="220">
        <v>0</v>
      </c>
      <c r="L99" s="220">
        <v>21</v>
      </c>
      <c r="M99" s="220">
        <v>372.68</v>
      </c>
      <c r="N99" s="219">
        <v>0</v>
      </c>
      <c r="O99" s="219">
        <v>0</v>
      </c>
      <c r="P99" s="219">
        <v>0</v>
      </c>
      <c r="Q99" s="219">
        <v>0</v>
      </c>
      <c r="R99" s="220" t="s">
        <v>264</v>
      </c>
      <c r="S99" s="220" t="s">
        <v>1101</v>
      </c>
      <c r="T99" s="223" t="s">
        <v>1101</v>
      </c>
      <c r="U99" s="224">
        <v>0</v>
      </c>
      <c r="V99" s="224">
        <v>0</v>
      </c>
      <c r="W99" s="224"/>
      <c r="X99" s="224" t="s">
        <v>1170</v>
      </c>
      <c r="Y99" s="224" t="s">
        <v>1098</v>
      </c>
      <c r="Z99" s="225">
        <f t="shared" si="19"/>
        <v>308</v>
      </c>
      <c r="AA99" s="225">
        <f t="shared" si="20"/>
        <v>0</v>
      </c>
      <c r="AB99" s="225">
        <f t="shared" si="21"/>
        <v>372.68</v>
      </c>
      <c r="AC99" s="226">
        <f t="shared" si="22"/>
        <v>0</v>
      </c>
      <c r="AD99" s="226">
        <f t="shared" si="23"/>
        <v>0</v>
      </c>
      <c r="AE99" s="225">
        <f t="shared" si="24"/>
        <v>0</v>
      </c>
      <c r="AF99" s="225">
        <f t="shared" si="25"/>
        <v>0</v>
      </c>
      <c r="AG99" s="214" t="s">
        <v>208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15">
        <v>58</v>
      </c>
      <c r="B100" s="216" t="s">
        <v>1251</v>
      </c>
      <c r="C100" s="217" t="s">
        <v>1252</v>
      </c>
      <c r="D100" s="218" t="s">
        <v>1253</v>
      </c>
      <c r="E100" s="219">
        <v>20</v>
      </c>
      <c r="F100" s="220"/>
      <c r="G100" s="220">
        <f>ROUND(E100*F100,2)</f>
        <v>0</v>
      </c>
      <c r="H100" s="221">
        <v>8.4</v>
      </c>
      <c r="I100" s="222">
        <v>168</v>
      </c>
      <c r="J100" s="220">
        <v>0</v>
      </c>
      <c r="K100" s="220">
        <v>0</v>
      </c>
      <c r="L100" s="220">
        <v>21</v>
      </c>
      <c r="M100" s="220">
        <v>203.28</v>
      </c>
      <c r="N100" s="219">
        <v>1E-3</v>
      </c>
      <c r="O100" s="219">
        <v>0.02</v>
      </c>
      <c r="P100" s="219">
        <v>0</v>
      </c>
      <c r="Q100" s="219">
        <v>0</v>
      </c>
      <c r="R100" s="220" t="s">
        <v>264</v>
      </c>
      <c r="S100" s="220" t="s">
        <v>1254</v>
      </c>
      <c r="T100" s="223" t="s">
        <v>1254</v>
      </c>
      <c r="U100" s="224">
        <v>0</v>
      </c>
      <c r="V100" s="224">
        <v>0</v>
      </c>
      <c r="W100" s="224"/>
      <c r="X100" s="224" t="s">
        <v>1170</v>
      </c>
      <c r="Y100" s="224" t="s">
        <v>1098</v>
      </c>
      <c r="Z100" s="225">
        <f t="shared" si="19"/>
        <v>168</v>
      </c>
      <c r="AA100" s="225">
        <f t="shared" si="20"/>
        <v>0</v>
      </c>
      <c r="AB100" s="225">
        <f t="shared" si="21"/>
        <v>203.28</v>
      </c>
      <c r="AC100" s="226">
        <f t="shared" si="22"/>
        <v>0.02</v>
      </c>
      <c r="AD100" s="226">
        <f t="shared" si="23"/>
        <v>0</v>
      </c>
      <c r="AE100" s="225">
        <f t="shared" si="24"/>
        <v>0</v>
      </c>
      <c r="AF100" s="225">
        <f t="shared" si="25"/>
        <v>0</v>
      </c>
      <c r="AG100" s="214" t="s">
        <v>208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04" t="s">
        <v>142</v>
      </c>
      <c r="B101" s="205" t="s">
        <v>1255</v>
      </c>
      <c r="C101" s="206" t="s">
        <v>1256</v>
      </c>
      <c r="D101" s="207"/>
      <c r="E101" s="208"/>
      <c r="F101" s="209"/>
      <c r="G101" s="209">
        <f>SUM(AF102:AF109)</f>
        <v>0</v>
      </c>
      <c r="H101" s="210"/>
      <c r="I101" s="211">
        <f>SUM(Z102:Z109)</f>
        <v>0</v>
      </c>
      <c r="J101" s="209"/>
      <c r="K101" s="209">
        <f>SUM(AA102:AA109)</f>
        <v>44800</v>
      </c>
      <c r="L101" s="209"/>
      <c r="M101" s="209">
        <f>SUM(AB102:AB109)</f>
        <v>54208</v>
      </c>
      <c r="N101" s="208"/>
      <c r="O101" s="208">
        <f>SUM(AC102:AC109)</f>
        <v>0</v>
      </c>
      <c r="P101" s="208"/>
      <c r="Q101" s="208">
        <f>SUM(AD102:AD109)</f>
        <v>0</v>
      </c>
      <c r="R101" s="209"/>
      <c r="S101" s="209"/>
      <c r="T101" s="212"/>
      <c r="U101" s="213"/>
      <c r="V101" s="213">
        <f>SUM(AE102:AE109)</f>
        <v>0</v>
      </c>
      <c r="W101" s="213"/>
      <c r="X101" s="213"/>
      <c r="Y101" s="213"/>
      <c r="Z101" s="214"/>
      <c r="AA101" s="214"/>
      <c r="AB101" s="214"/>
      <c r="AC101" s="214"/>
      <c r="AD101" s="214"/>
      <c r="AE101" s="214"/>
      <c r="AF101" s="214"/>
      <c r="AG101" s="214" t="s">
        <v>143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 x14ac:dyDescent="0.2">
      <c r="A102" s="215">
        <v>60</v>
      </c>
      <c r="B102" s="216" t="s">
        <v>1257</v>
      </c>
      <c r="C102" s="217" t="s">
        <v>1258</v>
      </c>
      <c r="D102" s="218" t="s">
        <v>877</v>
      </c>
      <c r="E102" s="219">
        <v>1</v>
      </c>
      <c r="F102" s="220"/>
      <c r="G102" s="220">
        <f>ROUND(E102*F102,2)</f>
        <v>0</v>
      </c>
      <c r="H102" s="221">
        <v>0</v>
      </c>
      <c r="I102" s="222">
        <v>0</v>
      </c>
      <c r="J102" s="220">
        <v>3000</v>
      </c>
      <c r="K102" s="220">
        <v>3000</v>
      </c>
      <c r="L102" s="220">
        <v>21</v>
      </c>
      <c r="M102" s="220">
        <v>3630</v>
      </c>
      <c r="N102" s="219">
        <v>0</v>
      </c>
      <c r="O102" s="219">
        <v>0</v>
      </c>
      <c r="P102" s="219">
        <v>0</v>
      </c>
      <c r="Q102" s="219">
        <v>0</v>
      </c>
      <c r="R102" s="220"/>
      <c r="S102" s="220" t="s">
        <v>179</v>
      </c>
      <c r="T102" s="223" t="s">
        <v>1150</v>
      </c>
      <c r="U102" s="224">
        <v>0</v>
      </c>
      <c r="V102" s="224">
        <v>0</v>
      </c>
      <c r="W102" s="224"/>
      <c r="X102" s="224" t="s">
        <v>1256</v>
      </c>
      <c r="Y102" s="224" t="s">
        <v>1098</v>
      </c>
      <c r="Z102" s="225">
        <f>I102</f>
        <v>0</v>
      </c>
      <c r="AA102" s="225">
        <f>K102</f>
        <v>3000</v>
      </c>
      <c r="AB102" s="225">
        <f>M102</f>
        <v>3630</v>
      </c>
      <c r="AC102" s="226">
        <f>O102</f>
        <v>0</v>
      </c>
      <c r="AD102" s="226">
        <f>Q102</f>
        <v>0</v>
      </c>
      <c r="AE102" s="225">
        <f>V102</f>
        <v>0</v>
      </c>
      <c r="AF102" s="225">
        <f>G102</f>
        <v>0</v>
      </c>
      <c r="AG102" s="214" t="s">
        <v>1259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2" x14ac:dyDescent="0.2">
      <c r="A103" s="215">
        <v>61</v>
      </c>
      <c r="B103" s="216" t="s">
        <v>1260</v>
      </c>
      <c r="C103" s="217" t="s">
        <v>1261</v>
      </c>
      <c r="D103" s="218" t="s">
        <v>877</v>
      </c>
      <c r="E103" s="219">
        <v>1</v>
      </c>
      <c r="F103" s="220"/>
      <c r="G103" s="220">
        <f t="shared" ref="G103:G105" si="26">ROUND(E103*F103,2)</f>
        <v>0</v>
      </c>
      <c r="H103" s="221">
        <v>0</v>
      </c>
      <c r="I103" s="222">
        <v>0</v>
      </c>
      <c r="J103" s="220">
        <v>3000</v>
      </c>
      <c r="K103" s="220">
        <v>3000</v>
      </c>
      <c r="L103" s="220">
        <v>21</v>
      </c>
      <c r="M103" s="220">
        <v>3630</v>
      </c>
      <c r="N103" s="219">
        <v>0</v>
      </c>
      <c r="O103" s="219">
        <v>0</v>
      </c>
      <c r="P103" s="219">
        <v>0</v>
      </c>
      <c r="Q103" s="219">
        <v>0</v>
      </c>
      <c r="R103" s="220"/>
      <c r="S103" s="220" t="s">
        <v>179</v>
      </c>
      <c r="T103" s="223" t="s">
        <v>1150</v>
      </c>
      <c r="U103" s="224">
        <v>0</v>
      </c>
      <c r="V103" s="224">
        <v>0</v>
      </c>
      <c r="W103" s="224"/>
      <c r="X103" s="224" t="s">
        <v>1256</v>
      </c>
      <c r="Y103" s="224" t="s">
        <v>1098</v>
      </c>
      <c r="Z103" s="225">
        <f>I103</f>
        <v>0</v>
      </c>
      <c r="AA103" s="225">
        <f>K103</f>
        <v>3000</v>
      </c>
      <c r="AB103" s="225">
        <f>M103</f>
        <v>3630</v>
      </c>
      <c r="AC103" s="226">
        <f>O103</f>
        <v>0</v>
      </c>
      <c r="AD103" s="226">
        <f>Q103</f>
        <v>0</v>
      </c>
      <c r="AE103" s="225">
        <f>V103</f>
        <v>0</v>
      </c>
      <c r="AF103" s="225">
        <f>G103</f>
        <v>0</v>
      </c>
      <c r="AG103" s="214" t="s">
        <v>1259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">
      <c r="A104" s="215">
        <v>62</v>
      </c>
      <c r="B104" s="216" t="s">
        <v>1262</v>
      </c>
      <c r="C104" s="217" t="s">
        <v>1263</v>
      </c>
      <c r="D104" s="218" t="s">
        <v>877</v>
      </c>
      <c r="E104" s="219">
        <v>1</v>
      </c>
      <c r="F104" s="220"/>
      <c r="G104" s="220">
        <f t="shared" si="26"/>
        <v>0</v>
      </c>
      <c r="H104" s="221">
        <v>0</v>
      </c>
      <c r="I104" s="222">
        <v>0</v>
      </c>
      <c r="J104" s="220">
        <v>1500</v>
      </c>
      <c r="K104" s="220">
        <v>1500</v>
      </c>
      <c r="L104" s="220">
        <v>21</v>
      </c>
      <c r="M104" s="220">
        <v>1815</v>
      </c>
      <c r="N104" s="219">
        <v>0</v>
      </c>
      <c r="O104" s="219">
        <v>0</v>
      </c>
      <c r="P104" s="219">
        <v>0</v>
      </c>
      <c r="Q104" s="219">
        <v>0</v>
      </c>
      <c r="R104" s="220"/>
      <c r="S104" s="220" t="s">
        <v>179</v>
      </c>
      <c r="T104" s="223" t="s">
        <v>1150</v>
      </c>
      <c r="U104" s="224">
        <v>0</v>
      </c>
      <c r="V104" s="224">
        <v>0</v>
      </c>
      <c r="W104" s="224"/>
      <c r="X104" s="224" t="s">
        <v>1256</v>
      </c>
      <c r="Y104" s="224" t="s">
        <v>1098</v>
      </c>
      <c r="Z104" s="225">
        <f>I104</f>
        <v>0</v>
      </c>
      <c r="AA104" s="225">
        <f>K104</f>
        <v>1500</v>
      </c>
      <c r="AB104" s="225">
        <f>M104</f>
        <v>1815</v>
      </c>
      <c r="AC104" s="226">
        <f>O104</f>
        <v>0</v>
      </c>
      <c r="AD104" s="226">
        <f>Q104</f>
        <v>0</v>
      </c>
      <c r="AE104" s="225">
        <f>V104</f>
        <v>0</v>
      </c>
      <c r="AF104" s="225">
        <f>G104</f>
        <v>0</v>
      </c>
      <c r="AG104" s="214" t="s">
        <v>1259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27">
        <v>63</v>
      </c>
      <c r="B105" s="228" t="s">
        <v>1264</v>
      </c>
      <c r="C105" s="229" t="s">
        <v>1265</v>
      </c>
      <c r="D105" s="230" t="s">
        <v>877</v>
      </c>
      <c r="E105" s="231">
        <v>1</v>
      </c>
      <c r="F105" s="232"/>
      <c r="G105" s="220">
        <f t="shared" si="26"/>
        <v>0</v>
      </c>
      <c r="H105" s="233">
        <v>0</v>
      </c>
      <c r="I105" s="234">
        <v>0</v>
      </c>
      <c r="J105" s="232">
        <v>12500</v>
      </c>
      <c r="K105" s="232">
        <v>12500</v>
      </c>
      <c r="L105" s="232">
        <v>21</v>
      </c>
      <c r="M105" s="232">
        <v>15125</v>
      </c>
      <c r="N105" s="231">
        <v>0</v>
      </c>
      <c r="O105" s="231">
        <v>0</v>
      </c>
      <c r="P105" s="231">
        <v>0</v>
      </c>
      <c r="Q105" s="231">
        <v>0</v>
      </c>
      <c r="R105" s="232"/>
      <c r="S105" s="232" t="s">
        <v>1101</v>
      </c>
      <c r="T105" s="235" t="s">
        <v>1150</v>
      </c>
      <c r="U105" s="224">
        <v>0</v>
      </c>
      <c r="V105" s="224">
        <v>0</v>
      </c>
      <c r="W105" s="224"/>
      <c r="X105" s="224" t="s">
        <v>1256</v>
      </c>
      <c r="Y105" s="224" t="s">
        <v>1098</v>
      </c>
      <c r="Z105" s="225">
        <f>I105</f>
        <v>0</v>
      </c>
      <c r="AA105" s="225">
        <f>K105</f>
        <v>12500</v>
      </c>
      <c r="AB105" s="225">
        <f>M105</f>
        <v>15125</v>
      </c>
      <c r="AC105" s="226">
        <f>O105</f>
        <v>0</v>
      </c>
      <c r="AD105" s="226">
        <f>Q105</f>
        <v>0</v>
      </c>
      <c r="AE105" s="225">
        <f>V105</f>
        <v>0</v>
      </c>
      <c r="AF105" s="225">
        <f>G105</f>
        <v>0</v>
      </c>
      <c r="AG105" s="214" t="s">
        <v>1259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3" x14ac:dyDescent="0.2">
      <c r="A106" s="236"/>
      <c r="B106" s="237"/>
      <c r="C106" s="310" t="s">
        <v>1266</v>
      </c>
      <c r="D106" s="311"/>
      <c r="E106" s="311"/>
      <c r="F106" s="311"/>
      <c r="G106" s="311"/>
      <c r="H106" s="238"/>
      <c r="I106" s="239"/>
      <c r="J106" s="224"/>
      <c r="K106" s="224"/>
      <c r="L106" s="224"/>
      <c r="M106" s="224"/>
      <c r="N106" s="240"/>
      <c r="O106" s="240"/>
      <c r="P106" s="240"/>
      <c r="Q106" s="240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1196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41" t="str">
        <f>C106</f>
        <v>Náklady na vyhotovení dokumentace skutečného provedení stavby a její předání objednateli v požadované formě a požadovaném počtu.</v>
      </c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2">
      <c r="A107" s="215">
        <v>64</v>
      </c>
      <c r="B107" s="216" t="s">
        <v>1267</v>
      </c>
      <c r="C107" s="217" t="s">
        <v>1268</v>
      </c>
      <c r="D107" s="218" t="s">
        <v>178</v>
      </c>
      <c r="E107" s="219">
        <v>1</v>
      </c>
      <c r="F107" s="220"/>
      <c r="G107" s="220">
        <f t="shared" ref="G107:G109" si="27">ROUND(E107*F107,2)</f>
        <v>0</v>
      </c>
      <c r="H107" s="221">
        <v>0</v>
      </c>
      <c r="I107" s="222">
        <v>0</v>
      </c>
      <c r="J107" s="220">
        <v>1800</v>
      </c>
      <c r="K107" s="220">
        <v>1800</v>
      </c>
      <c r="L107" s="220">
        <v>21</v>
      </c>
      <c r="M107" s="220">
        <v>2178</v>
      </c>
      <c r="N107" s="219">
        <v>0</v>
      </c>
      <c r="O107" s="219">
        <v>0</v>
      </c>
      <c r="P107" s="219">
        <v>0</v>
      </c>
      <c r="Q107" s="219">
        <v>0</v>
      </c>
      <c r="R107" s="220"/>
      <c r="S107" s="220" t="s">
        <v>179</v>
      </c>
      <c r="T107" s="223" t="s">
        <v>1150</v>
      </c>
      <c r="U107" s="224">
        <v>0</v>
      </c>
      <c r="V107" s="224">
        <v>0</v>
      </c>
      <c r="W107" s="224"/>
      <c r="X107" s="224" t="s">
        <v>1256</v>
      </c>
      <c r="Y107" s="224" t="s">
        <v>1098</v>
      </c>
      <c r="Z107" s="225">
        <f>I107</f>
        <v>0</v>
      </c>
      <c r="AA107" s="225">
        <f>K107</f>
        <v>1800</v>
      </c>
      <c r="AB107" s="225">
        <f>M107</f>
        <v>2178</v>
      </c>
      <c r="AC107" s="226">
        <f>O107</f>
        <v>0</v>
      </c>
      <c r="AD107" s="226">
        <f>Q107</f>
        <v>0</v>
      </c>
      <c r="AE107" s="225">
        <f>V107</f>
        <v>0</v>
      </c>
      <c r="AF107" s="225">
        <f>G107</f>
        <v>0</v>
      </c>
      <c r="AG107" s="214" t="s">
        <v>1259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">
      <c r="A108" s="215">
        <v>65</v>
      </c>
      <c r="B108" s="216" t="s">
        <v>1269</v>
      </c>
      <c r="C108" s="217" t="s">
        <v>1270</v>
      </c>
      <c r="D108" s="218" t="s">
        <v>877</v>
      </c>
      <c r="E108" s="219">
        <v>1</v>
      </c>
      <c r="F108" s="220"/>
      <c r="G108" s="220">
        <f t="shared" si="27"/>
        <v>0</v>
      </c>
      <c r="H108" s="221">
        <v>0</v>
      </c>
      <c r="I108" s="222">
        <v>0</v>
      </c>
      <c r="J108" s="220">
        <v>12500</v>
      </c>
      <c r="K108" s="220">
        <v>12500</v>
      </c>
      <c r="L108" s="220">
        <v>21</v>
      </c>
      <c r="M108" s="220">
        <v>15125</v>
      </c>
      <c r="N108" s="219">
        <v>0</v>
      </c>
      <c r="O108" s="219">
        <v>0</v>
      </c>
      <c r="P108" s="219">
        <v>0</v>
      </c>
      <c r="Q108" s="219">
        <v>0</v>
      </c>
      <c r="R108" s="220"/>
      <c r="S108" s="220" t="s">
        <v>179</v>
      </c>
      <c r="T108" s="223" t="s">
        <v>1150</v>
      </c>
      <c r="U108" s="224">
        <v>0</v>
      </c>
      <c r="V108" s="224">
        <v>0</v>
      </c>
      <c r="W108" s="224"/>
      <c r="X108" s="224" t="s">
        <v>1256</v>
      </c>
      <c r="Y108" s="224" t="s">
        <v>1098</v>
      </c>
      <c r="Z108" s="225">
        <f>I108</f>
        <v>0</v>
      </c>
      <c r="AA108" s="225">
        <f>K108</f>
        <v>12500</v>
      </c>
      <c r="AB108" s="225">
        <f>M108</f>
        <v>15125</v>
      </c>
      <c r="AC108" s="226">
        <f>O108</f>
        <v>0</v>
      </c>
      <c r="AD108" s="226">
        <f>Q108</f>
        <v>0</v>
      </c>
      <c r="AE108" s="225">
        <f>V108</f>
        <v>0</v>
      </c>
      <c r="AF108" s="225">
        <f>G108</f>
        <v>0</v>
      </c>
      <c r="AG108" s="214" t="s">
        <v>1259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">
      <c r="A109" s="227">
        <v>66</v>
      </c>
      <c r="B109" s="228" t="s">
        <v>1271</v>
      </c>
      <c r="C109" s="229" t="s">
        <v>1272</v>
      </c>
      <c r="D109" s="230" t="s">
        <v>877</v>
      </c>
      <c r="E109" s="231">
        <v>1</v>
      </c>
      <c r="F109" s="232"/>
      <c r="G109" s="220">
        <f t="shared" si="27"/>
        <v>0</v>
      </c>
      <c r="H109" s="233">
        <v>0</v>
      </c>
      <c r="I109" s="234">
        <v>0</v>
      </c>
      <c r="J109" s="232">
        <v>10500</v>
      </c>
      <c r="K109" s="232">
        <v>10500</v>
      </c>
      <c r="L109" s="232">
        <v>21</v>
      </c>
      <c r="M109" s="232">
        <v>12705</v>
      </c>
      <c r="N109" s="231">
        <v>0</v>
      </c>
      <c r="O109" s="231">
        <v>0</v>
      </c>
      <c r="P109" s="231">
        <v>0</v>
      </c>
      <c r="Q109" s="231">
        <v>0</v>
      </c>
      <c r="R109" s="232"/>
      <c r="S109" s="232" t="s">
        <v>179</v>
      </c>
      <c r="T109" s="235" t="s">
        <v>1150</v>
      </c>
      <c r="U109" s="224">
        <v>0</v>
      </c>
      <c r="V109" s="224">
        <v>0</v>
      </c>
      <c r="W109" s="224"/>
      <c r="X109" s="224" t="s">
        <v>1256</v>
      </c>
      <c r="Y109" s="224" t="s">
        <v>1098</v>
      </c>
      <c r="Z109" s="225">
        <f>I109</f>
        <v>0</v>
      </c>
      <c r="AA109" s="225">
        <f>K109</f>
        <v>10500</v>
      </c>
      <c r="AB109" s="225">
        <f>M109</f>
        <v>12705</v>
      </c>
      <c r="AC109" s="226">
        <f>O109</f>
        <v>0</v>
      </c>
      <c r="AD109" s="226">
        <f>Q109</f>
        <v>0</v>
      </c>
      <c r="AE109" s="225">
        <f>V109</f>
        <v>0</v>
      </c>
      <c r="AF109" s="225">
        <f>G109</f>
        <v>0</v>
      </c>
      <c r="AG109" s="214" t="s">
        <v>1259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x14ac:dyDescent="0.2">
      <c r="A110" s="4"/>
      <c r="B110" s="5"/>
      <c r="C110" s="181"/>
      <c r="D110" s="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AE110">
        <v>15</v>
      </c>
      <c r="AF110">
        <v>21</v>
      </c>
      <c r="AG110" t="s">
        <v>134</v>
      </c>
    </row>
    <row r="111" spans="1:60" x14ac:dyDescent="0.2">
      <c r="C111" s="242"/>
      <c r="D111" s="11"/>
      <c r="AG111" t="s">
        <v>879</v>
      </c>
    </row>
    <row r="112" spans="1:60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36">
    <mergeCell ref="C106:G106"/>
    <mergeCell ref="C79:G79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78:G78"/>
    <mergeCell ref="C66:G66"/>
    <mergeCell ref="C67:G67"/>
    <mergeCell ref="C68:G68"/>
    <mergeCell ref="C69:G69"/>
    <mergeCell ref="C70:G70"/>
    <mergeCell ref="C71:G71"/>
    <mergeCell ref="C72:G72"/>
    <mergeCell ref="C73:G73"/>
    <mergeCell ref="C75:G75"/>
    <mergeCell ref="C76:G76"/>
    <mergeCell ref="C77:G77"/>
    <mergeCell ref="C65:G65"/>
    <mergeCell ref="A1:G1"/>
    <mergeCell ref="C2:G2"/>
    <mergeCell ref="C3:G3"/>
    <mergeCell ref="C4:G4"/>
    <mergeCell ref="C58:G58"/>
    <mergeCell ref="C59:G59"/>
    <mergeCell ref="C60:G60"/>
    <mergeCell ref="C61:G61"/>
    <mergeCell ref="C62:G62"/>
    <mergeCell ref="C63:G63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46" sqref="F46:F48"/>
    </sheetView>
  </sheetViews>
  <sheetFormatPr defaultRowHeight="12.75" outlineLevelRow="3" x14ac:dyDescent="0.2"/>
  <cols>
    <col min="1" max="1" width="3.42578125" customWidth="1"/>
    <col min="2" max="2" width="9.7109375" style="85" customWidth="1"/>
    <col min="3" max="3" width="38.28515625" style="8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41" width="0" hidden="1" customWidth="1"/>
    <col min="53" max="53" width="73.7109375" customWidth="1"/>
  </cols>
  <sheetData>
    <row r="1" spans="1:60" ht="15.75" customHeight="1" x14ac:dyDescent="0.25">
      <c r="A1" s="309" t="s">
        <v>1348</v>
      </c>
      <c r="B1" s="309"/>
      <c r="C1" s="309"/>
      <c r="D1" s="309"/>
      <c r="E1" s="309"/>
      <c r="F1" s="309"/>
      <c r="G1" s="309"/>
      <c r="H1" s="193"/>
      <c r="I1" s="193"/>
      <c r="AG1" t="s">
        <v>121</v>
      </c>
    </row>
    <row r="2" spans="1:60" ht="25.15" customHeight="1" x14ac:dyDescent="0.2">
      <c r="A2" s="194" t="s">
        <v>7</v>
      </c>
      <c r="B2" s="68" t="s">
        <v>1074</v>
      </c>
      <c r="C2" s="301" t="s">
        <v>1075</v>
      </c>
      <c r="D2" s="302"/>
      <c r="E2" s="302"/>
      <c r="F2" s="302"/>
      <c r="G2" s="303"/>
      <c r="H2" s="193"/>
      <c r="I2" s="193"/>
      <c r="AG2" t="s">
        <v>122</v>
      </c>
    </row>
    <row r="3" spans="1:60" ht="25.15" customHeight="1" x14ac:dyDescent="0.2">
      <c r="A3" s="194" t="s">
        <v>8</v>
      </c>
      <c r="B3" s="68" t="s">
        <v>1076</v>
      </c>
      <c r="C3" s="301" t="s">
        <v>1077</v>
      </c>
      <c r="D3" s="302"/>
      <c r="E3" s="302"/>
      <c r="F3" s="302"/>
      <c r="G3" s="303"/>
      <c r="H3" s="193"/>
      <c r="I3" s="193"/>
      <c r="AC3" s="85" t="s">
        <v>122</v>
      </c>
      <c r="AG3" t="s">
        <v>123</v>
      </c>
    </row>
    <row r="4" spans="1:60" ht="25.15" customHeight="1" x14ac:dyDescent="0.2">
      <c r="A4" s="195" t="s">
        <v>9</v>
      </c>
      <c r="B4" s="146" t="s">
        <v>1273</v>
      </c>
      <c r="C4" s="304" t="s">
        <v>1274</v>
      </c>
      <c r="D4" s="305"/>
      <c r="E4" s="305"/>
      <c r="F4" s="305"/>
      <c r="G4" s="306"/>
      <c r="H4" s="193"/>
      <c r="I4" s="193"/>
      <c r="AG4" t="s">
        <v>124</v>
      </c>
    </row>
    <row r="5" spans="1:60" x14ac:dyDescent="0.2">
      <c r="D5" s="11"/>
      <c r="H5" s="193"/>
      <c r="I5" s="193"/>
    </row>
    <row r="6" spans="1:60" ht="38.25" x14ac:dyDescent="0.2">
      <c r="A6" s="196" t="s">
        <v>125</v>
      </c>
      <c r="B6" s="197" t="s">
        <v>126</v>
      </c>
      <c r="C6" s="197" t="s">
        <v>127</v>
      </c>
      <c r="D6" s="198" t="s">
        <v>128</v>
      </c>
      <c r="E6" s="196" t="s">
        <v>1078</v>
      </c>
      <c r="F6" s="199" t="s">
        <v>1079</v>
      </c>
      <c r="G6" s="196" t="s">
        <v>30</v>
      </c>
      <c r="H6" s="200" t="s">
        <v>31</v>
      </c>
      <c r="I6" s="200" t="s">
        <v>132</v>
      </c>
      <c r="J6" s="182" t="s">
        <v>32</v>
      </c>
      <c r="K6" s="182" t="s">
        <v>133</v>
      </c>
      <c r="L6" s="182" t="s">
        <v>134</v>
      </c>
      <c r="M6" s="182" t="s">
        <v>1080</v>
      </c>
      <c r="N6" s="182" t="s">
        <v>1081</v>
      </c>
      <c r="O6" s="182" t="s">
        <v>1082</v>
      </c>
      <c r="P6" s="182" t="s">
        <v>1083</v>
      </c>
      <c r="Q6" s="182" t="s">
        <v>1084</v>
      </c>
      <c r="R6" s="182" t="s">
        <v>140</v>
      </c>
      <c r="S6" s="182" t="s">
        <v>1085</v>
      </c>
      <c r="T6" s="182" t="s">
        <v>1071</v>
      </c>
      <c r="U6" s="182" t="s">
        <v>1086</v>
      </c>
      <c r="V6" s="182" t="s">
        <v>1087</v>
      </c>
      <c r="W6" s="182" t="s">
        <v>1088</v>
      </c>
      <c r="X6" s="182" t="s">
        <v>1089</v>
      </c>
      <c r="Y6" s="182" t="s">
        <v>1090</v>
      </c>
    </row>
    <row r="7" spans="1:60" hidden="1" x14ac:dyDescent="0.2">
      <c r="A7" s="4"/>
      <c r="B7" s="5"/>
      <c r="C7" s="5"/>
      <c r="D7" s="7"/>
      <c r="E7" s="201"/>
      <c r="F7" s="202"/>
      <c r="G7" s="202"/>
      <c r="H7" s="203"/>
      <c r="I7" s="203"/>
      <c r="J7" s="202"/>
      <c r="K7" s="202"/>
      <c r="L7" s="202"/>
      <c r="M7" s="202"/>
      <c r="N7" s="201"/>
      <c r="O7" s="201"/>
      <c r="P7" s="201"/>
      <c r="Q7" s="201"/>
      <c r="R7" s="202"/>
      <c r="S7" s="202"/>
      <c r="T7" s="202"/>
      <c r="U7" s="202"/>
      <c r="V7" s="202"/>
      <c r="W7" s="202"/>
      <c r="X7" s="202"/>
      <c r="Y7" s="202"/>
    </row>
    <row r="8" spans="1:60" x14ac:dyDescent="0.2">
      <c r="A8" s="204" t="s">
        <v>142</v>
      </c>
      <c r="B8" s="205" t="s">
        <v>1091</v>
      </c>
      <c r="C8" s="206" t="s">
        <v>1092</v>
      </c>
      <c r="D8" s="207"/>
      <c r="E8" s="208"/>
      <c r="F8" s="209"/>
      <c r="G8" s="209">
        <f>SUM(AF9:AF48)</f>
        <v>0</v>
      </c>
      <c r="H8" s="210"/>
      <c r="I8" s="211">
        <f>SUM(Z9:Z48)</f>
        <v>5306.4350000000004</v>
      </c>
      <c r="J8" s="209"/>
      <c r="K8" s="209">
        <f>SUM(AA9:AA48)</f>
        <v>47145.270000000004</v>
      </c>
      <c r="L8" s="209"/>
      <c r="M8" s="209">
        <f>SUM(AB9:AB48)</f>
        <v>63466.569100000001</v>
      </c>
      <c r="N8" s="208"/>
      <c r="O8" s="208">
        <f>SUM(AC9:AC48)</f>
        <v>5.6940000000000004E-2</v>
      </c>
      <c r="P8" s="208"/>
      <c r="Q8" s="208">
        <f>SUM(AD9:AD48)</f>
        <v>0</v>
      </c>
      <c r="R8" s="209"/>
      <c r="S8" s="209"/>
      <c r="T8" s="212"/>
      <c r="U8" s="213"/>
      <c r="V8" s="213">
        <f>SUM(AE9:AE48)</f>
        <v>31.007009999999998</v>
      </c>
      <c r="W8" s="213"/>
      <c r="X8" s="213"/>
      <c r="Y8" s="213"/>
      <c r="AG8" t="s">
        <v>143</v>
      </c>
    </row>
    <row r="9" spans="1:60" outlineLevel="1" x14ac:dyDescent="0.2">
      <c r="A9" s="204" t="s">
        <v>142</v>
      </c>
      <c r="B9" s="205" t="s">
        <v>1093</v>
      </c>
      <c r="C9" s="206" t="s">
        <v>32</v>
      </c>
      <c r="D9" s="207"/>
      <c r="E9" s="208"/>
      <c r="F9" s="209"/>
      <c r="G9" s="209">
        <f>SUM(AF10:AF19)</f>
        <v>0</v>
      </c>
      <c r="H9" s="210"/>
      <c r="I9" s="211">
        <f>SUM(Z10:Z19)</f>
        <v>29.28</v>
      </c>
      <c r="J9" s="209"/>
      <c r="K9" s="209">
        <f>SUM(AA10:AA19)</f>
        <v>16918.82</v>
      </c>
      <c r="L9" s="209"/>
      <c r="M9" s="209">
        <f>SUM(AB10:AB19)</f>
        <v>20507.201000000001</v>
      </c>
      <c r="N9" s="208"/>
      <c r="O9" s="208">
        <f>SUM(AC10:AC19)</f>
        <v>2.0000000000000001E-4</v>
      </c>
      <c r="P9" s="208"/>
      <c r="Q9" s="208">
        <f>SUM(AD10:AD19)</f>
        <v>0</v>
      </c>
      <c r="R9" s="209"/>
      <c r="S9" s="209"/>
      <c r="T9" s="212"/>
      <c r="U9" s="213"/>
      <c r="V9" s="213">
        <f>SUM(AE10:AE19)</f>
        <v>29.654609999999998</v>
      </c>
      <c r="W9" s="213"/>
      <c r="X9" s="213"/>
      <c r="Y9" s="213"/>
      <c r="Z9" s="214"/>
      <c r="AA9" s="214"/>
      <c r="AB9" s="214"/>
      <c r="AC9" s="214"/>
      <c r="AD9" s="214"/>
      <c r="AE9" s="214"/>
      <c r="AF9" s="214"/>
      <c r="AG9" s="214" t="s">
        <v>143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2" x14ac:dyDescent="0.2">
      <c r="A10" s="215">
        <v>2</v>
      </c>
      <c r="B10" s="216" t="s">
        <v>1275</v>
      </c>
      <c r="C10" s="217" t="s">
        <v>1276</v>
      </c>
      <c r="D10" s="218" t="s">
        <v>216</v>
      </c>
      <c r="E10" s="219">
        <v>25</v>
      </c>
      <c r="F10" s="220"/>
      <c r="G10" s="220">
        <f>E10*F10+ROUND(E10*F10,2)</f>
        <v>0</v>
      </c>
      <c r="H10" s="221">
        <v>0</v>
      </c>
      <c r="I10" s="222">
        <v>0</v>
      </c>
      <c r="J10" s="220">
        <v>64.900000000000006</v>
      </c>
      <c r="K10" s="220">
        <v>1622.5000000000002</v>
      </c>
      <c r="L10" s="220">
        <v>21</v>
      </c>
      <c r="M10" s="220">
        <v>1963.2249999999999</v>
      </c>
      <c r="N10" s="219">
        <v>0</v>
      </c>
      <c r="O10" s="219">
        <v>0</v>
      </c>
      <c r="P10" s="219">
        <v>0</v>
      </c>
      <c r="Q10" s="219">
        <v>0</v>
      </c>
      <c r="R10" s="220"/>
      <c r="S10" s="220" t="s">
        <v>1101</v>
      </c>
      <c r="T10" s="223" t="s">
        <v>1101</v>
      </c>
      <c r="U10" s="224">
        <v>7.5829999999999995E-2</v>
      </c>
      <c r="V10" s="224">
        <v>1.8957499999999998</v>
      </c>
      <c r="W10" s="224"/>
      <c r="X10" s="224" t="s">
        <v>1097</v>
      </c>
      <c r="Y10" s="224" t="s">
        <v>1098</v>
      </c>
      <c r="Z10" s="225">
        <f t="shared" ref="Z10:Z19" si="0">I10</f>
        <v>0</v>
      </c>
      <c r="AA10" s="225">
        <f t="shared" ref="AA10:AA19" si="1">K10</f>
        <v>1622.5000000000002</v>
      </c>
      <c r="AB10" s="225">
        <f t="shared" ref="AB10:AB19" si="2">M10</f>
        <v>1963.2249999999999</v>
      </c>
      <c r="AC10" s="226">
        <f t="shared" ref="AC10:AC19" si="3">O10</f>
        <v>0</v>
      </c>
      <c r="AD10" s="226">
        <f t="shared" ref="AD10:AD19" si="4">Q10</f>
        <v>0</v>
      </c>
      <c r="AE10" s="225">
        <f t="shared" ref="AE10:AE19" si="5">V10</f>
        <v>1.8957499999999998</v>
      </c>
      <c r="AF10" s="225">
        <f t="shared" ref="AF10:AF19" si="6">G10</f>
        <v>0</v>
      </c>
      <c r="AG10" s="214" t="s">
        <v>149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15">
        <v>4</v>
      </c>
      <c r="B11" s="216" t="s">
        <v>1277</v>
      </c>
      <c r="C11" s="217" t="s">
        <v>1278</v>
      </c>
      <c r="D11" s="218" t="s">
        <v>216</v>
      </c>
      <c r="E11" s="219">
        <v>15</v>
      </c>
      <c r="F11" s="220"/>
      <c r="G11" s="220">
        <f t="shared" ref="G11:G18" si="7">ROUND(E11*F11,2)</f>
        <v>0</v>
      </c>
      <c r="H11" s="221">
        <v>0</v>
      </c>
      <c r="I11" s="222">
        <v>0</v>
      </c>
      <c r="J11" s="220">
        <v>86.6</v>
      </c>
      <c r="K11" s="220">
        <v>1299</v>
      </c>
      <c r="L11" s="220">
        <v>21</v>
      </c>
      <c r="M11" s="220">
        <v>1571.79</v>
      </c>
      <c r="N11" s="219">
        <v>0</v>
      </c>
      <c r="O11" s="219">
        <v>0</v>
      </c>
      <c r="P11" s="219">
        <v>0</v>
      </c>
      <c r="Q11" s="219">
        <v>0</v>
      </c>
      <c r="R11" s="220"/>
      <c r="S11" s="220" t="s">
        <v>1101</v>
      </c>
      <c r="T11" s="223" t="s">
        <v>1101</v>
      </c>
      <c r="U11" s="224">
        <v>0.12317</v>
      </c>
      <c r="V11" s="224">
        <v>1.84755</v>
      </c>
      <c r="W11" s="224"/>
      <c r="X11" s="224" t="s">
        <v>1097</v>
      </c>
      <c r="Y11" s="224" t="s">
        <v>1098</v>
      </c>
      <c r="Z11" s="225">
        <f t="shared" si="0"/>
        <v>0</v>
      </c>
      <c r="AA11" s="225">
        <f t="shared" si="1"/>
        <v>1299</v>
      </c>
      <c r="AB11" s="225">
        <f t="shared" si="2"/>
        <v>1571.79</v>
      </c>
      <c r="AC11" s="226">
        <f t="shared" si="3"/>
        <v>0</v>
      </c>
      <c r="AD11" s="226">
        <f t="shared" si="4"/>
        <v>0</v>
      </c>
      <c r="AE11" s="225">
        <f t="shared" si="5"/>
        <v>1.84755</v>
      </c>
      <c r="AF11" s="225">
        <f t="shared" si="6"/>
        <v>0</v>
      </c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15">
        <v>8</v>
      </c>
      <c r="B12" s="216" t="s">
        <v>1279</v>
      </c>
      <c r="C12" s="217" t="s">
        <v>1280</v>
      </c>
      <c r="D12" s="218" t="s">
        <v>220</v>
      </c>
      <c r="E12" s="219">
        <v>2</v>
      </c>
      <c r="F12" s="220"/>
      <c r="G12" s="220">
        <f t="shared" si="7"/>
        <v>0</v>
      </c>
      <c r="H12" s="221">
        <v>0</v>
      </c>
      <c r="I12" s="222">
        <v>0</v>
      </c>
      <c r="J12" s="220">
        <v>471</v>
      </c>
      <c r="K12" s="220">
        <v>942</v>
      </c>
      <c r="L12" s="220">
        <v>21</v>
      </c>
      <c r="M12" s="220">
        <v>1139.82</v>
      </c>
      <c r="N12" s="219">
        <v>0</v>
      </c>
      <c r="O12" s="219">
        <v>0</v>
      </c>
      <c r="P12" s="219">
        <v>0</v>
      </c>
      <c r="Q12" s="219">
        <v>0</v>
      </c>
      <c r="R12" s="220"/>
      <c r="S12" s="220" t="s">
        <v>1101</v>
      </c>
      <c r="T12" s="223" t="s">
        <v>1101</v>
      </c>
      <c r="U12" s="224">
        <v>0.871</v>
      </c>
      <c r="V12" s="224">
        <v>1.742</v>
      </c>
      <c r="W12" s="224"/>
      <c r="X12" s="224" t="s">
        <v>1097</v>
      </c>
      <c r="Y12" s="224" t="s">
        <v>1098</v>
      </c>
      <c r="Z12" s="225">
        <f t="shared" si="0"/>
        <v>0</v>
      </c>
      <c r="AA12" s="225">
        <f t="shared" si="1"/>
        <v>942</v>
      </c>
      <c r="AB12" s="225">
        <f t="shared" si="2"/>
        <v>1139.82</v>
      </c>
      <c r="AC12" s="226">
        <f t="shared" si="3"/>
        <v>0</v>
      </c>
      <c r="AD12" s="226">
        <f t="shared" si="4"/>
        <v>0</v>
      </c>
      <c r="AE12" s="225">
        <f t="shared" si="5"/>
        <v>1.742</v>
      </c>
      <c r="AF12" s="225">
        <f t="shared" si="6"/>
        <v>0</v>
      </c>
      <c r="AG12" s="214" t="s">
        <v>149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15">
        <v>10</v>
      </c>
      <c r="B13" s="216" t="s">
        <v>1281</v>
      </c>
      <c r="C13" s="217" t="s">
        <v>1282</v>
      </c>
      <c r="D13" s="218" t="s">
        <v>216</v>
      </c>
      <c r="E13" s="219">
        <v>25</v>
      </c>
      <c r="F13" s="220"/>
      <c r="G13" s="220">
        <f t="shared" si="7"/>
        <v>0</v>
      </c>
      <c r="H13" s="221">
        <v>0</v>
      </c>
      <c r="I13" s="222">
        <v>0</v>
      </c>
      <c r="J13" s="220">
        <v>269</v>
      </c>
      <c r="K13" s="220">
        <v>6725</v>
      </c>
      <c r="L13" s="220">
        <v>21</v>
      </c>
      <c r="M13" s="220">
        <v>8137.25</v>
      </c>
      <c r="N13" s="219">
        <v>0</v>
      </c>
      <c r="O13" s="219">
        <v>0</v>
      </c>
      <c r="P13" s="219">
        <v>0</v>
      </c>
      <c r="Q13" s="219">
        <v>0</v>
      </c>
      <c r="R13" s="220"/>
      <c r="S13" s="220" t="s">
        <v>1101</v>
      </c>
      <c r="T13" s="223" t="s">
        <v>1101</v>
      </c>
      <c r="U13" s="224">
        <v>0.49717</v>
      </c>
      <c r="V13" s="224">
        <v>12.42925</v>
      </c>
      <c r="W13" s="224"/>
      <c r="X13" s="224" t="s">
        <v>1097</v>
      </c>
      <c r="Y13" s="224" t="s">
        <v>1098</v>
      </c>
      <c r="Z13" s="225">
        <f t="shared" si="0"/>
        <v>0</v>
      </c>
      <c r="AA13" s="225">
        <f t="shared" si="1"/>
        <v>6725</v>
      </c>
      <c r="AB13" s="225">
        <f t="shared" si="2"/>
        <v>8137.25</v>
      </c>
      <c r="AC13" s="226">
        <f t="shared" si="3"/>
        <v>0</v>
      </c>
      <c r="AD13" s="226">
        <f t="shared" si="4"/>
        <v>0</v>
      </c>
      <c r="AE13" s="225">
        <f t="shared" si="5"/>
        <v>12.42925</v>
      </c>
      <c r="AF13" s="225">
        <f t="shared" si="6"/>
        <v>0</v>
      </c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15">
        <v>17</v>
      </c>
      <c r="B14" s="216" t="s">
        <v>1283</v>
      </c>
      <c r="C14" s="217" t="s">
        <v>1284</v>
      </c>
      <c r="D14" s="218" t="s">
        <v>220</v>
      </c>
      <c r="E14" s="219">
        <v>2</v>
      </c>
      <c r="F14" s="220"/>
      <c r="G14" s="220">
        <f t="shared" si="7"/>
        <v>0</v>
      </c>
      <c r="H14" s="221">
        <v>0</v>
      </c>
      <c r="I14" s="222">
        <v>0</v>
      </c>
      <c r="J14" s="220">
        <v>132</v>
      </c>
      <c r="K14" s="220">
        <v>264</v>
      </c>
      <c r="L14" s="220">
        <v>21</v>
      </c>
      <c r="M14" s="220">
        <v>319.44</v>
      </c>
      <c r="N14" s="219">
        <v>0</v>
      </c>
      <c r="O14" s="219">
        <v>0</v>
      </c>
      <c r="P14" s="219">
        <v>0</v>
      </c>
      <c r="Q14" s="219">
        <v>0</v>
      </c>
      <c r="R14" s="220"/>
      <c r="S14" s="220" t="s">
        <v>1101</v>
      </c>
      <c r="T14" s="223" t="s">
        <v>1101</v>
      </c>
      <c r="U14" s="224">
        <v>0.24399999999999999</v>
      </c>
      <c r="V14" s="224">
        <v>0.48799999999999999</v>
      </c>
      <c r="W14" s="224"/>
      <c r="X14" s="224" t="s">
        <v>1097</v>
      </c>
      <c r="Y14" s="224" t="s">
        <v>1098</v>
      </c>
      <c r="Z14" s="225">
        <f t="shared" si="0"/>
        <v>0</v>
      </c>
      <c r="AA14" s="225">
        <f t="shared" si="1"/>
        <v>264</v>
      </c>
      <c r="AB14" s="225">
        <f t="shared" si="2"/>
        <v>319.44</v>
      </c>
      <c r="AC14" s="226">
        <f t="shared" si="3"/>
        <v>0</v>
      </c>
      <c r="AD14" s="226">
        <f t="shared" si="4"/>
        <v>0</v>
      </c>
      <c r="AE14" s="225">
        <f t="shared" si="5"/>
        <v>0.48799999999999999</v>
      </c>
      <c r="AF14" s="225">
        <f t="shared" si="6"/>
        <v>0</v>
      </c>
      <c r="AG14" s="214" t="s">
        <v>149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2" x14ac:dyDescent="0.2">
      <c r="A15" s="215">
        <v>18</v>
      </c>
      <c r="B15" s="216" t="s">
        <v>1285</v>
      </c>
      <c r="C15" s="217" t="s">
        <v>1286</v>
      </c>
      <c r="D15" s="218" t="s">
        <v>220</v>
      </c>
      <c r="E15" s="219">
        <v>25</v>
      </c>
      <c r="F15" s="220"/>
      <c r="G15" s="220">
        <f t="shared" si="7"/>
        <v>0</v>
      </c>
      <c r="H15" s="221">
        <v>0</v>
      </c>
      <c r="I15" s="222">
        <v>0</v>
      </c>
      <c r="J15" s="220">
        <v>190.5</v>
      </c>
      <c r="K15" s="220">
        <v>4762.5</v>
      </c>
      <c r="L15" s="220">
        <v>21</v>
      </c>
      <c r="M15" s="220">
        <v>5762.625</v>
      </c>
      <c r="N15" s="219">
        <v>0</v>
      </c>
      <c r="O15" s="219">
        <v>0</v>
      </c>
      <c r="P15" s="219">
        <v>0</v>
      </c>
      <c r="Q15" s="219">
        <v>0</v>
      </c>
      <c r="R15" s="220"/>
      <c r="S15" s="220" t="s">
        <v>1101</v>
      </c>
      <c r="T15" s="223" t="s">
        <v>1101</v>
      </c>
      <c r="U15" s="224">
        <v>0.35216999999999998</v>
      </c>
      <c r="V15" s="224">
        <v>8.8042499999999997</v>
      </c>
      <c r="W15" s="224"/>
      <c r="X15" s="224" t="s">
        <v>1097</v>
      </c>
      <c r="Y15" s="224" t="s">
        <v>1098</v>
      </c>
      <c r="Z15" s="225">
        <f t="shared" si="0"/>
        <v>0</v>
      </c>
      <c r="AA15" s="225">
        <f t="shared" si="1"/>
        <v>4762.5</v>
      </c>
      <c r="AB15" s="225">
        <f t="shared" si="2"/>
        <v>5762.625</v>
      </c>
      <c r="AC15" s="226">
        <f t="shared" si="3"/>
        <v>0</v>
      </c>
      <c r="AD15" s="226">
        <f t="shared" si="4"/>
        <v>0</v>
      </c>
      <c r="AE15" s="225">
        <f t="shared" si="5"/>
        <v>8.8042499999999997</v>
      </c>
      <c r="AF15" s="225">
        <f t="shared" si="6"/>
        <v>0</v>
      </c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15">
        <v>23</v>
      </c>
      <c r="B16" s="216" t="s">
        <v>1287</v>
      </c>
      <c r="C16" s="217" t="s">
        <v>1288</v>
      </c>
      <c r="D16" s="218" t="s">
        <v>220</v>
      </c>
      <c r="E16" s="219">
        <v>4</v>
      </c>
      <c r="F16" s="220"/>
      <c r="G16" s="220">
        <f t="shared" si="7"/>
        <v>0</v>
      </c>
      <c r="H16" s="221">
        <v>0</v>
      </c>
      <c r="I16" s="222">
        <v>0</v>
      </c>
      <c r="J16" s="220">
        <v>162.5</v>
      </c>
      <c r="K16" s="220">
        <v>650</v>
      </c>
      <c r="L16" s="220">
        <v>21</v>
      </c>
      <c r="M16" s="220">
        <v>786.5</v>
      </c>
      <c r="N16" s="219">
        <v>0</v>
      </c>
      <c r="O16" s="219">
        <v>0</v>
      </c>
      <c r="P16" s="219">
        <v>0</v>
      </c>
      <c r="Q16" s="219">
        <v>0</v>
      </c>
      <c r="R16" s="220"/>
      <c r="S16" s="220" t="s">
        <v>179</v>
      </c>
      <c r="T16" s="223" t="s">
        <v>1101</v>
      </c>
      <c r="U16" s="224">
        <v>0.3</v>
      </c>
      <c r="V16" s="224">
        <v>1.2</v>
      </c>
      <c r="W16" s="224"/>
      <c r="X16" s="224" t="s">
        <v>1097</v>
      </c>
      <c r="Y16" s="224" t="s">
        <v>1098</v>
      </c>
      <c r="Z16" s="225">
        <f t="shared" si="0"/>
        <v>0</v>
      </c>
      <c r="AA16" s="225">
        <f t="shared" si="1"/>
        <v>650</v>
      </c>
      <c r="AB16" s="225">
        <f t="shared" si="2"/>
        <v>786.5</v>
      </c>
      <c r="AC16" s="226">
        <f t="shared" si="3"/>
        <v>0</v>
      </c>
      <c r="AD16" s="226">
        <f t="shared" si="4"/>
        <v>0</v>
      </c>
      <c r="AE16" s="225">
        <f t="shared" si="5"/>
        <v>1.2</v>
      </c>
      <c r="AF16" s="225">
        <f t="shared" si="6"/>
        <v>0</v>
      </c>
      <c r="AG16" s="214" t="s">
        <v>149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15">
        <v>25</v>
      </c>
      <c r="B17" s="216" t="s">
        <v>1289</v>
      </c>
      <c r="C17" s="217" t="s">
        <v>1290</v>
      </c>
      <c r="D17" s="218" t="s">
        <v>220</v>
      </c>
      <c r="E17" s="219">
        <v>1</v>
      </c>
      <c r="F17" s="220"/>
      <c r="G17" s="220">
        <f t="shared" si="7"/>
        <v>0</v>
      </c>
      <c r="H17" s="221">
        <v>0</v>
      </c>
      <c r="I17" s="222">
        <v>0</v>
      </c>
      <c r="J17" s="220">
        <v>59.5</v>
      </c>
      <c r="K17" s="220">
        <v>59.5</v>
      </c>
      <c r="L17" s="220">
        <v>21</v>
      </c>
      <c r="M17" s="220">
        <v>71.995000000000005</v>
      </c>
      <c r="N17" s="219">
        <v>0</v>
      </c>
      <c r="O17" s="219">
        <v>0</v>
      </c>
      <c r="P17" s="219">
        <v>0</v>
      </c>
      <c r="Q17" s="219">
        <v>0</v>
      </c>
      <c r="R17" s="220"/>
      <c r="S17" s="220" t="s">
        <v>1101</v>
      </c>
      <c r="T17" s="223" t="s">
        <v>1101</v>
      </c>
      <c r="U17" s="224">
        <v>0.11</v>
      </c>
      <c r="V17" s="224">
        <v>0.11</v>
      </c>
      <c r="W17" s="224"/>
      <c r="X17" s="224" t="s">
        <v>1097</v>
      </c>
      <c r="Y17" s="224" t="s">
        <v>1098</v>
      </c>
      <c r="Z17" s="225">
        <f t="shared" si="0"/>
        <v>0</v>
      </c>
      <c r="AA17" s="225">
        <f t="shared" si="1"/>
        <v>59.5</v>
      </c>
      <c r="AB17" s="225">
        <f t="shared" si="2"/>
        <v>71.995000000000005</v>
      </c>
      <c r="AC17" s="226">
        <f t="shared" si="3"/>
        <v>0</v>
      </c>
      <c r="AD17" s="226">
        <f t="shared" si="4"/>
        <v>0</v>
      </c>
      <c r="AE17" s="225">
        <f t="shared" si="5"/>
        <v>0.11</v>
      </c>
      <c r="AF17" s="225">
        <f t="shared" si="6"/>
        <v>0</v>
      </c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2" x14ac:dyDescent="0.2">
      <c r="A18" s="215">
        <v>26</v>
      </c>
      <c r="B18" s="216" t="s">
        <v>1291</v>
      </c>
      <c r="C18" s="217" t="s">
        <v>1292</v>
      </c>
      <c r="D18" s="218" t="s">
        <v>220</v>
      </c>
      <c r="E18" s="219">
        <v>2</v>
      </c>
      <c r="F18" s="220"/>
      <c r="G18" s="220">
        <f t="shared" si="7"/>
        <v>0</v>
      </c>
      <c r="H18" s="221">
        <v>14.64</v>
      </c>
      <c r="I18" s="222">
        <v>29.28</v>
      </c>
      <c r="J18" s="220">
        <v>234.86</v>
      </c>
      <c r="K18" s="220">
        <v>469.72</v>
      </c>
      <c r="L18" s="220">
        <v>21</v>
      </c>
      <c r="M18" s="220">
        <v>603.79</v>
      </c>
      <c r="N18" s="219">
        <v>1E-4</v>
      </c>
      <c r="O18" s="219">
        <v>2.0000000000000001E-4</v>
      </c>
      <c r="P18" s="219">
        <v>0</v>
      </c>
      <c r="Q18" s="219">
        <v>0</v>
      </c>
      <c r="R18" s="220"/>
      <c r="S18" s="220" t="s">
        <v>1101</v>
      </c>
      <c r="T18" s="223" t="s">
        <v>1101</v>
      </c>
      <c r="U18" s="224">
        <v>0.45400000000000001</v>
      </c>
      <c r="V18" s="224">
        <v>0.90800000000000003</v>
      </c>
      <c r="W18" s="224"/>
      <c r="X18" s="224" t="s">
        <v>1097</v>
      </c>
      <c r="Y18" s="224" t="s">
        <v>1098</v>
      </c>
      <c r="Z18" s="225">
        <f t="shared" si="0"/>
        <v>29.28</v>
      </c>
      <c r="AA18" s="225">
        <f t="shared" si="1"/>
        <v>469.72</v>
      </c>
      <c r="AB18" s="225">
        <f t="shared" si="2"/>
        <v>603.79</v>
      </c>
      <c r="AC18" s="226">
        <f t="shared" si="3"/>
        <v>2.0000000000000001E-4</v>
      </c>
      <c r="AD18" s="226">
        <f t="shared" si="4"/>
        <v>0</v>
      </c>
      <c r="AE18" s="225">
        <f t="shared" si="5"/>
        <v>0.90800000000000003</v>
      </c>
      <c r="AF18" s="225">
        <f t="shared" si="6"/>
        <v>0</v>
      </c>
      <c r="AG18" s="214" t="s">
        <v>149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2" x14ac:dyDescent="0.2">
      <c r="A19" s="215">
        <v>27</v>
      </c>
      <c r="B19" s="216" t="s">
        <v>1293</v>
      </c>
      <c r="C19" s="217" t="s">
        <v>1294</v>
      </c>
      <c r="D19" s="218" t="s">
        <v>216</v>
      </c>
      <c r="E19" s="219">
        <v>7</v>
      </c>
      <c r="F19" s="220"/>
      <c r="G19" s="220">
        <f>ROUND(E19*F19,2)</f>
        <v>0</v>
      </c>
      <c r="H19" s="221">
        <v>0</v>
      </c>
      <c r="I19" s="222">
        <v>0</v>
      </c>
      <c r="J19" s="220">
        <v>17.8</v>
      </c>
      <c r="K19" s="220">
        <v>124.60000000000001</v>
      </c>
      <c r="L19" s="220">
        <v>21</v>
      </c>
      <c r="M19" s="220">
        <v>150.76599999999999</v>
      </c>
      <c r="N19" s="219">
        <v>0</v>
      </c>
      <c r="O19" s="219">
        <v>0</v>
      </c>
      <c r="P19" s="219">
        <v>0</v>
      </c>
      <c r="Q19" s="219">
        <v>0</v>
      </c>
      <c r="R19" s="220"/>
      <c r="S19" s="220" t="s">
        <v>1101</v>
      </c>
      <c r="T19" s="223" t="s">
        <v>1101</v>
      </c>
      <c r="U19" s="224">
        <v>3.2829999999999998E-2</v>
      </c>
      <c r="V19" s="224">
        <v>0.22980999999999999</v>
      </c>
      <c r="W19" s="224"/>
      <c r="X19" s="224" t="s">
        <v>1097</v>
      </c>
      <c r="Y19" s="224" t="s">
        <v>1098</v>
      </c>
      <c r="Z19" s="225">
        <f t="shared" si="0"/>
        <v>0</v>
      </c>
      <c r="AA19" s="225">
        <f t="shared" si="1"/>
        <v>124.60000000000001</v>
      </c>
      <c r="AB19" s="225">
        <f t="shared" si="2"/>
        <v>150.76599999999999</v>
      </c>
      <c r="AC19" s="226">
        <f t="shared" si="3"/>
        <v>0</v>
      </c>
      <c r="AD19" s="226">
        <f t="shared" si="4"/>
        <v>0</v>
      </c>
      <c r="AE19" s="225">
        <f t="shared" si="5"/>
        <v>0.22980999999999999</v>
      </c>
      <c r="AF19" s="225">
        <f t="shared" si="6"/>
        <v>0</v>
      </c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04" t="s">
        <v>142</v>
      </c>
      <c r="B20" s="205" t="s">
        <v>1169</v>
      </c>
      <c r="C20" s="206" t="s">
        <v>1170</v>
      </c>
      <c r="D20" s="207"/>
      <c r="E20" s="208"/>
      <c r="F20" s="209"/>
      <c r="G20" s="209">
        <f>SUM(AF21:AF39)</f>
        <v>0</v>
      </c>
      <c r="H20" s="210"/>
      <c r="I20" s="211">
        <f>SUM(Z21:Z39)</f>
        <v>5277.1550000000007</v>
      </c>
      <c r="J20" s="209"/>
      <c r="K20" s="209">
        <f>SUM(AA21:AA39)</f>
        <v>0</v>
      </c>
      <c r="L20" s="209"/>
      <c r="M20" s="209">
        <f>SUM(AB21:AB39)</f>
        <v>6385.3635999999988</v>
      </c>
      <c r="N20" s="208"/>
      <c r="O20" s="208">
        <f>SUM(AC21:AC39)</f>
        <v>5.6740000000000006E-2</v>
      </c>
      <c r="P20" s="208"/>
      <c r="Q20" s="208">
        <f>SUM(AD21:AD39)</f>
        <v>0</v>
      </c>
      <c r="R20" s="209"/>
      <c r="S20" s="209"/>
      <c r="T20" s="212"/>
      <c r="U20" s="213"/>
      <c r="V20" s="213">
        <f>SUM(AE21:AE39)</f>
        <v>0</v>
      </c>
      <c r="W20" s="213"/>
      <c r="X20" s="213"/>
      <c r="Y20" s="213"/>
      <c r="Z20" s="214"/>
      <c r="AA20" s="214"/>
      <c r="AB20" s="214"/>
      <c r="AC20" s="214"/>
      <c r="AD20" s="214"/>
      <c r="AE20" s="214"/>
      <c r="AF20" s="214"/>
      <c r="AG20" s="214" t="s">
        <v>143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7">
        <v>1</v>
      </c>
      <c r="B21" s="228" t="s">
        <v>1295</v>
      </c>
      <c r="C21" s="229" t="s">
        <v>1296</v>
      </c>
      <c r="D21" s="230" t="s">
        <v>1253</v>
      </c>
      <c r="E21" s="231">
        <v>23.75</v>
      </c>
      <c r="F21" s="232"/>
      <c r="G21" s="220">
        <f>E21*F21+ROUND(E21*F21,2)</f>
        <v>0</v>
      </c>
      <c r="H21" s="233">
        <v>64.400000000000006</v>
      </c>
      <c r="I21" s="234">
        <v>1529.5000000000002</v>
      </c>
      <c r="J21" s="232">
        <v>0</v>
      </c>
      <c r="K21" s="232">
        <v>0</v>
      </c>
      <c r="L21" s="232">
        <v>21</v>
      </c>
      <c r="M21" s="232">
        <v>1850.6949999999999</v>
      </c>
      <c r="N21" s="231">
        <v>1E-3</v>
      </c>
      <c r="O21" s="231">
        <v>2.375E-2</v>
      </c>
      <c r="P21" s="231">
        <v>0</v>
      </c>
      <c r="Q21" s="231">
        <v>0</v>
      </c>
      <c r="R21" s="232" t="s">
        <v>264</v>
      </c>
      <c r="S21" s="232" t="s">
        <v>1101</v>
      </c>
      <c r="T21" s="235" t="s">
        <v>1101</v>
      </c>
      <c r="U21" s="224">
        <v>0</v>
      </c>
      <c r="V21" s="224">
        <v>0</v>
      </c>
      <c r="W21" s="224"/>
      <c r="X21" s="224" t="s">
        <v>1170</v>
      </c>
      <c r="Y21" s="224" t="s">
        <v>1098</v>
      </c>
      <c r="Z21" s="225">
        <f>I21</f>
        <v>1529.5000000000002</v>
      </c>
      <c r="AA21" s="225">
        <f>K21</f>
        <v>0</v>
      </c>
      <c r="AB21" s="225">
        <f>M21</f>
        <v>1850.6949999999999</v>
      </c>
      <c r="AC21" s="226">
        <f>O21</f>
        <v>2.375E-2</v>
      </c>
      <c r="AD21" s="226">
        <f>Q21</f>
        <v>0</v>
      </c>
      <c r="AE21" s="225">
        <f>V21</f>
        <v>0</v>
      </c>
      <c r="AF21" s="225">
        <f>G21</f>
        <v>0</v>
      </c>
      <c r="AG21" s="214" t="s">
        <v>208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36"/>
      <c r="B22" s="237"/>
      <c r="C22" s="310" t="s">
        <v>1297</v>
      </c>
      <c r="D22" s="311"/>
      <c r="E22" s="311"/>
      <c r="F22" s="311"/>
      <c r="G22" s="311"/>
      <c r="H22" s="238"/>
      <c r="I22" s="239"/>
      <c r="J22" s="224"/>
      <c r="K22" s="224"/>
      <c r="L22" s="224"/>
      <c r="M22" s="224"/>
      <c r="N22" s="240"/>
      <c r="O22" s="240"/>
      <c r="P22" s="240"/>
      <c r="Q22" s="240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1196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7">
        <v>3</v>
      </c>
      <c r="B23" s="228" t="s">
        <v>1298</v>
      </c>
      <c r="C23" s="229" t="s">
        <v>1299</v>
      </c>
      <c r="D23" s="230" t="s">
        <v>1253</v>
      </c>
      <c r="E23" s="231">
        <v>9.4499999999999993</v>
      </c>
      <c r="F23" s="232"/>
      <c r="G23" s="220">
        <f t="shared" ref="G23" si="8">ROUND(E23*F23,2)</f>
        <v>0</v>
      </c>
      <c r="H23" s="233">
        <v>66.900000000000006</v>
      </c>
      <c r="I23" s="234">
        <v>632.20500000000004</v>
      </c>
      <c r="J23" s="232">
        <v>0</v>
      </c>
      <c r="K23" s="232">
        <v>0</v>
      </c>
      <c r="L23" s="232">
        <v>21</v>
      </c>
      <c r="M23" s="232">
        <v>764.97410000000002</v>
      </c>
      <c r="N23" s="231">
        <v>1E-3</v>
      </c>
      <c r="O23" s="231">
        <v>9.4500000000000001E-3</v>
      </c>
      <c r="P23" s="231">
        <v>0</v>
      </c>
      <c r="Q23" s="231">
        <v>0</v>
      </c>
      <c r="R23" s="232" t="s">
        <v>264</v>
      </c>
      <c r="S23" s="232" t="s">
        <v>1101</v>
      </c>
      <c r="T23" s="235" t="s">
        <v>1101</v>
      </c>
      <c r="U23" s="224">
        <v>0</v>
      </c>
      <c r="V23" s="224">
        <v>0</v>
      </c>
      <c r="W23" s="224"/>
      <c r="X23" s="224" t="s">
        <v>1170</v>
      </c>
      <c r="Y23" s="224" t="s">
        <v>1098</v>
      </c>
      <c r="Z23" s="225">
        <f>I23</f>
        <v>632.20500000000004</v>
      </c>
      <c r="AA23" s="225">
        <f>K23</f>
        <v>0</v>
      </c>
      <c r="AB23" s="225">
        <f>M23</f>
        <v>764.97410000000002</v>
      </c>
      <c r="AC23" s="226">
        <f>O23</f>
        <v>9.4500000000000001E-3</v>
      </c>
      <c r="AD23" s="226">
        <f>Q23</f>
        <v>0</v>
      </c>
      <c r="AE23" s="225">
        <f>V23</f>
        <v>0</v>
      </c>
      <c r="AF23" s="225">
        <f>G23</f>
        <v>0</v>
      </c>
      <c r="AG23" s="214" t="s">
        <v>208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36"/>
      <c r="B24" s="237"/>
      <c r="C24" s="310" t="s">
        <v>1300</v>
      </c>
      <c r="D24" s="311"/>
      <c r="E24" s="311"/>
      <c r="F24" s="311"/>
      <c r="G24" s="311"/>
      <c r="H24" s="238"/>
      <c r="I24" s="239"/>
      <c r="J24" s="224"/>
      <c r="K24" s="224"/>
      <c r="L24" s="224"/>
      <c r="M24" s="224"/>
      <c r="N24" s="240"/>
      <c r="O24" s="240"/>
      <c r="P24" s="240"/>
      <c r="Q24" s="240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1196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15">
        <v>5</v>
      </c>
      <c r="B25" s="216" t="s">
        <v>1301</v>
      </c>
      <c r="C25" s="217" t="s">
        <v>1302</v>
      </c>
      <c r="D25" s="218" t="s">
        <v>220</v>
      </c>
      <c r="E25" s="219">
        <v>1</v>
      </c>
      <c r="F25" s="220"/>
      <c r="G25" s="220">
        <f t="shared" ref="G25:G38" si="9">ROUND(E25*F25,2)</f>
        <v>0</v>
      </c>
      <c r="H25" s="221">
        <v>132.5</v>
      </c>
      <c r="I25" s="222">
        <v>132.5</v>
      </c>
      <c r="J25" s="220">
        <v>0</v>
      </c>
      <c r="K25" s="220">
        <v>0</v>
      </c>
      <c r="L25" s="220">
        <v>21</v>
      </c>
      <c r="M25" s="220">
        <v>160.32499999999999</v>
      </c>
      <c r="N25" s="219">
        <v>1.0200000000000001E-3</v>
      </c>
      <c r="O25" s="219">
        <v>1.0200000000000001E-3</v>
      </c>
      <c r="P25" s="219">
        <v>0</v>
      </c>
      <c r="Q25" s="219">
        <v>0</v>
      </c>
      <c r="R25" s="220" t="s">
        <v>264</v>
      </c>
      <c r="S25" s="220" t="s">
        <v>1101</v>
      </c>
      <c r="T25" s="223" t="s">
        <v>1101</v>
      </c>
      <c r="U25" s="224">
        <v>0</v>
      </c>
      <c r="V25" s="224">
        <v>0</v>
      </c>
      <c r="W25" s="224"/>
      <c r="X25" s="224" t="s">
        <v>1170</v>
      </c>
      <c r="Y25" s="224" t="s">
        <v>1098</v>
      </c>
      <c r="Z25" s="225">
        <f t="shared" ref="Z25:Z39" si="10">I25</f>
        <v>132.5</v>
      </c>
      <c r="AA25" s="225">
        <f t="shared" ref="AA25:AA39" si="11">K25</f>
        <v>0</v>
      </c>
      <c r="AB25" s="225">
        <f t="shared" ref="AB25:AB39" si="12">M25</f>
        <v>160.32499999999999</v>
      </c>
      <c r="AC25" s="226">
        <f t="shared" ref="AC25:AC39" si="13">O25</f>
        <v>1.0200000000000001E-3</v>
      </c>
      <c r="AD25" s="226">
        <f t="shared" ref="AD25:AD39" si="14">Q25</f>
        <v>0</v>
      </c>
      <c r="AE25" s="225">
        <f t="shared" ref="AE25:AE39" si="15">V25</f>
        <v>0</v>
      </c>
      <c r="AF25" s="225">
        <f t="shared" ref="AF25:AF39" si="16">G25</f>
        <v>0</v>
      </c>
      <c r="AG25" s="214" t="s">
        <v>208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15">
        <v>6</v>
      </c>
      <c r="B26" s="216" t="s">
        <v>1303</v>
      </c>
      <c r="C26" s="217" t="s">
        <v>1304</v>
      </c>
      <c r="D26" s="218" t="s">
        <v>220</v>
      </c>
      <c r="E26" s="219">
        <v>2</v>
      </c>
      <c r="F26" s="220"/>
      <c r="G26" s="220">
        <f t="shared" si="9"/>
        <v>0</v>
      </c>
      <c r="H26" s="221">
        <v>36.200000000000003</v>
      </c>
      <c r="I26" s="222">
        <v>72.400000000000006</v>
      </c>
      <c r="J26" s="220">
        <v>0</v>
      </c>
      <c r="K26" s="220">
        <v>0</v>
      </c>
      <c r="L26" s="220">
        <v>21</v>
      </c>
      <c r="M26" s="220">
        <v>87.604000000000013</v>
      </c>
      <c r="N26" s="219">
        <v>2.5000000000000001E-4</v>
      </c>
      <c r="O26" s="219">
        <v>5.0000000000000001E-4</v>
      </c>
      <c r="P26" s="219">
        <v>0</v>
      </c>
      <c r="Q26" s="219">
        <v>0</v>
      </c>
      <c r="R26" s="220" t="s">
        <v>264</v>
      </c>
      <c r="S26" s="220" t="s">
        <v>1101</v>
      </c>
      <c r="T26" s="223" t="s">
        <v>1101</v>
      </c>
      <c r="U26" s="224">
        <v>0</v>
      </c>
      <c r="V26" s="224">
        <v>0</v>
      </c>
      <c r="W26" s="224"/>
      <c r="X26" s="224" t="s">
        <v>1170</v>
      </c>
      <c r="Y26" s="224" t="s">
        <v>1098</v>
      </c>
      <c r="Z26" s="225">
        <f t="shared" si="10"/>
        <v>72.400000000000006</v>
      </c>
      <c r="AA26" s="225">
        <f t="shared" si="11"/>
        <v>0</v>
      </c>
      <c r="AB26" s="225">
        <f t="shared" si="12"/>
        <v>87.604000000000013</v>
      </c>
      <c r="AC26" s="226">
        <f t="shared" si="13"/>
        <v>5.0000000000000001E-4</v>
      </c>
      <c r="AD26" s="226">
        <f t="shared" si="14"/>
        <v>0</v>
      </c>
      <c r="AE26" s="225">
        <f t="shared" si="15"/>
        <v>0</v>
      </c>
      <c r="AF26" s="225">
        <f t="shared" si="16"/>
        <v>0</v>
      </c>
      <c r="AG26" s="214" t="s">
        <v>208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15">
        <v>7</v>
      </c>
      <c r="B27" s="216" t="s">
        <v>1305</v>
      </c>
      <c r="C27" s="217" t="s">
        <v>1306</v>
      </c>
      <c r="D27" s="218" t="s">
        <v>220</v>
      </c>
      <c r="E27" s="219">
        <v>2</v>
      </c>
      <c r="F27" s="220"/>
      <c r="G27" s="220">
        <f t="shared" si="9"/>
        <v>0</v>
      </c>
      <c r="H27" s="221">
        <v>7.8</v>
      </c>
      <c r="I27" s="222">
        <v>15.6</v>
      </c>
      <c r="J27" s="220">
        <v>0</v>
      </c>
      <c r="K27" s="220">
        <v>0</v>
      </c>
      <c r="L27" s="220">
        <v>21</v>
      </c>
      <c r="M27" s="220">
        <v>18.876000000000001</v>
      </c>
      <c r="N27" s="219">
        <v>0</v>
      </c>
      <c r="O27" s="219">
        <v>0</v>
      </c>
      <c r="P27" s="219">
        <v>0</v>
      </c>
      <c r="Q27" s="219">
        <v>0</v>
      </c>
      <c r="R27" s="220" t="s">
        <v>264</v>
      </c>
      <c r="S27" s="220" t="s">
        <v>1101</v>
      </c>
      <c r="T27" s="223" t="s">
        <v>1101</v>
      </c>
      <c r="U27" s="224">
        <v>0</v>
      </c>
      <c r="V27" s="224">
        <v>0</v>
      </c>
      <c r="W27" s="224"/>
      <c r="X27" s="224" t="s">
        <v>1170</v>
      </c>
      <c r="Y27" s="224" t="s">
        <v>1098</v>
      </c>
      <c r="Z27" s="225">
        <f t="shared" si="10"/>
        <v>15.6</v>
      </c>
      <c r="AA27" s="225">
        <f t="shared" si="11"/>
        <v>0</v>
      </c>
      <c r="AB27" s="225">
        <f t="shared" si="12"/>
        <v>18.876000000000001</v>
      </c>
      <c r="AC27" s="226">
        <f t="shared" si="13"/>
        <v>0</v>
      </c>
      <c r="AD27" s="226">
        <f t="shared" si="14"/>
        <v>0</v>
      </c>
      <c r="AE27" s="225">
        <f t="shared" si="15"/>
        <v>0</v>
      </c>
      <c r="AF27" s="225">
        <f t="shared" si="16"/>
        <v>0</v>
      </c>
      <c r="AG27" s="214" t="s">
        <v>208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15">
        <v>9</v>
      </c>
      <c r="B28" s="216" t="s">
        <v>1307</v>
      </c>
      <c r="C28" s="217" t="s">
        <v>1308</v>
      </c>
      <c r="D28" s="218" t="s">
        <v>216</v>
      </c>
      <c r="E28" s="219">
        <v>25</v>
      </c>
      <c r="F28" s="220"/>
      <c r="G28" s="220">
        <f t="shared" si="9"/>
        <v>0</v>
      </c>
      <c r="H28" s="221">
        <v>20.399999999999999</v>
      </c>
      <c r="I28" s="222">
        <v>509.99999999999994</v>
      </c>
      <c r="J28" s="220">
        <v>0</v>
      </c>
      <c r="K28" s="220">
        <v>0</v>
      </c>
      <c r="L28" s="220">
        <v>21</v>
      </c>
      <c r="M28" s="220">
        <v>617.1</v>
      </c>
      <c r="N28" s="219">
        <v>1.2999999999999999E-4</v>
      </c>
      <c r="O28" s="219">
        <v>3.2499999999999999E-3</v>
      </c>
      <c r="P28" s="219">
        <v>0</v>
      </c>
      <c r="Q28" s="219">
        <v>0</v>
      </c>
      <c r="R28" s="220" t="s">
        <v>264</v>
      </c>
      <c r="S28" s="220" t="s">
        <v>1101</v>
      </c>
      <c r="T28" s="223" t="s">
        <v>1101</v>
      </c>
      <c r="U28" s="224">
        <v>0</v>
      </c>
      <c r="V28" s="224">
        <v>0</v>
      </c>
      <c r="W28" s="224"/>
      <c r="X28" s="224" t="s">
        <v>1170</v>
      </c>
      <c r="Y28" s="224" t="s">
        <v>1098</v>
      </c>
      <c r="Z28" s="225">
        <f t="shared" si="10"/>
        <v>509.99999999999994</v>
      </c>
      <c r="AA28" s="225">
        <f t="shared" si="11"/>
        <v>0</v>
      </c>
      <c r="AB28" s="225">
        <f t="shared" si="12"/>
        <v>617.1</v>
      </c>
      <c r="AC28" s="226">
        <f t="shared" si="13"/>
        <v>3.2499999999999999E-3</v>
      </c>
      <c r="AD28" s="226">
        <f t="shared" si="14"/>
        <v>0</v>
      </c>
      <c r="AE28" s="225">
        <f t="shared" si="15"/>
        <v>0</v>
      </c>
      <c r="AF28" s="225">
        <f t="shared" si="16"/>
        <v>0</v>
      </c>
      <c r="AG28" s="214" t="s">
        <v>208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15">
        <v>11</v>
      </c>
      <c r="B29" s="216" t="s">
        <v>1309</v>
      </c>
      <c r="C29" s="217" t="s">
        <v>1310</v>
      </c>
      <c r="D29" s="218" t="s">
        <v>220</v>
      </c>
      <c r="E29" s="219">
        <v>4</v>
      </c>
      <c r="F29" s="220"/>
      <c r="G29" s="220">
        <f t="shared" si="9"/>
        <v>0</v>
      </c>
      <c r="H29" s="221">
        <v>35.5</v>
      </c>
      <c r="I29" s="222">
        <v>142</v>
      </c>
      <c r="J29" s="220">
        <v>0</v>
      </c>
      <c r="K29" s="220">
        <v>0</v>
      </c>
      <c r="L29" s="220">
        <v>21</v>
      </c>
      <c r="M29" s="220">
        <v>171.82</v>
      </c>
      <c r="N29" s="219">
        <v>2.1000000000000001E-4</v>
      </c>
      <c r="O29" s="219">
        <v>8.4000000000000003E-4</v>
      </c>
      <c r="P29" s="219">
        <v>0</v>
      </c>
      <c r="Q29" s="219">
        <v>0</v>
      </c>
      <c r="R29" s="220" t="s">
        <v>264</v>
      </c>
      <c r="S29" s="220" t="s">
        <v>1101</v>
      </c>
      <c r="T29" s="223" t="s">
        <v>1101</v>
      </c>
      <c r="U29" s="224">
        <v>0</v>
      </c>
      <c r="V29" s="224">
        <v>0</v>
      </c>
      <c r="W29" s="224"/>
      <c r="X29" s="224" t="s">
        <v>1170</v>
      </c>
      <c r="Y29" s="224" t="s">
        <v>1098</v>
      </c>
      <c r="Z29" s="225">
        <f t="shared" si="10"/>
        <v>142</v>
      </c>
      <c r="AA29" s="225">
        <f t="shared" si="11"/>
        <v>0</v>
      </c>
      <c r="AB29" s="225">
        <f t="shared" si="12"/>
        <v>171.82</v>
      </c>
      <c r="AC29" s="226">
        <f t="shared" si="13"/>
        <v>8.4000000000000003E-4</v>
      </c>
      <c r="AD29" s="226">
        <f t="shared" si="14"/>
        <v>0</v>
      </c>
      <c r="AE29" s="225">
        <f t="shared" si="15"/>
        <v>0</v>
      </c>
      <c r="AF29" s="225">
        <f t="shared" si="16"/>
        <v>0</v>
      </c>
      <c r="AG29" s="214" t="s">
        <v>208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15">
        <v>12</v>
      </c>
      <c r="B30" s="216" t="s">
        <v>1311</v>
      </c>
      <c r="C30" s="217" t="s">
        <v>1312</v>
      </c>
      <c r="D30" s="218" t="s">
        <v>220</v>
      </c>
      <c r="E30" s="219">
        <v>8</v>
      </c>
      <c r="F30" s="220"/>
      <c r="G30" s="220">
        <f t="shared" si="9"/>
        <v>0</v>
      </c>
      <c r="H30" s="221">
        <v>36.200000000000003</v>
      </c>
      <c r="I30" s="222">
        <v>289.60000000000002</v>
      </c>
      <c r="J30" s="220">
        <v>0</v>
      </c>
      <c r="K30" s="220">
        <v>0</v>
      </c>
      <c r="L30" s="220">
        <v>21</v>
      </c>
      <c r="M30" s="220">
        <v>350.41600000000005</v>
      </c>
      <c r="N30" s="219">
        <v>2.1000000000000001E-4</v>
      </c>
      <c r="O30" s="219">
        <v>1.6800000000000001E-3</v>
      </c>
      <c r="P30" s="219">
        <v>0</v>
      </c>
      <c r="Q30" s="219">
        <v>0</v>
      </c>
      <c r="R30" s="220" t="s">
        <v>264</v>
      </c>
      <c r="S30" s="220" t="s">
        <v>1101</v>
      </c>
      <c r="T30" s="223" t="s">
        <v>1101</v>
      </c>
      <c r="U30" s="224">
        <v>0</v>
      </c>
      <c r="V30" s="224">
        <v>0</v>
      </c>
      <c r="W30" s="224"/>
      <c r="X30" s="224" t="s">
        <v>1170</v>
      </c>
      <c r="Y30" s="224" t="s">
        <v>1098</v>
      </c>
      <c r="Z30" s="225">
        <f t="shared" si="10"/>
        <v>289.60000000000002</v>
      </c>
      <c r="AA30" s="225">
        <f t="shared" si="11"/>
        <v>0</v>
      </c>
      <c r="AB30" s="225">
        <f t="shared" si="12"/>
        <v>350.41600000000005</v>
      </c>
      <c r="AC30" s="226">
        <f t="shared" si="13"/>
        <v>1.6800000000000001E-3</v>
      </c>
      <c r="AD30" s="226">
        <f t="shared" si="14"/>
        <v>0</v>
      </c>
      <c r="AE30" s="225">
        <f t="shared" si="15"/>
        <v>0</v>
      </c>
      <c r="AF30" s="225">
        <f t="shared" si="16"/>
        <v>0</v>
      </c>
      <c r="AG30" s="214" t="s">
        <v>208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15">
        <v>13</v>
      </c>
      <c r="B31" s="216" t="s">
        <v>1313</v>
      </c>
      <c r="C31" s="217" t="s">
        <v>1314</v>
      </c>
      <c r="D31" s="218" t="s">
        <v>220</v>
      </c>
      <c r="E31" s="219">
        <v>1</v>
      </c>
      <c r="F31" s="220"/>
      <c r="G31" s="220">
        <f t="shared" si="9"/>
        <v>0</v>
      </c>
      <c r="H31" s="221">
        <v>50.3</v>
      </c>
      <c r="I31" s="222">
        <v>50.3</v>
      </c>
      <c r="J31" s="220">
        <v>0</v>
      </c>
      <c r="K31" s="220">
        <v>0</v>
      </c>
      <c r="L31" s="220">
        <v>21</v>
      </c>
      <c r="M31" s="220">
        <v>60.863</v>
      </c>
      <c r="N31" s="219">
        <v>2.7999999999999998E-4</v>
      </c>
      <c r="O31" s="219">
        <v>2.7999999999999998E-4</v>
      </c>
      <c r="P31" s="219">
        <v>0</v>
      </c>
      <c r="Q31" s="219">
        <v>0</v>
      </c>
      <c r="R31" s="220" t="s">
        <v>264</v>
      </c>
      <c r="S31" s="220" t="s">
        <v>1101</v>
      </c>
      <c r="T31" s="223" t="s">
        <v>1101</v>
      </c>
      <c r="U31" s="224">
        <v>0</v>
      </c>
      <c r="V31" s="224">
        <v>0</v>
      </c>
      <c r="W31" s="224"/>
      <c r="X31" s="224" t="s">
        <v>1170</v>
      </c>
      <c r="Y31" s="224" t="s">
        <v>1098</v>
      </c>
      <c r="Z31" s="225">
        <f t="shared" si="10"/>
        <v>50.3</v>
      </c>
      <c r="AA31" s="225">
        <f t="shared" si="11"/>
        <v>0</v>
      </c>
      <c r="AB31" s="225">
        <f t="shared" si="12"/>
        <v>60.863</v>
      </c>
      <c r="AC31" s="226">
        <f t="shared" si="13"/>
        <v>2.7999999999999998E-4</v>
      </c>
      <c r="AD31" s="226">
        <f t="shared" si="14"/>
        <v>0</v>
      </c>
      <c r="AE31" s="225">
        <f t="shared" si="15"/>
        <v>0</v>
      </c>
      <c r="AF31" s="225">
        <f t="shared" si="16"/>
        <v>0</v>
      </c>
      <c r="AG31" s="214" t="s">
        <v>208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15">
        <v>14</v>
      </c>
      <c r="B32" s="216" t="s">
        <v>1315</v>
      </c>
      <c r="C32" s="217" t="s">
        <v>1316</v>
      </c>
      <c r="D32" s="218" t="s">
        <v>220</v>
      </c>
      <c r="E32" s="219">
        <v>3</v>
      </c>
      <c r="F32" s="220"/>
      <c r="G32" s="220">
        <f t="shared" si="9"/>
        <v>0</v>
      </c>
      <c r="H32" s="221">
        <v>23.7</v>
      </c>
      <c r="I32" s="222">
        <v>71.099999999999994</v>
      </c>
      <c r="J32" s="220">
        <v>0</v>
      </c>
      <c r="K32" s="220">
        <v>0</v>
      </c>
      <c r="L32" s="220">
        <v>21</v>
      </c>
      <c r="M32" s="220">
        <v>86.030999999999992</v>
      </c>
      <c r="N32" s="219">
        <v>1.2999999999999999E-4</v>
      </c>
      <c r="O32" s="219">
        <v>3.8999999999999994E-4</v>
      </c>
      <c r="P32" s="219">
        <v>0</v>
      </c>
      <c r="Q32" s="219">
        <v>0</v>
      </c>
      <c r="R32" s="220" t="s">
        <v>264</v>
      </c>
      <c r="S32" s="220" t="s">
        <v>1101</v>
      </c>
      <c r="T32" s="223" t="s">
        <v>1101</v>
      </c>
      <c r="U32" s="224">
        <v>0</v>
      </c>
      <c r="V32" s="224">
        <v>0</v>
      </c>
      <c r="W32" s="224"/>
      <c r="X32" s="224" t="s">
        <v>1170</v>
      </c>
      <c r="Y32" s="224" t="s">
        <v>1098</v>
      </c>
      <c r="Z32" s="225">
        <f t="shared" si="10"/>
        <v>71.099999999999994</v>
      </c>
      <c r="AA32" s="225">
        <f t="shared" si="11"/>
        <v>0</v>
      </c>
      <c r="AB32" s="225">
        <f t="shared" si="12"/>
        <v>86.030999999999992</v>
      </c>
      <c r="AC32" s="226">
        <f t="shared" si="13"/>
        <v>3.8999999999999994E-4</v>
      </c>
      <c r="AD32" s="226">
        <f t="shared" si="14"/>
        <v>0</v>
      </c>
      <c r="AE32" s="225">
        <f t="shared" si="15"/>
        <v>0</v>
      </c>
      <c r="AF32" s="225">
        <f t="shared" si="16"/>
        <v>0</v>
      </c>
      <c r="AG32" s="214" t="s">
        <v>208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15">
        <v>15</v>
      </c>
      <c r="B33" s="216" t="s">
        <v>1317</v>
      </c>
      <c r="C33" s="217" t="s">
        <v>1318</v>
      </c>
      <c r="D33" s="218" t="s">
        <v>220</v>
      </c>
      <c r="E33" s="219">
        <v>1</v>
      </c>
      <c r="F33" s="220"/>
      <c r="G33" s="220">
        <f t="shared" si="9"/>
        <v>0</v>
      </c>
      <c r="H33" s="221">
        <v>55.3</v>
      </c>
      <c r="I33" s="222">
        <v>55.3</v>
      </c>
      <c r="J33" s="220">
        <v>0</v>
      </c>
      <c r="K33" s="220">
        <v>0</v>
      </c>
      <c r="L33" s="220">
        <v>21</v>
      </c>
      <c r="M33" s="220">
        <v>66.912999999999997</v>
      </c>
      <c r="N33" s="219">
        <v>2.0000000000000001E-4</v>
      </c>
      <c r="O33" s="219">
        <v>2.0000000000000001E-4</v>
      </c>
      <c r="P33" s="219">
        <v>0</v>
      </c>
      <c r="Q33" s="219">
        <v>0</v>
      </c>
      <c r="R33" s="220" t="s">
        <v>264</v>
      </c>
      <c r="S33" s="220" t="s">
        <v>1101</v>
      </c>
      <c r="T33" s="223" t="s">
        <v>1101</v>
      </c>
      <c r="U33" s="224">
        <v>0</v>
      </c>
      <c r="V33" s="224">
        <v>0</v>
      </c>
      <c r="W33" s="224"/>
      <c r="X33" s="224" t="s">
        <v>1170</v>
      </c>
      <c r="Y33" s="224" t="s">
        <v>1098</v>
      </c>
      <c r="Z33" s="225">
        <f t="shared" si="10"/>
        <v>55.3</v>
      </c>
      <c r="AA33" s="225">
        <f t="shared" si="11"/>
        <v>0</v>
      </c>
      <c r="AB33" s="225">
        <f t="shared" si="12"/>
        <v>66.912999999999997</v>
      </c>
      <c r="AC33" s="226">
        <f t="shared" si="13"/>
        <v>2.0000000000000001E-4</v>
      </c>
      <c r="AD33" s="226">
        <f t="shared" si="14"/>
        <v>0</v>
      </c>
      <c r="AE33" s="225">
        <f t="shared" si="15"/>
        <v>0</v>
      </c>
      <c r="AF33" s="225">
        <f t="shared" si="16"/>
        <v>0</v>
      </c>
      <c r="AG33" s="214" t="s">
        <v>208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15">
        <v>16</v>
      </c>
      <c r="B34" s="216" t="s">
        <v>1319</v>
      </c>
      <c r="C34" s="217" t="s">
        <v>1320</v>
      </c>
      <c r="D34" s="218" t="s">
        <v>220</v>
      </c>
      <c r="E34" s="219">
        <v>10</v>
      </c>
      <c r="F34" s="220"/>
      <c r="G34" s="220">
        <f t="shared" si="9"/>
        <v>0</v>
      </c>
      <c r="H34" s="221">
        <v>15.5</v>
      </c>
      <c r="I34" s="222">
        <v>155</v>
      </c>
      <c r="J34" s="220">
        <v>0</v>
      </c>
      <c r="K34" s="220">
        <v>0</v>
      </c>
      <c r="L34" s="220">
        <v>21</v>
      </c>
      <c r="M34" s="220">
        <v>187.55</v>
      </c>
      <c r="N34" s="219">
        <v>1E-4</v>
      </c>
      <c r="O34" s="219">
        <v>1E-3</v>
      </c>
      <c r="P34" s="219">
        <v>0</v>
      </c>
      <c r="Q34" s="219">
        <v>0</v>
      </c>
      <c r="R34" s="220"/>
      <c r="S34" s="220" t="s">
        <v>179</v>
      </c>
      <c r="T34" s="223" t="s">
        <v>1150</v>
      </c>
      <c r="U34" s="224">
        <v>0</v>
      </c>
      <c r="V34" s="224">
        <v>0</v>
      </c>
      <c r="W34" s="224"/>
      <c r="X34" s="224" t="s">
        <v>1170</v>
      </c>
      <c r="Y34" s="224" t="s">
        <v>1098</v>
      </c>
      <c r="Z34" s="225">
        <f t="shared" si="10"/>
        <v>155</v>
      </c>
      <c r="AA34" s="225">
        <f t="shared" si="11"/>
        <v>0</v>
      </c>
      <c r="AB34" s="225">
        <f t="shared" si="12"/>
        <v>187.55</v>
      </c>
      <c r="AC34" s="226">
        <f t="shared" si="13"/>
        <v>1E-3</v>
      </c>
      <c r="AD34" s="226">
        <f t="shared" si="14"/>
        <v>0</v>
      </c>
      <c r="AE34" s="225">
        <f t="shared" si="15"/>
        <v>0</v>
      </c>
      <c r="AF34" s="225">
        <f t="shared" si="16"/>
        <v>0</v>
      </c>
      <c r="AG34" s="214" t="s">
        <v>208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15">
        <v>19</v>
      </c>
      <c r="B35" s="216" t="s">
        <v>1321</v>
      </c>
      <c r="C35" s="217" t="s">
        <v>1322</v>
      </c>
      <c r="D35" s="218" t="s">
        <v>220</v>
      </c>
      <c r="E35" s="219">
        <v>18</v>
      </c>
      <c r="F35" s="220"/>
      <c r="G35" s="220">
        <f t="shared" si="9"/>
        <v>0</v>
      </c>
      <c r="H35" s="221">
        <v>67.900000000000006</v>
      </c>
      <c r="I35" s="222">
        <v>1222.2</v>
      </c>
      <c r="J35" s="220">
        <v>0</v>
      </c>
      <c r="K35" s="220">
        <v>0</v>
      </c>
      <c r="L35" s="220">
        <v>21</v>
      </c>
      <c r="M35" s="220">
        <v>1478.8620000000001</v>
      </c>
      <c r="N35" s="219">
        <v>3.8000000000000002E-4</v>
      </c>
      <c r="O35" s="219">
        <v>6.8400000000000006E-3</v>
      </c>
      <c r="P35" s="219">
        <v>0</v>
      </c>
      <c r="Q35" s="219">
        <v>0</v>
      </c>
      <c r="R35" s="220" t="s">
        <v>264</v>
      </c>
      <c r="S35" s="220" t="s">
        <v>1101</v>
      </c>
      <c r="T35" s="223" t="s">
        <v>1101</v>
      </c>
      <c r="U35" s="224">
        <v>0</v>
      </c>
      <c r="V35" s="224">
        <v>0</v>
      </c>
      <c r="W35" s="224"/>
      <c r="X35" s="224" t="s">
        <v>1170</v>
      </c>
      <c r="Y35" s="224" t="s">
        <v>1098</v>
      </c>
      <c r="Z35" s="225">
        <f t="shared" si="10"/>
        <v>1222.2</v>
      </c>
      <c r="AA35" s="225">
        <f t="shared" si="11"/>
        <v>0</v>
      </c>
      <c r="AB35" s="225">
        <f t="shared" si="12"/>
        <v>1478.8620000000001</v>
      </c>
      <c r="AC35" s="226">
        <f t="shared" si="13"/>
        <v>6.8400000000000006E-3</v>
      </c>
      <c r="AD35" s="226">
        <f t="shared" si="14"/>
        <v>0</v>
      </c>
      <c r="AE35" s="225">
        <f t="shared" si="15"/>
        <v>0</v>
      </c>
      <c r="AF35" s="225">
        <f t="shared" si="16"/>
        <v>0</v>
      </c>
      <c r="AG35" s="214" t="s">
        <v>208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15">
        <v>20</v>
      </c>
      <c r="B36" s="216" t="s">
        <v>1323</v>
      </c>
      <c r="C36" s="217" t="s">
        <v>1324</v>
      </c>
      <c r="D36" s="218" t="s">
        <v>220</v>
      </c>
      <c r="E36" s="219">
        <v>10</v>
      </c>
      <c r="F36" s="220"/>
      <c r="G36" s="220">
        <f t="shared" si="9"/>
        <v>0</v>
      </c>
      <c r="H36" s="221">
        <v>19</v>
      </c>
      <c r="I36" s="222">
        <v>190</v>
      </c>
      <c r="J36" s="220">
        <v>0</v>
      </c>
      <c r="K36" s="220">
        <v>0</v>
      </c>
      <c r="L36" s="220">
        <v>21</v>
      </c>
      <c r="M36" s="220">
        <v>229.9</v>
      </c>
      <c r="N36" s="219">
        <v>1.4999999999999999E-4</v>
      </c>
      <c r="O36" s="219">
        <v>1.4999999999999998E-3</v>
      </c>
      <c r="P36" s="219">
        <v>0</v>
      </c>
      <c r="Q36" s="219">
        <v>0</v>
      </c>
      <c r="R36" s="220" t="s">
        <v>264</v>
      </c>
      <c r="S36" s="220" t="s">
        <v>1101</v>
      </c>
      <c r="T36" s="223" t="s">
        <v>1101</v>
      </c>
      <c r="U36" s="224">
        <v>0</v>
      </c>
      <c r="V36" s="224">
        <v>0</v>
      </c>
      <c r="W36" s="224"/>
      <c r="X36" s="224" t="s">
        <v>1170</v>
      </c>
      <c r="Y36" s="224" t="s">
        <v>1098</v>
      </c>
      <c r="Z36" s="225">
        <f t="shared" si="10"/>
        <v>190</v>
      </c>
      <c r="AA36" s="225">
        <f t="shared" si="11"/>
        <v>0</v>
      </c>
      <c r="AB36" s="225">
        <f t="shared" si="12"/>
        <v>229.9</v>
      </c>
      <c r="AC36" s="226">
        <f t="shared" si="13"/>
        <v>1.4999999999999998E-3</v>
      </c>
      <c r="AD36" s="226">
        <f t="shared" si="14"/>
        <v>0</v>
      </c>
      <c r="AE36" s="225">
        <f t="shared" si="15"/>
        <v>0</v>
      </c>
      <c r="AF36" s="225">
        <f t="shared" si="16"/>
        <v>0</v>
      </c>
      <c r="AG36" s="214" t="s">
        <v>208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2" x14ac:dyDescent="0.2">
      <c r="A37" s="215">
        <v>21</v>
      </c>
      <c r="B37" s="216" t="s">
        <v>1325</v>
      </c>
      <c r="C37" s="217" t="s">
        <v>1326</v>
      </c>
      <c r="D37" s="218" t="s">
        <v>1157</v>
      </c>
      <c r="E37" s="219">
        <v>4</v>
      </c>
      <c r="F37" s="220"/>
      <c r="G37" s="220">
        <f t="shared" si="9"/>
        <v>0</v>
      </c>
      <c r="H37" s="221">
        <v>10.050000000000001</v>
      </c>
      <c r="I37" s="222">
        <v>40.200000000000003</v>
      </c>
      <c r="J37" s="220">
        <v>0</v>
      </c>
      <c r="K37" s="220">
        <v>0</v>
      </c>
      <c r="L37" s="220">
        <v>21</v>
      </c>
      <c r="M37" s="220">
        <v>48.642000000000003</v>
      </c>
      <c r="N37" s="219">
        <v>1.5E-3</v>
      </c>
      <c r="O37" s="219">
        <v>6.0000000000000001E-3</v>
      </c>
      <c r="P37" s="219">
        <v>0</v>
      </c>
      <c r="Q37" s="219">
        <v>0</v>
      </c>
      <c r="R37" s="220"/>
      <c r="S37" s="220" t="s">
        <v>179</v>
      </c>
      <c r="T37" s="223" t="s">
        <v>1150</v>
      </c>
      <c r="U37" s="224">
        <v>0</v>
      </c>
      <c r="V37" s="224">
        <v>0</v>
      </c>
      <c r="W37" s="224"/>
      <c r="X37" s="224" t="s">
        <v>1170</v>
      </c>
      <c r="Y37" s="224" t="s">
        <v>1098</v>
      </c>
      <c r="Z37" s="225">
        <f t="shared" si="10"/>
        <v>40.200000000000003</v>
      </c>
      <c r="AA37" s="225">
        <f t="shared" si="11"/>
        <v>0</v>
      </c>
      <c r="AB37" s="225">
        <f t="shared" si="12"/>
        <v>48.642000000000003</v>
      </c>
      <c r="AC37" s="226">
        <f t="shared" si="13"/>
        <v>6.0000000000000001E-3</v>
      </c>
      <c r="AD37" s="226">
        <f t="shared" si="14"/>
        <v>0</v>
      </c>
      <c r="AE37" s="225">
        <f t="shared" si="15"/>
        <v>0</v>
      </c>
      <c r="AF37" s="225">
        <f t="shared" si="16"/>
        <v>0</v>
      </c>
      <c r="AG37" s="214" t="s">
        <v>208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15">
        <v>22</v>
      </c>
      <c r="B38" s="216" t="s">
        <v>1327</v>
      </c>
      <c r="C38" s="217" t="s">
        <v>1328</v>
      </c>
      <c r="D38" s="218" t="s">
        <v>220</v>
      </c>
      <c r="E38" s="219">
        <v>4</v>
      </c>
      <c r="F38" s="220"/>
      <c r="G38" s="220">
        <f t="shared" si="9"/>
        <v>0</v>
      </c>
      <c r="H38" s="221">
        <v>41.3</v>
      </c>
      <c r="I38" s="222">
        <v>165.2</v>
      </c>
      <c r="J38" s="220">
        <v>0</v>
      </c>
      <c r="K38" s="220">
        <v>0</v>
      </c>
      <c r="L38" s="220">
        <v>21</v>
      </c>
      <c r="M38" s="220">
        <v>199.892</v>
      </c>
      <c r="N38" s="219">
        <v>1.0000000000000001E-5</v>
      </c>
      <c r="O38" s="219">
        <v>4.0000000000000003E-5</v>
      </c>
      <c r="P38" s="219">
        <v>0</v>
      </c>
      <c r="Q38" s="219">
        <v>0</v>
      </c>
      <c r="R38" s="220" t="s">
        <v>264</v>
      </c>
      <c r="S38" s="220" t="s">
        <v>1101</v>
      </c>
      <c r="T38" s="223" t="s">
        <v>1101</v>
      </c>
      <c r="U38" s="224">
        <v>0</v>
      </c>
      <c r="V38" s="224">
        <v>0</v>
      </c>
      <c r="W38" s="224"/>
      <c r="X38" s="224" t="s">
        <v>1170</v>
      </c>
      <c r="Y38" s="224" t="s">
        <v>1098</v>
      </c>
      <c r="Z38" s="225">
        <f t="shared" si="10"/>
        <v>165.2</v>
      </c>
      <c r="AA38" s="225">
        <f t="shared" si="11"/>
        <v>0</v>
      </c>
      <c r="AB38" s="225">
        <f t="shared" si="12"/>
        <v>199.892</v>
      </c>
      <c r="AC38" s="226">
        <f t="shared" si="13"/>
        <v>4.0000000000000003E-5</v>
      </c>
      <c r="AD38" s="226">
        <f t="shared" si="14"/>
        <v>0</v>
      </c>
      <c r="AE38" s="225">
        <f t="shared" si="15"/>
        <v>0</v>
      </c>
      <c r="AF38" s="225">
        <f t="shared" si="16"/>
        <v>0</v>
      </c>
      <c r="AG38" s="214" t="s">
        <v>208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15">
        <v>24</v>
      </c>
      <c r="B39" s="216" t="s">
        <v>1329</v>
      </c>
      <c r="C39" s="217" t="s">
        <v>1330</v>
      </c>
      <c r="D39" s="218" t="s">
        <v>220</v>
      </c>
      <c r="E39" s="219">
        <v>1</v>
      </c>
      <c r="F39" s="220"/>
      <c r="G39" s="220">
        <f>ROUND(E39*F39,2)</f>
        <v>0</v>
      </c>
      <c r="H39" s="221">
        <v>4.05</v>
      </c>
      <c r="I39" s="222">
        <v>4.05</v>
      </c>
      <c r="J39" s="220">
        <v>0</v>
      </c>
      <c r="K39" s="220">
        <v>0</v>
      </c>
      <c r="L39" s="220">
        <v>21</v>
      </c>
      <c r="M39" s="220">
        <v>4.9005000000000001</v>
      </c>
      <c r="N39" s="219">
        <v>0</v>
      </c>
      <c r="O39" s="219">
        <v>0</v>
      </c>
      <c r="P39" s="219">
        <v>0</v>
      </c>
      <c r="Q39" s="219">
        <v>0</v>
      </c>
      <c r="R39" s="220" t="s">
        <v>264</v>
      </c>
      <c r="S39" s="220" t="s">
        <v>1101</v>
      </c>
      <c r="T39" s="223" t="s">
        <v>1101</v>
      </c>
      <c r="U39" s="224">
        <v>0</v>
      </c>
      <c r="V39" s="224">
        <v>0</v>
      </c>
      <c r="W39" s="224"/>
      <c r="X39" s="224" t="s">
        <v>1170</v>
      </c>
      <c r="Y39" s="224" t="s">
        <v>1098</v>
      </c>
      <c r="Z39" s="225">
        <f t="shared" si="10"/>
        <v>4.05</v>
      </c>
      <c r="AA39" s="225">
        <f t="shared" si="11"/>
        <v>0</v>
      </c>
      <c r="AB39" s="225">
        <f t="shared" si="12"/>
        <v>4.9005000000000001</v>
      </c>
      <c r="AC39" s="226">
        <f t="shared" si="13"/>
        <v>0</v>
      </c>
      <c r="AD39" s="226">
        <f t="shared" si="14"/>
        <v>0</v>
      </c>
      <c r="AE39" s="225">
        <f t="shared" si="15"/>
        <v>0</v>
      </c>
      <c r="AF39" s="225">
        <f t="shared" si="16"/>
        <v>0</v>
      </c>
      <c r="AG39" s="214" t="s">
        <v>208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04" t="s">
        <v>142</v>
      </c>
      <c r="B40" s="205" t="s">
        <v>1255</v>
      </c>
      <c r="C40" s="206" t="s">
        <v>1256</v>
      </c>
      <c r="D40" s="207"/>
      <c r="E40" s="208"/>
      <c r="F40" s="209"/>
      <c r="G40" s="209">
        <f>SUM(AF41:AF44)</f>
        <v>0</v>
      </c>
      <c r="H40" s="210"/>
      <c r="I40" s="211">
        <f>SUM(Z41:Z44)</f>
        <v>0</v>
      </c>
      <c r="J40" s="209"/>
      <c r="K40" s="209">
        <f>SUM(AA41:AA44)</f>
        <v>11500</v>
      </c>
      <c r="L40" s="209"/>
      <c r="M40" s="209">
        <f>SUM(AB41:AB44)</f>
        <v>13915</v>
      </c>
      <c r="N40" s="208"/>
      <c r="O40" s="208">
        <f>SUM(AC41:AC44)</f>
        <v>0</v>
      </c>
      <c r="P40" s="208"/>
      <c r="Q40" s="208">
        <f>SUM(AD41:AD44)</f>
        <v>0</v>
      </c>
      <c r="R40" s="209"/>
      <c r="S40" s="209"/>
      <c r="T40" s="212"/>
      <c r="U40" s="213"/>
      <c r="V40" s="213">
        <f>SUM(AE41:AE44)</f>
        <v>0</v>
      </c>
      <c r="W40" s="213"/>
      <c r="X40" s="213"/>
      <c r="Y40" s="213"/>
      <c r="Z40" s="214"/>
      <c r="AA40" s="214"/>
      <c r="AB40" s="214"/>
      <c r="AC40" s="214"/>
      <c r="AD40" s="214"/>
      <c r="AE40" s="214"/>
      <c r="AF40" s="214"/>
      <c r="AG40" s="214" t="s">
        <v>143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15">
        <v>31</v>
      </c>
      <c r="B41" s="216" t="s">
        <v>1269</v>
      </c>
      <c r="C41" s="217" t="s">
        <v>1331</v>
      </c>
      <c r="D41" s="218" t="s">
        <v>877</v>
      </c>
      <c r="E41" s="219">
        <v>1</v>
      </c>
      <c r="F41" s="220"/>
      <c r="G41" s="220">
        <f>E41*F41+ROUND(E41*F41,2)</f>
        <v>0</v>
      </c>
      <c r="H41" s="221">
        <v>0</v>
      </c>
      <c r="I41" s="222">
        <v>0</v>
      </c>
      <c r="J41" s="220">
        <v>3000</v>
      </c>
      <c r="K41" s="220">
        <v>3000</v>
      </c>
      <c r="L41" s="220">
        <v>21</v>
      </c>
      <c r="M41" s="220">
        <v>3630</v>
      </c>
      <c r="N41" s="219">
        <v>0</v>
      </c>
      <c r="O41" s="219">
        <v>0</v>
      </c>
      <c r="P41" s="219">
        <v>0</v>
      </c>
      <c r="Q41" s="219">
        <v>0</v>
      </c>
      <c r="R41" s="220"/>
      <c r="S41" s="220" t="s">
        <v>179</v>
      </c>
      <c r="T41" s="223" t="s">
        <v>1150</v>
      </c>
      <c r="U41" s="224">
        <v>0</v>
      </c>
      <c r="V41" s="224">
        <v>0</v>
      </c>
      <c r="W41" s="224"/>
      <c r="X41" s="224" t="s">
        <v>1256</v>
      </c>
      <c r="Y41" s="224" t="s">
        <v>1098</v>
      </c>
      <c r="Z41" s="225">
        <f>I41</f>
        <v>0</v>
      </c>
      <c r="AA41" s="225">
        <f>K41</f>
        <v>3000</v>
      </c>
      <c r="AB41" s="225">
        <f>M41</f>
        <v>3630</v>
      </c>
      <c r="AC41" s="226">
        <f>O41</f>
        <v>0</v>
      </c>
      <c r="AD41" s="226">
        <f>Q41</f>
        <v>0</v>
      </c>
      <c r="AE41" s="225">
        <f>V41</f>
        <v>0</v>
      </c>
      <c r="AF41" s="225">
        <f>G41</f>
        <v>0</v>
      </c>
      <c r="AG41" s="214" t="s">
        <v>1259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15">
        <v>32</v>
      </c>
      <c r="B42" s="216" t="s">
        <v>1271</v>
      </c>
      <c r="C42" s="217" t="s">
        <v>1332</v>
      </c>
      <c r="D42" s="218" t="s">
        <v>877</v>
      </c>
      <c r="E42" s="219">
        <v>1</v>
      </c>
      <c r="F42" s="220"/>
      <c r="G42" s="220">
        <f t="shared" ref="G42:G43" si="17">ROUND(E42*F42,2)</f>
        <v>0</v>
      </c>
      <c r="H42" s="221">
        <v>0</v>
      </c>
      <c r="I42" s="222">
        <v>0</v>
      </c>
      <c r="J42" s="220">
        <v>3500</v>
      </c>
      <c r="K42" s="220">
        <v>3500</v>
      </c>
      <c r="L42" s="220">
        <v>21</v>
      </c>
      <c r="M42" s="220">
        <v>4235</v>
      </c>
      <c r="N42" s="219">
        <v>0</v>
      </c>
      <c r="O42" s="219">
        <v>0</v>
      </c>
      <c r="P42" s="219">
        <v>0</v>
      </c>
      <c r="Q42" s="219">
        <v>0</v>
      </c>
      <c r="R42" s="220"/>
      <c r="S42" s="220" t="s">
        <v>179</v>
      </c>
      <c r="T42" s="223" t="s">
        <v>1150</v>
      </c>
      <c r="U42" s="224">
        <v>0</v>
      </c>
      <c r="V42" s="224">
        <v>0</v>
      </c>
      <c r="W42" s="224"/>
      <c r="X42" s="224" t="s">
        <v>1256</v>
      </c>
      <c r="Y42" s="224" t="s">
        <v>1098</v>
      </c>
      <c r="Z42" s="225">
        <f>I42</f>
        <v>0</v>
      </c>
      <c r="AA42" s="225">
        <f>K42</f>
        <v>3500</v>
      </c>
      <c r="AB42" s="225">
        <f>M42</f>
        <v>4235</v>
      </c>
      <c r="AC42" s="226">
        <f>O42</f>
        <v>0</v>
      </c>
      <c r="AD42" s="226">
        <f>Q42</f>
        <v>0</v>
      </c>
      <c r="AE42" s="225">
        <f>V42</f>
        <v>0</v>
      </c>
      <c r="AF42" s="225">
        <f>G42</f>
        <v>0</v>
      </c>
      <c r="AG42" s="214" t="s">
        <v>1259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7">
        <v>33</v>
      </c>
      <c r="B43" s="228" t="s">
        <v>1264</v>
      </c>
      <c r="C43" s="229" t="s">
        <v>1333</v>
      </c>
      <c r="D43" s="230" t="s">
        <v>877</v>
      </c>
      <c r="E43" s="231">
        <v>1</v>
      </c>
      <c r="F43" s="232"/>
      <c r="G43" s="220">
        <f t="shared" si="17"/>
        <v>0</v>
      </c>
      <c r="H43" s="233">
        <v>0</v>
      </c>
      <c r="I43" s="234">
        <v>0</v>
      </c>
      <c r="J43" s="232">
        <v>5000</v>
      </c>
      <c r="K43" s="232">
        <v>5000</v>
      </c>
      <c r="L43" s="232">
        <v>21</v>
      </c>
      <c r="M43" s="232">
        <v>6050</v>
      </c>
      <c r="N43" s="231">
        <v>0</v>
      </c>
      <c r="O43" s="231">
        <v>0</v>
      </c>
      <c r="P43" s="231">
        <v>0</v>
      </c>
      <c r="Q43" s="231">
        <v>0</v>
      </c>
      <c r="R43" s="232"/>
      <c r="S43" s="232" t="s">
        <v>1101</v>
      </c>
      <c r="T43" s="235" t="s">
        <v>1150</v>
      </c>
      <c r="U43" s="224">
        <v>0</v>
      </c>
      <c r="V43" s="224">
        <v>0</v>
      </c>
      <c r="W43" s="224"/>
      <c r="X43" s="224" t="s">
        <v>1256</v>
      </c>
      <c r="Y43" s="224" t="s">
        <v>1098</v>
      </c>
      <c r="Z43" s="225">
        <f>I43</f>
        <v>0</v>
      </c>
      <c r="AA43" s="225">
        <f>K43</f>
        <v>5000</v>
      </c>
      <c r="AB43" s="225">
        <f>M43</f>
        <v>6050</v>
      </c>
      <c r="AC43" s="226">
        <f>O43</f>
        <v>0</v>
      </c>
      <c r="AD43" s="226">
        <f>Q43</f>
        <v>0</v>
      </c>
      <c r="AE43" s="225">
        <f>V43</f>
        <v>0</v>
      </c>
      <c r="AF43" s="225">
        <f>G43</f>
        <v>0</v>
      </c>
      <c r="AG43" s="214" t="s">
        <v>1259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3" x14ac:dyDescent="0.2">
      <c r="A44" s="236"/>
      <c r="B44" s="237"/>
      <c r="C44" s="310" t="s">
        <v>1266</v>
      </c>
      <c r="D44" s="311"/>
      <c r="E44" s="311"/>
      <c r="F44" s="311"/>
      <c r="G44" s="311"/>
      <c r="H44" s="238"/>
      <c r="I44" s="239"/>
      <c r="J44" s="224"/>
      <c r="K44" s="224"/>
      <c r="L44" s="224"/>
      <c r="M44" s="224"/>
      <c r="N44" s="240"/>
      <c r="O44" s="240"/>
      <c r="P44" s="240"/>
      <c r="Q44" s="240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1196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41" t="str">
        <f>C44</f>
        <v>Náklady na vyhotovení dokumentace skutečného provedení stavby a její předání objednateli v požadované formě a požadovaném počtu.</v>
      </c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04" t="s">
        <v>142</v>
      </c>
      <c r="B45" s="205" t="s">
        <v>1334</v>
      </c>
      <c r="C45" s="206" t="s">
        <v>56</v>
      </c>
      <c r="D45" s="207"/>
      <c r="E45" s="208"/>
      <c r="F45" s="209"/>
      <c r="G45" s="209">
        <f>SUM(AF46:AF48)</f>
        <v>0</v>
      </c>
      <c r="H45" s="210"/>
      <c r="I45" s="211">
        <f>SUM(Z46:Z48)</f>
        <v>0</v>
      </c>
      <c r="J45" s="209"/>
      <c r="K45" s="209">
        <f>SUM(AA46:AA48)</f>
        <v>18726.45</v>
      </c>
      <c r="L45" s="209"/>
      <c r="M45" s="209">
        <f>SUM(AB46:AB48)</f>
        <v>22659.004499999999</v>
      </c>
      <c r="N45" s="208"/>
      <c r="O45" s="208">
        <f>SUM(AC46:AC48)</f>
        <v>0</v>
      </c>
      <c r="P45" s="208"/>
      <c r="Q45" s="208">
        <f>SUM(AD46:AD48)</f>
        <v>0</v>
      </c>
      <c r="R45" s="209"/>
      <c r="S45" s="209"/>
      <c r="T45" s="212"/>
      <c r="U45" s="213"/>
      <c r="V45" s="213">
        <f>SUM(AE46:AE48)</f>
        <v>1.3523999999999998</v>
      </c>
      <c r="W45" s="213"/>
      <c r="X45" s="213"/>
      <c r="Y45" s="213"/>
      <c r="Z45" s="214"/>
      <c r="AA45" s="214"/>
      <c r="AB45" s="214"/>
      <c r="AC45" s="214"/>
      <c r="AD45" s="214"/>
      <c r="AE45" s="214"/>
      <c r="AF45" s="214"/>
      <c r="AG45" s="214" t="s">
        <v>143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15">
        <v>28</v>
      </c>
      <c r="B46" s="216" t="s">
        <v>1335</v>
      </c>
      <c r="C46" s="217" t="s">
        <v>1336</v>
      </c>
      <c r="D46" s="218" t="s">
        <v>216</v>
      </c>
      <c r="E46" s="219">
        <v>10</v>
      </c>
      <c r="F46" s="220"/>
      <c r="G46" s="220">
        <f>E46*F46+ROUND(E46*F46,2)</f>
        <v>0</v>
      </c>
      <c r="H46" s="221">
        <v>0</v>
      </c>
      <c r="I46" s="222">
        <v>0</v>
      </c>
      <c r="J46" s="220">
        <v>92.3</v>
      </c>
      <c r="K46" s="220">
        <v>923</v>
      </c>
      <c r="L46" s="220">
        <v>21</v>
      </c>
      <c r="M46" s="220">
        <v>1116.83</v>
      </c>
      <c r="N46" s="219">
        <v>0</v>
      </c>
      <c r="O46" s="219">
        <v>0</v>
      </c>
      <c r="P46" s="219">
        <v>0</v>
      </c>
      <c r="Q46" s="219">
        <v>0</v>
      </c>
      <c r="R46" s="220"/>
      <c r="S46" s="220" t="s">
        <v>1101</v>
      </c>
      <c r="T46" s="223" t="s">
        <v>1101</v>
      </c>
      <c r="U46" s="224">
        <v>6.132E-2</v>
      </c>
      <c r="V46" s="224">
        <v>0.61319999999999997</v>
      </c>
      <c r="W46" s="224"/>
      <c r="X46" s="224" t="s">
        <v>1097</v>
      </c>
      <c r="Y46" s="224" t="s">
        <v>1098</v>
      </c>
      <c r="Z46" s="225">
        <f>I46</f>
        <v>0</v>
      </c>
      <c r="AA46" s="225">
        <f>K46</f>
        <v>923</v>
      </c>
      <c r="AB46" s="225">
        <f>M46</f>
        <v>1116.83</v>
      </c>
      <c r="AC46" s="226">
        <f>O46</f>
        <v>0</v>
      </c>
      <c r="AD46" s="226">
        <f>Q46</f>
        <v>0</v>
      </c>
      <c r="AE46" s="225">
        <f>V46</f>
        <v>0.61319999999999997</v>
      </c>
      <c r="AF46" s="225">
        <f>G46</f>
        <v>0</v>
      </c>
      <c r="AG46" s="214" t="s">
        <v>149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15">
        <v>29</v>
      </c>
      <c r="B47" s="216" t="s">
        <v>1337</v>
      </c>
      <c r="C47" s="217" t="s">
        <v>1338</v>
      </c>
      <c r="D47" s="218" t="s">
        <v>146</v>
      </c>
      <c r="E47" s="219">
        <v>2.1</v>
      </c>
      <c r="F47" s="220"/>
      <c r="G47" s="220">
        <f t="shared" ref="G47:G48" si="18">ROUND(E47*F47,2)</f>
        <v>0</v>
      </c>
      <c r="H47" s="221">
        <v>0</v>
      </c>
      <c r="I47" s="222">
        <v>0</v>
      </c>
      <c r="J47" s="220">
        <v>144.5</v>
      </c>
      <c r="K47" s="220">
        <v>303.45</v>
      </c>
      <c r="L47" s="220">
        <v>21</v>
      </c>
      <c r="M47" s="220">
        <v>367.17449999999997</v>
      </c>
      <c r="N47" s="219">
        <v>0</v>
      </c>
      <c r="O47" s="219">
        <v>0</v>
      </c>
      <c r="P47" s="219">
        <v>0</v>
      </c>
      <c r="Q47" s="219">
        <v>0</v>
      </c>
      <c r="R47" s="220"/>
      <c r="S47" s="220" t="s">
        <v>1101</v>
      </c>
      <c r="T47" s="223" t="s">
        <v>1101</v>
      </c>
      <c r="U47" s="224">
        <v>0.20200000000000001</v>
      </c>
      <c r="V47" s="224">
        <v>0.42420000000000002</v>
      </c>
      <c r="W47" s="224"/>
      <c r="X47" s="224" t="s">
        <v>1097</v>
      </c>
      <c r="Y47" s="224" t="s">
        <v>1098</v>
      </c>
      <c r="Z47" s="225">
        <f>I47</f>
        <v>0</v>
      </c>
      <c r="AA47" s="225">
        <f>K47</f>
        <v>303.45</v>
      </c>
      <c r="AB47" s="225">
        <f>M47</f>
        <v>367.17449999999997</v>
      </c>
      <c r="AC47" s="226">
        <f>O47</f>
        <v>0</v>
      </c>
      <c r="AD47" s="226">
        <f>Q47</f>
        <v>0</v>
      </c>
      <c r="AE47" s="225">
        <f>V47</f>
        <v>0.42420000000000002</v>
      </c>
      <c r="AF47" s="225">
        <f>G47</f>
        <v>0</v>
      </c>
      <c r="AG47" s="214" t="s">
        <v>149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7">
        <v>30</v>
      </c>
      <c r="B48" s="228" t="s">
        <v>1339</v>
      </c>
      <c r="C48" s="229" t="s">
        <v>1340</v>
      </c>
      <c r="D48" s="230" t="s">
        <v>173</v>
      </c>
      <c r="E48" s="231">
        <v>3.5</v>
      </c>
      <c r="F48" s="232"/>
      <c r="G48" s="220">
        <f t="shared" si="18"/>
        <v>0</v>
      </c>
      <c r="H48" s="233">
        <v>0</v>
      </c>
      <c r="I48" s="234">
        <v>0</v>
      </c>
      <c r="J48" s="232">
        <v>5000</v>
      </c>
      <c r="K48" s="232">
        <v>17500</v>
      </c>
      <c r="L48" s="232">
        <v>21</v>
      </c>
      <c r="M48" s="232">
        <v>21175</v>
      </c>
      <c r="N48" s="231">
        <v>0</v>
      </c>
      <c r="O48" s="231">
        <v>0</v>
      </c>
      <c r="P48" s="231">
        <v>0</v>
      </c>
      <c r="Q48" s="231">
        <v>0</v>
      </c>
      <c r="R48" s="232"/>
      <c r="S48" s="232" t="s">
        <v>1101</v>
      </c>
      <c r="T48" s="235" t="s">
        <v>1150</v>
      </c>
      <c r="U48" s="224">
        <v>0.09</v>
      </c>
      <c r="V48" s="224">
        <v>0.315</v>
      </c>
      <c r="W48" s="224"/>
      <c r="X48" s="224" t="s">
        <v>1097</v>
      </c>
      <c r="Y48" s="224" t="s">
        <v>1098</v>
      </c>
      <c r="Z48" s="225">
        <f>I48</f>
        <v>0</v>
      </c>
      <c r="AA48" s="225">
        <f>K48</f>
        <v>17500</v>
      </c>
      <c r="AB48" s="225">
        <f>M48</f>
        <v>21175</v>
      </c>
      <c r="AC48" s="226">
        <f>O48</f>
        <v>0</v>
      </c>
      <c r="AD48" s="226">
        <f>Q48</f>
        <v>0</v>
      </c>
      <c r="AE48" s="225">
        <f>V48</f>
        <v>0.315</v>
      </c>
      <c r="AF48" s="225">
        <f>G48</f>
        <v>0</v>
      </c>
      <c r="AG48" s="214" t="s">
        <v>149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33" x14ac:dyDescent="0.2">
      <c r="A49" s="4"/>
      <c r="B49" s="5"/>
      <c r="C49" s="181"/>
      <c r="D49" s="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AE49">
        <v>15</v>
      </c>
      <c r="AF49">
        <v>21</v>
      </c>
      <c r="AG49" t="s">
        <v>134</v>
      </c>
    </row>
    <row r="50" spans="1:33" x14ac:dyDescent="0.2">
      <c r="C50" s="242"/>
      <c r="D50" s="11"/>
      <c r="AG50" t="s">
        <v>879</v>
      </c>
    </row>
    <row r="51" spans="1:33" x14ac:dyDescent="0.2">
      <c r="D51" s="11"/>
    </row>
    <row r="52" spans="1:33" x14ac:dyDescent="0.2">
      <c r="D52" s="11"/>
    </row>
    <row r="53" spans="1:33" x14ac:dyDescent="0.2">
      <c r="D53" s="11"/>
    </row>
    <row r="54" spans="1:33" x14ac:dyDescent="0.2">
      <c r="D54" s="11"/>
    </row>
    <row r="55" spans="1:33" x14ac:dyDescent="0.2">
      <c r="D55" s="11"/>
    </row>
    <row r="56" spans="1:33" x14ac:dyDescent="0.2">
      <c r="D56" s="11"/>
    </row>
    <row r="57" spans="1:33" x14ac:dyDescent="0.2">
      <c r="D57" s="11"/>
    </row>
    <row r="58" spans="1:33" x14ac:dyDescent="0.2">
      <c r="D58" s="11"/>
    </row>
    <row r="59" spans="1:33" x14ac:dyDescent="0.2">
      <c r="D59" s="11"/>
    </row>
    <row r="60" spans="1:33" x14ac:dyDescent="0.2">
      <c r="D60" s="11"/>
    </row>
    <row r="61" spans="1:33" x14ac:dyDescent="0.2">
      <c r="D61" s="11"/>
    </row>
    <row r="62" spans="1:33" x14ac:dyDescent="0.2">
      <c r="D62" s="11"/>
    </row>
    <row r="63" spans="1:33" x14ac:dyDescent="0.2">
      <c r="D63" s="11"/>
    </row>
    <row r="64" spans="1:33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7">
    <mergeCell ref="C44:G44"/>
    <mergeCell ref="A1:G1"/>
    <mergeCell ref="C2:G2"/>
    <mergeCell ref="C3:G3"/>
    <mergeCell ref="C4:G4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54</vt:i4>
      </vt:variant>
    </vt:vector>
  </HeadingPairs>
  <TitlesOfParts>
    <vt:vector size="62" baseType="lpstr">
      <vt:lpstr>Stavba</vt:lpstr>
      <vt:lpstr>VzorPolozky</vt:lpstr>
      <vt:lpstr>1 stavební část</vt:lpstr>
      <vt:lpstr>2 ZTI kanalizace</vt:lpstr>
      <vt:lpstr>3 VZT</vt:lpstr>
      <vt:lpstr>4 vytápění</vt:lpstr>
      <vt:lpstr>5 elektroinstalace</vt:lpstr>
      <vt:lpstr>¨6 hromosvod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'¨6 hromosvod'!Názvy_tisku</vt:lpstr>
      <vt:lpstr>'1 stavební část'!Názvy_tisku</vt:lpstr>
      <vt:lpstr>'2 ZTI kanalizace'!Názvy_tisku</vt:lpstr>
      <vt:lpstr>'5 elektroinstalace'!Názvy_tisku</vt:lpstr>
      <vt:lpstr>oadresa</vt:lpstr>
      <vt:lpstr>Stavba!Objednatel</vt:lpstr>
      <vt:lpstr>Stavba!Objekt</vt:lpstr>
      <vt:lpstr>'¨6 hromosvod'!Oblast_tisku</vt:lpstr>
      <vt:lpstr>'1 stavební část'!Oblast_tisku</vt:lpstr>
      <vt:lpstr>'2 ZTI kanalizace'!Oblast_tisku</vt:lpstr>
      <vt:lpstr>'3 VZT'!Oblast_tisku</vt:lpstr>
      <vt:lpstr>'4 vytápění'!Oblast_tisku</vt:lpstr>
      <vt:lpstr>'5 elektroinstalace'!Oblast_tisku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Žamberský</dc:creator>
  <cp:lastModifiedBy>Bártová Radka</cp:lastModifiedBy>
  <cp:lastPrinted>2023-09-22T06:21:36Z</cp:lastPrinted>
  <dcterms:created xsi:type="dcterms:W3CDTF">2009-04-08T07:15:50Z</dcterms:created>
  <dcterms:modified xsi:type="dcterms:W3CDTF">2024-10-23T11:08:42Z</dcterms:modified>
</cp:coreProperties>
</file>